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455" windowWidth="16545" windowHeight="11340" activeTab="0"/>
  </bookViews>
  <sheets>
    <sheet name="FY2018 Projections" sheetId="1" r:id="rId1"/>
  </sheets>
  <definedNames>
    <definedName name="_xlnm.Print_Area" localSheetId="0">'FY2018 Projections'!$A$1:$N$515</definedName>
    <definedName name="_xlnm.Print_Titles" localSheetId="0">'FY2018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4" authorId="0">
      <text>
        <r>
          <rPr>
            <b/>
            <sz val="9"/>
            <rFont val="Tahoma"/>
            <family val="0"/>
          </rPr>
          <t>Chetkauskas, Jeff:</t>
        </r>
        <r>
          <rPr>
            <sz val="9"/>
            <rFont val="Tahoma"/>
            <family val="0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<sst xmlns="http://schemas.openxmlformats.org/spreadsheetml/2006/main" count="1016" uniqueCount="541">
  <si>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</si>
  <si>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</si>
  <si>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</si>
  <si>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</si>
  <si>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</si>
  <si>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</si>
  <si>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</si>
  <si>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</si>
  <si>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</si>
  <si>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</si>
  <si>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</si>
  <si>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</si>
  <si>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</si>
  <si>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</si>
  <si>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</si>
  <si>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</si>
  <si>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</si>
  <si>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</si>
  <si>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</si>
  <si>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</si>
  <si>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</si>
  <si>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</si>
  <si>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</si>
  <si>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</si>
  <si>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</si>
  <si>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</si>
  <si>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</si>
  <si>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</si>
  <si>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</si>
  <si>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</si>
  <si>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</si>
  <si>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</si>
  <si>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</si>
  <si>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</si>
  <si>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</si>
  <si>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</si>
  <si>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</si>
  <si>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</si>
  <si>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</si>
  <si>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</si>
  <si>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</si>
  <si>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</si>
  <si>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</si>
  <si>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</si>
  <si>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</si>
  <si>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</si>
  <si>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</si>
  <si>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</si>
  <si>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</si>
  <si>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</si>
  <si>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</si>
  <si>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</si>
  <si>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</si>
  <si>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</si>
  <si>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</si>
  <si>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</si>
  <si>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</si>
  <si>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</si>
  <si>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</si>
  <si>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</si>
  <si>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</si>
  <si>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</si>
  <si>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</si>
  <si>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</si>
  <si>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</si>
  <si>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</si>
  <si>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</si>
  <si>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</si>
  <si>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</si>
  <si>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</si>
  <si>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</si>
  <si>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</si>
  <si>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</si>
  <si>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</si>
  <si>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</si>
  <si>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</si>
  <si>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</si>
  <si>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</si>
  <si>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</si>
  <si>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</si>
  <si>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</si>
  <si>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</si>
  <si>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</si>
  <si>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</si>
  <si>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</si>
  <si>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</si>
  <si>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</si>
  <si>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</si>
  <si>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</si>
  <si>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</si>
  <si>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</si>
  <si>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</si>
  <si>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</si>
  <si>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</si>
  <si>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</si>
  <si>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</si>
  <si>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</si>
  <si>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</si>
  <si>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</si>
  <si>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</si>
  <si>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</si>
  <si>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</si>
  <si>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</si>
  <si>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</si>
  <si>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</si>
  <si>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</si>
  <si>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</si>
  <si>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</si>
  <si>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</si>
  <si>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</si>
  <si>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</si>
  <si>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</si>
  <si>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</si>
  <si>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</si>
  <si>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</si>
  <si>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</si>
  <si>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</si>
  <si>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</si>
  <si>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</si>
  <si>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</si>
  <si>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</si>
  <si>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</si>
  <si>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</si>
  <si>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</si>
  <si>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</si>
  <si>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</si>
  <si>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</si>
  <si>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</si>
  <si>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</si>
  <si>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</si>
  <si>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</si>
  <si>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</si>
  <si>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</si>
  <si>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</si>
  <si>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</si>
  <si>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</si>
  <si>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</si>
  <si>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</si>
  <si>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</si>
  <si>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</si>
  <si>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</si>
  <si>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</si>
  <si>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</si>
  <si>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</si>
  <si>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</si>
  <si>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</si>
  <si>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</si>
  <si>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</si>
  <si>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</si>
  <si>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</si>
  <si>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</si>
  <si>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</si>
  <si>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</si>
  <si>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</si>
  <si>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</si>
  <si>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</si>
  <si>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</si>
  <si>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</si>
  <si>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</si>
  <si>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</si>
  <si>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</si>
  <si>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</si>
  <si>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</si>
  <si>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</si>
  <si>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</si>
  <si>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</si>
  <si>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</si>
  <si>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</si>
  <si>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</si>
  <si>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</si>
  <si>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</si>
  <si>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</si>
  <si>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</si>
  <si>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</si>
  <si>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</si>
  <si>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</si>
  <si>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</si>
  <si>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</si>
  <si>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</si>
  <si>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</si>
  <si>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</si>
  <si>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</si>
  <si>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</si>
  <si>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</si>
  <si>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</si>
  <si>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</si>
  <si>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</si>
  <si>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</si>
  <si>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</si>
  <si>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</si>
  <si>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</si>
  <si>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</si>
  <si>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</si>
  <si>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</si>
  <si>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</si>
  <si>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</si>
  <si>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</si>
  <si>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</si>
  <si>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</si>
  <si>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</si>
  <si>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</si>
  <si>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</si>
  <si>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</si>
  <si>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</si>
  <si>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</si>
  <si>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</si>
  <si>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</si>
  <si>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</si>
  <si>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</si>
  <si>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</si>
  <si>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</si>
  <si>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</si>
  <si>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</si>
  <si>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</si>
  <si>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</si>
  <si>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</si>
  <si>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</si>
  <si>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</si>
  <si>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</si>
  <si>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</si>
  <si>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</si>
  <si>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</si>
  <si>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</si>
  <si>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</si>
  <si>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</si>
  <si>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</si>
  <si>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</si>
  <si>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</si>
  <si>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</si>
  <si>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</si>
  <si>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</si>
  <si>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</si>
  <si>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</si>
  <si>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</si>
  <si>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</si>
  <si>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</si>
  <si>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</si>
  <si>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</si>
  <si>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</si>
  <si>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</si>
  <si>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</si>
  <si>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</si>
  <si>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</si>
  <si>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</si>
  <si>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</si>
  <si>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</si>
  <si>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</si>
  <si>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</si>
  <si>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</si>
  <si>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</si>
  <si>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</si>
  <si>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</si>
  <si>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</si>
  <si>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</si>
  <si>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</si>
  <si>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</si>
  <si>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</si>
  <si>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</si>
  <si>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</si>
  <si>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</si>
  <si>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</si>
  <si>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</si>
  <si>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</si>
  <si>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</si>
  <si>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</si>
  <si>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</si>
  <si>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</si>
  <si>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</si>
  <si>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</si>
  <si>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</si>
  <si>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</si>
  <si>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</si>
  <si>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</si>
  <si>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</si>
  <si>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</si>
  <si>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</si>
  <si>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</si>
  <si>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</si>
  <si>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</si>
  <si>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</si>
  <si>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</si>
  <si>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</si>
  <si>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</si>
  <si>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</si>
  <si>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</si>
  <si>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</si>
  <si>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</si>
  <si>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</si>
  <si>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</si>
  <si>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</si>
  <si>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</si>
  <si>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</si>
  <si>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</si>
  <si>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</si>
  <si>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</si>
  <si>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</si>
  <si>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</si>
  <si>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</si>
  <si>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</si>
  <si>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</si>
  <si>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</si>
  <si>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</si>
  <si>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</si>
  <si>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</si>
  <si>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</si>
  <si>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</si>
  <si>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</si>
  <si>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</si>
  <si>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</si>
  <si>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</si>
  <si>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</si>
  <si>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</si>
  <si>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</si>
  <si>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</si>
  <si>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</si>
  <si>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</si>
  <si>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</si>
  <si>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</si>
  <si>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</si>
  <si>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</si>
  <si>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</si>
  <si>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</si>
  <si>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</si>
  <si>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</si>
  <si>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</si>
  <si>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</si>
  <si>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</si>
  <si>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</si>
  <si>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</si>
  <si>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</si>
  <si>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</si>
  <si>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</si>
  <si>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</si>
  <si>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</si>
  <si>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</si>
  <si>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</si>
  <si>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</si>
  <si>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</si>
  <si>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</si>
  <si>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</si>
  <si>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</si>
  <si>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</si>
  <si>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</si>
  <si>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</si>
  <si>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</si>
  <si>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</si>
  <si>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</si>
  <si>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</si>
  <si>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</si>
  <si>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</si>
  <si>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</si>
  <si>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</si>
  <si>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</si>
  <si>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</si>
  <si>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</si>
  <si>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</si>
  <si>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</si>
  <si>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</si>
  <si>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</si>
  <si>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</si>
  <si>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</si>
  <si>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</si>
  <si>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</si>
  <si>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</si>
  <si>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</si>
  <si>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</si>
  <si>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</si>
  <si>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</si>
  <si>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</si>
  <si>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</si>
  <si>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</si>
  <si>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</si>
  <si>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</si>
  <si>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</si>
  <si>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</si>
  <si>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</si>
  <si>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</si>
  <si>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</si>
  <si>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</si>
  <si>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</si>
  <si>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</si>
  <si>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</si>
  <si>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</si>
  <si>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</si>
  <si>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</si>
  <si>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</si>
  <si>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</si>
  <si>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</si>
  <si>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</si>
  <si>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</si>
  <si>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</si>
  <si>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</si>
  <si>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</si>
  <si>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</si>
  <si>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</si>
  <si>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</si>
  <si>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</si>
  <si>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</si>
  <si>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</si>
  <si>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</si>
  <si>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</si>
  <si>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</si>
  <si>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</si>
  <si>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</si>
  <si>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</si>
  <si>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</si>
  <si>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</si>
  <si>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</si>
  <si>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</si>
  <si>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</si>
  <si>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</si>
  <si>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</si>
  <si>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</si>
  <si>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</si>
  <si>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</si>
  <si>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</si>
  <si>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</si>
  <si>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</si>
  <si>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</si>
  <si>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</si>
  <si>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</si>
  <si>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</si>
  <si>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</si>
  <si>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</si>
  <si>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</si>
  <si>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</si>
  <si>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</si>
  <si>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</si>
  <si>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</si>
  <si>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</si>
  <si>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</si>
  <si>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</si>
  <si>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</si>
  <si>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</si>
  <si>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</si>
  <si>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</si>
  <si>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</si>
  <si>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</si>
  <si>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</si>
  <si>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</si>
  <si>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</si>
  <si>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</si>
  <si>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</si>
  <si>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</si>
  <si>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</si>
  <si>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</si>
  <si>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</si>
  <si>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</si>
  <si>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</si>
  <si>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</si>
  <si>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</si>
  <si>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</si>
  <si>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</si>
  <si>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</si>
  <si>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</si>
  <si>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</si>
  <si>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</si>
  <si>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</si>
  <si>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</si>
  <si>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</si>
  <si>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</si>
  <si>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</si>
  <si>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</si>
  <si>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</si>
  <si>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</si>
  <si>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</si>
  <si>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</si>
  <si>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</si>
  <si>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</si>
  <si>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</si>
  <si>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</si>
  <si>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</si>
  <si>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</si>
  <si>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</si>
  <si>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</si>
  <si>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</si>
  <si>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</si>
  <si>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</si>
  <si>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 xml:space="preserve">Total Tax Transfers to Revenue Sharing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</si>
  <si>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</si>
  <si>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</si>
  <si>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</si>
  <si>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</si>
  <si>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</si>
  <si>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</si>
  <si>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</si>
  <si>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</si>
  <si>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</si>
  <si>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</si>
  <si>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</si>
  <si>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</si>
  <si>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</si>
  <si>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</si>
  <si>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</si>
  <si>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</si>
  <si>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</si>
  <si>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</si>
  <si>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</si>
  <si>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</si>
  <si>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</si>
  <si>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</si>
  <si>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</si>
  <si>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</si>
  <si>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</si>
  <si>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</si>
  <si>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</si>
  <si>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</si>
  <si>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</si>
  <si>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</si>
  <si>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</si>
  <si>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</si>
  <si>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</si>
  <si>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</si>
  <si>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</si>
  <si>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</si>
  <si>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</si>
  <si>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</si>
  <si>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>Fixed Transfer to General Fund</t>
  </si>
  <si>
    <t>Fixed Transfer to Rev II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</si>
  <si>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</si>
  <si>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</si>
  <si>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</si>
  <si>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</si>
  <si>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</si>
  <si>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</si>
  <si>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</si>
  <si>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</si>
  <si>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r>
      <t>FY 2018 Projected Municipal Revenue Sharing</t>
    </r>
    <r>
      <rPr>
        <sz val="22"/>
        <color indexed="10"/>
        <rFont val="Calibri"/>
        <family val="2"/>
      </rPr>
      <t xml:space="preserve">* </t>
    </r>
  </si>
  <si>
    <t>INDIAN TOWNSHIP</t>
  </si>
  <si>
    <t>MORO</t>
  </si>
  <si>
    <t>*Based upon December 2016 revenue forecasts</t>
  </si>
  <si>
    <t xml:space="preserve">2018  Estimated Transfers of Municipal Revenue Sharing </t>
  </si>
  <si>
    <t>Includes PL 2015 c.267, December 2016 revenue forecasting</t>
  </si>
  <si>
    <t>upon PL 2015 c.267.</t>
  </si>
  <si>
    <t>Total Projected 
FY18 Distribution</t>
  </si>
  <si>
    <t>Rev II Projected FY18 Distribution</t>
  </si>
  <si>
    <t>Rev I Projected 
FY18 Distribution</t>
  </si>
  <si>
    <t>July 1, 2014 Census Population</t>
  </si>
  <si>
    <t xml:space="preserve">2015
Tax Assesment </t>
  </si>
  <si>
    <t>2017 State Valuation</t>
  </si>
  <si>
    <t>(7/1/17 - 6/30/18) Published: 3/10/2017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</si>
</sst>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0"/>
      <name val="Arial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5" fillId="32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47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0" fillId="33" borderId="7" applyNumberFormat="0" applyFont="0" applyAlignment="0" applyProtection="0"/>
    <xf numFmtId="0" fontId="47" fillId="33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2" fillId="0" borderId="0" xfId="0" applyNumberFormat="1" applyFont="1" applyFill="1" applyBorder="1" applyAlignment="1" quotePrefix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43" fontId="12" fillId="0" borderId="0" xfId="42" applyFont="1" applyFill="1" applyBorder="1" applyAlignment="1" quotePrefix="1">
      <alignment/>
    </xf>
    <xf numFmtId="43" fontId="13" fillId="0" borderId="0" xfId="42" applyFont="1" applyFill="1" applyAlignment="1">
      <alignment/>
    </xf>
    <xf numFmtId="168" fontId="13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42" applyFont="1" applyFill="1" applyAlignment="1">
      <alignment/>
    </xf>
    <xf numFmtId="0" fontId="12" fillId="0" borderId="0" xfId="0" applyFont="1" applyFill="1" applyBorder="1" applyAlignment="1">
      <alignment/>
    </xf>
    <xf numFmtId="168" fontId="12" fillId="0" borderId="0" xfId="0" applyNumberFormat="1" applyFont="1" applyFill="1" applyAlignment="1">
      <alignment/>
    </xf>
    <xf numFmtId="168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168" fontId="1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2" fillId="0" borderId="0" xfId="0" applyNumberFormat="1" applyFont="1" applyFill="1" applyAlignment="1" quotePrefix="1">
      <alignment/>
    </xf>
    <xf numFmtId="0" fontId="12" fillId="0" borderId="0" xfId="0" applyNumberFormat="1" applyFont="1" applyFill="1" applyAlignment="1" quotePrefix="1">
      <alignment shrinkToFit="1"/>
    </xf>
    <xf numFmtId="43" fontId="12" fillId="0" borderId="0" xfId="42" applyFont="1" applyFill="1" applyAlignment="1" quotePrefix="1">
      <alignment shrinkToFit="1"/>
    </xf>
    <xf numFmtId="168" fontId="12" fillId="0" borderId="0" xfId="42" applyNumberFormat="1" applyFont="1" applyFill="1" applyAlignment="1" quotePrefix="1">
      <alignment/>
    </xf>
    <xf numFmtId="171" fontId="12" fillId="0" borderId="0" xfId="0" applyNumberFormat="1" applyFont="1" applyFill="1" applyAlignment="1" quotePrefix="1">
      <alignment/>
    </xf>
    <xf numFmtId="43" fontId="12" fillId="0" borderId="11" xfId="42" applyFont="1" applyFill="1" applyBorder="1" applyAlignment="1">
      <alignment/>
    </xf>
    <xf numFmtId="43" fontId="12" fillId="0" borderId="12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2" fillId="0" borderId="0" xfId="0" applyNumberFormat="1" applyFont="1" applyFill="1" applyAlignment="1">
      <alignment shrinkToFit="1"/>
    </xf>
    <xf numFmtId="0" fontId="13" fillId="0" borderId="0" xfId="0" applyNumberFormat="1" applyFont="1" applyFill="1" applyAlignment="1">
      <alignment/>
    </xf>
    <xf numFmtId="168" fontId="13" fillId="0" borderId="0" xfId="0" applyNumberFormat="1" applyFont="1" applyFill="1" applyAlignment="1">
      <alignment/>
    </xf>
    <xf numFmtId="44" fontId="13" fillId="0" borderId="13" xfId="45" applyFont="1" applyFill="1" applyBorder="1" applyAlignment="1">
      <alignment/>
    </xf>
    <xf numFmtId="0" fontId="1" fillId="0" borderId="0" xfId="0" applyFont="1" applyFill="1" applyAlignment="1">
      <alignment/>
    </xf>
    <xf numFmtId="43" fontId="12" fillId="0" borderId="0" xfId="42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43" fontId="13" fillId="0" borderId="0" xfId="42" applyFont="1" applyFill="1" applyBorder="1" applyAlignment="1">
      <alignment/>
    </xf>
    <xf numFmtId="168" fontId="12" fillId="0" borderId="12" xfId="0" applyNumberFormat="1" applyFont="1" applyFill="1" applyBorder="1" applyAlignment="1">
      <alignment/>
    </xf>
    <xf numFmtId="184" fontId="12" fillId="0" borderId="0" xfId="42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43" fontId="15" fillId="0" borderId="0" xfId="42" applyFont="1" applyFill="1" applyAlignment="1">
      <alignment/>
    </xf>
    <xf numFmtId="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0" fontId="14" fillId="0" borderId="0" xfId="70" applyFont="1" applyFill="1" applyBorder="1" applyAlignment="1">
      <alignment horizontal="center"/>
    </xf>
    <xf numFmtId="184" fontId="13" fillId="0" borderId="11" xfId="42" applyNumberFormat="1" applyFont="1" applyFill="1" applyBorder="1" applyAlignment="1">
      <alignment/>
    </xf>
    <xf numFmtId="184" fontId="12" fillId="0" borderId="11" xfId="42" applyNumberFormat="1" applyFont="1" applyFill="1" applyBorder="1" applyAlignment="1">
      <alignment/>
    </xf>
    <xf numFmtId="0" fontId="18" fillId="0" borderId="11" xfId="70" applyFont="1" applyFill="1" applyBorder="1" applyAlignment="1">
      <alignment horizontal="left"/>
    </xf>
    <xf numFmtId="168" fontId="13" fillId="0" borderId="12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217" fontId="13" fillId="0" borderId="14" xfId="45" applyNumberFormat="1" applyFont="1" applyFill="1" applyBorder="1" applyAlignment="1">
      <alignment/>
    </xf>
    <xf numFmtId="217" fontId="13" fillId="0" borderId="10" xfId="45" applyNumberFormat="1" applyFont="1" applyFill="1" applyBorder="1" applyAlignment="1">
      <alignment/>
    </xf>
    <xf numFmtId="184" fontId="12" fillId="0" borderId="0" xfId="42" applyNumberFormat="1" applyFont="1" applyFill="1" applyBorder="1" applyAlignment="1" applyProtection="1">
      <alignment/>
      <protection/>
    </xf>
    <xf numFmtId="184" fontId="12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14" fillId="0" borderId="0" xfId="42" applyNumberFormat="1" applyFont="1" applyFill="1" applyBorder="1" applyAlignment="1">
      <alignment horizontal="center"/>
    </xf>
    <xf numFmtId="184" fontId="13" fillId="0" borderId="0" xfId="42" applyNumberFormat="1" applyFont="1" applyFill="1" applyBorder="1" applyAlignment="1">
      <alignment/>
    </xf>
    <xf numFmtId="184" fontId="12" fillId="0" borderId="10" xfId="42" applyNumberFormat="1" applyFont="1" applyFill="1" applyBorder="1" applyAlignment="1">
      <alignment/>
    </xf>
    <xf numFmtId="184" fontId="13" fillId="0" borderId="0" xfId="42" applyNumberFormat="1" applyFont="1" applyFill="1" applyAlignment="1">
      <alignment vertical="center" wrapText="1"/>
    </xf>
    <xf numFmtId="184" fontId="15" fillId="0" borderId="0" xfId="42" applyNumberFormat="1" applyFont="1" applyFill="1" applyAlignment="1">
      <alignment/>
    </xf>
    <xf numFmtId="0" fontId="13" fillId="0" borderId="0" xfId="0" applyNumberFormat="1" applyFont="1" applyFill="1" applyAlignment="1">
      <alignment horizontal="center" wrapText="1"/>
    </xf>
    <xf numFmtId="184" fontId="13" fillId="0" borderId="0" xfId="42" applyNumberFormat="1" applyFont="1" applyFill="1" applyAlignment="1">
      <alignment horizontal="center" wrapText="1"/>
    </xf>
    <xf numFmtId="43" fontId="13" fillId="0" borderId="0" xfId="42" applyFont="1" applyFill="1" applyAlignment="1">
      <alignment horizontal="center" wrapText="1"/>
    </xf>
    <xf numFmtId="168" fontId="13" fillId="0" borderId="0" xfId="0" applyNumberFormat="1" applyFont="1" applyFill="1" applyAlignment="1">
      <alignment horizontal="center" wrapText="1"/>
    </xf>
    <xf numFmtId="168" fontId="1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4" fillId="0" borderId="0" xfId="70" applyNumberForma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8" fontId="13" fillId="1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86" fontId="12" fillId="0" borderId="0" xfId="42" applyNumberFormat="1" applyFont="1" applyFill="1" applyAlignment="1">
      <alignment/>
    </xf>
    <xf numFmtId="43" fontId="12" fillId="0" borderId="15" xfId="42" applyFont="1" applyFill="1" applyBorder="1" applyAlignment="1">
      <alignment/>
    </xf>
    <xf numFmtId="43" fontId="12" fillId="0" borderId="16" xfId="42" applyFont="1" applyFill="1" applyBorder="1" applyAlignment="1" quotePrefix="1">
      <alignment/>
    </xf>
    <xf numFmtId="43" fontId="12" fillId="0" borderId="17" xfId="42" applyFont="1" applyFill="1" applyBorder="1" applyAlignment="1" quotePrefix="1">
      <alignment/>
    </xf>
    <xf numFmtId="0" fontId="17" fillId="10" borderId="15" xfId="70" applyFont="1" applyFill="1" applyBorder="1" applyAlignment="1">
      <alignment horizontal="left"/>
    </xf>
    <xf numFmtId="0" fontId="14" fillId="10" borderId="16" xfId="70" applyFont="1" applyFill="1" applyBorder="1" applyAlignment="1">
      <alignment horizontal="center"/>
    </xf>
    <xf numFmtId="184" fontId="14" fillId="10" borderId="16" xfId="42" applyNumberFormat="1" applyFont="1" applyFill="1" applyBorder="1" applyAlignment="1">
      <alignment horizontal="center"/>
    </xf>
    <xf numFmtId="168" fontId="12" fillId="10" borderId="17" xfId="0" applyNumberFormat="1" applyFont="1" applyFill="1" applyBorder="1" applyAlignment="1">
      <alignment/>
    </xf>
    <xf numFmtId="0" fontId="18" fillId="10" borderId="11" xfId="70" applyFont="1" applyFill="1" applyBorder="1" applyAlignment="1">
      <alignment horizontal="left"/>
    </xf>
    <xf numFmtId="0" fontId="14" fillId="10" borderId="0" xfId="70" applyFont="1" applyFill="1" applyBorder="1" applyAlignment="1">
      <alignment horizontal="center"/>
    </xf>
    <xf numFmtId="184" fontId="14" fillId="10" borderId="0" xfId="42" applyNumberFormat="1" applyFont="1" applyFill="1" applyBorder="1" applyAlignment="1">
      <alignment horizontal="center"/>
    </xf>
    <xf numFmtId="168" fontId="12" fillId="1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168" fontId="65" fillId="0" borderId="0" xfId="0" applyNumberFormat="1" applyFont="1" applyFill="1" applyAlignment="1">
      <alignment/>
    </xf>
    <xf numFmtId="0" fontId="64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217" fontId="13" fillId="0" borderId="0" xfId="45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1" fillId="0" borderId="0" xfId="70" applyFont="1" applyFill="1" applyBorder="1" applyAlignment="1">
      <alignment horizontal="left"/>
    </xf>
    <xf numFmtId="0" fontId="22" fillId="0" borderId="0" xfId="7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/>
    </xf>
    <xf numFmtId="43" fontId="13" fillId="10" borderId="14" xfId="42" applyFont="1" applyFill="1" applyBorder="1" applyAlignment="1">
      <alignment horizontal="center" wrapText="1"/>
    </xf>
    <xf numFmtId="43" fontId="13" fillId="10" borderId="18" xfId="42" applyFont="1" applyFill="1" applyBorder="1" applyAlignment="1">
      <alignment horizontal="center" wrapText="1"/>
    </xf>
    <xf numFmtId="43" fontId="13" fillId="10" borderId="13" xfId="42" applyFont="1" applyFill="1" applyBorder="1" applyAlignment="1">
      <alignment horizontal="center" wrapText="1"/>
    </xf>
    <xf numFmtId="43" fontId="13" fillId="0" borderId="10" xfId="42" applyFont="1" applyFill="1" applyBorder="1" applyAlignment="1" quotePrefix="1">
      <alignment/>
    </xf>
    <xf numFmtId="43" fontId="13" fillId="0" borderId="14" xfId="42" applyFont="1" applyFill="1" applyBorder="1" applyAlignment="1">
      <alignment/>
    </xf>
    <xf numFmtId="43" fontId="12" fillId="0" borderId="0" xfId="42" applyNumberFormat="1" applyFont="1" applyFill="1" applyBorder="1" applyAlignment="1" applyProtection="1">
      <alignment/>
      <protection/>
    </xf>
    <xf numFmtId="43" fontId="12" fillId="0" borderId="0" xfId="42" applyNumberFormat="1" applyFont="1" applyFill="1" applyBorder="1" applyAlignment="1">
      <alignment/>
    </xf>
    <xf numFmtId="168" fontId="13" fillId="0" borderId="10" xfId="0" applyNumberFormat="1" applyFont="1" applyFill="1" applyBorder="1" applyAlignment="1">
      <alignment horizontal="center"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5" xfId="183"/>
    <cellStyle name="Normal 5 2" xfId="184"/>
    <cellStyle name="Normal 5 3" xfId="185"/>
    <cellStyle name="Normal 6" xfId="186"/>
    <cellStyle name="Normal 6 2" xfId="187"/>
    <cellStyle name="Normal 6 3" xfId="188"/>
    <cellStyle name="Normal 7" xfId="189"/>
    <cellStyle name="Normal 7 2" xfId="190"/>
    <cellStyle name="Normal 7 3" xfId="191"/>
    <cellStyle name="Normal 8" xfId="192"/>
    <cellStyle name="Normal 8 2" xfId="193"/>
    <cellStyle name="Normal 8 3" xfId="194"/>
    <cellStyle name="Normal 9" xfId="195"/>
    <cellStyle name="Normal 9 2" xfId="196"/>
    <cellStyle name="Normal 9 3" xfId="197"/>
    <cellStyle name="Note" xfId="198"/>
    <cellStyle name="Note 2" xfId="199"/>
    <cellStyle name="Output" xfId="200"/>
    <cellStyle name="Percent" xfId="201"/>
    <cellStyle name="Percent 2" xfId="202"/>
    <cellStyle name="Percent 2 2" xfId="203"/>
    <cellStyle name="Percent 2 3" xfId="204"/>
    <cellStyle name="Percent 3" xfId="205"/>
    <cellStyle name="Percent 3 2" xfId="206"/>
    <cellStyle name="Percent 4" xfId="207"/>
    <cellStyle name="Percent 4 2" xfId="208"/>
    <cellStyle name="Percent 4 3" xfId="209"/>
    <cellStyle name="Title" xfId="210"/>
    <cellStyle name="Total" xfId="211"/>
    <cellStyle name="Warning Text" xfId="21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16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13.140625" style="8" customWidth="1"/>
    <col min="2" max="2" width="16.57421875" style="8" customWidth="1"/>
    <col min="3" max="3" width="15.8515625" style="8" customWidth="1"/>
    <col min="4" max="4" width="15.8515625" style="59" customWidth="1"/>
    <col min="5" max="5" width="15.8515625" style="8" customWidth="1"/>
    <col min="6" max="6" width="15.57421875" style="16" hidden="1" customWidth="1"/>
    <col min="7" max="7" width="14.421875" style="16" customWidth="1"/>
    <col min="8" max="8" width="9.421875" style="14" hidden="1" customWidth="1"/>
    <col min="9" max="10" width="14.57421875" style="14" hidden="1" customWidth="1"/>
    <col min="11" max="11" width="14.57421875" style="14" customWidth="1"/>
    <col min="12" max="14" width="16.28125" style="16" customWidth="1"/>
    <col min="15" max="16384" width="9.140625" style="6" customWidth="1"/>
  </cols>
  <sheetData>
    <row r="1" spans="1:14" ht="27" customHeight="1">
      <c r="A1" s="55" t="s">
        <v>527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74"/>
      <c r="M1" s="74"/>
      <c r="N1" s="74"/>
    </row>
    <row r="2" spans="1:14" ht="12.75" customHeight="1">
      <c r="A2" s="80" t="s">
        <v>540</v>
      </c>
      <c r="B2" s="80"/>
      <c r="C2" s="80"/>
      <c r="D2" s="94"/>
      <c r="E2" s="95"/>
      <c r="F2" s="95"/>
      <c r="G2" s="95"/>
      <c r="H2" s="95"/>
      <c r="I2" s="95"/>
      <c r="J2" s="95"/>
      <c r="K2" s="95"/>
      <c r="L2" s="96"/>
      <c r="M2" s="97"/>
      <c r="N2" s="97"/>
    </row>
    <row r="3" spans="1:14" s="5" customFormat="1" ht="12.75" customHeight="1">
      <c r="A3" s="3"/>
      <c r="B3" s="3"/>
      <c r="C3" s="3"/>
      <c r="D3" s="98"/>
      <c r="E3" s="99"/>
      <c r="F3" s="99"/>
      <c r="G3" s="99"/>
      <c r="H3" s="99"/>
      <c r="I3" s="99"/>
      <c r="J3" s="99"/>
      <c r="K3" s="99"/>
      <c r="L3" s="100"/>
      <c r="M3" s="99"/>
      <c r="N3" s="99"/>
    </row>
    <row r="4" spans="1:14" s="4" customFormat="1" ht="12.75" customHeight="1">
      <c r="A4" s="2"/>
      <c r="B4" s="2"/>
      <c r="C4" s="2"/>
      <c r="D4" s="60"/>
      <c r="E4" s="49"/>
      <c r="F4" s="24"/>
      <c r="G4" s="24"/>
      <c r="H4" s="75"/>
      <c r="I4" s="77"/>
      <c r="J4" s="77"/>
      <c r="K4" s="77"/>
      <c r="L4" s="76"/>
      <c r="M4" s="77"/>
      <c r="N4" s="77"/>
    </row>
    <row r="5" spans="4:14" s="4" customFormat="1" ht="13.5" thickBot="1">
      <c r="D5" s="61"/>
      <c r="F5" s="1"/>
      <c r="G5" s="1"/>
      <c r="H5" s="73"/>
      <c r="I5" s="78"/>
      <c r="J5" s="78"/>
      <c r="K5" s="78"/>
      <c r="L5" s="118"/>
      <c r="M5" s="118"/>
      <c r="N5" s="118"/>
    </row>
    <row r="6" spans="1:14" s="72" customFormat="1" ht="51.75" thickBot="1">
      <c r="A6" s="67" t="s">
        <v>480</v>
      </c>
      <c r="B6" s="67" t="s">
        <v>464</v>
      </c>
      <c r="C6" s="67" t="s">
        <v>537</v>
      </c>
      <c r="D6" s="68" t="s">
        <v>538</v>
      </c>
      <c r="E6" s="69" t="s">
        <v>539</v>
      </c>
      <c r="F6" s="70" t="s">
        <v>466</v>
      </c>
      <c r="G6" s="70" t="s">
        <v>467</v>
      </c>
      <c r="H6" s="71" t="s">
        <v>469</v>
      </c>
      <c r="I6" s="79" t="s">
        <v>519</v>
      </c>
      <c r="J6" s="79" t="s">
        <v>465</v>
      </c>
      <c r="K6" s="71" t="s">
        <v>470</v>
      </c>
      <c r="L6" s="111" t="s">
        <v>536</v>
      </c>
      <c r="M6" s="112" t="s">
        <v>535</v>
      </c>
      <c r="N6" s="113" t="s">
        <v>534</v>
      </c>
    </row>
    <row r="7" spans="1:14" s="32" customFormat="1" ht="12.75">
      <c r="A7" s="25" t="s">
        <v>491</v>
      </c>
      <c r="B7" s="26" t="s">
        <v>310</v>
      </c>
      <c r="C7" s="58">
        <v>708</v>
      </c>
      <c r="D7" s="116">
        <v>1001770</v>
      </c>
      <c r="E7" s="27">
        <v>72800</v>
      </c>
      <c r="F7" s="28">
        <f>(C7*D7)/E7</f>
        <v>9742.488461538462</v>
      </c>
      <c r="G7" s="29">
        <f>F7/$F$499</f>
        <v>0.00044625090274837413</v>
      </c>
      <c r="H7" s="7">
        <f>D7/E7</f>
        <v>13.760576923076924</v>
      </c>
      <c r="I7" s="7">
        <f>(H7-10)*C7</f>
        <v>2662.488461538462</v>
      </c>
      <c r="J7" s="7">
        <f>IF(I7&gt;0,I7,0)</f>
        <v>2662.488461538462</v>
      </c>
      <c r="K7" s="7">
        <f>J7/$J$499</f>
        <v>0.00030682816594004776</v>
      </c>
      <c r="L7" s="82">
        <f>$B$508*G7</f>
        <v>22923.40793077059</v>
      </c>
      <c r="M7" s="83">
        <f>$G$508*K7</f>
        <v>5167.667276588765</v>
      </c>
      <c r="N7" s="84">
        <f aca="true" t="shared" si="0" ref="N7:N69">L7+M7</f>
        <v>28091.075207359354</v>
      </c>
    </row>
    <row r="8" spans="1:14" s="4" customFormat="1" ht="12.75">
      <c r="A8" s="25" t="s">
        <v>496</v>
      </c>
      <c r="B8" s="26" t="s">
        <v>436</v>
      </c>
      <c r="C8" s="58">
        <v>2539</v>
      </c>
      <c r="D8" s="116">
        <v>6510729</v>
      </c>
      <c r="E8" s="27">
        <v>552000</v>
      </c>
      <c r="F8" s="28">
        <f aca="true" t="shared" si="1" ref="F8:F71">(C8*D8)/E8</f>
        <v>29946.99444021739</v>
      </c>
      <c r="G8" s="29">
        <f aca="true" t="shared" si="2" ref="G8:G71">F8/$F$499</f>
        <v>0.0013717104573749968</v>
      </c>
      <c r="H8" s="7">
        <f aca="true" t="shared" si="3" ref="H8:H71">D8/E8</f>
        <v>11.794798913043477</v>
      </c>
      <c r="I8" s="7">
        <f aca="true" t="shared" si="4" ref="I8:I71">(H8-10)*C8</f>
        <v>4556.994440217389</v>
      </c>
      <c r="J8" s="7">
        <f aca="true" t="shared" si="5" ref="J8:J71">IF(I8&gt;0,I8,0)</f>
        <v>4556.994440217389</v>
      </c>
      <c r="K8" s="7">
        <f aca="true" t="shared" si="6" ref="K8:K71">J8/$J$499</f>
        <v>0.0005251531664790644</v>
      </c>
      <c r="L8" s="30">
        <f aca="true" t="shared" si="7" ref="L8:L38">$B$508*G8</f>
        <v>70463.22636806255</v>
      </c>
      <c r="M8" s="10">
        <f aca="true" t="shared" si="8" ref="M8:M38">$G$508*K8</f>
        <v>8844.744827439</v>
      </c>
      <c r="N8" s="31">
        <f t="shared" si="0"/>
        <v>79307.97119550155</v>
      </c>
    </row>
    <row r="9" spans="1:14" s="4" customFormat="1" ht="12.75">
      <c r="A9" s="25" t="s">
        <v>495</v>
      </c>
      <c r="B9" s="26" t="s">
        <v>396</v>
      </c>
      <c r="C9" s="58">
        <v>1227</v>
      </c>
      <c r="D9" s="116">
        <v>1919585</v>
      </c>
      <c r="E9" s="27">
        <v>141650</v>
      </c>
      <c r="F9" s="28">
        <f t="shared" si="1"/>
        <v>16627.820649488174</v>
      </c>
      <c r="G9" s="29">
        <f t="shared" si="2"/>
        <v>0.0007616308712979901</v>
      </c>
      <c r="H9" s="7">
        <f t="shared" si="3"/>
        <v>13.551606071302507</v>
      </c>
      <c r="I9" s="7">
        <f t="shared" si="4"/>
        <v>4357.820649488176</v>
      </c>
      <c r="J9" s="7">
        <f t="shared" si="5"/>
        <v>4357.820649488176</v>
      </c>
      <c r="K9" s="7">
        <f t="shared" si="6"/>
        <v>0.0005022001547400168</v>
      </c>
      <c r="L9" s="30">
        <f t="shared" si="7"/>
        <v>39124.12288222687</v>
      </c>
      <c r="M9" s="10">
        <f t="shared" si="8"/>
        <v>8458.165168757307</v>
      </c>
      <c r="N9" s="31">
        <f t="shared" si="0"/>
        <v>47582.28805098418</v>
      </c>
    </row>
    <row r="10" spans="1:14" s="4" customFormat="1" ht="12.75">
      <c r="A10" s="25" t="s">
        <v>486</v>
      </c>
      <c r="B10" s="26" t="s">
        <v>155</v>
      </c>
      <c r="C10" s="58">
        <v>2057</v>
      </c>
      <c r="D10" s="116">
        <v>1831390</v>
      </c>
      <c r="E10" s="27">
        <v>129050</v>
      </c>
      <c r="F10" s="28">
        <f t="shared" si="1"/>
        <v>29191.54769469198</v>
      </c>
      <c r="G10" s="29">
        <f t="shared" si="2"/>
        <v>0.0013371075123984727</v>
      </c>
      <c r="H10" s="7">
        <f t="shared" si="3"/>
        <v>14.191321193335916</v>
      </c>
      <c r="I10" s="7">
        <f t="shared" si="4"/>
        <v>8621.54769469198</v>
      </c>
      <c r="J10" s="7">
        <f t="shared" si="5"/>
        <v>8621.54769469198</v>
      </c>
      <c r="K10" s="7">
        <f t="shared" si="6"/>
        <v>0.000993556856655235</v>
      </c>
      <c r="L10" s="30">
        <f t="shared" si="7"/>
        <v>68685.71192850043</v>
      </c>
      <c r="M10" s="10">
        <f t="shared" si="8"/>
        <v>16733.702526419544</v>
      </c>
      <c r="N10" s="31">
        <f t="shared" si="0"/>
        <v>85419.41445491997</v>
      </c>
    </row>
    <row r="11" spans="1:14" s="4" customFormat="1" ht="12.75">
      <c r="A11" s="25" t="s">
        <v>495</v>
      </c>
      <c r="B11" s="26" t="s">
        <v>397</v>
      </c>
      <c r="C11" s="58">
        <v>483</v>
      </c>
      <c r="D11" s="116">
        <v>831017</v>
      </c>
      <c r="E11" s="27">
        <v>54800</v>
      </c>
      <c r="F11" s="28">
        <f t="shared" si="1"/>
        <v>7324.474653284671</v>
      </c>
      <c r="G11" s="29">
        <f t="shared" si="2"/>
        <v>0.000335494718735312</v>
      </c>
      <c r="H11" s="7">
        <f t="shared" si="3"/>
        <v>15.164543795620437</v>
      </c>
      <c r="I11" s="7">
        <f t="shared" si="4"/>
        <v>2494.474653284671</v>
      </c>
      <c r="J11" s="7">
        <f t="shared" si="5"/>
        <v>2494.474653284671</v>
      </c>
      <c r="K11" s="7">
        <f t="shared" si="6"/>
        <v>0.0002874660656403433</v>
      </c>
      <c r="L11" s="30">
        <f t="shared" si="7"/>
        <v>17233.987088481514</v>
      </c>
      <c r="M11" s="10">
        <f t="shared" si="8"/>
        <v>4841.566536070821</v>
      </c>
      <c r="N11" s="31">
        <f t="shared" si="0"/>
        <v>22075.553624552333</v>
      </c>
    </row>
    <row r="12" spans="1:14" s="4" customFormat="1" ht="12.75">
      <c r="A12" s="25" t="s">
        <v>496</v>
      </c>
      <c r="B12" s="26" t="s">
        <v>437</v>
      </c>
      <c r="C12" s="58">
        <v>3061</v>
      </c>
      <c r="D12" s="116">
        <v>3812926</v>
      </c>
      <c r="E12" s="27">
        <v>272800</v>
      </c>
      <c r="F12" s="28">
        <f t="shared" si="1"/>
        <v>42783.60148826979</v>
      </c>
      <c r="G12" s="29">
        <f t="shared" si="2"/>
        <v>0.001959686261096395</v>
      </c>
      <c r="H12" s="7">
        <f t="shared" si="3"/>
        <v>13.97700146627566</v>
      </c>
      <c r="I12" s="7">
        <f t="shared" si="4"/>
        <v>12173.601488269793</v>
      </c>
      <c r="J12" s="7">
        <f t="shared" si="5"/>
        <v>12173.601488269793</v>
      </c>
      <c r="K12" s="7">
        <f t="shared" si="6"/>
        <v>0.0014028995323317002</v>
      </c>
      <c r="L12" s="30">
        <f t="shared" si="7"/>
        <v>100666.88336711255</v>
      </c>
      <c r="M12" s="10">
        <f t="shared" si="8"/>
        <v>23627.941663571906</v>
      </c>
      <c r="N12" s="31">
        <f t="shared" si="0"/>
        <v>124294.82503068446</v>
      </c>
    </row>
    <row r="13" spans="1:14" s="4" customFormat="1" ht="12.75" customHeight="1">
      <c r="A13" s="9" t="s">
        <v>482</v>
      </c>
      <c r="B13" s="26" t="s">
        <v>14</v>
      </c>
      <c r="C13" s="58">
        <v>230</v>
      </c>
      <c r="D13" s="116">
        <v>353963</v>
      </c>
      <c r="E13" s="27">
        <v>29850</v>
      </c>
      <c r="F13" s="28">
        <f t="shared" si="1"/>
        <v>2727.3530988274706</v>
      </c>
      <c r="G13" s="29">
        <f t="shared" si="2"/>
        <v>0.00012492535015772978</v>
      </c>
      <c r="H13" s="7">
        <f t="shared" si="3"/>
        <v>11.858056951423785</v>
      </c>
      <c r="I13" s="7">
        <f t="shared" si="4"/>
        <v>427.35309882747066</v>
      </c>
      <c r="J13" s="7">
        <f t="shared" si="5"/>
        <v>427.35309882747066</v>
      </c>
      <c r="K13" s="7">
        <f t="shared" si="6"/>
        <v>4.924865193453707E-05</v>
      </c>
      <c r="L13" s="30">
        <f t="shared" si="7"/>
        <v>6417.2750014015055</v>
      </c>
      <c r="M13" s="10">
        <f t="shared" si="8"/>
        <v>829.4565990657617</v>
      </c>
      <c r="N13" s="31">
        <f t="shared" si="0"/>
        <v>7246.7316004672675</v>
      </c>
    </row>
    <row r="14" spans="1:14" s="4" customFormat="1" ht="12.75" customHeight="1">
      <c r="A14" s="25" t="s">
        <v>488</v>
      </c>
      <c r="B14" s="26" t="s">
        <v>200</v>
      </c>
      <c r="C14" s="58">
        <v>715</v>
      </c>
      <c r="D14" s="116">
        <v>1457282</v>
      </c>
      <c r="E14" s="27">
        <v>79150</v>
      </c>
      <c r="F14" s="28">
        <f t="shared" si="1"/>
        <v>13164.32886923563</v>
      </c>
      <c r="G14" s="29">
        <f t="shared" si="2"/>
        <v>0.0006029869745460504</v>
      </c>
      <c r="H14" s="7">
        <f t="shared" si="3"/>
        <v>18.41164876816172</v>
      </c>
      <c r="I14" s="7">
        <f t="shared" si="4"/>
        <v>6014.328869235629</v>
      </c>
      <c r="J14" s="7">
        <f t="shared" si="5"/>
        <v>6014.328869235629</v>
      </c>
      <c r="K14" s="7">
        <f t="shared" si="6"/>
        <v>0.0006930980257625396</v>
      </c>
      <c r="L14" s="30">
        <f t="shared" si="7"/>
        <v>30974.763993372464</v>
      </c>
      <c r="M14" s="10">
        <f t="shared" si="8"/>
        <v>11673.308987875624</v>
      </c>
      <c r="N14" s="31">
        <f t="shared" si="0"/>
        <v>42648.072981248086</v>
      </c>
    </row>
    <row r="15" spans="1:14" s="4" customFormat="1" ht="12.75">
      <c r="A15" s="25" t="s">
        <v>490</v>
      </c>
      <c r="B15" s="26" t="s">
        <v>253</v>
      </c>
      <c r="C15" s="58">
        <v>901</v>
      </c>
      <c r="D15" s="116">
        <v>448394</v>
      </c>
      <c r="E15" s="27">
        <v>41900</v>
      </c>
      <c r="F15" s="28">
        <f t="shared" si="1"/>
        <v>9642.076229116945</v>
      </c>
      <c r="G15" s="29">
        <f t="shared" si="2"/>
        <v>0.0004416515594140731</v>
      </c>
      <c r="H15" s="7">
        <f t="shared" si="3"/>
        <v>10.701527446300716</v>
      </c>
      <c r="I15" s="7">
        <f t="shared" si="4"/>
        <v>632.0762291169451</v>
      </c>
      <c r="J15" s="7">
        <f t="shared" si="5"/>
        <v>632.0762291169451</v>
      </c>
      <c r="K15" s="7">
        <f t="shared" si="6"/>
        <v>7.284117580820999E-05</v>
      </c>
      <c r="L15" s="30">
        <f t="shared" si="7"/>
        <v>22687.1448267264</v>
      </c>
      <c r="M15" s="10">
        <f t="shared" si="8"/>
        <v>1226.8070614021979</v>
      </c>
      <c r="N15" s="31">
        <f t="shared" si="0"/>
        <v>23913.951888128595</v>
      </c>
    </row>
    <row r="16" spans="1:14" s="4" customFormat="1" ht="12.75">
      <c r="A16" s="25" t="s">
        <v>485</v>
      </c>
      <c r="B16" s="26" t="s">
        <v>118</v>
      </c>
      <c r="C16" s="58">
        <v>282</v>
      </c>
      <c r="D16" s="116">
        <v>303864</v>
      </c>
      <c r="E16" s="27">
        <v>22600</v>
      </c>
      <c r="F16" s="28">
        <f t="shared" si="1"/>
        <v>3791.577345132743</v>
      </c>
      <c r="G16" s="29">
        <f t="shared" si="2"/>
        <v>0.00017367172871545625</v>
      </c>
      <c r="H16" s="7">
        <f t="shared" si="3"/>
        <v>13.445309734513275</v>
      </c>
      <c r="I16" s="7">
        <f t="shared" si="4"/>
        <v>971.5773451327435</v>
      </c>
      <c r="J16" s="7">
        <f t="shared" si="5"/>
        <v>971.5773451327435</v>
      </c>
      <c r="K16" s="7">
        <f t="shared" si="6"/>
        <v>0.00011196566639906697</v>
      </c>
      <c r="L16" s="30">
        <f t="shared" si="7"/>
        <v>8921.3217471772</v>
      </c>
      <c r="M16" s="10">
        <f t="shared" si="8"/>
        <v>1885.750314281667</v>
      </c>
      <c r="N16" s="31">
        <f t="shared" si="0"/>
        <v>10807.072061458868</v>
      </c>
    </row>
    <row r="17" spans="1:14" s="4" customFormat="1" ht="12.75">
      <c r="A17" s="9" t="s">
        <v>482</v>
      </c>
      <c r="B17" s="26" t="s">
        <v>15</v>
      </c>
      <c r="C17" s="58">
        <v>227</v>
      </c>
      <c r="D17" s="116">
        <v>235228</v>
      </c>
      <c r="E17" s="27">
        <v>15050</v>
      </c>
      <c r="F17" s="28">
        <f t="shared" si="1"/>
        <v>3547.9572093023257</v>
      </c>
      <c r="G17" s="29">
        <f t="shared" si="2"/>
        <v>0.0001625128029470353</v>
      </c>
      <c r="H17" s="7">
        <f t="shared" si="3"/>
        <v>15.629767441860466</v>
      </c>
      <c r="I17" s="7">
        <f t="shared" si="4"/>
        <v>1277.9572093023257</v>
      </c>
      <c r="J17" s="7">
        <f t="shared" si="5"/>
        <v>1277.9572093023257</v>
      </c>
      <c r="K17" s="7">
        <f t="shared" si="6"/>
        <v>0.0001472732266616172</v>
      </c>
      <c r="L17" s="30">
        <f t="shared" si="7"/>
        <v>8348.100257017126</v>
      </c>
      <c r="M17" s="10">
        <f t="shared" si="8"/>
        <v>2480.407989289957</v>
      </c>
      <c r="N17" s="31">
        <f t="shared" si="0"/>
        <v>10828.508246307083</v>
      </c>
    </row>
    <row r="18" spans="1:14" s="4" customFormat="1" ht="12.75">
      <c r="A18" s="25" t="s">
        <v>489</v>
      </c>
      <c r="B18" s="26" t="s">
        <v>217</v>
      </c>
      <c r="C18" s="58">
        <v>819</v>
      </c>
      <c r="D18" s="116">
        <v>1317111</v>
      </c>
      <c r="E18" s="27">
        <v>80700</v>
      </c>
      <c r="F18" s="28">
        <f t="shared" si="1"/>
        <v>13366.962936802975</v>
      </c>
      <c r="G18" s="29">
        <f t="shared" si="2"/>
        <v>0.0006122685493651007</v>
      </c>
      <c r="H18" s="7">
        <f t="shared" si="3"/>
        <v>16.3210780669145</v>
      </c>
      <c r="I18" s="7">
        <f t="shared" si="4"/>
        <v>5176.962936802975</v>
      </c>
      <c r="J18" s="7">
        <f t="shared" si="5"/>
        <v>5176.962936802975</v>
      </c>
      <c r="K18" s="7">
        <f t="shared" si="6"/>
        <v>0.0005965990335676479</v>
      </c>
      <c r="L18" s="30">
        <f t="shared" si="7"/>
        <v>31451.548072702448</v>
      </c>
      <c r="M18" s="10">
        <f t="shared" si="8"/>
        <v>10048.051793310327</v>
      </c>
      <c r="N18" s="31">
        <f t="shared" si="0"/>
        <v>41499.59986601277</v>
      </c>
    </row>
    <row r="19" spans="1:14" s="4" customFormat="1" ht="12.75">
      <c r="A19" s="25" t="s">
        <v>493</v>
      </c>
      <c r="B19" s="26" t="s">
        <v>339</v>
      </c>
      <c r="C19" s="58">
        <v>2463</v>
      </c>
      <c r="D19" s="116">
        <v>2537747</v>
      </c>
      <c r="E19" s="27">
        <v>130650</v>
      </c>
      <c r="F19" s="28">
        <f t="shared" si="1"/>
        <v>47841.33839265213</v>
      </c>
      <c r="G19" s="29">
        <f t="shared" si="2"/>
        <v>0.0021913539370043192</v>
      </c>
      <c r="H19" s="7">
        <f t="shared" si="3"/>
        <v>19.424010715652507</v>
      </c>
      <c r="I19" s="7">
        <f t="shared" si="4"/>
        <v>23211.338392652124</v>
      </c>
      <c r="J19" s="7">
        <f t="shared" si="5"/>
        <v>23211.338392652124</v>
      </c>
      <c r="K19" s="7">
        <f t="shared" si="6"/>
        <v>0.0026749007520265587</v>
      </c>
      <c r="L19" s="30">
        <f t="shared" si="7"/>
        <v>112567.39181763635</v>
      </c>
      <c r="M19" s="10">
        <f t="shared" si="8"/>
        <v>45051.26523186026</v>
      </c>
      <c r="N19" s="31">
        <f t="shared" si="0"/>
        <v>157618.6570494966</v>
      </c>
    </row>
    <row r="20" spans="1:14" s="4" customFormat="1" ht="12.75">
      <c r="A20" s="25" t="s">
        <v>487</v>
      </c>
      <c r="B20" s="26" t="s">
        <v>184</v>
      </c>
      <c r="C20" s="58">
        <v>1345</v>
      </c>
      <c r="D20" s="116">
        <v>2375465</v>
      </c>
      <c r="E20" s="27">
        <v>124950</v>
      </c>
      <c r="F20" s="28">
        <f t="shared" si="1"/>
        <v>25570.23149259704</v>
      </c>
      <c r="G20" s="29">
        <f t="shared" si="2"/>
        <v>0.0011712345292584966</v>
      </c>
      <c r="H20" s="7">
        <f t="shared" si="3"/>
        <v>19.011324529811926</v>
      </c>
      <c r="I20" s="7">
        <f t="shared" si="4"/>
        <v>12120.23149259704</v>
      </c>
      <c r="J20" s="7">
        <f t="shared" si="5"/>
        <v>12120.23149259704</v>
      </c>
      <c r="K20" s="7">
        <f t="shared" si="6"/>
        <v>0.0013967491139824553</v>
      </c>
      <c r="L20" s="30">
        <f t="shared" si="7"/>
        <v>60165.0029869758</v>
      </c>
      <c r="M20" s="10">
        <f t="shared" si="8"/>
        <v>23524.354968578155</v>
      </c>
      <c r="N20" s="31">
        <f t="shared" si="0"/>
        <v>83689.35795555395</v>
      </c>
    </row>
    <row r="21" spans="1:14" s="4" customFormat="1" ht="12.75">
      <c r="A21" s="25" t="s">
        <v>492</v>
      </c>
      <c r="B21" s="26" t="s">
        <v>329</v>
      </c>
      <c r="C21" s="58">
        <v>426</v>
      </c>
      <c r="D21" s="116">
        <v>851846</v>
      </c>
      <c r="E21" s="27">
        <v>89400</v>
      </c>
      <c r="F21" s="28">
        <f t="shared" si="1"/>
        <v>4059.1319463087248</v>
      </c>
      <c r="G21" s="29">
        <f t="shared" si="2"/>
        <v>0.00018592696337964068</v>
      </c>
      <c r="H21" s="7">
        <f t="shared" si="3"/>
        <v>9.528478747203579</v>
      </c>
      <c r="I21" s="7">
        <f t="shared" si="4"/>
        <v>-200.86805369127543</v>
      </c>
      <c r="J21" s="7">
        <f t="shared" si="5"/>
        <v>0</v>
      </c>
      <c r="K21" s="7">
        <f t="shared" si="6"/>
        <v>0</v>
      </c>
      <c r="L21" s="30">
        <f t="shared" si="7"/>
        <v>9550.85939464013</v>
      </c>
      <c r="M21" s="10">
        <f t="shared" si="8"/>
        <v>0</v>
      </c>
      <c r="N21" s="31">
        <f t="shared" si="0"/>
        <v>9550.85939464013</v>
      </c>
    </row>
    <row r="22" spans="1:14" s="4" customFormat="1" ht="12.75">
      <c r="A22" s="25" t="s">
        <v>496</v>
      </c>
      <c r="B22" s="26" t="s">
        <v>438</v>
      </c>
      <c r="C22" s="58">
        <v>4100</v>
      </c>
      <c r="D22" s="116">
        <v>5979961</v>
      </c>
      <c r="E22" s="27">
        <v>450400</v>
      </c>
      <c r="F22" s="28">
        <f t="shared" si="1"/>
        <v>54435.70182060391</v>
      </c>
      <c r="G22" s="29">
        <f t="shared" si="2"/>
        <v>0.0024934061944323614</v>
      </c>
      <c r="H22" s="7">
        <f t="shared" si="3"/>
        <v>13.277000444049733</v>
      </c>
      <c r="I22" s="7">
        <f t="shared" si="4"/>
        <v>13435.701820603907</v>
      </c>
      <c r="J22" s="7">
        <f t="shared" si="5"/>
        <v>13435.701820603907</v>
      </c>
      <c r="K22" s="7">
        <f t="shared" si="6"/>
        <v>0.0015483453946505317</v>
      </c>
      <c r="L22" s="30">
        <f t="shared" si="7"/>
        <v>128083.47720993278</v>
      </c>
      <c r="M22" s="10">
        <f t="shared" si="8"/>
        <v>26077.572781750023</v>
      </c>
      <c r="N22" s="31">
        <f t="shared" si="0"/>
        <v>154161.0499916828</v>
      </c>
    </row>
    <row r="23" spans="1:14" s="4" customFormat="1" ht="12.75">
      <c r="A23" s="9" t="s">
        <v>482</v>
      </c>
      <c r="B23" s="26" t="s">
        <v>16</v>
      </c>
      <c r="C23" s="58">
        <v>1257</v>
      </c>
      <c r="D23" s="116">
        <v>2067833</v>
      </c>
      <c r="E23" s="27">
        <v>88400</v>
      </c>
      <c r="F23" s="28">
        <f t="shared" si="1"/>
        <v>29403.46245475113</v>
      </c>
      <c r="G23" s="29">
        <f t="shared" si="2"/>
        <v>0.001346814185735109</v>
      </c>
      <c r="H23" s="7">
        <f t="shared" si="3"/>
        <v>23.39177601809955</v>
      </c>
      <c r="I23" s="7">
        <f t="shared" si="4"/>
        <v>16833.462454751134</v>
      </c>
      <c r="J23" s="7">
        <f t="shared" si="5"/>
        <v>16833.462454751134</v>
      </c>
      <c r="K23" s="7">
        <f t="shared" si="6"/>
        <v>0.0019399071530351237</v>
      </c>
      <c r="L23" s="30">
        <f t="shared" si="7"/>
        <v>69184.33284148021</v>
      </c>
      <c r="M23" s="10">
        <f t="shared" si="8"/>
        <v>32672.34180945064</v>
      </c>
      <c r="N23" s="31">
        <f t="shared" si="0"/>
        <v>101856.67465093086</v>
      </c>
    </row>
    <row r="24" spans="1:14" s="4" customFormat="1" ht="12.75">
      <c r="A24" s="25" t="s">
        <v>493</v>
      </c>
      <c r="B24" s="26" t="s">
        <v>340</v>
      </c>
      <c r="C24" s="58">
        <v>1006</v>
      </c>
      <c r="D24" s="116">
        <v>1125421</v>
      </c>
      <c r="E24" s="27">
        <v>70050</v>
      </c>
      <c r="F24" s="28">
        <f t="shared" si="1"/>
        <v>16162.362969307638</v>
      </c>
      <c r="G24" s="29">
        <f t="shared" si="2"/>
        <v>0.0007403107629096936</v>
      </c>
      <c r="H24" s="7">
        <f t="shared" si="3"/>
        <v>16.06596716630978</v>
      </c>
      <c r="I24" s="7">
        <f t="shared" si="4"/>
        <v>6102.362969307637</v>
      </c>
      <c r="J24" s="7">
        <f t="shared" si="5"/>
        <v>6102.362969307637</v>
      </c>
      <c r="K24" s="7">
        <f t="shared" si="6"/>
        <v>0.0007032431745042055</v>
      </c>
      <c r="L24" s="30">
        <f t="shared" si="7"/>
        <v>38028.93284742095</v>
      </c>
      <c r="M24" s="10">
        <f t="shared" si="8"/>
        <v>11844.175808422588</v>
      </c>
      <c r="N24" s="31">
        <f t="shared" si="0"/>
        <v>49873.108655843535</v>
      </c>
    </row>
    <row r="25" spans="1:14" s="4" customFormat="1" ht="12.75">
      <c r="A25" s="25" t="s">
        <v>491</v>
      </c>
      <c r="B25" s="26" t="s">
        <v>311</v>
      </c>
      <c r="C25" s="58">
        <v>316</v>
      </c>
      <c r="D25" s="116">
        <v>377313</v>
      </c>
      <c r="E25" s="27">
        <v>20000</v>
      </c>
      <c r="F25" s="28">
        <f t="shared" si="1"/>
        <v>5961.5454</v>
      </c>
      <c r="G25" s="29">
        <f t="shared" si="2"/>
        <v>0.00027306627326560007</v>
      </c>
      <c r="H25" s="7">
        <f t="shared" si="3"/>
        <v>18.86565</v>
      </c>
      <c r="I25" s="7">
        <f t="shared" si="4"/>
        <v>2801.5453999999995</v>
      </c>
      <c r="J25" s="7">
        <f t="shared" si="5"/>
        <v>2801.5453999999995</v>
      </c>
      <c r="K25" s="7">
        <f t="shared" si="6"/>
        <v>0.0003228532439847945</v>
      </c>
      <c r="L25" s="30">
        <f t="shared" si="7"/>
        <v>14027.107924378157</v>
      </c>
      <c r="M25" s="10">
        <f t="shared" si="8"/>
        <v>5437.565156279509</v>
      </c>
      <c r="N25" s="31">
        <f t="shared" si="0"/>
        <v>19464.673080657667</v>
      </c>
    </row>
    <row r="26" spans="1:14" s="4" customFormat="1" ht="12.75">
      <c r="A26" s="9" t="s">
        <v>481</v>
      </c>
      <c r="B26" s="26" t="s">
        <v>0</v>
      </c>
      <c r="C26" s="58">
        <v>22757</v>
      </c>
      <c r="D26" s="116">
        <v>39608144</v>
      </c>
      <c r="E26" s="27">
        <v>1983950</v>
      </c>
      <c r="F26" s="28">
        <f t="shared" si="1"/>
        <v>454327.24262607424</v>
      </c>
      <c r="G26" s="29">
        <f t="shared" si="2"/>
        <v>0.020810283016034426</v>
      </c>
      <c r="H26" s="7">
        <f t="shared" si="3"/>
        <v>19.964285390256812</v>
      </c>
      <c r="I26" s="7">
        <f t="shared" si="4"/>
        <v>226757.24262607426</v>
      </c>
      <c r="J26" s="7">
        <f t="shared" si="5"/>
        <v>226757.24262607426</v>
      </c>
      <c r="K26" s="7">
        <f t="shared" si="6"/>
        <v>0.026131759770473547</v>
      </c>
      <c r="L26" s="30">
        <f t="shared" si="7"/>
        <v>1069000.877742386</v>
      </c>
      <c r="M26" s="10">
        <f t="shared" si="8"/>
        <v>440116.8303171387</v>
      </c>
      <c r="N26" s="31">
        <f t="shared" si="0"/>
        <v>1509117.7080595247</v>
      </c>
    </row>
    <row r="27" spans="1:14" s="4" customFormat="1" ht="12.75">
      <c r="A27" s="25" t="s">
        <v>486</v>
      </c>
      <c r="B27" s="26" t="s">
        <v>156</v>
      </c>
      <c r="C27" s="58">
        <v>18641</v>
      </c>
      <c r="D27" s="116">
        <v>29249784</v>
      </c>
      <c r="E27" s="27">
        <v>1524500</v>
      </c>
      <c r="F27" s="28">
        <f t="shared" si="1"/>
        <v>357655.11547654966</v>
      </c>
      <c r="G27" s="29">
        <f t="shared" si="2"/>
        <v>0.016382253752115897</v>
      </c>
      <c r="H27" s="7">
        <f t="shared" si="3"/>
        <v>19.18647687766481</v>
      </c>
      <c r="I27" s="7">
        <f t="shared" si="4"/>
        <v>171245.11547654972</v>
      </c>
      <c r="J27" s="7">
        <f t="shared" si="5"/>
        <v>171245.11547654972</v>
      </c>
      <c r="K27" s="7">
        <f t="shared" si="6"/>
        <v>0.019734479779679754</v>
      </c>
      <c r="L27" s="30">
        <f t="shared" si="7"/>
        <v>841537.9851834216</v>
      </c>
      <c r="M27" s="10">
        <f t="shared" si="8"/>
        <v>332372.43740485085</v>
      </c>
      <c r="N27" s="31">
        <f t="shared" si="0"/>
        <v>1173910.4225882725</v>
      </c>
    </row>
    <row r="28" spans="1:14" s="4" customFormat="1" ht="12.75">
      <c r="A28" s="25" t="s">
        <v>485</v>
      </c>
      <c r="B28" s="26" t="s">
        <v>119</v>
      </c>
      <c r="C28" s="58">
        <v>116</v>
      </c>
      <c r="D28" s="116">
        <v>284526</v>
      </c>
      <c r="E28" s="27">
        <v>19000</v>
      </c>
      <c r="F28" s="28">
        <f t="shared" si="1"/>
        <v>1737.1061052631578</v>
      </c>
      <c r="G28" s="29">
        <f t="shared" si="2"/>
        <v>7.956747094992041E-05</v>
      </c>
      <c r="H28" s="7">
        <f t="shared" si="3"/>
        <v>14.975052631578947</v>
      </c>
      <c r="I28" s="7">
        <f t="shared" si="4"/>
        <v>577.1061052631578</v>
      </c>
      <c r="J28" s="7">
        <f t="shared" si="5"/>
        <v>577.1061052631578</v>
      </c>
      <c r="K28" s="7">
        <f t="shared" si="6"/>
        <v>6.650635688703843E-05</v>
      </c>
      <c r="L28" s="30">
        <f t="shared" si="7"/>
        <v>4087.291663437222</v>
      </c>
      <c r="M28" s="10">
        <f t="shared" si="8"/>
        <v>1120.114651525948</v>
      </c>
      <c r="N28" s="31">
        <f t="shared" si="0"/>
        <v>5207.406314963169</v>
      </c>
    </row>
    <row r="29" spans="1:14" s="4" customFormat="1" ht="12.75">
      <c r="A29" s="25" t="s">
        <v>484</v>
      </c>
      <c r="B29" s="26" t="s">
        <v>99</v>
      </c>
      <c r="C29" s="58">
        <v>455</v>
      </c>
      <c r="D29" s="116">
        <v>621689</v>
      </c>
      <c r="E29" s="27">
        <v>39800</v>
      </c>
      <c r="F29" s="28">
        <f t="shared" si="1"/>
        <v>7107.2486180904525</v>
      </c>
      <c r="G29" s="29">
        <f t="shared" si="2"/>
        <v>0.00032554476450251407</v>
      </c>
      <c r="H29" s="7">
        <f t="shared" si="3"/>
        <v>15.62032663316583</v>
      </c>
      <c r="I29" s="7">
        <f t="shared" si="4"/>
        <v>2557.2486180904525</v>
      </c>
      <c r="J29" s="7">
        <f t="shared" si="5"/>
        <v>2557.2486180904525</v>
      </c>
      <c r="K29" s="7">
        <f t="shared" si="6"/>
        <v>0.0002947002079731193</v>
      </c>
      <c r="L29" s="30">
        <f t="shared" si="7"/>
        <v>16722.869108963307</v>
      </c>
      <c r="M29" s="10">
        <f t="shared" si="8"/>
        <v>4963.405548120896</v>
      </c>
      <c r="N29" s="31">
        <f t="shared" si="0"/>
        <v>21686.274657084203</v>
      </c>
    </row>
    <row r="30" spans="1:14" s="4" customFormat="1" ht="12.75">
      <c r="A30" s="25" t="s">
        <v>495</v>
      </c>
      <c r="B30" s="26" t="s">
        <v>398</v>
      </c>
      <c r="C30" s="58">
        <v>1449</v>
      </c>
      <c r="D30" s="116">
        <v>3902287</v>
      </c>
      <c r="E30" s="27">
        <v>207950</v>
      </c>
      <c r="F30" s="28">
        <f t="shared" si="1"/>
        <v>27191.218384226977</v>
      </c>
      <c r="G30" s="29">
        <f t="shared" si="2"/>
        <v>0.0012454832046958717</v>
      </c>
      <c r="H30" s="7">
        <f t="shared" si="3"/>
        <v>18.76550613128156</v>
      </c>
      <c r="I30" s="7">
        <f t="shared" si="4"/>
        <v>12701.218384226979</v>
      </c>
      <c r="J30" s="7">
        <f t="shared" si="5"/>
        <v>12701.218384226979</v>
      </c>
      <c r="K30" s="7">
        <f t="shared" si="6"/>
        <v>0.0014637026970567713</v>
      </c>
      <c r="L30" s="30">
        <f t="shared" si="7"/>
        <v>63979.07409560066</v>
      </c>
      <c r="M30" s="10">
        <f t="shared" si="8"/>
        <v>24652.00190165377</v>
      </c>
      <c r="N30" s="31">
        <f t="shared" si="0"/>
        <v>88631.07599725443</v>
      </c>
    </row>
    <row r="31" spans="1:14" s="4" customFormat="1" ht="12.75">
      <c r="A31" s="25" t="s">
        <v>483</v>
      </c>
      <c r="B31" s="26" t="s">
        <v>74</v>
      </c>
      <c r="C31" s="58">
        <v>1561</v>
      </c>
      <c r="D31" s="116">
        <v>1959008</v>
      </c>
      <c r="E31" s="27">
        <v>150050</v>
      </c>
      <c r="F31" s="28">
        <f t="shared" si="1"/>
        <v>20379.94993668777</v>
      </c>
      <c r="G31" s="29">
        <f t="shared" si="2"/>
        <v>0.0009334956970303089</v>
      </c>
      <c r="H31" s="7">
        <f t="shared" si="3"/>
        <v>13.055701432855715</v>
      </c>
      <c r="I31" s="7">
        <f t="shared" si="4"/>
        <v>4769.949936687771</v>
      </c>
      <c r="J31" s="7">
        <f t="shared" si="5"/>
        <v>4769.949936687771</v>
      </c>
      <c r="K31" s="7">
        <f t="shared" si="6"/>
        <v>0.0005496943974938661</v>
      </c>
      <c r="L31" s="30">
        <f t="shared" si="7"/>
        <v>47952.626051517305</v>
      </c>
      <c r="M31" s="10">
        <f t="shared" si="8"/>
        <v>9258.073623554728</v>
      </c>
      <c r="N31" s="31">
        <f t="shared" si="0"/>
        <v>57210.699675072035</v>
      </c>
    </row>
    <row r="32" spans="1:14" s="4" customFormat="1" ht="12.75">
      <c r="A32" s="25" t="s">
        <v>490</v>
      </c>
      <c r="B32" s="26" t="s">
        <v>254</v>
      </c>
      <c r="C32" s="58">
        <v>32594</v>
      </c>
      <c r="D32" s="116">
        <v>56880431.47</v>
      </c>
      <c r="E32" s="27">
        <v>2553900</v>
      </c>
      <c r="F32" s="28">
        <f t="shared" si="1"/>
        <v>725933.1936775832</v>
      </c>
      <c r="G32" s="29">
        <f t="shared" si="2"/>
        <v>0.03325108818886672</v>
      </c>
      <c r="H32" s="7">
        <f t="shared" si="3"/>
        <v>22.271988515603585</v>
      </c>
      <c r="I32" s="7">
        <f t="shared" si="4"/>
        <v>399993.19367758324</v>
      </c>
      <c r="J32" s="7">
        <f t="shared" si="5"/>
        <v>399993.19367758324</v>
      </c>
      <c r="K32" s="7">
        <f t="shared" si="6"/>
        <v>0.0460956656817505</v>
      </c>
      <c r="L32" s="30">
        <f t="shared" si="7"/>
        <v>1708071.073920526</v>
      </c>
      <c r="M32" s="10">
        <f t="shared" si="8"/>
        <v>776353.3129572658</v>
      </c>
      <c r="N32" s="31">
        <f t="shared" si="0"/>
        <v>2484424.386877792</v>
      </c>
    </row>
    <row r="33" spans="1:14" s="4" customFormat="1" ht="12.75">
      <c r="A33" s="25" t="s">
        <v>485</v>
      </c>
      <c r="B33" s="26" t="s">
        <v>120</v>
      </c>
      <c r="C33" s="58">
        <v>5146</v>
      </c>
      <c r="D33" s="116">
        <v>15588096</v>
      </c>
      <c r="E33" s="27">
        <v>1493600</v>
      </c>
      <c r="F33" s="28">
        <f t="shared" si="1"/>
        <v>53706.70997321907</v>
      </c>
      <c r="G33" s="29">
        <f t="shared" si="2"/>
        <v>0.0024600150057975515</v>
      </c>
      <c r="H33" s="7">
        <f t="shared" si="3"/>
        <v>10.436593465452598</v>
      </c>
      <c r="I33" s="7">
        <f t="shared" si="4"/>
        <v>2246.7099732190673</v>
      </c>
      <c r="J33" s="7">
        <f t="shared" si="5"/>
        <v>2246.7099732190673</v>
      </c>
      <c r="K33" s="7">
        <f t="shared" si="6"/>
        <v>0.0002589133851433451</v>
      </c>
      <c r="L33" s="30">
        <f t="shared" si="7"/>
        <v>126368.20933337531</v>
      </c>
      <c r="M33" s="10">
        <f t="shared" si="8"/>
        <v>4360.676027824383</v>
      </c>
      <c r="N33" s="31">
        <f t="shared" si="0"/>
        <v>130728.8853611997</v>
      </c>
    </row>
    <row r="34" spans="1:14" s="4" customFormat="1" ht="12.75">
      <c r="A34" s="25" t="s">
        <v>495</v>
      </c>
      <c r="B34" s="26" t="s">
        <v>522</v>
      </c>
      <c r="C34" s="58">
        <v>242</v>
      </c>
      <c r="D34" s="116">
        <v>241732</v>
      </c>
      <c r="E34" s="27">
        <v>13150</v>
      </c>
      <c r="F34" s="28">
        <f t="shared" si="1"/>
        <v>4448.604106463878</v>
      </c>
      <c r="G34" s="29">
        <f t="shared" si="2"/>
        <v>0.00020376658451450123</v>
      </c>
      <c r="H34" s="7">
        <f t="shared" si="3"/>
        <v>18.382661596958176</v>
      </c>
      <c r="I34" s="7">
        <f t="shared" si="4"/>
        <v>2028.6041064638787</v>
      </c>
      <c r="J34" s="7">
        <f t="shared" si="5"/>
        <v>2028.6041064638787</v>
      </c>
      <c r="K34" s="7">
        <f t="shared" si="6"/>
        <v>0.0002337786196621118</v>
      </c>
      <c r="L34" s="30">
        <f t="shared" si="7"/>
        <v>10467.260706292815</v>
      </c>
      <c r="M34" s="10">
        <f t="shared" si="8"/>
        <v>3937.3507940272957</v>
      </c>
      <c r="N34" s="31">
        <f t="shared" si="0"/>
        <v>14404.61150032011</v>
      </c>
    </row>
    <row r="35" spans="1:14" s="4" customFormat="1" ht="12.75">
      <c r="A35" s="25" t="s">
        <v>492</v>
      </c>
      <c r="B35" s="26" t="s">
        <v>330</v>
      </c>
      <c r="C35" s="58">
        <v>8344</v>
      </c>
      <c r="D35" s="116">
        <v>18703736.5</v>
      </c>
      <c r="E35" s="27">
        <v>933650</v>
      </c>
      <c r="F35" s="28">
        <f t="shared" si="1"/>
        <v>167154.69111123012</v>
      </c>
      <c r="G35" s="29">
        <f t="shared" si="2"/>
        <v>0.007656455750652529</v>
      </c>
      <c r="H35" s="7">
        <f t="shared" si="3"/>
        <v>20.03292079473036</v>
      </c>
      <c r="I35" s="7">
        <f t="shared" si="4"/>
        <v>83714.69111123012</v>
      </c>
      <c r="J35" s="7">
        <f t="shared" si="5"/>
        <v>83714.69111123012</v>
      </c>
      <c r="K35" s="7">
        <f t="shared" si="6"/>
        <v>0.009647375193150785</v>
      </c>
      <c r="L35" s="30">
        <f t="shared" si="7"/>
        <v>393303.53708005295</v>
      </c>
      <c r="M35" s="10">
        <f t="shared" si="8"/>
        <v>162483.2092512679</v>
      </c>
      <c r="N35" s="31">
        <f t="shared" si="0"/>
        <v>555786.7463313208</v>
      </c>
    </row>
    <row r="36" spans="1:14" s="4" customFormat="1" ht="12.75">
      <c r="A36" s="25" t="s">
        <v>495</v>
      </c>
      <c r="B36" s="26" t="s">
        <v>399</v>
      </c>
      <c r="C36" s="58">
        <v>491</v>
      </c>
      <c r="D36" s="116">
        <v>1108901</v>
      </c>
      <c r="E36" s="27">
        <v>70150</v>
      </c>
      <c r="F36" s="28">
        <f t="shared" si="1"/>
        <v>7761.516621525303</v>
      </c>
      <c r="G36" s="29">
        <f t="shared" si="2"/>
        <v>0.0003555132564668425</v>
      </c>
      <c r="H36" s="7">
        <f t="shared" si="3"/>
        <v>15.807569493941553</v>
      </c>
      <c r="I36" s="7">
        <f t="shared" si="4"/>
        <v>2851.5166215253025</v>
      </c>
      <c r="J36" s="7">
        <f t="shared" si="5"/>
        <v>2851.5166215253025</v>
      </c>
      <c r="K36" s="7">
        <f t="shared" si="6"/>
        <v>0.00032861198377724156</v>
      </c>
      <c r="L36" s="30">
        <f t="shared" si="7"/>
        <v>18262.31689974052</v>
      </c>
      <c r="M36" s="10">
        <f t="shared" si="8"/>
        <v>5534.555115101063</v>
      </c>
      <c r="N36" s="31">
        <f t="shared" si="0"/>
        <v>23796.87201484158</v>
      </c>
    </row>
    <row r="37" spans="1:14" s="4" customFormat="1" ht="12.75">
      <c r="A37" s="25" t="s">
        <v>491</v>
      </c>
      <c r="B37" s="26" t="s">
        <v>312</v>
      </c>
      <c r="C37" s="58">
        <v>121</v>
      </c>
      <c r="D37" s="116">
        <v>444959</v>
      </c>
      <c r="E37" s="27">
        <v>64650</v>
      </c>
      <c r="F37" s="28">
        <f t="shared" si="1"/>
        <v>832.7925599381284</v>
      </c>
      <c r="G37" s="29">
        <f t="shared" si="2"/>
        <v>3.814573998641755E-05</v>
      </c>
      <c r="H37" s="7">
        <f t="shared" si="3"/>
        <v>6.882583139984532</v>
      </c>
      <c r="I37" s="7">
        <f t="shared" si="4"/>
        <v>-377.20744006187164</v>
      </c>
      <c r="J37" s="7">
        <f t="shared" si="5"/>
        <v>0</v>
      </c>
      <c r="K37" s="7">
        <f t="shared" si="6"/>
        <v>0</v>
      </c>
      <c r="L37" s="30">
        <f t="shared" si="7"/>
        <v>1959.5038422203902</v>
      </c>
      <c r="M37" s="10">
        <f t="shared" si="8"/>
        <v>0</v>
      </c>
      <c r="N37" s="31">
        <f t="shared" si="0"/>
        <v>1959.5038422203902</v>
      </c>
    </row>
    <row r="38" spans="1:14" s="4" customFormat="1" ht="12.75">
      <c r="A38" s="25" t="s">
        <v>495</v>
      </c>
      <c r="B38" s="26" t="s">
        <v>400</v>
      </c>
      <c r="C38" s="58">
        <v>47</v>
      </c>
      <c r="D38" s="116">
        <v>187013</v>
      </c>
      <c r="E38" s="27">
        <v>48350</v>
      </c>
      <c r="F38" s="28">
        <f t="shared" si="1"/>
        <v>181.7913340227508</v>
      </c>
      <c r="G38" s="29">
        <f t="shared" si="2"/>
        <v>8.32688149847428E-06</v>
      </c>
      <c r="H38" s="7">
        <f t="shared" si="3"/>
        <v>3.8679007238883143</v>
      </c>
      <c r="I38" s="7">
        <f t="shared" si="4"/>
        <v>-288.2086659772492</v>
      </c>
      <c r="J38" s="7">
        <f t="shared" si="5"/>
        <v>0</v>
      </c>
      <c r="K38" s="7">
        <f t="shared" si="6"/>
        <v>0</v>
      </c>
      <c r="L38" s="30">
        <f t="shared" si="7"/>
        <v>427.7425551525288</v>
      </c>
      <c r="M38" s="10">
        <f t="shared" si="8"/>
        <v>0</v>
      </c>
      <c r="N38" s="31">
        <f t="shared" si="0"/>
        <v>427.7425551525288</v>
      </c>
    </row>
    <row r="39" spans="1:14" s="4" customFormat="1" ht="12.75">
      <c r="A39" s="25" t="s">
        <v>494</v>
      </c>
      <c r="B39" s="26" t="s">
        <v>370</v>
      </c>
      <c r="C39" s="58">
        <v>6566</v>
      </c>
      <c r="D39" s="116">
        <v>15854440</v>
      </c>
      <c r="E39" s="27">
        <v>828300</v>
      </c>
      <c r="F39" s="28">
        <f t="shared" si="1"/>
        <v>125679.4072678981</v>
      </c>
      <c r="G39" s="29">
        <f t="shared" si="2"/>
        <v>0.00575669647150125</v>
      </c>
      <c r="H39" s="7">
        <f t="shared" si="3"/>
        <v>19.14093927321019</v>
      </c>
      <c r="I39" s="7">
        <f t="shared" si="4"/>
        <v>60019.40726789811</v>
      </c>
      <c r="J39" s="7">
        <f t="shared" si="5"/>
        <v>60019.40726789811</v>
      </c>
      <c r="K39" s="7">
        <f t="shared" si="6"/>
        <v>0.0069167040228887465</v>
      </c>
      <c r="L39" s="30">
        <f aca="true" t="shared" si="9" ref="L39:L69">$B$508*G39</f>
        <v>295715.03550382814</v>
      </c>
      <c r="M39" s="10">
        <f aca="true" t="shared" si="10" ref="M39:M69">$G$508*K39</f>
        <v>116492.64640168672</v>
      </c>
      <c r="N39" s="31">
        <f t="shared" si="0"/>
        <v>412207.68190551485</v>
      </c>
    </row>
    <row r="40" spans="1:14" s="4" customFormat="1" ht="12.75">
      <c r="A40" s="25" t="s">
        <v>486</v>
      </c>
      <c r="B40" s="26" t="s">
        <v>157</v>
      </c>
      <c r="C40" s="58">
        <v>3183</v>
      </c>
      <c r="D40" s="116">
        <v>7594872</v>
      </c>
      <c r="E40" s="27">
        <v>606400</v>
      </c>
      <c r="F40" s="28">
        <f t="shared" si="1"/>
        <v>39865.56328496042</v>
      </c>
      <c r="G40" s="29">
        <f t="shared" si="2"/>
        <v>0.0018260266537361396</v>
      </c>
      <c r="H40" s="7">
        <f t="shared" si="3"/>
        <v>12.524525065963061</v>
      </c>
      <c r="I40" s="7">
        <f t="shared" si="4"/>
        <v>8035.563284960424</v>
      </c>
      <c r="J40" s="7">
        <f t="shared" si="5"/>
        <v>8035.563284960424</v>
      </c>
      <c r="K40" s="7">
        <f t="shared" si="6"/>
        <v>0.000926027353972056</v>
      </c>
      <c r="L40" s="30">
        <f t="shared" si="9"/>
        <v>93800.93937794506</v>
      </c>
      <c r="M40" s="10">
        <f t="shared" si="10"/>
        <v>15596.355828957734</v>
      </c>
      <c r="N40" s="31">
        <f t="shared" si="0"/>
        <v>109397.2952069028</v>
      </c>
    </row>
    <row r="41" spans="1:14" s="4" customFormat="1" ht="12.75">
      <c r="A41" s="25" t="s">
        <v>494</v>
      </c>
      <c r="B41" s="26" t="s">
        <v>371</v>
      </c>
      <c r="C41" s="58">
        <v>947</v>
      </c>
      <c r="D41" s="116">
        <v>968876</v>
      </c>
      <c r="E41" s="27">
        <v>66600</v>
      </c>
      <c r="F41" s="28">
        <f t="shared" si="1"/>
        <v>13776.66024024024</v>
      </c>
      <c r="G41" s="29">
        <f t="shared" si="2"/>
        <v>0.0006310345753382619</v>
      </c>
      <c r="H41" s="7">
        <f t="shared" si="3"/>
        <v>14.547687687687688</v>
      </c>
      <c r="I41" s="7">
        <f t="shared" si="4"/>
        <v>4306.6602402402405</v>
      </c>
      <c r="J41" s="7">
        <f t="shared" si="5"/>
        <v>4306.6602402402405</v>
      </c>
      <c r="K41" s="7">
        <f t="shared" si="6"/>
        <v>0.0004963043716164287</v>
      </c>
      <c r="L41" s="30">
        <f t="shared" si="9"/>
        <v>32415.53776095362</v>
      </c>
      <c r="M41" s="10">
        <f t="shared" si="10"/>
        <v>8358.867096090851</v>
      </c>
      <c r="N41" s="31">
        <f t="shared" si="0"/>
        <v>40774.40485704447</v>
      </c>
    </row>
    <row r="42" spans="1:14" s="4" customFormat="1" ht="12.75">
      <c r="A42" s="25" t="s">
        <v>486</v>
      </c>
      <c r="B42" s="26" t="s">
        <v>158</v>
      </c>
      <c r="C42" s="58">
        <v>2704</v>
      </c>
      <c r="D42" s="116">
        <v>2370210</v>
      </c>
      <c r="E42" s="27">
        <v>195000</v>
      </c>
      <c r="F42" s="28">
        <f t="shared" si="1"/>
        <v>32866.912</v>
      </c>
      <c r="G42" s="29">
        <f t="shared" si="2"/>
        <v>0.0015054561479290972</v>
      </c>
      <c r="H42" s="7">
        <f t="shared" si="3"/>
        <v>12.154923076923076</v>
      </c>
      <c r="I42" s="7">
        <f t="shared" si="4"/>
        <v>5826.9119999999975</v>
      </c>
      <c r="J42" s="7">
        <f t="shared" si="5"/>
        <v>5826.9119999999975</v>
      </c>
      <c r="K42" s="7">
        <f t="shared" si="6"/>
        <v>0.0006714998948844186</v>
      </c>
      <c r="L42" s="30">
        <f t="shared" si="9"/>
        <v>77333.5923542643</v>
      </c>
      <c r="M42" s="10">
        <f t="shared" si="10"/>
        <v>11309.54852986032</v>
      </c>
      <c r="N42" s="31">
        <f t="shared" si="0"/>
        <v>88643.14088412462</v>
      </c>
    </row>
    <row r="43" spans="1:14" s="4" customFormat="1" ht="12.75">
      <c r="A43" s="25" t="s">
        <v>496</v>
      </c>
      <c r="B43" s="26" t="s">
        <v>439</v>
      </c>
      <c r="C43" s="58">
        <v>7500</v>
      </c>
      <c r="D43" s="116">
        <v>10213833</v>
      </c>
      <c r="E43" s="27">
        <v>599350</v>
      </c>
      <c r="F43" s="28">
        <f t="shared" si="1"/>
        <v>127811.37482272463</v>
      </c>
      <c r="G43" s="29">
        <f t="shared" si="2"/>
        <v>0.005854350417895695</v>
      </c>
      <c r="H43" s="7">
        <f t="shared" si="3"/>
        <v>17.04151664302995</v>
      </c>
      <c r="I43" s="7">
        <f t="shared" si="4"/>
        <v>52811.37482272463</v>
      </c>
      <c r="J43" s="7">
        <f t="shared" si="5"/>
        <v>52811.37482272463</v>
      </c>
      <c r="K43" s="7">
        <f t="shared" si="6"/>
        <v>0.006086042253969382</v>
      </c>
      <c r="L43" s="30">
        <f t="shared" si="9"/>
        <v>300731.40910769673</v>
      </c>
      <c r="M43" s="10">
        <f t="shared" si="10"/>
        <v>102502.45867558116</v>
      </c>
      <c r="N43" s="31">
        <f t="shared" si="0"/>
        <v>403233.8677832779</v>
      </c>
    </row>
    <row r="44" spans="1:14" s="4" customFormat="1" ht="12.75">
      <c r="A44" s="25" t="s">
        <v>489</v>
      </c>
      <c r="B44" s="26" t="s">
        <v>218</v>
      </c>
      <c r="C44" s="58">
        <v>2635</v>
      </c>
      <c r="D44" s="116">
        <v>5718074</v>
      </c>
      <c r="E44" s="27">
        <v>437100</v>
      </c>
      <c r="F44" s="28">
        <f t="shared" si="1"/>
        <v>34470.658865248224</v>
      </c>
      <c r="G44" s="29">
        <f t="shared" si="2"/>
        <v>0.0015789151506492177</v>
      </c>
      <c r="H44" s="7">
        <f t="shared" si="3"/>
        <v>13.081843971631205</v>
      </c>
      <c r="I44" s="7">
        <f t="shared" si="4"/>
        <v>8120.658865248225</v>
      </c>
      <c r="J44" s="7">
        <f t="shared" si="5"/>
        <v>8120.658865248225</v>
      </c>
      <c r="K44" s="7">
        <f t="shared" si="6"/>
        <v>0.0009358338643875878</v>
      </c>
      <c r="L44" s="30">
        <f t="shared" si="9"/>
        <v>81107.0988618588</v>
      </c>
      <c r="M44" s="10">
        <f t="shared" si="10"/>
        <v>15761.519228532246</v>
      </c>
      <c r="N44" s="31">
        <f t="shared" si="0"/>
        <v>96868.61809039104</v>
      </c>
    </row>
    <row r="45" spans="1:14" s="4" customFormat="1" ht="12.75">
      <c r="A45" s="25" t="s">
        <v>496</v>
      </c>
      <c r="B45" s="26" t="s">
        <v>440</v>
      </c>
      <c r="C45" s="58">
        <v>21626</v>
      </c>
      <c r="D45" s="116">
        <v>42962860.7393</v>
      </c>
      <c r="E45" s="27">
        <v>2263350</v>
      </c>
      <c r="F45" s="28">
        <f t="shared" si="1"/>
        <v>410504.26418720116</v>
      </c>
      <c r="G45" s="29">
        <f t="shared" si="2"/>
        <v>0.01880298849711626</v>
      </c>
      <c r="H45" s="7">
        <f t="shared" si="3"/>
        <v>18.981978368038526</v>
      </c>
      <c r="I45" s="7">
        <f t="shared" si="4"/>
        <v>194244.26418720116</v>
      </c>
      <c r="J45" s="7">
        <f t="shared" si="5"/>
        <v>194244.26418720116</v>
      </c>
      <c r="K45" s="7">
        <f t="shared" si="6"/>
        <v>0.022384927554012637</v>
      </c>
      <c r="L45" s="30">
        <f t="shared" si="9"/>
        <v>965888.411614095</v>
      </c>
      <c r="M45" s="10">
        <f t="shared" si="10"/>
        <v>377011.86022238905</v>
      </c>
      <c r="N45" s="31">
        <f t="shared" si="0"/>
        <v>1342900.271836484</v>
      </c>
    </row>
    <row r="46" spans="1:14" s="4" customFormat="1" ht="12.75">
      <c r="A46" s="25" t="s">
        <v>493</v>
      </c>
      <c r="B46" s="26" t="s">
        <v>341</v>
      </c>
      <c r="C46" s="58">
        <v>890</v>
      </c>
      <c r="D46" s="116">
        <v>1293716</v>
      </c>
      <c r="E46" s="27">
        <v>58350</v>
      </c>
      <c r="F46" s="28">
        <f t="shared" si="1"/>
        <v>19732.771893744644</v>
      </c>
      <c r="G46" s="29">
        <f t="shared" si="2"/>
        <v>0.0009038519579545645</v>
      </c>
      <c r="H46" s="7">
        <f t="shared" si="3"/>
        <v>22.17165381319623</v>
      </c>
      <c r="I46" s="7">
        <f t="shared" si="4"/>
        <v>10832.771893744644</v>
      </c>
      <c r="J46" s="7">
        <f t="shared" si="5"/>
        <v>10832.771893744644</v>
      </c>
      <c r="K46" s="7">
        <f t="shared" si="6"/>
        <v>0.001248380821257712</v>
      </c>
      <c r="L46" s="30">
        <f t="shared" si="9"/>
        <v>46429.860452072055</v>
      </c>
      <c r="M46" s="10">
        <f t="shared" si="10"/>
        <v>21025.503636439335</v>
      </c>
      <c r="N46" s="31">
        <f t="shared" si="0"/>
        <v>67455.36408851139</v>
      </c>
    </row>
    <row r="47" spans="1:14" s="4" customFormat="1" ht="12.75">
      <c r="A47" s="9" t="s">
        <v>482</v>
      </c>
      <c r="B47" s="26" t="s">
        <v>17</v>
      </c>
      <c r="C47" s="58">
        <v>698</v>
      </c>
      <c r="D47" s="116">
        <v>636546</v>
      </c>
      <c r="E47" s="27">
        <v>35300</v>
      </c>
      <c r="F47" s="28">
        <f t="shared" si="1"/>
        <v>12586.660283286119</v>
      </c>
      <c r="G47" s="29">
        <f t="shared" si="2"/>
        <v>0.0005765270891700469</v>
      </c>
      <c r="H47" s="7">
        <f t="shared" si="3"/>
        <v>18.03246458923513</v>
      </c>
      <c r="I47" s="7">
        <f t="shared" si="4"/>
        <v>5606.66028328612</v>
      </c>
      <c r="J47" s="7">
        <f t="shared" si="5"/>
        <v>5606.66028328612</v>
      </c>
      <c r="K47" s="7">
        <f t="shared" si="6"/>
        <v>0.0006461178392395965</v>
      </c>
      <c r="L47" s="30">
        <f t="shared" si="9"/>
        <v>29615.54938441609</v>
      </c>
      <c r="M47" s="10">
        <f t="shared" si="10"/>
        <v>10882.0583808825</v>
      </c>
      <c r="N47" s="31">
        <f t="shared" si="0"/>
        <v>40497.607765298584</v>
      </c>
    </row>
    <row r="48" spans="1:14" s="4" customFormat="1" ht="12.75">
      <c r="A48" s="25" t="s">
        <v>485</v>
      </c>
      <c r="B48" s="26" t="s">
        <v>121</v>
      </c>
      <c r="C48" s="58">
        <v>2668</v>
      </c>
      <c r="D48" s="116">
        <v>6421794</v>
      </c>
      <c r="E48" s="27">
        <v>681650</v>
      </c>
      <c r="F48" s="28">
        <f t="shared" si="1"/>
        <v>25135.10803491528</v>
      </c>
      <c r="G48" s="29">
        <f t="shared" si="2"/>
        <v>0.0011513038681585073</v>
      </c>
      <c r="H48" s="7">
        <f t="shared" si="3"/>
        <v>9.420955035575442</v>
      </c>
      <c r="I48" s="7">
        <f t="shared" si="4"/>
        <v>-1544.89196508472</v>
      </c>
      <c r="J48" s="7">
        <f t="shared" si="5"/>
        <v>0</v>
      </c>
      <c r="K48" s="7">
        <f t="shared" si="6"/>
        <v>0</v>
      </c>
      <c r="L48" s="30">
        <f t="shared" si="9"/>
        <v>59141.18729963228</v>
      </c>
      <c r="M48" s="10">
        <f t="shared" si="10"/>
        <v>0</v>
      </c>
      <c r="N48" s="31">
        <f t="shared" si="0"/>
        <v>59141.18729963228</v>
      </c>
    </row>
    <row r="49" spans="1:14" s="4" customFormat="1" ht="12.75">
      <c r="A49" s="25" t="s">
        <v>488</v>
      </c>
      <c r="B49" s="26" t="s">
        <v>201</v>
      </c>
      <c r="C49" s="58">
        <v>3094</v>
      </c>
      <c r="D49" s="116">
        <v>8542121</v>
      </c>
      <c r="E49" s="27">
        <v>952200</v>
      </c>
      <c r="F49" s="28">
        <f t="shared" si="1"/>
        <v>27756.062144507458</v>
      </c>
      <c r="G49" s="29">
        <f t="shared" si="2"/>
        <v>0.0012713556539096474</v>
      </c>
      <c r="H49" s="7">
        <f t="shared" si="3"/>
        <v>8.970931526990128</v>
      </c>
      <c r="I49" s="7">
        <f t="shared" si="4"/>
        <v>-3183.9378554925433</v>
      </c>
      <c r="J49" s="7">
        <f t="shared" si="5"/>
        <v>0</v>
      </c>
      <c r="K49" s="7">
        <f t="shared" si="6"/>
        <v>0</v>
      </c>
      <c r="L49" s="30">
        <f t="shared" si="9"/>
        <v>65308.11276833573</v>
      </c>
      <c r="M49" s="10">
        <f t="shared" si="10"/>
        <v>0</v>
      </c>
      <c r="N49" s="31">
        <f t="shared" si="0"/>
        <v>65308.11276833573</v>
      </c>
    </row>
    <row r="50" spans="1:14" s="4" customFormat="1" ht="12.75">
      <c r="A50" s="25" t="s">
        <v>488</v>
      </c>
      <c r="B50" s="26" t="s">
        <v>202</v>
      </c>
      <c r="C50" s="58">
        <v>2088</v>
      </c>
      <c r="D50" s="116">
        <v>6722282</v>
      </c>
      <c r="E50" s="27">
        <v>739550</v>
      </c>
      <c r="F50" s="28">
        <f t="shared" si="1"/>
        <v>18979.27769048746</v>
      </c>
      <c r="G50" s="29">
        <f t="shared" si="2"/>
        <v>0.0008693384484188203</v>
      </c>
      <c r="H50" s="7">
        <f t="shared" si="3"/>
        <v>9.089692380501656</v>
      </c>
      <c r="I50" s="7">
        <f t="shared" si="4"/>
        <v>-1900.7223095125416</v>
      </c>
      <c r="J50" s="7">
        <f t="shared" si="5"/>
        <v>0</v>
      </c>
      <c r="K50" s="7">
        <f t="shared" si="6"/>
        <v>0</v>
      </c>
      <c r="L50" s="30">
        <f t="shared" si="9"/>
        <v>44656.94021070614</v>
      </c>
      <c r="M50" s="10">
        <f t="shared" si="10"/>
        <v>0</v>
      </c>
      <c r="N50" s="31">
        <f t="shared" si="0"/>
        <v>44656.94021070614</v>
      </c>
    </row>
    <row r="51" spans="1:14" s="4" customFormat="1" ht="12.75">
      <c r="A51" s="25" t="s">
        <v>492</v>
      </c>
      <c r="B51" s="26" t="s">
        <v>331</v>
      </c>
      <c r="C51" s="58">
        <v>3096</v>
      </c>
      <c r="D51" s="116">
        <v>3321490</v>
      </c>
      <c r="E51" s="27">
        <v>230000</v>
      </c>
      <c r="F51" s="28">
        <f t="shared" si="1"/>
        <v>44710.143652173916</v>
      </c>
      <c r="G51" s="29">
        <f t="shared" si="2"/>
        <v>0.002047930777188874</v>
      </c>
      <c r="H51" s="7">
        <f t="shared" si="3"/>
        <v>14.441260869565218</v>
      </c>
      <c r="I51" s="7">
        <f t="shared" si="4"/>
        <v>13750.143652173914</v>
      </c>
      <c r="J51" s="7">
        <f t="shared" si="5"/>
        <v>13750.143652173914</v>
      </c>
      <c r="K51" s="7">
        <f t="shared" si="6"/>
        <v>0.0015845820251070282</v>
      </c>
      <c r="L51" s="30">
        <f t="shared" si="9"/>
        <v>105199.9050990192</v>
      </c>
      <c r="M51" s="10">
        <f t="shared" si="10"/>
        <v>26687.878060765594</v>
      </c>
      <c r="N51" s="31">
        <f t="shared" si="0"/>
        <v>131887.7831597848</v>
      </c>
    </row>
    <row r="52" spans="1:14" s="4" customFormat="1" ht="12.75">
      <c r="A52" s="25" t="s">
        <v>492</v>
      </c>
      <c r="B52" s="26" t="s">
        <v>332</v>
      </c>
      <c r="C52" s="58">
        <v>2890</v>
      </c>
      <c r="D52" s="116">
        <v>3890316</v>
      </c>
      <c r="E52" s="27">
        <v>252400</v>
      </c>
      <c r="F52" s="28">
        <f t="shared" si="1"/>
        <v>44544.4264659271</v>
      </c>
      <c r="G52" s="29">
        <f t="shared" si="2"/>
        <v>0.0020403401657906146</v>
      </c>
      <c r="H52" s="7">
        <f t="shared" si="3"/>
        <v>15.413296354992076</v>
      </c>
      <c r="I52" s="7">
        <f t="shared" si="4"/>
        <v>15644.4264659271</v>
      </c>
      <c r="J52" s="7">
        <f t="shared" si="5"/>
        <v>15644.4264659271</v>
      </c>
      <c r="K52" s="7">
        <f t="shared" si="6"/>
        <v>0.0018028813078689138</v>
      </c>
      <c r="L52" s="30">
        <f t="shared" si="9"/>
        <v>104809.98391240736</v>
      </c>
      <c r="M52" s="10">
        <f t="shared" si="10"/>
        <v>30364.52246717194</v>
      </c>
      <c r="N52" s="31">
        <f t="shared" si="0"/>
        <v>135174.5063795793</v>
      </c>
    </row>
    <row r="53" spans="1:14" s="4" customFormat="1" ht="12.75">
      <c r="A53" s="25" t="s">
        <v>491</v>
      </c>
      <c r="B53" s="26" t="s">
        <v>313</v>
      </c>
      <c r="C53" s="58">
        <v>114</v>
      </c>
      <c r="D53" s="116">
        <v>293993</v>
      </c>
      <c r="E53" s="27">
        <v>79300</v>
      </c>
      <c r="F53" s="28">
        <f t="shared" si="1"/>
        <v>422.6381084489281</v>
      </c>
      <c r="G53" s="29">
        <f t="shared" si="2"/>
        <v>1.935877452416471E-05</v>
      </c>
      <c r="H53" s="7">
        <f t="shared" si="3"/>
        <v>3.7073518284993696</v>
      </c>
      <c r="I53" s="7">
        <f t="shared" si="4"/>
        <v>-717.3618915510718</v>
      </c>
      <c r="J53" s="7">
        <f t="shared" si="5"/>
        <v>0</v>
      </c>
      <c r="K53" s="7">
        <f t="shared" si="6"/>
        <v>0</v>
      </c>
      <c r="L53" s="30">
        <f t="shared" si="9"/>
        <v>994.4385159204113</v>
      </c>
      <c r="M53" s="10">
        <f t="shared" si="10"/>
        <v>0</v>
      </c>
      <c r="N53" s="31">
        <f t="shared" si="0"/>
        <v>994.4385159204113</v>
      </c>
    </row>
    <row r="54" spans="1:14" s="4" customFormat="1" ht="12.75">
      <c r="A54" s="25" t="s">
        <v>490</v>
      </c>
      <c r="B54" s="26" t="s">
        <v>255</v>
      </c>
      <c r="C54" s="58">
        <v>1293</v>
      </c>
      <c r="D54" s="116">
        <v>1090289</v>
      </c>
      <c r="E54" s="27">
        <v>64800</v>
      </c>
      <c r="F54" s="28">
        <f t="shared" si="1"/>
        <v>21755.303657407407</v>
      </c>
      <c r="G54" s="29">
        <f t="shared" si="2"/>
        <v>0.0009964932404087235</v>
      </c>
      <c r="H54" s="7">
        <f t="shared" si="3"/>
        <v>16.825447530864196</v>
      </c>
      <c r="I54" s="7">
        <f t="shared" si="4"/>
        <v>8825.303657407405</v>
      </c>
      <c r="J54" s="7">
        <f t="shared" si="5"/>
        <v>8825.303657407405</v>
      </c>
      <c r="K54" s="7">
        <f t="shared" si="6"/>
        <v>0.00101703792304949</v>
      </c>
      <c r="L54" s="30">
        <f t="shared" si="9"/>
        <v>51188.73913634417</v>
      </c>
      <c r="M54" s="10">
        <f t="shared" si="10"/>
        <v>17129.17579743831</v>
      </c>
      <c r="N54" s="31">
        <f t="shared" si="0"/>
        <v>68317.91493378248</v>
      </c>
    </row>
    <row r="55" spans="1:14" s="4" customFormat="1" ht="12.75">
      <c r="A55" s="25" t="s">
        <v>490</v>
      </c>
      <c r="B55" s="26" t="s">
        <v>256</v>
      </c>
      <c r="C55" s="58">
        <v>1495</v>
      </c>
      <c r="D55" s="116">
        <v>1612556</v>
      </c>
      <c r="E55" s="27">
        <v>111700</v>
      </c>
      <c r="F55" s="28">
        <f t="shared" si="1"/>
        <v>21582.55344673232</v>
      </c>
      <c r="G55" s="29">
        <f t="shared" si="2"/>
        <v>0.0009885804840561688</v>
      </c>
      <c r="H55" s="7">
        <f t="shared" si="3"/>
        <v>14.43649059982095</v>
      </c>
      <c r="I55" s="7">
        <f t="shared" si="4"/>
        <v>6632.55344673232</v>
      </c>
      <c r="J55" s="7">
        <f t="shared" si="5"/>
        <v>6632.55344673232</v>
      </c>
      <c r="K55" s="7">
        <f t="shared" si="6"/>
        <v>0.0007643429216531918</v>
      </c>
      <c r="L55" s="30">
        <f t="shared" si="9"/>
        <v>50782.26972505721</v>
      </c>
      <c r="M55" s="10">
        <f t="shared" si="10"/>
        <v>12873.23115274635</v>
      </c>
      <c r="N55" s="31">
        <f t="shared" si="0"/>
        <v>63655.500877803555</v>
      </c>
    </row>
    <row r="56" spans="1:14" s="4" customFormat="1" ht="12.75">
      <c r="A56" s="25" t="s">
        <v>488</v>
      </c>
      <c r="B56" s="26" t="s">
        <v>203</v>
      </c>
      <c r="C56" s="58">
        <v>791</v>
      </c>
      <c r="D56" s="116">
        <v>2103536</v>
      </c>
      <c r="E56" s="27">
        <v>192350</v>
      </c>
      <c r="F56" s="28">
        <f t="shared" si="1"/>
        <v>8650.361195736938</v>
      </c>
      <c r="G56" s="29">
        <f t="shared" si="2"/>
        <v>0.0003962264372122781</v>
      </c>
      <c r="H56" s="7">
        <f t="shared" si="3"/>
        <v>10.935981284117494</v>
      </c>
      <c r="I56" s="7">
        <f t="shared" si="4"/>
        <v>740.3611957369377</v>
      </c>
      <c r="J56" s="7">
        <f t="shared" si="5"/>
        <v>740.3611957369377</v>
      </c>
      <c r="K56" s="7">
        <f t="shared" si="6"/>
        <v>8.532005719562203E-05</v>
      </c>
      <c r="L56" s="30">
        <f t="shared" si="9"/>
        <v>20353.70729164537</v>
      </c>
      <c r="M56" s="10">
        <f t="shared" si="10"/>
        <v>1436.9791190964127</v>
      </c>
      <c r="N56" s="31">
        <f t="shared" si="0"/>
        <v>21790.686410741782</v>
      </c>
    </row>
    <row r="57" spans="1:14" s="4" customFormat="1" ht="12.75">
      <c r="A57" s="25" t="s">
        <v>490</v>
      </c>
      <c r="B57" s="26" t="s">
        <v>257</v>
      </c>
      <c r="C57" s="58">
        <v>9349</v>
      </c>
      <c r="D57" s="116">
        <v>15138037.696</v>
      </c>
      <c r="E57" s="27">
        <v>718900</v>
      </c>
      <c r="F57" s="28">
        <f t="shared" si="1"/>
        <v>196863.97888427318</v>
      </c>
      <c r="G57" s="29">
        <f t="shared" si="2"/>
        <v>0.009017278146395776</v>
      </c>
      <c r="H57" s="7">
        <f t="shared" si="3"/>
        <v>21.057223113089442</v>
      </c>
      <c r="I57" s="7">
        <f t="shared" si="4"/>
        <v>103373.9788842732</v>
      </c>
      <c r="J57" s="7">
        <f t="shared" si="5"/>
        <v>103373.9788842732</v>
      </c>
      <c r="K57" s="7">
        <f t="shared" si="6"/>
        <v>0.01191293363527261</v>
      </c>
      <c r="L57" s="30">
        <f t="shared" si="9"/>
        <v>463207.455944595</v>
      </c>
      <c r="M57" s="10">
        <f t="shared" si="10"/>
        <v>200640.24150638352</v>
      </c>
      <c r="N57" s="31">
        <f t="shared" si="0"/>
        <v>663847.6974509784</v>
      </c>
    </row>
    <row r="58" spans="1:14" s="4" customFormat="1" ht="12.75">
      <c r="A58" s="9" t="s">
        <v>482</v>
      </c>
      <c r="B58" s="26" t="s">
        <v>18</v>
      </c>
      <c r="C58" s="58">
        <v>592</v>
      </c>
      <c r="D58" s="116">
        <v>546948</v>
      </c>
      <c r="E58" s="27">
        <v>36550</v>
      </c>
      <c r="F58" s="28">
        <f t="shared" si="1"/>
        <v>8858.911518467852</v>
      </c>
      <c r="G58" s="29">
        <f t="shared" si="2"/>
        <v>0.0004057790038028922</v>
      </c>
      <c r="H58" s="7">
        <f t="shared" si="3"/>
        <v>14.96437756497948</v>
      </c>
      <c r="I58" s="7">
        <f t="shared" si="4"/>
        <v>2938.9115184678526</v>
      </c>
      <c r="J58" s="7">
        <f t="shared" si="5"/>
        <v>2938.9115184678526</v>
      </c>
      <c r="K58" s="7">
        <f t="shared" si="6"/>
        <v>0.00033868347003108523</v>
      </c>
      <c r="L58" s="30">
        <f t="shared" si="9"/>
        <v>20844.411914076063</v>
      </c>
      <c r="M58" s="10">
        <f t="shared" si="10"/>
        <v>5704.181295869524</v>
      </c>
      <c r="N58" s="31">
        <f t="shared" si="0"/>
        <v>26548.593209945586</v>
      </c>
    </row>
    <row r="59" spans="1:14" s="4" customFormat="1" ht="12.75">
      <c r="A59" s="25" t="s">
        <v>483</v>
      </c>
      <c r="B59" s="26" t="s">
        <v>75</v>
      </c>
      <c r="C59" s="58">
        <v>5263</v>
      </c>
      <c r="D59" s="116">
        <v>13688558.4125</v>
      </c>
      <c r="E59" s="27">
        <v>969700</v>
      </c>
      <c r="F59" s="28">
        <f t="shared" si="1"/>
        <v>74293.99084767196</v>
      </c>
      <c r="G59" s="29">
        <f t="shared" si="2"/>
        <v>0.003403007415963381</v>
      </c>
      <c r="H59" s="7">
        <f t="shared" si="3"/>
        <v>14.116281749510158</v>
      </c>
      <c r="I59" s="7">
        <f t="shared" si="4"/>
        <v>21663.99084767196</v>
      </c>
      <c r="J59" s="7">
        <f t="shared" si="5"/>
        <v>21663.99084767196</v>
      </c>
      <c r="K59" s="7">
        <f t="shared" si="6"/>
        <v>0.0024965826799836235</v>
      </c>
      <c r="L59" s="30">
        <f t="shared" si="9"/>
        <v>174808.670878034</v>
      </c>
      <c r="M59" s="10">
        <f t="shared" si="10"/>
        <v>42047.99314666087</v>
      </c>
      <c r="N59" s="31">
        <f t="shared" si="0"/>
        <v>216856.66402469488</v>
      </c>
    </row>
    <row r="60" spans="1:14" s="4" customFormat="1" ht="12.75">
      <c r="A60" s="25" t="s">
        <v>493</v>
      </c>
      <c r="B60" s="26" t="s">
        <v>342</v>
      </c>
      <c r="C60" s="58">
        <v>65</v>
      </c>
      <c r="D60" s="116">
        <v>240182</v>
      </c>
      <c r="E60" s="27">
        <v>12250</v>
      </c>
      <c r="F60" s="28">
        <f t="shared" si="1"/>
        <v>1274.4351020408162</v>
      </c>
      <c r="G60" s="29">
        <f t="shared" si="2"/>
        <v>5.837500521813529E-05</v>
      </c>
      <c r="H60" s="7">
        <f t="shared" si="3"/>
        <v>19.60669387755102</v>
      </c>
      <c r="I60" s="7">
        <f t="shared" si="4"/>
        <v>624.4351020408163</v>
      </c>
      <c r="J60" s="7">
        <f t="shared" si="5"/>
        <v>624.4351020408163</v>
      </c>
      <c r="K60" s="7">
        <f t="shared" si="6"/>
        <v>7.196060372673375E-05</v>
      </c>
      <c r="L60" s="30">
        <f t="shared" si="9"/>
        <v>2998.6584886097517</v>
      </c>
      <c r="M60" s="10">
        <f t="shared" si="10"/>
        <v>1211.9762732436832</v>
      </c>
      <c r="N60" s="31">
        <f t="shared" si="0"/>
        <v>4210.634761853435</v>
      </c>
    </row>
    <row r="61" spans="1:14" s="4" customFormat="1" ht="12.75">
      <c r="A61" s="25" t="s">
        <v>488</v>
      </c>
      <c r="B61" s="26" t="s">
        <v>204</v>
      </c>
      <c r="C61" s="58">
        <v>2709</v>
      </c>
      <c r="D61" s="116">
        <v>6750443</v>
      </c>
      <c r="E61" s="27">
        <v>972100</v>
      </c>
      <c r="F61" s="28">
        <f t="shared" si="1"/>
        <v>18811.799287110378</v>
      </c>
      <c r="G61" s="29">
        <f t="shared" si="2"/>
        <v>0.0008616671651534689</v>
      </c>
      <c r="H61" s="7">
        <f t="shared" si="3"/>
        <v>6.944185783355622</v>
      </c>
      <c r="I61" s="7">
        <f t="shared" si="4"/>
        <v>-8278.20071288962</v>
      </c>
      <c r="J61" s="7">
        <f t="shared" si="5"/>
        <v>0</v>
      </c>
      <c r="K61" s="7">
        <f t="shared" si="6"/>
        <v>0</v>
      </c>
      <c r="L61" s="30">
        <f t="shared" si="9"/>
        <v>44262.87500084078</v>
      </c>
      <c r="M61" s="10">
        <f t="shared" si="10"/>
        <v>0</v>
      </c>
      <c r="N61" s="31">
        <f t="shared" si="0"/>
        <v>44262.87500084078</v>
      </c>
    </row>
    <row r="62" spans="1:14" s="4" customFormat="1" ht="12.75">
      <c r="A62" s="25" t="s">
        <v>485</v>
      </c>
      <c r="B62" s="26" t="s">
        <v>122</v>
      </c>
      <c r="C62" s="58">
        <v>830</v>
      </c>
      <c r="D62" s="116">
        <v>2411028</v>
      </c>
      <c r="E62" s="27">
        <v>342200</v>
      </c>
      <c r="F62" s="28">
        <f t="shared" si="1"/>
        <v>5847.905435417884</v>
      </c>
      <c r="G62" s="29">
        <f t="shared" si="2"/>
        <v>0.00026786103879360005</v>
      </c>
      <c r="H62" s="7">
        <f t="shared" si="3"/>
        <v>7.045669199298656</v>
      </c>
      <c r="I62" s="7">
        <f t="shared" si="4"/>
        <v>-2452.0945645821157</v>
      </c>
      <c r="J62" s="7">
        <f t="shared" si="5"/>
        <v>0</v>
      </c>
      <c r="K62" s="7">
        <f t="shared" si="6"/>
        <v>0</v>
      </c>
      <c r="L62" s="30">
        <f t="shared" si="9"/>
        <v>13759.720872739526</v>
      </c>
      <c r="M62" s="10">
        <f t="shared" si="10"/>
        <v>0</v>
      </c>
      <c r="N62" s="31">
        <f t="shared" si="0"/>
        <v>13759.720872739526</v>
      </c>
    </row>
    <row r="63" spans="1:14" s="4" customFormat="1" ht="12.75">
      <c r="A63" s="25" t="s">
        <v>494</v>
      </c>
      <c r="B63" s="26" t="s">
        <v>372</v>
      </c>
      <c r="C63" s="58">
        <v>1116</v>
      </c>
      <c r="D63" s="116">
        <v>1093892</v>
      </c>
      <c r="E63" s="27">
        <v>69650</v>
      </c>
      <c r="F63" s="28">
        <f t="shared" si="1"/>
        <v>17527.40089016511</v>
      </c>
      <c r="G63" s="29">
        <f t="shared" si="2"/>
        <v>0.0008028357950791666</v>
      </c>
      <c r="H63" s="7">
        <f t="shared" si="3"/>
        <v>15.705556353194543</v>
      </c>
      <c r="I63" s="7">
        <f t="shared" si="4"/>
        <v>6367.4008901651105</v>
      </c>
      <c r="J63" s="7">
        <f t="shared" si="5"/>
        <v>6367.4008901651105</v>
      </c>
      <c r="K63" s="7">
        <f t="shared" si="6"/>
        <v>0.0007337864427046139</v>
      </c>
      <c r="L63" s="30">
        <f t="shared" si="9"/>
        <v>41240.77356186666</v>
      </c>
      <c r="M63" s="10">
        <f t="shared" si="10"/>
        <v>12358.592231425178</v>
      </c>
      <c r="N63" s="31">
        <f t="shared" si="0"/>
        <v>53599.36579329184</v>
      </c>
    </row>
    <row r="64" spans="1:14" s="4" customFormat="1" ht="12.75">
      <c r="A64" s="25" t="s">
        <v>485</v>
      </c>
      <c r="B64" s="26" t="s">
        <v>123</v>
      </c>
      <c r="C64" s="58">
        <v>927</v>
      </c>
      <c r="D64" s="116">
        <v>2482683</v>
      </c>
      <c r="E64" s="27">
        <v>420850</v>
      </c>
      <c r="F64" s="28">
        <f t="shared" si="1"/>
        <v>5468.568708565997</v>
      </c>
      <c r="G64" s="29">
        <f t="shared" si="2"/>
        <v>0.0002504856672474544</v>
      </c>
      <c r="H64" s="7">
        <f t="shared" si="3"/>
        <v>5.899211120351669</v>
      </c>
      <c r="I64" s="7">
        <f t="shared" si="4"/>
        <v>-3801.4312914340026</v>
      </c>
      <c r="J64" s="7">
        <f t="shared" si="5"/>
        <v>0</v>
      </c>
      <c r="K64" s="7">
        <f t="shared" si="6"/>
        <v>0</v>
      </c>
      <c r="L64" s="30">
        <f t="shared" si="9"/>
        <v>12867.167541311106</v>
      </c>
      <c r="M64" s="10">
        <f t="shared" si="10"/>
        <v>0</v>
      </c>
      <c r="N64" s="31">
        <f t="shared" si="0"/>
        <v>12867.167541311106</v>
      </c>
    </row>
    <row r="65" spans="1:14" s="4" customFormat="1" ht="12.75">
      <c r="A65" s="25" t="s">
        <v>489</v>
      </c>
      <c r="B65" s="26" t="s">
        <v>219</v>
      </c>
      <c r="C65" s="58">
        <v>1597</v>
      </c>
      <c r="D65" s="116">
        <v>2699961</v>
      </c>
      <c r="E65" s="27">
        <v>184800</v>
      </c>
      <c r="F65" s="28">
        <f t="shared" si="1"/>
        <v>23332.45517857143</v>
      </c>
      <c r="G65" s="29">
        <f t="shared" si="2"/>
        <v>0.0010687340537151912</v>
      </c>
      <c r="H65" s="7">
        <f t="shared" si="3"/>
        <v>14.610178571428571</v>
      </c>
      <c r="I65" s="7">
        <f t="shared" si="4"/>
        <v>7362.455178571428</v>
      </c>
      <c r="J65" s="7">
        <f t="shared" si="5"/>
        <v>7362.455178571428</v>
      </c>
      <c r="K65" s="7">
        <f t="shared" si="6"/>
        <v>0.0008484576184610237</v>
      </c>
      <c r="L65" s="30">
        <f t="shared" si="9"/>
        <v>54899.66862125003</v>
      </c>
      <c r="M65" s="10">
        <f t="shared" si="10"/>
        <v>14289.909327783746</v>
      </c>
      <c r="N65" s="31">
        <f t="shared" si="0"/>
        <v>69189.57794903377</v>
      </c>
    </row>
    <row r="66" spans="1:14" s="4" customFormat="1" ht="12.75">
      <c r="A66" s="25" t="s">
        <v>491</v>
      </c>
      <c r="B66" s="26" t="s">
        <v>314</v>
      </c>
      <c r="C66" s="58">
        <v>1222</v>
      </c>
      <c r="D66" s="116">
        <v>1074556</v>
      </c>
      <c r="E66" s="27">
        <v>52500</v>
      </c>
      <c r="F66" s="28">
        <f t="shared" si="1"/>
        <v>25011.570133333335</v>
      </c>
      <c r="G66" s="29">
        <f t="shared" si="2"/>
        <v>0.0011456452625237948</v>
      </c>
      <c r="H66" s="7">
        <f t="shared" si="3"/>
        <v>20.46773333333333</v>
      </c>
      <c r="I66" s="7">
        <f t="shared" si="4"/>
        <v>12791.57013333333</v>
      </c>
      <c r="J66" s="7">
        <f t="shared" si="5"/>
        <v>12791.57013333333</v>
      </c>
      <c r="K66" s="7">
        <f t="shared" si="6"/>
        <v>0.0014741149342808</v>
      </c>
      <c r="L66" s="30">
        <f t="shared" si="9"/>
        <v>58850.51108030144</v>
      </c>
      <c r="M66" s="10">
        <f t="shared" si="10"/>
        <v>24827.367085009217</v>
      </c>
      <c r="N66" s="31">
        <f t="shared" si="0"/>
        <v>83677.87816531066</v>
      </c>
    </row>
    <row r="67" spans="1:14" s="4" customFormat="1" ht="12.75">
      <c r="A67" s="25" t="s">
        <v>483</v>
      </c>
      <c r="B67" s="26" t="s">
        <v>76</v>
      </c>
      <c r="C67" s="58">
        <v>20600</v>
      </c>
      <c r="D67" s="116">
        <v>37992395</v>
      </c>
      <c r="E67" s="27">
        <v>2184050</v>
      </c>
      <c r="F67" s="28">
        <f t="shared" si="1"/>
        <v>358344.97241363523</v>
      </c>
      <c r="G67" s="29">
        <f t="shared" si="2"/>
        <v>0.016413852381373398</v>
      </c>
      <c r="H67" s="7">
        <f t="shared" si="3"/>
        <v>17.39538701037064</v>
      </c>
      <c r="I67" s="7">
        <f t="shared" si="4"/>
        <v>152344.9724136352</v>
      </c>
      <c r="J67" s="7">
        <f t="shared" si="5"/>
        <v>152344.9724136352</v>
      </c>
      <c r="K67" s="7">
        <f t="shared" si="6"/>
        <v>0.017556406028085843</v>
      </c>
      <c r="L67" s="30">
        <f t="shared" si="9"/>
        <v>843161.1712970221</v>
      </c>
      <c r="M67" s="10">
        <f t="shared" si="10"/>
        <v>295688.84149824805</v>
      </c>
      <c r="N67" s="31">
        <f t="shared" si="0"/>
        <v>1138850.0127952702</v>
      </c>
    </row>
    <row r="68" spans="1:14" s="4" customFormat="1" ht="12.75">
      <c r="A68" s="25" t="s">
        <v>489</v>
      </c>
      <c r="B68" s="26" t="s">
        <v>220</v>
      </c>
      <c r="C68" s="58">
        <v>2025</v>
      </c>
      <c r="D68" s="116">
        <v>2248246</v>
      </c>
      <c r="E68" s="27">
        <v>122050</v>
      </c>
      <c r="F68" s="28">
        <f t="shared" si="1"/>
        <v>37301.91028267104</v>
      </c>
      <c r="G68" s="29">
        <f t="shared" si="2"/>
        <v>0.0017085995229654287</v>
      </c>
      <c r="H68" s="7">
        <f t="shared" si="3"/>
        <v>18.42069643588693</v>
      </c>
      <c r="I68" s="7">
        <f t="shared" si="4"/>
        <v>17051.910282671037</v>
      </c>
      <c r="J68" s="7">
        <f t="shared" si="5"/>
        <v>17051.910282671037</v>
      </c>
      <c r="K68" s="7">
        <f t="shared" si="6"/>
        <v>0.001965081326505728</v>
      </c>
      <c r="L68" s="30">
        <f t="shared" si="9"/>
        <v>87768.83948925357</v>
      </c>
      <c r="M68" s="10">
        <f t="shared" si="10"/>
        <v>33096.33076124925</v>
      </c>
      <c r="N68" s="31">
        <f t="shared" si="0"/>
        <v>120865.17025050282</v>
      </c>
    </row>
    <row r="69" spans="1:14" s="4" customFormat="1" ht="12.75">
      <c r="A69" s="25" t="s">
        <v>485</v>
      </c>
      <c r="B69" s="26" t="s">
        <v>124</v>
      </c>
      <c r="C69" s="58">
        <v>4939</v>
      </c>
      <c r="D69" s="116">
        <v>7372585</v>
      </c>
      <c r="E69" s="27">
        <v>434800</v>
      </c>
      <c r="F69" s="28">
        <f t="shared" si="1"/>
        <v>83747.00394434223</v>
      </c>
      <c r="G69" s="29">
        <f t="shared" si="2"/>
        <v>0.0038359990119744857</v>
      </c>
      <c r="H69" s="7">
        <f t="shared" si="3"/>
        <v>16.956267249310027</v>
      </c>
      <c r="I69" s="7">
        <f t="shared" si="4"/>
        <v>34357.00394434222</v>
      </c>
      <c r="J69" s="7">
        <f t="shared" si="5"/>
        <v>34357.00394434222</v>
      </c>
      <c r="K69" s="7">
        <f t="shared" si="6"/>
        <v>0.0039593397904703845</v>
      </c>
      <c r="L69" s="30">
        <f t="shared" si="9"/>
        <v>197050.96310607844</v>
      </c>
      <c r="M69" s="10">
        <f t="shared" si="10"/>
        <v>66684.06927187864</v>
      </c>
      <c r="N69" s="31">
        <f t="shared" si="0"/>
        <v>263735.0323779571</v>
      </c>
    </row>
    <row r="70" spans="1:14" s="4" customFormat="1" ht="12.75">
      <c r="A70" s="25" t="s">
        <v>490</v>
      </c>
      <c r="B70" s="26" t="s">
        <v>258</v>
      </c>
      <c r="C70" s="58">
        <v>368</v>
      </c>
      <c r="D70" s="116">
        <v>583865</v>
      </c>
      <c r="E70" s="27">
        <v>37300</v>
      </c>
      <c r="F70" s="28">
        <f t="shared" si="1"/>
        <v>5760.383914209116</v>
      </c>
      <c r="G70" s="29">
        <f t="shared" si="2"/>
        <v>0.0002638521494832855</v>
      </c>
      <c r="H70" s="7">
        <f t="shared" si="3"/>
        <v>15.653217158176943</v>
      </c>
      <c r="I70" s="7">
        <f t="shared" si="4"/>
        <v>2080.383914209115</v>
      </c>
      <c r="J70" s="7">
        <f t="shared" si="5"/>
        <v>2080.383914209115</v>
      </c>
      <c r="K70" s="7">
        <f t="shared" si="6"/>
        <v>0.0002397457829654295</v>
      </c>
      <c r="L70" s="30">
        <f aca="true" t="shared" si="11" ref="L70:L133">$B$508*G70</f>
        <v>13553.788729087453</v>
      </c>
      <c r="M70" s="10">
        <f aca="true" t="shared" si="12" ref="M70:M133">$G$508*K70</f>
        <v>4037.851067338715</v>
      </c>
      <c r="N70" s="31">
        <f aca="true" t="shared" si="13" ref="N70:N133">L70+M70</f>
        <v>17591.639796426167</v>
      </c>
    </row>
    <row r="71" spans="1:14" s="4" customFormat="1" ht="12.75">
      <c r="A71" s="25" t="s">
        <v>494</v>
      </c>
      <c r="B71" s="26" t="s">
        <v>373</v>
      </c>
      <c r="C71" s="58">
        <v>1183</v>
      </c>
      <c r="D71" s="116">
        <v>1698524</v>
      </c>
      <c r="E71" s="27">
        <v>90250</v>
      </c>
      <c r="F71" s="28">
        <f t="shared" si="1"/>
        <v>22264.30905263158</v>
      </c>
      <c r="G71" s="29">
        <f t="shared" si="2"/>
        <v>0.001019808034982954</v>
      </c>
      <c r="H71" s="7">
        <f t="shared" si="3"/>
        <v>18.82021052631579</v>
      </c>
      <c r="I71" s="7">
        <f t="shared" si="4"/>
        <v>10434.309052631581</v>
      </c>
      <c r="J71" s="7">
        <f t="shared" si="5"/>
        <v>10434.309052631581</v>
      </c>
      <c r="K71" s="7">
        <f t="shared" si="6"/>
        <v>0.0012024615151273346</v>
      </c>
      <c r="L71" s="30">
        <f t="shared" si="11"/>
        <v>52386.393961366586</v>
      </c>
      <c r="M71" s="10">
        <f t="shared" si="12"/>
        <v>20252.120609732527</v>
      </c>
      <c r="N71" s="31">
        <f t="shared" si="13"/>
        <v>72638.5145710991</v>
      </c>
    </row>
    <row r="72" spans="1:14" s="4" customFormat="1" ht="12.75">
      <c r="A72" s="25" t="s">
        <v>496</v>
      </c>
      <c r="B72" s="26" t="s">
        <v>441</v>
      </c>
      <c r="C72" s="58">
        <v>8253</v>
      </c>
      <c r="D72" s="116">
        <v>9921170</v>
      </c>
      <c r="E72" s="27">
        <v>760850</v>
      </c>
      <c r="F72" s="28">
        <f aca="true" t="shared" si="14" ref="F72:F135">(C72*D72)/E72</f>
        <v>107615.71401721759</v>
      </c>
      <c r="G72" s="29">
        <f aca="true" t="shared" si="15" ref="G72:G135">F72/$F$499</f>
        <v>0.0049292960129932424</v>
      </c>
      <c r="H72" s="7">
        <f aca="true" t="shared" si="16" ref="H72:H135">D72/E72</f>
        <v>13.039587303673523</v>
      </c>
      <c r="I72" s="7">
        <f aca="true" t="shared" si="17" ref="I72:I135">(H72-10)*C72</f>
        <v>25085.714017217582</v>
      </c>
      <c r="J72" s="7">
        <f aca="true" t="shared" si="18" ref="J72:J135">IF(I72&gt;0,I72,0)</f>
        <v>25085.714017217582</v>
      </c>
      <c r="K72" s="7">
        <f aca="true" t="shared" si="19" ref="K72:K135">J72/$J$499</f>
        <v>0.0028909059079083744</v>
      </c>
      <c r="L72" s="30">
        <f t="shared" si="11"/>
        <v>253212.4027569305</v>
      </c>
      <c r="M72" s="10">
        <f t="shared" si="12"/>
        <v>48689.2714501128</v>
      </c>
      <c r="N72" s="31">
        <f t="shared" si="13"/>
        <v>301901.6742070433</v>
      </c>
    </row>
    <row r="73" spans="1:14" s="4" customFormat="1" ht="12.75">
      <c r="A73" s="25" t="s">
        <v>489</v>
      </c>
      <c r="B73" s="26" t="s">
        <v>221</v>
      </c>
      <c r="C73" s="58">
        <v>145</v>
      </c>
      <c r="D73" s="116">
        <v>381641</v>
      </c>
      <c r="E73" s="27">
        <v>32750</v>
      </c>
      <c r="F73" s="28">
        <f t="shared" si="14"/>
        <v>1689.7082442748092</v>
      </c>
      <c r="G73" s="29">
        <f t="shared" si="15"/>
        <v>7.739643032329878E-05</v>
      </c>
      <c r="H73" s="7">
        <f t="shared" si="16"/>
        <v>11.653160305343512</v>
      </c>
      <c r="I73" s="7">
        <f t="shared" si="17"/>
        <v>239.70824427480923</v>
      </c>
      <c r="J73" s="7">
        <f t="shared" si="18"/>
        <v>239.70824427480923</v>
      </c>
      <c r="K73" s="7">
        <f t="shared" si="19"/>
        <v>2.7624247771969617E-05</v>
      </c>
      <c r="L73" s="30">
        <f t="shared" si="11"/>
        <v>3975.7677435710343</v>
      </c>
      <c r="M73" s="10">
        <f t="shared" si="12"/>
        <v>465.2536406305035</v>
      </c>
      <c r="N73" s="31">
        <f t="shared" si="13"/>
        <v>4441.021384201538</v>
      </c>
    </row>
    <row r="74" spans="1:14" s="4" customFormat="1" ht="12.75">
      <c r="A74" s="25" t="s">
        <v>495</v>
      </c>
      <c r="B74" s="26" t="s">
        <v>401</v>
      </c>
      <c r="C74" s="58">
        <v>2980</v>
      </c>
      <c r="D74" s="116">
        <v>3869716</v>
      </c>
      <c r="E74" s="27">
        <v>170500</v>
      </c>
      <c r="F74" s="28">
        <f t="shared" si="14"/>
        <v>67634.91894428153</v>
      </c>
      <c r="G74" s="29">
        <f t="shared" si="15"/>
        <v>0.0030979912119323775</v>
      </c>
      <c r="H74" s="7">
        <f t="shared" si="16"/>
        <v>22.696281524926686</v>
      </c>
      <c r="I74" s="7">
        <f t="shared" si="17"/>
        <v>37834.918944281526</v>
      </c>
      <c r="J74" s="7">
        <f t="shared" si="18"/>
        <v>37834.918944281526</v>
      </c>
      <c r="K74" s="7">
        <f t="shared" si="19"/>
        <v>0.004360138628152537</v>
      </c>
      <c r="L74" s="30">
        <f t="shared" si="11"/>
        <v>159140.33087595136</v>
      </c>
      <c r="M74" s="10">
        <f t="shared" si="12"/>
        <v>73434.4112153545</v>
      </c>
      <c r="N74" s="31">
        <f t="shared" si="13"/>
        <v>232574.74209130584</v>
      </c>
    </row>
    <row r="75" spans="1:14" s="4" customFormat="1" ht="12.75">
      <c r="A75" s="25" t="s">
        <v>493</v>
      </c>
      <c r="B75" s="26" t="s">
        <v>343</v>
      </c>
      <c r="C75" s="58">
        <v>441</v>
      </c>
      <c r="D75" s="116">
        <v>405655</v>
      </c>
      <c r="E75" s="27">
        <v>24300</v>
      </c>
      <c r="F75" s="28">
        <f t="shared" si="14"/>
        <v>7361.887037037037</v>
      </c>
      <c r="G75" s="29">
        <f t="shared" si="15"/>
        <v>0.00033720837845268014</v>
      </c>
      <c r="H75" s="7">
        <f t="shared" si="16"/>
        <v>16.693621399176955</v>
      </c>
      <c r="I75" s="7">
        <f t="shared" si="17"/>
        <v>2951.8870370370373</v>
      </c>
      <c r="J75" s="7">
        <f t="shared" si="18"/>
        <v>2951.8870370370373</v>
      </c>
      <c r="K75" s="7">
        <f t="shared" si="19"/>
        <v>0.00034017878339007856</v>
      </c>
      <c r="L75" s="30">
        <f t="shared" si="11"/>
        <v>17322.015864476863</v>
      </c>
      <c r="M75" s="10">
        <f t="shared" si="12"/>
        <v>5729.3656914736275</v>
      </c>
      <c r="N75" s="31">
        <f t="shared" si="13"/>
        <v>23051.38155595049</v>
      </c>
    </row>
    <row r="76" spans="1:14" s="4" customFormat="1" ht="12.75">
      <c r="A76" s="25" t="s">
        <v>487</v>
      </c>
      <c r="B76" s="26" t="s">
        <v>185</v>
      </c>
      <c r="C76" s="58">
        <v>4679</v>
      </c>
      <c r="D76" s="116">
        <v>16834436</v>
      </c>
      <c r="E76" s="27">
        <v>1250950</v>
      </c>
      <c r="F76" s="28">
        <f t="shared" si="14"/>
        <v>62966.806062592426</v>
      </c>
      <c r="G76" s="29">
        <f t="shared" si="15"/>
        <v>0.0028841701131639298</v>
      </c>
      <c r="H76" s="7">
        <f t="shared" si="16"/>
        <v>13.457321235860746</v>
      </c>
      <c r="I76" s="7">
        <f t="shared" si="17"/>
        <v>16176.806062592432</v>
      </c>
      <c r="J76" s="7">
        <f t="shared" si="18"/>
        <v>16176.806062592432</v>
      </c>
      <c r="K76" s="7">
        <f t="shared" si="19"/>
        <v>0.0018642333315822255</v>
      </c>
      <c r="L76" s="30">
        <f t="shared" si="11"/>
        <v>148156.58105922883</v>
      </c>
      <c r="M76" s="10">
        <f t="shared" si="12"/>
        <v>31397.826708731456</v>
      </c>
      <c r="N76" s="31">
        <f t="shared" si="13"/>
        <v>179554.40776796028</v>
      </c>
    </row>
    <row r="77" spans="1:14" s="4" customFormat="1" ht="12.75">
      <c r="A77" s="25" t="s">
        <v>493</v>
      </c>
      <c r="B77" s="26" t="s">
        <v>344</v>
      </c>
      <c r="C77" s="58">
        <v>2256</v>
      </c>
      <c r="D77" s="116">
        <v>1666980</v>
      </c>
      <c r="E77" s="27">
        <v>112950</v>
      </c>
      <c r="F77" s="28">
        <f t="shared" si="14"/>
        <v>33295.324302788846</v>
      </c>
      <c r="G77" s="29">
        <f t="shared" si="15"/>
        <v>0.001525079407183935</v>
      </c>
      <c r="H77" s="7">
        <f t="shared" si="16"/>
        <v>14.758565737051793</v>
      </c>
      <c r="I77" s="7">
        <f t="shared" si="17"/>
        <v>10735.324302788844</v>
      </c>
      <c r="J77" s="7">
        <f t="shared" si="18"/>
        <v>10735.324302788844</v>
      </c>
      <c r="K77" s="7">
        <f t="shared" si="19"/>
        <v>0.0012371508512352438</v>
      </c>
      <c r="L77" s="30">
        <f t="shared" si="11"/>
        <v>78341.61715389941</v>
      </c>
      <c r="M77" s="10">
        <f t="shared" si="12"/>
        <v>20836.3660179147</v>
      </c>
      <c r="N77" s="31">
        <f t="shared" si="13"/>
        <v>99177.9831718141</v>
      </c>
    </row>
    <row r="78" spans="1:14" s="4" customFormat="1" ht="12.75">
      <c r="A78" s="25" t="s">
        <v>489</v>
      </c>
      <c r="B78" s="26" t="s">
        <v>222</v>
      </c>
      <c r="C78" s="58">
        <v>946</v>
      </c>
      <c r="D78" s="116">
        <v>1106212</v>
      </c>
      <c r="E78" s="27">
        <v>58100</v>
      </c>
      <c r="F78" s="28">
        <f t="shared" si="14"/>
        <v>18011.64461273666</v>
      </c>
      <c r="G78" s="29">
        <f t="shared" si="15"/>
        <v>0.0008250163908479876</v>
      </c>
      <c r="H78" s="7">
        <f t="shared" si="16"/>
        <v>19.039793459552495</v>
      </c>
      <c r="I78" s="7">
        <f t="shared" si="17"/>
        <v>8551.64461273666</v>
      </c>
      <c r="J78" s="7">
        <f t="shared" si="18"/>
        <v>8551.64461273666</v>
      </c>
      <c r="K78" s="7">
        <f t="shared" si="19"/>
        <v>0.0009855011468409983</v>
      </c>
      <c r="L78" s="30">
        <f t="shared" si="11"/>
        <v>42380.16586746141</v>
      </c>
      <c r="M78" s="10">
        <f t="shared" si="12"/>
        <v>16598.026494627662</v>
      </c>
      <c r="N78" s="31">
        <f t="shared" si="13"/>
        <v>58978.192362089074</v>
      </c>
    </row>
    <row r="79" spans="1:14" s="4" customFormat="1" ht="12.75">
      <c r="A79" s="25" t="s">
        <v>483</v>
      </c>
      <c r="B79" s="26" t="s">
        <v>77</v>
      </c>
      <c r="C79" s="58">
        <v>9088</v>
      </c>
      <c r="D79" s="116">
        <v>28395069</v>
      </c>
      <c r="E79" s="27">
        <v>1915450</v>
      </c>
      <c r="F79" s="28">
        <f t="shared" si="14"/>
        <v>134722.59107363806</v>
      </c>
      <c r="G79" s="29">
        <f t="shared" si="15"/>
        <v>0.006170915995903301</v>
      </c>
      <c r="H79" s="7">
        <f t="shared" si="16"/>
        <v>14.824228771307004</v>
      </c>
      <c r="I79" s="7">
        <f t="shared" si="17"/>
        <v>43842.591073638054</v>
      </c>
      <c r="J79" s="7">
        <f t="shared" si="18"/>
        <v>43842.591073638054</v>
      </c>
      <c r="K79" s="7">
        <f t="shared" si="19"/>
        <v>0.005052469523721744</v>
      </c>
      <c r="L79" s="30">
        <f t="shared" si="11"/>
        <v>316993.0274860922</v>
      </c>
      <c r="M79" s="10">
        <f t="shared" si="12"/>
        <v>85094.80002823634</v>
      </c>
      <c r="N79" s="31">
        <f t="shared" si="13"/>
        <v>402087.8275143285</v>
      </c>
    </row>
    <row r="80" spans="1:14" s="4" customFormat="1" ht="12.75">
      <c r="A80" s="25" t="s">
        <v>493</v>
      </c>
      <c r="B80" s="26" t="s">
        <v>345</v>
      </c>
      <c r="C80" s="58">
        <v>64</v>
      </c>
      <c r="D80" s="116">
        <v>251196</v>
      </c>
      <c r="E80" s="27">
        <v>36450</v>
      </c>
      <c r="F80" s="28">
        <f t="shared" si="14"/>
        <v>441.0574485596708</v>
      </c>
      <c r="G80" s="29">
        <f t="shared" si="15"/>
        <v>2.0202465249065016E-05</v>
      </c>
      <c r="H80" s="7">
        <f t="shared" si="16"/>
        <v>6.891522633744856</v>
      </c>
      <c r="I80" s="7">
        <f t="shared" si="17"/>
        <v>-198.94255144032923</v>
      </c>
      <c r="J80" s="7">
        <f t="shared" si="18"/>
        <v>0</v>
      </c>
      <c r="K80" s="7">
        <f t="shared" si="19"/>
        <v>0</v>
      </c>
      <c r="L80" s="30">
        <f t="shared" si="11"/>
        <v>1037.7779613650798</v>
      </c>
      <c r="M80" s="10">
        <f t="shared" si="12"/>
        <v>0</v>
      </c>
      <c r="N80" s="31">
        <f t="shared" si="13"/>
        <v>1037.7779613650798</v>
      </c>
    </row>
    <row r="81" spans="1:14" s="4" customFormat="1" ht="12.75">
      <c r="A81" s="9" t="s">
        <v>482</v>
      </c>
      <c r="B81" s="26" t="s">
        <v>19</v>
      </c>
      <c r="C81" s="58">
        <v>7859</v>
      </c>
      <c r="D81" s="116">
        <v>7945682</v>
      </c>
      <c r="E81" s="27">
        <v>375050</v>
      </c>
      <c r="F81" s="28">
        <f t="shared" si="14"/>
        <v>166498.10648713505</v>
      </c>
      <c r="G81" s="29">
        <f t="shared" si="15"/>
        <v>0.007626381146777981</v>
      </c>
      <c r="H81" s="7">
        <f t="shared" si="16"/>
        <v>21.18566057858952</v>
      </c>
      <c r="I81" s="7">
        <f t="shared" si="17"/>
        <v>87908.10648713504</v>
      </c>
      <c r="J81" s="7">
        <f t="shared" si="18"/>
        <v>87908.10648713504</v>
      </c>
      <c r="K81" s="7">
        <f t="shared" si="19"/>
        <v>0.010130629099186581</v>
      </c>
      <c r="L81" s="30">
        <f t="shared" si="11"/>
        <v>391758.63843956473</v>
      </c>
      <c r="M81" s="10">
        <f t="shared" si="12"/>
        <v>170622.2775432996</v>
      </c>
      <c r="N81" s="31">
        <f t="shared" si="13"/>
        <v>562380.9159828643</v>
      </c>
    </row>
    <row r="82" spans="1:14" s="4" customFormat="1" ht="12.75">
      <c r="A82" s="25" t="s">
        <v>490</v>
      </c>
      <c r="B82" s="26" t="s">
        <v>259</v>
      </c>
      <c r="C82" s="58">
        <v>2830</v>
      </c>
      <c r="D82" s="116">
        <v>2360759</v>
      </c>
      <c r="E82" s="27">
        <v>175500</v>
      </c>
      <c r="F82" s="28">
        <f t="shared" si="14"/>
        <v>38068.0796011396</v>
      </c>
      <c r="G82" s="29">
        <f t="shared" si="15"/>
        <v>0.0017436936112339935</v>
      </c>
      <c r="H82" s="7">
        <f t="shared" si="16"/>
        <v>13.451618233618234</v>
      </c>
      <c r="I82" s="7">
        <f t="shared" si="17"/>
        <v>9768.079601139601</v>
      </c>
      <c r="J82" s="7">
        <f t="shared" si="18"/>
        <v>9768.079601139601</v>
      </c>
      <c r="K82" s="7">
        <f t="shared" si="19"/>
        <v>0.001125684483545981</v>
      </c>
      <c r="L82" s="30">
        <f t="shared" si="11"/>
        <v>89571.58340839001</v>
      </c>
      <c r="M82" s="10">
        <f t="shared" si="12"/>
        <v>18959.025002029724</v>
      </c>
      <c r="N82" s="31">
        <f t="shared" si="13"/>
        <v>108530.60841041974</v>
      </c>
    </row>
    <row r="83" spans="1:14" s="4" customFormat="1" ht="12.75">
      <c r="A83" s="25" t="s">
        <v>484</v>
      </c>
      <c r="B83" s="26" t="s">
        <v>100</v>
      </c>
      <c r="C83" s="58">
        <v>791</v>
      </c>
      <c r="D83" s="116">
        <v>3443622</v>
      </c>
      <c r="E83" s="27">
        <v>583950</v>
      </c>
      <c r="F83" s="28">
        <f t="shared" si="14"/>
        <v>4664.620262008733</v>
      </c>
      <c r="G83" s="29">
        <f t="shared" si="15"/>
        <v>0.00021366112067953584</v>
      </c>
      <c r="H83" s="7">
        <f t="shared" si="16"/>
        <v>5.897117903930131</v>
      </c>
      <c r="I83" s="7">
        <f t="shared" si="17"/>
        <v>-3245.379737991266</v>
      </c>
      <c r="J83" s="7">
        <f t="shared" si="18"/>
        <v>0</v>
      </c>
      <c r="K83" s="7">
        <f t="shared" si="19"/>
        <v>0</v>
      </c>
      <c r="L83" s="30">
        <f t="shared" si="11"/>
        <v>10975.531921880125</v>
      </c>
      <c r="M83" s="10">
        <f t="shared" si="12"/>
        <v>0</v>
      </c>
      <c r="N83" s="31">
        <f t="shared" si="13"/>
        <v>10975.531921880125</v>
      </c>
    </row>
    <row r="84" spans="1:14" s="4" customFormat="1" ht="12.75">
      <c r="A84" s="25" t="s">
        <v>490</v>
      </c>
      <c r="B84" s="26" t="s">
        <v>260</v>
      </c>
      <c r="C84" s="58">
        <v>159</v>
      </c>
      <c r="D84" s="116">
        <v>400234</v>
      </c>
      <c r="E84" s="27">
        <v>23950</v>
      </c>
      <c r="F84" s="28">
        <f t="shared" si="14"/>
        <v>2657.085845511482</v>
      </c>
      <c r="G84" s="29">
        <f t="shared" si="15"/>
        <v>0.00012170678589155697</v>
      </c>
      <c r="H84" s="7">
        <f t="shared" si="16"/>
        <v>16.711231732776618</v>
      </c>
      <c r="I84" s="7">
        <f t="shared" si="17"/>
        <v>1067.0858455114821</v>
      </c>
      <c r="J84" s="7">
        <f t="shared" si="18"/>
        <v>1067.0858455114821</v>
      </c>
      <c r="K84" s="7">
        <f t="shared" si="19"/>
        <v>0.0001229721734417152</v>
      </c>
      <c r="L84" s="30">
        <f t="shared" si="11"/>
        <v>6251.940968079711</v>
      </c>
      <c r="M84" s="10">
        <f t="shared" si="12"/>
        <v>2071.1243202813334</v>
      </c>
      <c r="N84" s="31">
        <f t="shared" si="13"/>
        <v>8323.065288361044</v>
      </c>
    </row>
    <row r="85" spans="1:14" s="4" customFormat="1" ht="12.75">
      <c r="A85" s="25" t="s">
        <v>484</v>
      </c>
      <c r="B85" s="26" t="s">
        <v>101</v>
      </c>
      <c r="C85" s="58">
        <v>562</v>
      </c>
      <c r="D85" s="116">
        <v>644607</v>
      </c>
      <c r="E85" s="27">
        <v>43800</v>
      </c>
      <c r="F85" s="28">
        <f t="shared" si="14"/>
        <v>8270.984794520547</v>
      </c>
      <c r="G85" s="29">
        <f t="shared" si="15"/>
        <v>0.00037884924839726473</v>
      </c>
      <c r="H85" s="7">
        <f t="shared" si="16"/>
        <v>14.717054794520548</v>
      </c>
      <c r="I85" s="7">
        <f t="shared" si="17"/>
        <v>2650.984794520548</v>
      </c>
      <c r="J85" s="7">
        <f t="shared" si="18"/>
        <v>2650.984794520548</v>
      </c>
      <c r="K85" s="7">
        <f t="shared" si="19"/>
        <v>0.00030550247040983986</v>
      </c>
      <c r="L85" s="30">
        <f t="shared" si="11"/>
        <v>19461.060609155207</v>
      </c>
      <c r="M85" s="10">
        <f t="shared" si="12"/>
        <v>5145.339621664431</v>
      </c>
      <c r="N85" s="31">
        <f t="shared" si="13"/>
        <v>24606.40023081964</v>
      </c>
    </row>
    <row r="86" spans="1:14" s="4" customFormat="1" ht="12.75">
      <c r="A86" s="9" t="s">
        <v>482</v>
      </c>
      <c r="B86" s="26" t="s">
        <v>20</v>
      </c>
      <c r="C86" s="58">
        <v>210</v>
      </c>
      <c r="D86" s="116">
        <v>259228</v>
      </c>
      <c r="E86" s="27">
        <v>11350</v>
      </c>
      <c r="F86" s="28">
        <f t="shared" si="14"/>
        <v>4796.288986784141</v>
      </c>
      <c r="G86" s="29">
        <f t="shared" si="15"/>
        <v>0.00021969215551490833</v>
      </c>
      <c r="H86" s="7">
        <f t="shared" si="16"/>
        <v>22.839471365638765</v>
      </c>
      <c r="I86" s="7">
        <f t="shared" si="17"/>
        <v>2696.288986784141</v>
      </c>
      <c r="J86" s="7">
        <f t="shared" si="18"/>
        <v>2696.288986784141</v>
      </c>
      <c r="K86" s="7">
        <f t="shared" si="19"/>
        <v>0.0003107233764991761</v>
      </c>
      <c r="L86" s="30">
        <f t="shared" si="11"/>
        <v>11285.339411174746</v>
      </c>
      <c r="M86" s="10">
        <f t="shared" si="12"/>
        <v>5233.271267278992</v>
      </c>
      <c r="N86" s="31">
        <f t="shared" si="13"/>
        <v>16518.610678453737</v>
      </c>
    </row>
    <row r="87" spans="1:14" s="4" customFormat="1" ht="12.75">
      <c r="A87" s="25" t="s">
        <v>483</v>
      </c>
      <c r="B87" s="26" t="s">
        <v>78</v>
      </c>
      <c r="C87" s="58">
        <v>3870</v>
      </c>
      <c r="D87" s="116">
        <v>8757612</v>
      </c>
      <c r="E87" s="27">
        <v>637100</v>
      </c>
      <c r="F87" s="28">
        <f t="shared" si="14"/>
        <v>53197.23503374666</v>
      </c>
      <c r="G87" s="29">
        <f t="shared" si="15"/>
        <v>0.002436678703931269</v>
      </c>
      <c r="H87" s="7">
        <f t="shared" si="16"/>
        <v>13.746055564275624</v>
      </c>
      <c r="I87" s="7">
        <f t="shared" si="17"/>
        <v>14497.235033746663</v>
      </c>
      <c r="J87" s="7">
        <f t="shared" si="18"/>
        <v>14497.235033746663</v>
      </c>
      <c r="K87" s="7">
        <f t="shared" si="19"/>
        <v>0.0016706776764906694</v>
      </c>
      <c r="L87" s="30">
        <f t="shared" si="11"/>
        <v>125169.4497029034</v>
      </c>
      <c r="M87" s="10">
        <f t="shared" si="12"/>
        <v>28137.91990731097</v>
      </c>
      <c r="N87" s="31">
        <f t="shared" si="13"/>
        <v>153307.36961021437</v>
      </c>
    </row>
    <row r="88" spans="1:14" s="4" customFormat="1" ht="12.75">
      <c r="A88" s="25" t="s">
        <v>485</v>
      </c>
      <c r="B88" s="26" t="s">
        <v>125</v>
      </c>
      <c r="C88" s="58">
        <v>1365</v>
      </c>
      <c r="D88" s="116">
        <v>2902014</v>
      </c>
      <c r="E88" s="27">
        <v>301600</v>
      </c>
      <c r="F88" s="28">
        <f t="shared" si="14"/>
        <v>13134.115086206897</v>
      </c>
      <c r="G88" s="29">
        <f t="shared" si="15"/>
        <v>0.000601603043940924</v>
      </c>
      <c r="H88" s="7">
        <f t="shared" si="16"/>
        <v>9.622062334217507</v>
      </c>
      <c r="I88" s="7">
        <f t="shared" si="17"/>
        <v>-515.8849137931034</v>
      </c>
      <c r="J88" s="7">
        <f t="shared" si="18"/>
        <v>0</v>
      </c>
      <c r="K88" s="7">
        <f t="shared" si="19"/>
        <v>0</v>
      </c>
      <c r="L88" s="30">
        <f t="shared" si="11"/>
        <v>30903.673031732254</v>
      </c>
      <c r="M88" s="10">
        <f t="shared" si="12"/>
        <v>0</v>
      </c>
      <c r="N88" s="31">
        <f t="shared" si="13"/>
        <v>30903.673031732254</v>
      </c>
    </row>
    <row r="89" spans="1:14" s="4" customFormat="1" ht="12.75">
      <c r="A89" s="9" t="s">
        <v>482</v>
      </c>
      <c r="B89" s="26" t="s">
        <v>21</v>
      </c>
      <c r="C89" s="58">
        <v>398</v>
      </c>
      <c r="D89" s="116">
        <v>340995</v>
      </c>
      <c r="E89" s="27">
        <v>25950</v>
      </c>
      <c r="F89" s="28">
        <f t="shared" si="14"/>
        <v>5229.904046242775</v>
      </c>
      <c r="G89" s="29">
        <f t="shared" si="15"/>
        <v>0.00023955372501972342</v>
      </c>
      <c r="H89" s="7">
        <f t="shared" si="16"/>
        <v>13.140462427745664</v>
      </c>
      <c r="I89" s="7">
        <f t="shared" si="17"/>
        <v>1249.9040462427743</v>
      </c>
      <c r="J89" s="7">
        <f t="shared" si="18"/>
        <v>1249.9040462427743</v>
      </c>
      <c r="K89" s="7">
        <f t="shared" si="19"/>
        <v>0.00014404034858731912</v>
      </c>
      <c r="L89" s="30">
        <f t="shared" si="11"/>
        <v>12305.605940833633</v>
      </c>
      <c r="M89" s="10">
        <f t="shared" si="12"/>
        <v>2425.959147598495</v>
      </c>
      <c r="N89" s="31">
        <f t="shared" si="13"/>
        <v>14731.565088432128</v>
      </c>
    </row>
    <row r="90" spans="1:14" s="4" customFormat="1" ht="12.75">
      <c r="A90" s="9" t="s">
        <v>482</v>
      </c>
      <c r="B90" s="26" t="s">
        <v>22</v>
      </c>
      <c r="C90" s="58">
        <v>300</v>
      </c>
      <c r="D90" s="116">
        <v>308862</v>
      </c>
      <c r="E90" s="27">
        <v>18100</v>
      </c>
      <c r="F90" s="28">
        <f t="shared" si="14"/>
        <v>5119.259668508287</v>
      </c>
      <c r="G90" s="29">
        <f t="shared" si="15"/>
        <v>0.00023448570224063867</v>
      </c>
      <c r="H90" s="7">
        <f t="shared" si="16"/>
        <v>17.064198895027623</v>
      </c>
      <c r="I90" s="7">
        <f t="shared" si="17"/>
        <v>2119.2596685082867</v>
      </c>
      <c r="J90" s="7">
        <f t="shared" si="18"/>
        <v>2119.2596685082867</v>
      </c>
      <c r="K90" s="7">
        <f t="shared" si="19"/>
        <v>0.0002442258686309495</v>
      </c>
      <c r="L90" s="30">
        <f t="shared" si="11"/>
        <v>12045.267299831701</v>
      </c>
      <c r="M90" s="10">
        <f t="shared" si="12"/>
        <v>4113.305652868994</v>
      </c>
      <c r="N90" s="31">
        <f t="shared" si="13"/>
        <v>16158.572952700695</v>
      </c>
    </row>
    <row r="91" spans="1:14" s="4" customFormat="1" ht="12.75">
      <c r="A91" s="9" t="s">
        <v>482</v>
      </c>
      <c r="B91" s="26" t="s">
        <v>23</v>
      </c>
      <c r="C91" s="58">
        <v>460</v>
      </c>
      <c r="D91" s="116">
        <v>402349</v>
      </c>
      <c r="E91" s="27">
        <v>30600</v>
      </c>
      <c r="F91" s="28">
        <f t="shared" si="14"/>
        <v>6048.383660130719</v>
      </c>
      <c r="G91" s="29">
        <f t="shared" si="15"/>
        <v>0.00027704386606742024</v>
      </c>
      <c r="H91" s="7">
        <f t="shared" si="16"/>
        <v>13.148660130718953</v>
      </c>
      <c r="I91" s="7">
        <f t="shared" si="17"/>
        <v>1448.3836601307187</v>
      </c>
      <c r="J91" s="7">
        <f t="shared" si="18"/>
        <v>1448.3836601307187</v>
      </c>
      <c r="K91" s="7">
        <f t="shared" si="19"/>
        <v>0.00016691336260614328</v>
      </c>
      <c r="L91" s="30">
        <f t="shared" si="11"/>
        <v>14231.432401521084</v>
      </c>
      <c r="M91" s="10">
        <f t="shared" si="12"/>
        <v>2811.1914671278864</v>
      </c>
      <c r="N91" s="31">
        <f t="shared" si="13"/>
        <v>17042.62386864897</v>
      </c>
    </row>
    <row r="92" spans="1:14" s="4" customFormat="1" ht="12.75">
      <c r="A92" s="25" t="s">
        <v>490</v>
      </c>
      <c r="B92" s="26" t="s">
        <v>261</v>
      </c>
      <c r="C92" s="58">
        <v>1414</v>
      </c>
      <c r="D92" s="116">
        <v>969176</v>
      </c>
      <c r="E92" s="27">
        <v>67300</v>
      </c>
      <c r="F92" s="28">
        <f t="shared" si="14"/>
        <v>20362.77658246657</v>
      </c>
      <c r="G92" s="29">
        <f t="shared" si="15"/>
        <v>0.0009327090782054898</v>
      </c>
      <c r="H92" s="7">
        <f t="shared" si="16"/>
        <v>14.400832095096582</v>
      </c>
      <c r="I92" s="7">
        <f t="shared" si="17"/>
        <v>6222.776582466568</v>
      </c>
      <c r="J92" s="7">
        <f t="shared" si="18"/>
        <v>6222.776582466568</v>
      </c>
      <c r="K92" s="7">
        <f t="shared" si="19"/>
        <v>0.0007171197747650082</v>
      </c>
      <c r="L92" s="30">
        <f t="shared" si="11"/>
        <v>47912.21832551318</v>
      </c>
      <c r="M92" s="10">
        <f t="shared" si="12"/>
        <v>12077.88855398606</v>
      </c>
      <c r="N92" s="31">
        <f t="shared" si="13"/>
        <v>59990.106879499246</v>
      </c>
    </row>
    <row r="93" spans="1:14" s="4" customFormat="1" ht="12.75">
      <c r="A93" s="25" t="s">
        <v>495</v>
      </c>
      <c r="B93" s="26" t="s">
        <v>402</v>
      </c>
      <c r="C93" s="58">
        <v>321</v>
      </c>
      <c r="D93" s="116">
        <v>633837</v>
      </c>
      <c r="E93" s="27">
        <v>27100</v>
      </c>
      <c r="F93" s="28">
        <f t="shared" si="14"/>
        <v>7507.810959409594</v>
      </c>
      <c r="G93" s="29">
        <f t="shared" si="15"/>
        <v>0.00034389236708129526</v>
      </c>
      <c r="H93" s="7">
        <f t="shared" si="16"/>
        <v>23.38881918819188</v>
      </c>
      <c r="I93" s="7">
        <f t="shared" si="17"/>
        <v>4297.810959409594</v>
      </c>
      <c r="J93" s="7">
        <f t="shared" si="18"/>
        <v>4297.810959409594</v>
      </c>
      <c r="K93" s="7">
        <f t="shared" si="19"/>
        <v>0.0004952845705369579</v>
      </c>
      <c r="L93" s="30">
        <f t="shared" si="11"/>
        <v>17665.364857150547</v>
      </c>
      <c r="M93" s="10">
        <f t="shared" si="12"/>
        <v>8341.691382606838</v>
      </c>
      <c r="N93" s="31">
        <f t="shared" si="13"/>
        <v>26007.056239757385</v>
      </c>
    </row>
    <row r="94" spans="1:14" s="4" customFormat="1" ht="12.75">
      <c r="A94" s="25" t="s">
        <v>483</v>
      </c>
      <c r="B94" s="33" t="s">
        <v>476</v>
      </c>
      <c r="C94" s="58">
        <v>348</v>
      </c>
      <c r="D94" s="116">
        <v>2760784</v>
      </c>
      <c r="E94" s="27">
        <v>180350</v>
      </c>
      <c r="F94" s="28">
        <f t="shared" si="14"/>
        <v>5327.1573717771</v>
      </c>
      <c r="G94" s="29">
        <f t="shared" si="15"/>
        <v>0.00024400837585008433</v>
      </c>
      <c r="H94" s="7">
        <f t="shared" si="16"/>
        <v>15.307923482118104</v>
      </c>
      <c r="I94" s="7">
        <f t="shared" si="17"/>
        <v>1847.1573717771003</v>
      </c>
      <c r="J94" s="7">
        <f t="shared" si="18"/>
        <v>1847.1573717771003</v>
      </c>
      <c r="K94" s="7">
        <f t="shared" si="19"/>
        <v>0.00021286849380654837</v>
      </c>
      <c r="L94" s="30">
        <f t="shared" si="11"/>
        <v>12534.436353376437</v>
      </c>
      <c r="M94" s="10">
        <f t="shared" si="12"/>
        <v>3585.1778675226888</v>
      </c>
      <c r="N94" s="31">
        <f t="shared" si="13"/>
        <v>16119.614220899126</v>
      </c>
    </row>
    <row r="95" spans="1:14" s="4" customFormat="1" ht="12.75">
      <c r="A95" s="25" t="s">
        <v>486</v>
      </c>
      <c r="B95" s="26" t="s">
        <v>159</v>
      </c>
      <c r="C95" s="58">
        <v>2677</v>
      </c>
      <c r="D95" s="116">
        <v>2683352</v>
      </c>
      <c r="E95" s="27">
        <v>159350</v>
      </c>
      <c r="F95" s="28">
        <f t="shared" si="14"/>
        <v>45078.966451208034</v>
      </c>
      <c r="G95" s="29">
        <f t="shared" si="15"/>
        <v>0.002064824562351968</v>
      </c>
      <c r="H95" s="7">
        <f t="shared" si="16"/>
        <v>16.839359899592093</v>
      </c>
      <c r="I95" s="7">
        <f t="shared" si="17"/>
        <v>18308.966451208034</v>
      </c>
      <c r="J95" s="7">
        <f t="shared" si="18"/>
        <v>18308.966451208034</v>
      </c>
      <c r="K95" s="7">
        <f t="shared" si="19"/>
        <v>0.002109945893713265</v>
      </c>
      <c r="L95" s="30">
        <f t="shared" si="11"/>
        <v>106067.71987855989</v>
      </c>
      <c r="M95" s="10">
        <f t="shared" si="12"/>
        <v>35536.17157965006</v>
      </c>
      <c r="N95" s="31">
        <f t="shared" si="13"/>
        <v>141603.89145820995</v>
      </c>
    </row>
    <row r="96" spans="1:14" s="4" customFormat="1" ht="12.75">
      <c r="A96" s="25" t="s">
        <v>495</v>
      </c>
      <c r="B96" s="26" t="s">
        <v>403</v>
      </c>
      <c r="C96" s="58">
        <v>1163</v>
      </c>
      <c r="D96" s="116">
        <v>1523747</v>
      </c>
      <c r="E96" s="27">
        <v>87950</v>
      </c>
      <c r="F96" s="28">
        <f t="shared" si="14"/>
        <v>20149.150210346786</v>
      </c>
      <c r="G96" s="29">
        <f t="shared" si="15"/>
        <v>0.0009229240051427234</v>
      </c>
      <c r="H96" s="7">
        <f t="shared" si="16"/>
        <v>17.325150653780558</v>
      </c>
      <c r="I96" s="7">
        <f t="shared" si="17"/>
        <v>8519.150210346788</v>
      </c>
      <c r="J96" s="7">
        <f t="shared" si="18"/>
        <v>8519.150210346788</v>
      </c>
      <c r="K96" s="7">
        <f t="shared" si="19"/>
        <v>0.0009817564553493245</v>
      </c>
      <c r="L96" s="30">
        <f t="shared" si="11"/>
        <v>47409.57010661048</v>
      </c>
      <c r="M96" s="10">
        <f t="shared" si="12"/>
        <v>16534.95757908937</v>
      </c>
      <c r="N96" s="31">
        <f t="shared" si="13"/>
        <v>63944.52768569985</v>
      </c>
    </row>
    <row r="97" spans="1:14" s="4" customFormat="1" ht="12.75">
      <c r="A97" s="25" t="s">
        <v>490</v>
      </c>
      <c r="B97" s="26" t="s">
        <v>262</v>
      </c>
      <c r="C97" s="58">
        <v>551</v>
      </c>
      <c r="D97" s="116">
        <v>684617</v>
      </c>
      <c r="E97" s="27">
        <v>80000</v>
      </c>
      <c r="F97" s="28">
        <f t="shared" si="14"/>
        <v>4715.2995875</v>
      </c>
      <c r="G97" s="29">
        <f t="shared" si="15"/>
        <v>0.0002159824675141191</v>
      </c>
      <c r="H97" s="7">
        <f t="shared" si="16"/>
        <v>8.5577125</v>
      </c>
      <c r="I97" s="7">
        <f t="shared" si="17"/>
        <v>-794.7004125000004</v>
      </c>
      <c r="J97" s="7">
        <f t="shared" si="18"/>
        <v>0</v>
      </c>
      <c r="K97" s="7">
        <f t="shared" si="19"/>
        <v>0</v>
      </c>
      <c r="L97" s="30">
        <f t="shared" si="11"/>
        <v>11094.776902921565</v>
      </c>
      <c r="M97" s="10">
        <f t="shared" si="12"/>
        <v>0</v>
      </c>
      <c r="N97" s="31">
        <f t="shared" si="13"/>
        <v>11094.776902921565</v>
      </c>
    </row>
    <row r="98" spans="1:14" s="4" customFormat="1" ht="12.75">
      <c r="A98" s="25" t="s">
        <v>484</v>
      </c>
      <c r="B98" s="26" t="s">
        <v>102</v>
      </c>
      <c r="C98" s="58">
        <v>1321</v>
      </c>
      <c r="D98" s="116">
        <v>1548050</v>
      </c>
      <c r="E98" s="27">
        <v>100450</v>
      </c>
      <c r="F98" s="28">
        <f t="shared" si="14"/>
        <v>20358.12891986063</v>
      </c>
      <c r="G98" s="29">
        <f t="shared" si="15"/>
        <v>0.0009324961938236649</v>
      </c>
      <c r="H98" s="7">
        <f t="shared" si="16"/>
        <v>15.411149825783973</v>
      </c>
      <c r="I98" s="7">
        <f t="shared" si="17"/>
        <v>7148.128919860628</v>
      </c>
      <c r="J98" s="7">
        <f t="shared" si="18"/>
        <v>7148.128919860628</v>
      </c>
      <c r="K98" s="7">
        <f t="shared" si="19"/>
        <v>0.0008237584192633572</v>
      </c>
      <c r="L98" s="30">
        <f t="shared" si="11"/>
        <v>47901.282693794325</v>
      </c>
      <c r="M98" s="10">
        <f t="shared" si="12"/>
        <v>13873.919996880311</v>
      </c>
      <c r="N98" s="31">
        <f t="shared" si="13"/>
        <v>61775.20269067463</v>
      </c>
    </row>
    <row r="99" spans="1:14" s="4" customFormat="1" ht="12.75">
      <c r="A99" s="25" t="s">
        <v>486</v>
      </c>
      <c r="B99" s="26" t="s">
        <v>160</v>
      </c>
      <c r="C99" s="58">
        <v>4335</v>
      </c>
      <c r="D99" s="116">
        <v>5928045</v>
      </c>
      <c r="E99" s="27">
        <v>396650</v>
      </c>
      <c r="F99" s="28">
        <f t="shared" si="14"/>
        <v>64787.785390142446</v>
      </c>
      <c r="G99" s="29">
        <f t="shared" si="15"/>
        <v>0.0029675793645080164</v>
      </c>
      <c r="H99" s="7">
        <f t="shared" si="16"/>
        <v>14.945279213412329</v>
      </c>
      <c r="I99" s="7">
        <f t="shared" si="17"/>
        <v>21437.785390142446</v>
      </c>
      <c r="J99" s="7">
        <f t="shared" si="18"/>
        <v>21437.785390142446</v>
      </c>
      <c r="K99" s="7">
        <f t="shared" si="19"/>
        <v>0.0024705145085485046</v>
      </c>
      <c r="L99" s="30">
        <f t="shared" si="11"/>
        <v>152441.22066888536</v>
      </c>
      <c r="M99" s="10">
        <f t="shared" si="12"/>
        <v>41608.947285036505</v>
      </c>
      <c r="N99" s="31">
        <f t="shared" si="13"/>
        <v>194050.16795392186</v>
      </c>
    </row>
    <row r="100" spans="1:14" s="4" customFormat="1" ht="12.75">
      <c r="A100" s="25" t="s">
        <v>490</v>
      </c>
      <c r="B100" s="26" t="s">
        <v>472</v>
      </c>
      <c r="C100" s="58">
        <v>933</v>
      </c>
      <c r="D100" s="116">
        <v>1040578</v>
      </c>
      <c r="E100" s="27">
        <v>73950</v>
      </c>
      <c r="F100" s="28">
        <f t="shared" si="14"/>
        <v>13128.590588235294</v>
      </c>
      <c r="G100" s="29">
        <f t="shared" si="15"/>
        <v>0.0006013499964554902</v>
      </c>
      <c r="H100" s="7">
        <f t="shared" si="16"/>
        <v>14.071372549019609</v>
      </c>
      <c r="I100" s="7">
        <f t="shared" si="17"/>
        <v>3798.590588235295</v>
      </c>
      <c r="J100" s="7">
        <f t="shared" si="18"/>
        <v>3798.590588235295</v>
      </c>
      <c r="K100" s="7">
        <f t="shared" si="19"/>
        <v>0.0004377538532775068</v>
      </c>
      <c r="L100" s="30">
        <f t="shared" si="11"/>
        <v>30890.67426646651</v>
      </c>
      <c r="M100" s="10">
        <f t="shared" si="12"/>
        <v>7372.746422585024</v>
      </c>
      <c r="N100" s="31">
        <f t="shared" si="13"/>
        <v>38263.420689051534</v>
      </c>
    </row>
    <row r="101" spans="1:14" s="4" customFormat="1" ht="12.75">
      <c r="A101" s="25" t="s">
        <v>486</v>
      </c>
      <c r="B101" s="26" t="s">
        <v>161</v>
      </c>
      <c r="C101" s="58">
        <v>3466</v>
      </c>
      <c r="D101" s="116">
        <v>3048379</v>
      </c>
      <c r="E101" s="27">
        <v>192200</v>
      </c>
      <c r="F101" s="28">
        <f t="shared" si="14"/>
        <v>54972.32889698231</v>
      </c>
      <c r="G101" s="29">
        <f t="shared" si="15"/>
        <v>0.0025179861893913974</v>
      </c>
      <c r="H101" s="7">
        <f t="shared" si="16"/>
        <v>15.860452653485952</v>
      </c>
      <c r="I101" s="7">
        <f t="shared" si="17"/>
        <v>20312.328896982308</v>
      </c>
      <c r="J101" s="7">
        <f t="shared" si="18"/>
        <v>20312.328896982308</v>
      </c>
      <c r="K101" s="7">
        <f t="shared" si="19"/>
        <v>0.002340815635997483</v>
      </c>
      <c r="L101" s="30">
        <f t="shared" si="11"/>
        <v>129346.12395845931</v>
      </c>
      <c r="M101" s="10">
        <f t="shared" si="12"/>
        <v>39424.53042278752</v>
      </c>
      <c r="N101" s="31">
        <f t="shared" si="13"/>
        <v>168770.65438124683</v>
      </c>
    </row>
    <row r="102" spans="1:14" s="4" customFormat="1" ht="12.75">
      <c r="A102" s="25" t="s">
        <v>495</v>
      </c>
      <c r="B102" s="26" t="s">
        <v>404</v>
      </c>
      <c r="C102" s="58">
        <v>23</v>
      </c>
      <c r="D102" s="116">
        <v>0</v>
      </c>
      <c r="E102" s="27">
        <v>4850</v>
      </c>
      <c r="F102" s="28">
        <f t="shared" si="14"/>
        <v>0</v>
      </c>
      <c r="G102" s="29">
        <f t="shared" si="15"/>
        <v>0</v>
      </c>
      <c r="H102" s="7">
        <f t="shared" si="16"/>
        <v>0</v>
      </c>
      <c r="I102" s="7">
        <f t="shared" si="17"/>
        <v>-230</v>
      </c>
      <c r="J102" s="7">
        <f t="shared" si="18"/>
        <v>0</v>
      </c>
      <c r="K102" s="7">
        <f t="shared" si="19"/>
        <v>0</v>
      </c>
      <c r="L102" s="30">
        <f t="shared" si="11"/>
        <v>0</v>
      </c>
      <c r="M102" s="10">
        <f t="shared" si="12"/>
        <v>0</v>
      </c>
      <c r="N102" s="31">
        <f t="shared" si="13"/>
        <v>0</v>
      </c>
    </row>
    <row r="103" spans="1:14" s="4" customFormat="1" ht="12.75">
      <c r="A103" s="25" t="s">
        <v>495</v>
      </c>
      <c r="B103" s="26" t="s">
        <v>405</v>
      </c>
      <c r="C103" s="58">
        <v>467</v>
      </c>
      <c r="D103" s="116">
        <v>817166</v>
      </c>
      <c r="E103" s="27">
        <v>58950</v>
      </c>
      <c r="F103" s="28">
        <f t="shared" si="14"/>
        <v>6473.562714164546</v>
      </c>
      <c r="G103" s="29">
        <f t="shared" si="15"/>
        <v>0.00029651902761791525</v>
      </c>
      <c r="H103" s="7">
        <f t="shared" si="16"/>
        <v>13.862018659881254</v>
      </c>
      <c r="I103" s="7">
        <f t="shared" si="17"/>
        <v>1803.562714164546</v>
      </c>
      <c r="J103" s="7">
        <f t="shared" si="18"/>
        <v>1803.562714164546</v>
      </c>
      <c r="K103" s="7">
        <f t="shared" si="19"/>
        <v>0.00020784459641383805</v>
      </c>
      <c r="L103" s="30">
        <f t="shared" si="11"/>
        <v>15231.849588332663</v>
      </c>
      <c r="M103" s="10">
        <f t="shared" si="12"/>
        <v>3500.56428559253</v>
      </c>
      <c r="N103" s="31">
        <f t="shared" si="13"/>
        <v>18732.413873925194</v>
      </c>
    </row>
    <row r="104" spans="1:14" s="4" customFormat="1" ht="12.75">
      <c r="A104" s="25" t="s">
        <v>495</v>
      </c>
      <c r="B104" s="26" t="s">
        <v>406</v>
      </c>
      <c r="C104" s="58">
        <v>552</v>
      </c>
      <c r="D104" s="116">
        <v>591681</v>
      </c>
      <c r="E104" s="27">
        <v>36050</v>
      </c>
      <c r="F104" s="28">
        <f t="shared" si="14"/>
        <v>9059.858862690708</v>
      </c>
      <c r="G104" s="29">
        <f t="shared" si="15"/>
        <v>0.0004149833189137953</v>
      </c>
      <c r="H104" s="7">
        <f t="shared" si="16"/>
        <v>16.412787794729542</v>
      </c>
      <c r="I104" s="7">
        <f t="shared" si="17"/>
        <v>3539.8588626907076</v>
      </c>
      <c r="J104" s="7">
        <f t="shared" si="18"/>
        <v>3539.8588626907076</v>
      </c>
      <c r="K104" s="7">
        <f t="shared" si="19"/>
        <v>0.0004079373181202134</v>
      </c>
      <c r="L104" s="30">
        <f t="shared" si="11"/>
        <v>21317.22724892718</v>
      </c>
      <c r="M104" s="10">
        <f t="shared" si="12"/>
        <v>6870.569796910737</v>
      </c>
      <c r="N104" s="31">
        <f t="shared" si="13"/>
        <v>28187.79704583792</v>
      </c>
    </row>
    <row r="105" spans="1:14" s="4" customFormat="1" ht="12.75">
      <c r="A105" s="25" t="s">
        <v>495</v>
      </c>
      <c r="B105" s="26" t="s">
        <v>407</v>
      </c>
      <c r="C105" s="58">
        <v>138</v>
      </c>
      <c r="D105" s="116">
        <v>395260</v>
      </c>
      <c r="E105" s="27">
        <v>23600</v>
      </c>
      <c r="F105" s="28">
        <f t="shared" si="14"/>
        <v>2311.266101694915</v>
      </c>
      <c r="G105" s="29">
        <f t="shared" si="15"/>
        <v>0.00010586664674480913</v>
      </c>
      <c r="H105" s="7">
        <f t="shared" si="16"/>
        <v>16.748305084745763</v>
      </c>
      <c r="I105" s="7">
        <f t="shared" si="17"/>
        <v>931.2661016949153</v>
      </c>
      <c r="J105" s="7">
        <f t="shared" si="18"/>
        <v>931.2661016949153</v>
      </c>
      <c r="K105" s="7">
        <f t="shared" si="19"/>
        <v>0.00010732015335010349</v>
      </c>
      <c r="L105" s="30">
        <f t="shared" si="11"/>
        <v>5438.250801617875</v>
      </c>
      <c r="M105" s="10">
        <f t="shared" si="12"/>
        <v>1807.5095644712817</v>
      </c>
      <c r="N105" s="31">
        <f t="shared" si="13"/>
        <v>7245.760366089157</v>
      </c>
    </row>
    <row r="106" spans="1:14" s="4" customFormat="1" ht="12.75">
      <c r="A106" s="25" t="s">
        <v>484</v>
      </c>
      <c r="B106" s="26" t="s">
        <v>103</v>
      </c>
      <c r="C106" s="58">
        <v>165</v>
      </c>
      <c r="D106" s="116">
        <v>326787</v>
      </c>
      <c r="E106" s="27">
        <v>38950</v>
      </c>
      <c r="F106" s="28">
        <f t="shared" si="14"/>
        <v>1384.3351732991014</v>
      </c>
      <c r="G106" s="29">
        <f t="shared" si="15"/>
        <v>6.34089353279561E-05</v>
      </c>
      <c r="H106" s="7">
        <f t="shared" si="16"/>
        <v>8.389910141206675</v>
      </c>
      <c r="I106" s="7">
        <f t="shared" si="17"/>
        <v>-265.6648267008986</v>
      </c>
      <c r="J106" s="7">
        <f t="shared" si="18"/>
        <v>0</v>
      </c>
      <c r="K106" s="7">
        <f t="shared" si="19"/>
        <v>0</v>
      </c>
      <c r="L106" s="30">
        <f t="shared" si="11"/>
        <v>3257.2458274626633</v>
      </c>
      <c r="M106" s="10">
        <f t="shared" si="12"/>
        <v>0</v>
      </c>
      <c r="N106" s="31">
        <f t="shared" si="13"/>
        <v>3257.2458274626633</v>
      </c>
    </row>
    <row r="107" spans="1:14" s="4" customFormat="1" ht="12.75">
      <c r="A107" s="25" t="s">
        <v>490</v>
      </c>
      <c r="B107" s="26" t="s">
        <v>263</v>
      </c>
      <c r="C107" s="58">
        <v>2167</v>
      </c>
      <c r="D107" s="116">
        <v>1792659</v>
      </c>
      <c r="E107" s="27">
        <v>111400</v>
      </c>
      <c r="F107" s="28">
        <f t="shared" si="14"/>
        <v>34871.562414721724</v>
      </c>
      <c r="G107" s="29">
        <f t="shared" si="15"/>
        <v>0.0015972783821350805</v>
      </c>
      <c r="H107" s="7">
        <f t="shared" si="16"/>
        <v>16.092091561938958</v>
      </c>
      <c r="I107" s="7">
        <f t="shared" si="17"/>
        <v>13201.56241472172</v>
      </c>
      <c r="J107" s="7">
        <f t="shared" si="18"/>
        <v>13201.56241472172</v>
      </c>
      <c r="K107" s="7">
        <f t="shared" si="19"/>
        <v>0.0015213629060805674</v>
      </c>
      <c r="L107" s="30">
        <f t="shared" si="11"/>
        <v>82050.39744945843</v>
      </c>
      <c r="M107" s="10">
        <f t="shared" si="12"/>
        <v>25623.127790375995</v>
      </c>
      <c r="N107" s="31">
        <f t="shared" si="13"/>
        <v>107673.52523983442</v>
      </c>
    </row>
    <row r="108" spans="1:14" s="4" customFormat="1" ht="12.75">
      <c r="A108" s="25" t="s">
        <v>490</v>
      </c>
      <c r="B108" s="26" t="s">
        <v>264</v>
      </c>
      <c r="C108" s="58">
        <v>2869</v>
      </c>
      <c r="D108" s="116">
        <v>1871023</v>
      </c>
      <c r="E108" s="27">
        <v>145150</v>
      </c>
      <c r="F108" s="28">
        <f t="shared" si="14"/>
        <v>36982.19074750258</v>
      </c>
      <c r="G108" s="29">
        <f t="shared" si="15"/>
        <v>0.0016939548937458541</v>
      </c>
      <c r="H108" s="7">
        <f t="shared" si="16"/>
        <v>12.890272132276955</v>
      </c>
      <c r="I108" s="7">
        <f t="shared" si="17"/>
        <v>8292.190747502584</v>
      </c>
      <c r="J108" s="7">
        <f t="shared" si="18"/>
        <v>8292.190747502584</v>
      </c>
      <c r="K108" s="7">
        <f t="shared" si="19"/>
        <v>0.0009556013914933907</v>
      </c>
      <c r="L108" s="30">
        <f t="shared" si="11"/>
        <v>87016.561325719</v>
      </c>
      <c r="M108" s="10">
        <f t="shared" si="12"/>
        <v>16094.448256252923</v>
      </c>
      <c r="N108" s="31">
        <f t="shared" si="13"/>
        <v>103111.00958197191</v>
      </c>
    </row>
    <row r="109" spans="1:14" s="4" customFormat="1" ht="12.75">
      <c r="A109" s="25" t="s">
        <v>496</v>
      </c>
      <c r="B109" s="26" t="s">
        <v>442</v>
      </c>
      <c r="C109" s="58">
        <v>1428</v>
      </c>
      <c r="D109" s="116">
        <v>1924787</v>
      </c>
      <c r="E109" s="27">
        <v>133650</v>
      </c>
      <c r="F109" s="28">
        <f t="shared" si="14"/>
        <v>20565.625409652075</v>
      </c>
      <c r="G109" s="29">
        <f t="shared" si="15"/>
        <v>0.0009420004900054979</v>
      </c>
      <c r="H109" s="7">
        <f t="shared" si="16"/>
        <v>14.40169846614291</v>
      </c>
      <c r="I109" s="7">
        <f t="shared" si="17"/>
        <v>6285.625409652076</v>
      </c>
      <c r="J109" s="7">
        <f t="shared" si="18"/>
        <v>6285.625409652076</v>
      </c>
      <c r="K109" s="7">
        <f t="shared" si="19"/>
        <v>0.0007243625443226536</v>
      </c>
      <c r="L109" s="30">
        <f t="shared" si="11"/>
        <v>48389.50771951237</v>
      </c>
      <c r="M109" s="10">
        <f t="shared" si="12"/>
        <v>12199.872867649854</v>
      </c>
      <c r="N109" s="31">
        <f t="shared" si="13"/>
        <v>60589.38058716222</v>
      </c>
    </row>
    <row r="110" spans="1:14" s="4" customFormat="1" ht="12.75">
      <c r="A110" s="25" t="s">
        <v>493</v>
      </c>
      <c r="B110" s="26" t="s">
        <v>346</v>
      </c>
      <c r="C110" s="58">
        <v>1301</v>
      </c>
      <c r="D110" s="116">
        <v>1158551</v>
      </c>
      <c r="E110" s="27">
        <v>86850</v>
      </c>
      <c r="F110" s="28">
        <f t="shared" si="14"/>
        <v>17354.920564191136</v>
      </c>
      <c r="G110" s="29">
        <f t="shared" si="15"/>
        <v>0.0007949354006905993</v>
      </c>
      <c r="H110" s="7">
        <f t="shared" si="16"/>
        <v>13.339677605066207</v>
      </c>
      <c r="I110" s="7">
        <f t="shared" si="17"/>
        <v>4344.920564191135</v>
      </c>
      <c r="J110" s="7">
        <f t="shared" si="18"/>
        <v>4344.920564191135</v>
      </c>
      <c r="K110" s="7">
        <f t="shared" si="19"/>
        <v>0.0005007135343961771</v>
      </c>
      <c r="L110" s="30">
        <f t="shared" si="11"/>
        <v>40834.939170792684</v>
      </c>
      <c r="M110" s="10">
        <f t="shared" si="12"/>
        <v>8433.12718282132</v>
      </c>
      <c r="N110" s="31">
        <f t="shared" si="13"/>
        <v>49268.066353614005</v>
      </c>
    </row>
    <row r="111" spans="1:14" s="4" customFormat="1" ht="12.75">
      <c r="A111" s="25" t="s">
        <v>485</v>
      </c>
      <c r="B111" s="26" t="s">
        <v>126</v>
      </c>
      <c r="C111" s="58">
        <v>140</v>
      </c>
      <c r="D111" s="116">
        <v>1923316</v>
      </c>
      <c r="E111" s="27">
        <v>181900</v>
      </c>
      <c r="F111" s="28">
        <f t="shared" si="14"/>
        <v>1480.287190764156</v>
      </c>
      <c r="G111" s="29">
        <f t="shared" si="15"/>
        <v>6.780398024726483E-05</v>
      </c>
      <c r="H111" s="7">
        <f t="shared" si="16"/>
        <v>10.573479934029686</v>
      </c>
      <c r="I111" s="7">
        <f t="shared" si="17"/>
        <v>80.2871907641561</v>
      </c>
      <c r="J111" s="7">
        <f t="shared" si="18"/>
        <v>80.2871907641561</v>
      </c>
      <c r="K111" s="7">
        <f t="shared" si="19"/>
        <v>9.252386196787614E-06</v>
      </c>
      <c r="L111" s="30">
        <f t="shared" si="11"/>
        <v>3483.014351265928</v>
      </c>
      <c r="M111" s="10">
        <f t="shared" si="12"/>
        <v>155.8307179297331</v>
      </c>
      <c r="N111" s="31">
        <f t="shared" si="13"/>
        <v>3638.845069195661</v>
      </c>
    </row>
    <row r="112" spans="1:14" s="4" customFormat="1" ht="12.75">
      <c r="A112" s="25" t="s">
        <v>495</v>
      </c>
      <c r="B112" s="26" t="s">
        <v>408</v>
      </c>
      <c r="C112" s="58">
        <v>100</v>
      </c>
      <c r="D112" s="116">
        <v>180594</v>
      </c>
      <c r="E112" s="27">
        <v>17200</v>
      </c>
      <c r="F112" s="28">
        <f t="shared" si="14"/>
        <v>1049.9651162790697</v>
      </c>
      <c r="G112" s="29">
        <f t="shared" si="15"/>
        <v>4.809324464109725E-05</v>
      </c>
      <c r="H112" s="7">
        <f t="shared" si="16"/>
        <v>10.499651162790698</v>
      </c>
      <c r="I112" s="7">
        <f t="shared" si="17"/>
        <v>49.96511627906983</v>
      </c>
      <c r="J112" s="7">
        <f t="shared" si="18"/>
        <v>49.96511627906983</v>
      </c>
      <c r="K112" s="7">
        <f t="shared" si="19"/>
        <v>5.758036217001932E-06</v>
      </c>
      <c r="L112" s="30">
        <f t="shared" si="11"/>
        <v>2470.4959896604614</v>
      </c>
      <c r="M112" s="10">
        <f t="shared" si="12"/>
        <v>96.9781090495711</v>
      </c>
      <c r="N112" s="31">
        <f t="shared" si="13"/>
        <v>2567.4740987100326</v>
      </c>
    </row>
    <row r="113" spans="1:14" s="4" customFormat="1" ht="12.75">
      <c r="A113" s="9" t="s">
        <v>482</v>
      </c>
      <c r="B113" s="26" t="s">
        <v>24</v>
      </c>
      <c r="C113" s="58">
        <v>259</v>
      </c>
      <c r="D113" s="116">
        <v>266441</v>
      </c>
      <c r="E113" s="27">
        <v>16550</v>
      </c>
      <c r="F113" s="28">
        <f t="shared" si="14"/>
        <v>4169.680906344411</v>
      </c>
      <c r="G113" s="29">
        <f t="shared" si="15"/>
        <v>0.0001909906155880651</v>
      </c>
      <c r="H113" s="7">
        <f t="shared" si="16"/>
        <v>16.099154078549848</v>
      </c>
      <c r="I113" s="7">
        <f t="shared" si="17"/>
        <v>1579.6809063444107</v>
      </c>
      <c r="J113" s="7">
        <f t="shared" si="18"/>
        <v>1579.6809063444107</v>
      </c>
      <c r="K113" s="7">
        <f t="shared" si="19"/>
        <v>0.00018204420498562452</v>
      </c>
      <c r="L113" s="30">
        <f t="shared" si="11"/>
        <v>9810.973524333469</v>
      </c>
      <c r="M113" s="10">
        <f t="shared" si="12"/>
        <v>3066.0284335846936</v>
      </c>
      <c r="N113" s="31">
        <f t="shared" si="13"/>
        <v>12877.001957918163</v>
      </c>
    </row>
    <row r="114" spans="1:14" s="4" customFormat="1" ht="12.75">
      <c r="A114" s="25" t="s">
        <v>483</v>
      </c>
      <c r="B114" s="26" t="s">
        <v>79</v>
      </c>
      <c r="C114" s="58">
        <v>7547</v>
      </c>
      <c r="D114" s="116">
        <v>21674741</v>
      </c>
      <c r="E114" s="27">
        <v>1171250</v>
      </c>
      <c r="F114" s="28">
        <f t="shared" si="14"/>
        <v>139662.13048196372</v>
      </c>
      <c r="G114" s="29">
        <f t="shared" si="15"/>
        <v>0.006397169681378891</v>
      </c>
      <c r="H114" s="7">
        <f t="shared" si="16"/>
        <v>18.505648665955174</v>
      </c>
      <c r="I114" s="7">
        <f t="shared" si="17"/>
        <v>64192.1304819637</v>
      </c>
      <c r="J114" s="7">
        <f t="shared" si="18"/>
        <v>64192.1304819637</v>
      </c>
      <c r="K114" s="7">
        <f t="shared" si="19"/>
        <v>0.007397573340912911</v>
      </c>
      <c r="L114" s="30">
        <f t="shared" si="11"/>
        <v>328615.4253256361</v>
      </c>
      <c r="M114" s="10">
        <f t="shared" si="12"/>
        <v>124591.55293934331</v>
      </c>
      <c r="N114" s="31">
        <f t="shared" si="13"/>
        <v>453206.97826497944</v>
      </c>
    </row>
    <row r="115" spans="1:14" s="4" customFormat="1" ht="12.75">
      <c r="A115" s="25" t="s">
        <v>487</v>
      </c>
      <c r="B115" s="26" t="s">
        <v>186</v>
      </c>
      <c r="C115" s="58">
        <v>1535</v>
      </c>
      <c r="D115" s="116">
        <v>3576270</v>
      </c>
      <c r="E115" s="27">
        <v>299900</v>
      </c>
      <c r="F115" s="28">
        <f t="shared" si="14"/>
        <v>18304.68306102034</v>
      </c>
      <c r="G115" s="29">
        <f t="shared" si="15"/>
        <v>0.0008384389032382075</v>
      </c>
      <c r="H115" s="7">
        <f t="shared" si="16"/>
        <v>11.92487495831944</v>
      </c>
      <c r="I115" s="7">
        <f t="shared" si="17"/>
        <v>2954.6830610203415</v>
      </c>
      <c r="J115" s="7">
        <f t="shared" si="18"/>
        <v>2954.6830610203415</v>
      </c>
      <c r="K115" s="7">
        <f t="shared" si="19"/>
        <v>0.000340501000339791</v>
      </c>
      <c r="L115" s="30">
        <f t="shared" si="11"/>
        <v>43069.6652613715</v>
      </c>
      <c r="M115" s="10">
        <f t="shared" si="12"/>
        <v>5734.792540022195</v>
      </c>
      <c r="N115" s="31">
        <f t="shared" si="13"/>
        <v>48804.45780139369</v>
      </c>
    </row>
    <row r="116" spans="1:14" s="4" customFormat="1" ht="12.75">
      <c r="A116" s="25" t="s">
        <v>495</v>
      </c>
      <c r="B116" s="26" t="s">
        <v>409</v>
      </c>
      <c r="C116" s="58">
        <v>503</v>
      </c>
      <c r="D116" s="116">
        <v>1140396</v>
      </c>
      <c r="E116" s="27">
        <v>66400</v>
      </c>
      <c r="F116" s="28">
        <f t="shared" si="14"/>
        <v>8638.843192771084</v>
      </c>
      <c r="G116" s="29">
        <f t="shared" si="15"/>
        <v>0.00039569885955676826</v>
      </c>
      <c r="H116" s="7">
        <f t="shared" si="16"/>
        <v>17.174638554216866</v>
      </c>
      <c r="I116" s="7">
        <f t="shared" si="17"/>
        <v>3608.8431927710835</v>
      </c>
      <c r="J116" s="7">
        <f t="shared" si="18"/>
        <v>3608.8431927710835</v>
      </c>
      <c r="K116" s="7">
        <f t="shared" si="19"/>
        <v>0.00041588714993467095</v>
      </c>
      <c r="L116" s="30">
        <f t="shared" si="11"/>
        <v>20326.6062197194</v>
      </c>
      <c r="M116" s="10">
        <f t="shared" si="12"/>
        <v>7004.462608204937</v>
      </c>
      <c r="N116" s="31">
        <f t="shared" si="13"/>
        <v>27331.068827924337</v>
      </c>
    </row>
    <row r="117" spans="1:14" s="4" customFormat="1" ht="12.75">
      <c r="A117" s="9" t="s">
        <v>482</v>
      </c>
      <c r="B117" s="26" t="s">
        <v>25</v>
      </c>
      <c r="C117" s="58">
        <v>102</v>
      </c>
      <c r="D117" s="116">
        <v>157250</v>
      </c>
      <c r="E117" s="27">
        <v>12150</v>
      </c>
      <c r="F117" s="28">
        <f t="shared" si="14"/>
        <v>1320.1234567901236</v>
      </c>
      <c r="G117" s="29">
        <f t="shared" si="15"/>
        <v>6.04677425749673E-05</v>
      </c>
      <c r="H117" s="7">
        <f t="shared" si="16"/>
        <v>12.94238683127572</v>
      </c>
      <c r="I117" s="7">
        <f t="shared" si="17"/>
        <v>300.1234567901234</v>
      </c>
      <c r="J117" s="7">
        <f t="shared" si="18"/>
        <v>300.1234567901234</v>
      </c>
      <c r="K117" s="7">
        <f t="shared" si="19"/>
        <v>3.458656483690097E-05</v>
      </c>
      <c r="L117" s="30">
        <f t="shared" si="11"/>
        <v>3106.160057406965</v>
      </c>
      <c r="M117" s="10">
        <f t="shared" si="12"/>
        <v>582.5145118919487</v>
      </c>
      <c r="N117" s="31">
        <f t="shared" si="13"/>
        <v>3688.6745692989134</v>
      </c>
    </row>
    <row r="118" spans="1:14" s="4" customFormat="1" ht="12.75">
      <c r="A118" s="25" t="s">
        <v>484</v>
      </c>
      <c r="B118" s="26" t="s">
        <v>104</v>
      </c>
      <c r="C118" s="58">
        <v>305</v>
      </c>
      <c r="D118" s="116">
        <v>1062171</v>
      </c>
      <c r="E118" s="27">
        <v>128950</v>
      </c>
      <c r="F118" s="28">
        <f t="shared" si="14"/>
        <v>2512.308297789841</v>
      </c>
      <c r="G118" s="29">
        <f t="shared" si="15"/>
        <v>0.00011507530650889874</v>
      </c>
      <c r="H118" s="7">
        <f t="shared" si="16"/>
        <v>8.2370763861962</v>
      </c>
      <c r="I118" s="7">
        <f t="shared" si="17"/>
        <v>-537.6917022101588</v>
      </c>
      <c r="J118" s="7">
        <f t="shared" si="18"/>
        <v>0</v>
      </c>
      <c r="K118" s="7">
        <f t="shared" si="19"/>
        <v>0</v>
      </c>
      <c r="L118" s="30">
        <f t="shared" si="11"/>
        <v>5911.289316426053</v>
      </c>
      <c r="M118" s="10">
        <f t="shared" si="12"/>
        <v>0</v>
      </c>
      <c r="N118" s="31">
        <f t="shared" si="13"/>
        <v>5911.289316426053</v>
      </c>
    </row>
    <row r="119" spans="1:14" s="4" customFormat="1" ht="12.75">
      <c r="A119" s="25" t="s">
        <v>488</v>
      </c>
      <c r="B119" s="26" t="s">
        <v>205</v>
      </c>
      <c r="C119" s="58">
        <v>2158</v>
      </c>
      <c r="D119" s="116">
        <v>5771492</v>
      </c>
      <c r="E119" s="27">
        <v>336300</v>
      </c>
      <c r="F119" s="28">
        <f t="shared" si="14"/>
        <v>37035.02746357419</v>
      </c>
      <c r="G119" s="29">
        <f t="shared" si="15"/>
        <v>0.0016963750590186484</v>
      </c>
      <c r="H119" s="7">
        <f t="shared" si="16"/>
        <v>17.161736544751708</v>
      </c>
      <c r="I119" s="7">
        <f t="shared" si="17"/>
        <v>15455.027463574186</v>
      </c>
      <c r="J119" s="7">
        <f t="shared" si="18"/>
        <v>15455.027463574186</v>
      </c>
      <c r="K119" s="7">
        <f t="shared" si="19"/>
        <v>0.0017810547537402098</v>
      </c>
      <c r="L119" s="30">
        <f t="shared" si="11"/>
        <v>87140.88249900172</v>
      </c>
      <c r="M119" s="10">
        <f t="shared" si="12"/>
        <v>29996.91485466339</v>
      </c>
      <c r="N119" s="31">
        <f t="shared" si="13"/>
        <v>117137.79735366511</v>
      </c>
    </row>
    <row r="120" spans="1:14" s="4" customFormat="1" ht="12.75">
      <c r="A120" s="25" t="s">
        <v>495</v>
      </c>
      <c r="B120" s="26" t="s">
        <v>526</v>
      </c>
      <c r="C120" s="58">
        <v>580</v>
      </c>
      <c r="D120" s="116">
        <v>1204919</v>
      </c>
      <c r="E120" s="27">
        <v>57150</v>
      </c>
      <c r="F120" s="28">
        <f t="shared" si="14"/>
        <v>12228.399300087489</v>
      </c>
      <c r="G120" s="29">
        <f t="shared" si="15"/>
        <v>0.000560117083882069</v>
      </c>
      <c r="H120" s="7">
        <f t="shared" si="16"/>
        <v>21.08344706911636</v>
      </c>
      <c r="I120" s="7">
        <f t="shared" si="17"/>
        <v>6428.399300087489</v>
      </c>
      <c r="J120" s="7">
        <f t="shared" si="18"/>
        <v>6428.399300087489</v>
      </c>
      <c r="K120" s="7">
        <f t="shared" si="19"/>
        <v>0.0007408159680949054</v>
      </c>
      <c r="L120" s="30">
        <f t="shared" si="11"/>
        <v>28772.5858339882</v>
      </c>
      <c r="M120" s="10">
        <f t="shared" si="12"/>
        <v>12476.985040045158</v>
      </c>
      <c r="N120" s="31">
        <f t="shared" si="13"/>
        <v>41249.57087403336</v>
      </c>
    </row>
    <row r="121" spans="1:14" s="4" customFormat="1" ht="12.75">
      <c r="A121" s="25" t="s">
        <v>496</v>
      </c>
      <c r="B121" s="26" t="s">
        <v>443</v>
      </c>
      <c r="C121" s="58">
        <v>2017</v>
      </c>
      <c r="D121" s="116">
        <v>3571802</v>
      </c>
      <c r="E121" s="27">
        <v>219100</v>
      </c>
      <c r="F121" s="28">
        <f t="shared" si="14"/>
        <v>32881.445157462345</v>
      </c>
      <c r="G121" s="29">
        <f t="shared" si="15"/>
        <v>0.0015061218335660842</v>
      </c>
      <c r="H121" s="7">
        <f t="shared" si="16"/>
        <v>16.30215426745778</v>
      </c>
      <c r="I121" s="7">
        <f t="shared" si="17"/>
        <v>12711.445157462342</v>
      </c>
      <c r="J121" s="7">
        <f t="shared" si="18"/>
        <v>12711.445157462342</v>
      </c>
      <c r="K121" s="7">
        <f t="shared" si="19"/>
        <v>0.001464881241910813</v>
      </c>
      <c r="L121" s="30">
        <f t="shared" si="11"/>
        <v>77367.78787816425</v>
      </c>
      <c r="M121" s="10">
        <f t="shared" si="12"/>
        <v>24671.851212611135</v>
      </c>
      <c r="N121" s="31">
        <f t="shared" si="13"/>
        <v>102039.63909077538</v>
      </c>
    </row>
    <row r="122" spans="1:14" s="4" customFormat="1" ht="12.75">
      <c r="A122" s="25" t="s">
        <v>495</v>
      </c>
      <c r="B122" s="26" t="s">
        <v>410</v>
      </c>
      <c r="C122" s="58">
        <v>57</v>
      </c>
      <c r="D122" s="116">
        <v>362267</v>
      </c>
      <c r="E122" s="27">
        <v>39400</v>
      </c>
      <c r="F122" s="28">
        <f t="shared" si="14"/>
        <v>524.0918527918782</v>
      </c>
      <c r="G122" s="29">
        <f t="shared" si="15"/>
        <v>2.4005823907797742E-05</v>
      </c>
      <c r="H122" s="7">
        <f t="shared" si="16"/>
        <v>9.194593908629441</v>
      </c>
      <c r="I122" s="7">
        <f t="shared" si="17"/>
        <v>-45.90814720812185</v>
      </c>
      <c r="J122" s="7">
        <f t="shared" si="18"/>
        <v>0</v>
      </c>
      <c r="K122" s="7">
        <f t="shared" si="19"/>
        <v>0</v>
      </c>
      <c r="L122" s="30">
        <f t="shared" si="11"/>
        <v>1233.152226165884</v>
      </c>
      <c r="M122" s="10">
        <f t="shared" si="12"/>
        <v>0</v>
      </c>
      <c r="N122" s="31">
        <f t="shared" si="13"/>
        <v>1233.152226165884</v>
      </c>
    </row>
    <row r="123" spans="1:14" s="4" customFormat="1" ht="12.75">
      <c r="A123" s="25" t="s">
        <v>485</v>
      </c>
      <c r="B123" s="26" t="s">
        <v>127</v>
      </c>
      <c r="C123" s="58">
        <v>1713</v>
      </c>
      <c r="D123" s="116">
        <v>3515334</v>
      </c>
      <c r="E123" s="27">
        <v>230400</v>
      </c>
      <c r="F123" s="28">
        <f t="shared" si="14"/>
        <v>26136.142109375</v>
      </c>
      <c r="G123" s="29">
        <f t="shared" si="15"/>
        <v>0.0011971558454200735</v>
      </c>
      <c r="H123" s="7">
        <f t="shared" si="16"/>
        <v>15.257526041666667</v>
      </c>
      <c r="I123" s="7">
        <f t="shared" si="17"/>
        <v>9006.142109375</v>
      </c>
      <c r="J123" s="7">
        <f t="shared" si="18"/>
        <v>9006.142109375</v>
      </c>
      <c r="K123" s="7">
        <f t="shared" si="19"/>
        <v>0.0010378779497201007</v>
      </c>
      <c r="L123" s="30">
        <f t="shared" si="11"/>
        <v>61496.551899963335</v>
      </c>
      <c r="M123" s="10">
        <f t="shared" si="12"/>
        <v>17480.168098092985</v>
      </c>
      <c r="N123" s="31">
        <f t="shared" si="13"/>
        <v>78976.71999805632</v>
      </c>
    </row>
    <row r="124" spans="1:14" s="4" customFormat="1" ht="12.75">
      <c r="A124" s="25" t="s">
        <v>485</v>
      </c>
      <c r="B124" s="26" t="s">
        <v>128</v>
      </c>
      <c r="C124" s="58">
        <v>1940</v>
      </c>
      <c r="D124" s="116">
        <v>4689862</v>
      </c>
      <c r="E124" s="27">
        <v>493750</v>
      </c>
      <c r="F124" s="28">
        <f t="shared" si="14"/>
        <v>18427.00208607595</v>
      </c>
      <c r="G124" s="29">
        <f t="shared" si="15"/>
        <v>0.0008440416787066987</v>
      </c>
      <c r="H124" s="7">
        <f t="shared" si="16"/>
        <v>9.498454683544304</v>
      </c>
      <c r="I124" s="7">
        <f t="shared" si="17"/>
        <v>-972.9979139240494</v>
      </c>
      <c r="J124" s="7">
        <f t="shared" si="18"/>
        <v>0</v>
      </c>
      <c r="K124" s="7">
        <f t="shared" si="19"/>
        <v>0</v>
      </c>
      <c r="L124" s="30">
        <f t="shared" si="11"/>
        <v>43357.47354773626</v>
      </c>
      <c r="M124" s="10">
        <f t="shared" si="12"/>
        <v>0</v>
      </c>
      <c r="N124" s="31">
        <f t="shared" si="13"/>
        <v>43357.47354773626</v>
      </c>
    </row>
    <row r="125" spans="1:14" s="4" customFormat="1" ht="12.75">
      <c r="A125" s="25" t="s">
        <v>489</v>
      </c>
      <c r="B125" s="26" t="s">
        <v>223</v>
      </c>
      <c r="C125" s="58">
        <v>1147</v>
      </c>
      <c r="D125" s="116">
        <v>2720467</v>
      </c>
      <c r="E125" s="27">
        <v>277100</v>
      </c>
      <c r="F125" s="28">
        <f t="shared" si="14"/>
        <v>11260.828758570913</v>
      </c>
      <c r="G125" s="29">
        <f t="shared" si="15"/>
        <v>0.0005157978907591735</v>
      </c>
      <c r="H125" s="7">
        <f t="shared" si="16"/>
        <v>9.817636232407073</v>
      </c>
      <c r="I125" s="7">
        <f t="shared" si="17"/>
        <v>-209.17124142908682</v>
      </c>
      <c r="J125" s="7">
        <f t="shared" si="18"/>
        <v>0</v>
      </c>
      <c r="K125" s="7">
        <f t="shared" si="19"/>
        <v>0</v>
      </c>
      <c r="L125" s="30">
        <f t="shared" si="11"/>
        <v>26495.95863421849</v>
      </c>
      <c r="M125" s="10">
        <f t="shared" si="12"/>
        <v>0</v>
      </c>
      <c r="N125" s="31">
        <f t="shared" si="13"/>
        <v>26495.95863421849</v>
      </c>
    </row>
    <row r="126" spans="1:14" s="4" customFormat="1" ht="12.75">
      <c r="A126" s="25" t="s">
        <v>493</v>
      </c>
      <c r="B126" s="26" t="s">
        <v>347</v>
      </c>
      <c r="C126" s="58">
        <v>36</v>
      </c>
      <c r="D126" s="116">
        <v>66114</v>
      </c>
      <c r="E126" s="27">
        <v>8650</v>
      </c>
      <c r="F126" s="28">
        <f t="shared" si="14"/>
        <v>275.1565317919075</v>
      </c>
      <c r="G126" s="29">
        <f t="shared" si="15"/>
        <v>1.2603438145602949E-05</v>
      </c>
      <c r="H126" s="7">
        <f t="shared" si="16"/>
        <v>7.643236994219653</v>
      </c>
      <c r="I126" s="7">
        <f t="shared" si="17"/>
        <v>-84.84346820809249</v>
      </c>
      <c r="J126" s="7">
        <f t="shared" si="18"/>
        <v>0</v>
      </c>
      <c r="K126" s="7">
        <f t="shared" si="19"/>
        <v>0</v>
      </c>
      <c r="L126" s="30">
        <f t="shared" si="11"/>
        <v>647.4244694240987</v>
      </c>
      <c r="M126" s="10">
        <f t="shared" si="12"/>
        <v>0</v>
      </c>
      <c r="N126" s="31">
        <f t="shared" si="13"/>
        <v>647.4244694240987</v>
      </c>
    </row>
    <row r="127" spans="1:14" s="4" customFormat="1" ht="12.75">
      <c r="A127" s="25" t="s">
        <v>495</v>
      </c>
      <c r="B127" s="26" t="s">
        <v>411</v>
      </c>
      <c r="C127" s="58">
        <v>318</v>
      </c>
      <c r="D127" s="116">
        <v>247505</v>
      </c>
      <c r="E127" s="27">
        <v>19200</v>
      </c>
      <c r="F127" s="28">
        <f t="shared" si="14"/>
        <v>4099.3015625</v>
      </c>
      <c r="G127" s="29">
        <f t="shared" si="15"/>
        <v>0.00018776691705874222</v>
      </c>
      <c r="H127" s="7">
        <f t="shared" si="16"/>
        <v>12.890885416666666</v>
      </c>
      <c r="I127" s="7">
        <f t="shared" si="17"/>
        <v>919.3015624999999</v>
      </c>
      <c r="J127" s="7">
        <f t="shared" si="18"/>
        <v>919.3015624999999</v>
      </c>
      <c r="K127" s="7">
        <f t="shared" si="19"/>
        <v>0.00010594134639167917</v>
      </c>
      <c r="L127" s="30">
        <f t="shared" si="11"/>
        <v>9645.375749677174</v>
      </c>
      <c r="M127" s="10">
        <f t="shared" si="12"/>
        <v>1784.287395222405</v>
      </c>
      <c r="N127" s="31">
        <f t="shared" si="13"/>
        <v>11429.66314489958</v>
      </c>
    </row>
    <row r="128" spans="1:14" s="4" customFormat="1" ht="12.75">
      <c r="A128" s="25" t="s">
        <v>493</v>
      </c>
      <c r="B128" s="26" t="s">
        <v>348</v>
      </c>
      <c r="C128" s="58">
        <v>842</v>
      </c>
      <c r="D128" s="116">
        <v>960137</v>
      </c>
      <c r="E128" s="27">
        <v>57550</v>
      </c>
      <c r="F128" s="28">
        <f t="shared" si="14"/>
        <v>14047.530043440487</v>
      </c>
      <c r="G128" s="29">
        <f t="shared" si="15"/>
        <v>0.0006434416615444792</v>
      </c>
      <c r="H128" s="7">
        <f t="shared" si="16"/>
        <v>16.683527367506517</v>
      </c>
      <c r="I128" s="7">
        <f t="shared" si="17"/>
        <v>5627.530043440488</v>
      </c>
      <c r="J128" s="7">
        <f t="shared" si="18"/>
        <v>5627.530043440488</v>
      </c>
      <c r="K128" s="7">
        <f t="shared" si="19"/>
        <v>0.000648522893880875</v>
      </c>
      <c r="L128" s="30">
        <f t="shared" si="11"/>
        <v>33052.87585166831</v>
      </c>
      <c r="M128" s="10">
        <f t="shared" si="12"/>
        <v>10922.564838723698</v>
      </c>
      <c r="N128" s="31">
        <f t="shared" si="13"/>
        <v>43975.440690392</v>
      </c>
    </row>
    <row r="129" spans="1:14" s="4" customFormat="1" ht="12.75">
      <c r="A129" s="25" t="s">
        <v>490</v>
      </c>
      <c r="B129" s="26" t="s">
        <v>265</v>
      </c>
      <c r="C129" s="58">
        <v>3831</v>
      </c>
      <c r="D129" s="116">
        <v>4344682</v>
      </c>
      <c r="E129" s="27">
        <v>217600</v>
      </c>
      <c r="F129" s="28">
        <f t="shared" si="14"/>
        <v>76491.16149816176</v>
      </c>
      <c r="G129" s="29">
        <f t="shared" si="15"/>
        <v>0.003503647964848206</v>
      </c>
      <c r="H129" s="7">
        <f t="shared" si="16"/>
        <v>19.966369485294116</v>
      </c>
      <c r="I129" s="7">
        <f t="shared" si="17"/>
        <v>38181.16149816176</v>
      </c>
      <c r="J129" s="7">
        <f t="shared" si="18"/>
        <v>38181.16149816176</v>
      </c>
      <c r="K129" s="7">
        <f t="shared" si="19"/>
        <v>0.0044000400096278515</v>
      </c>
      <c r="L129" s="30">
        <f t="shared" si="11"/>
        <v>179978.4628991929</v>
      </c>
      <c r="M129" s="10">
        <f t="shared" si="12"/>
        <v>74106.43903492879</v>
      </c>
      <c r="N129" s="31">
        <f t="shared" si="13"/>
        <v>254084.90193412168</v>
      </c>
    </row>
    <row r="130" spans="1:14" s="4" customFormat="1" ht="12.75">
      <c r="A130" s="25" t="s">
        <v>489</v>
      </c>
      <c r="B130" s="26" t="s">
        <v>224</v>
      </c>
      <c r="C130" s="58">
        <v>2463</v>
      </c>
      <c r="D130" s="116">
        <v>3261148</v>
      </c>
      <c r="E130" s="27">
        <v>146300</v>
      </c>
      <c r="F130" s="28">
        <f t="shared" si="14"/>
        <v>54902.30706766917</v>
      </c>
      <c r="G130" s="29">
        <f t="shared" si="15"/>
        <v>0.0025147788666764217</v>
      </c>
      <c r="H130" s="7">
        <f t="shared" si="16"/>
        <v>22.290827067669174</v>
      </c>
      <c r="I130" s="7">
        <f t="shared" si="17"/>
        <v>30272.307067669175</v>
      </c>
      <c r="J130" s="7">
        <f t="shared" si="18"/>
        <v>30272.307067669175</v>
      </c>
      <c r="K130" s="7">
        <f t="shared" si="19"/>
        <v>0.0034886147266079705</v>
      </c>
      <c r="L130" s="30">
        <f t="shared" si="11"/>
        <v>129181.3673910032</v>
      </c>
      <c r="M130" s="10">
        <f t="shared" si="12"/>
        <v>58756.01448805787</v>
      </c>
      <c r="N130" s="31">
        <f t="shared" si="13"/>
        <v>187937.38187906105</v>
      </c>
    </row>
    <row r="131" spans="1:14" s="4" customFormat="1" ht="12.75">
      <c r="A131" s="25" t="s">
        <v>490</v>
      </c>
      <c r="B131" s="26" t="s">
        <v>266</v>
      </c>
      <c r="C131" s="58">
        <v>1174</v>
      </c>
      <c r="D131" s="116">
        <v>925839</v>
      </c>
      <c r="E131" s="27">
        <v>87250</v>
      </c>
      <c r="F131" s="28">
        <f t="shared" si="14"/>
        <v>12457.707575931232</v>
      </c>
      <c r="G131" s="29">
        <f t="shared" si="15"/>
        <v>0.0005706204604584869</v>
      </c>
      <c r="H131" s="7">
        <f t="shared" si="16"/>
        <v>10.61133524355301</v>
      </c>
      <c r="I131" s="7">
        <f t="shared" si="17"/>
        <v>717.7075759312329</v>
      </c>
      <c r="J131" s="7">
        <f t="shared" si="18"/>
        <v>717.7075759312329</v>
      </c>
      <c r="K131" s="7">
        <f t="shared" si="19"/>
        <v>8.270942856105841E-05</v>
      </c>
      <c r="L131" s="30">
        <f t="shared" si="11"/>
        <v>29312.132498048377</v>
      </c>
      <c r="M131" s="10">
        <f t="shared" si="12"/>
        <v>1393.0103389655949</v>
      </c>
      <c r="N131" s="31">
        <f t="shared" si="13"/>
        <v>30705.142837013973</v>
      </c>
    </row>
    <row r="132" spans="1:14" s="4" customFormat="1" ht="12.75">
      <c r="A132" s="25" t="s">
        <v>491</v>
      </c>
      <c r="B132" s="26" t="s">
        <v>315</v>
      </c>
      <c r="C132" s="58">
        <v>4045</v>
      </c>
      <c r="D132" s="116">
        <v>5506935</v>
      </c>
      <c r="E132" s="27">
        <v>301500</v>
      </c>
      <c r="F132" s="28">
        <f t="shared" si="14"/>
        <v>73882.42810945274</v>
      </c>
      <c r="G132" s="29">
        <f t="shared" si="15"/>
        <v>0.003384155944474041</v>
      </c>
      <c r="H132" s="7">
        <f t="shared" si="16"/>
        <v>18.26512437810945</v>
      </c>
      <c r="I132" s="7">
        <f t="shared" si="17"/>
        <v>33432.42810945273</v>
      </c>
      <c r="J132" s="7">
        <f t="shared" si="18"/>
        <v>33432.42810945273</v>
      </c>
      <c r="K132" s="7">
        <f t="shared" si="19"/>
        <v>0.0038527906309943245</v>
      </c>
      <c r="L132" s="30">
        <f t="shared" si="11"/>
        <v>173840.29194953444</v>
      </c>
      <c r="M132" s="10">
        <f t="shared" si="12"/>
        <v>64889.544955359226</v>
      </c>
      <c r="N132" s="31">
        <f t="shared" si="13"/>
        <v>238729.83690489366</v>
      </c>
    </row>
    <row r="133" spans="1:14" s="4" customFormat="1" ht="12.75">
      <c r="A133" s="25" t="s">
        <v>488</v>
      </c>
      <c r="B133" s="26" t="s">
        <v>206</v>
      </c>
      <c r="C133" s="58">
        <v>1674</v>
      </c>
      <c r="D133" s="116">
        <v>2148942</v>
      </c>
      <c r="E133" s="27">
        <v>133750</v>
      </c>
      <c r="F133" s="28">
        <f t="shared" si="14"/>
        <v>26895.917069158877</v>
      </c>
      <c r="G133" s="29">
        <f t="shared" si="15"/>
        <v>0.00123195704257085</v>
      </c>
      <c r="H133" s="7">
        <f t="shared" si="16"/>
        <v>16.066856074766356</v>
      </c>
      <c r="I133" s="7">
        <f t="shared" si="17"/>
        <v>10155.91706915888</v>
      </c>
      <c r="J133" s="7">
        <f t="shared" si="18"/>
        <v>10155.91706915888</v>
      </c>
      <c r="K133" s="7">
        <f t="shared" si="19"/>
        <v>0.0011703793097261575</v>
      </c>
      <c r="L133" s="30">
        <f t="shared" si="11"/>
        <v>63284.25033116685</v>
      </c>
      <c r="M133" s="10">
        <f t="shared" si="12"/>
        <v>19711.785068813326</v>
      </c>
      <c r="N133" s="31">
        <f t="shared" si="13"/>
        <v>82996.03539998017</v>
      </c>
    </row>
    <row r="134" spans="1:14" s="4" customFormat="1" ht="12.75">
      <c r="A134" s="25" t="s">
        <v>490</v>
      </c>
      <c r="B134" s="26" t="s">
        <v>267</v>
      </c>
      <c r="C134" s="58">
        <v>46</v>
      </c>
      <c r="D134" s="116">
        <v>87513</v>
      </c>
      <c r="E134" s="27">
        <v>4900</v>
      </c>
      <c r="F134" s="28">
        <f t="shared" si="14"/>
        <v>821.5506122448979</v>
      </c>
      <c r="G134" s="29">
        <f t="shared" si="15"/>
        <v>3.7630806935528214E-05</v>
      </c>
      <c r="H134" s="7">
        <f t="shared" si="16"/>
        <v>17.859795918367347</v>
      </c>
      <c r="I134" s="7">
        <f t="shared" si="17"/>
        <v>361.55061224489793</v>
      </c>
      <c r="J134" s="7">
        <f t="shared" si="18"/>
        <v>361.55061224489793</v>
      </c>
      <c r="K134" s="7">
        <f t="shared" si="19"/>
        <v>4.1665499344738046E-05</v>
      </c>
      <c r="L134" s="30">
        <f aca="true" t="shared" si="20" ref="L134:L197">$B$508*G134</f>
        <v>1933.0523094394507</v>
      </c>
      <c r="M134" s="10">
        <f aca="true" t="shared" si="21" ref="M134:M197">$G$508*K134</f>
        <v>701.7394797080144</v>
      </c>
      <c r="N134" s="31">
        <f aca="true" t="shared" si="22" ref="N134:N197">L134+M134</f>
        <v>2634.7917891474654</v>
      </c>
    </row>
    <row r="135" spans="1:14" s="4" customFormat="1" ht="12.75">
      <c r="A135" s="9" t="s">
        <v>481</v>
      </c>
      <c r="B135" s="26" t="s">
        <v>1</v>
      </c>
      <c r="C135" s="58">
        <v>3898</v>
      </c>
      <c r="D135" s="116">
        <v>5868956</v>
      </c>
      <c r="E135" s="27">
        <v>370150</v>
      </c>
      <c r="F135" s="28">
        <f t="shared" si="14"/>
        <v>61805.1884047008</v>
      </c>
      <c r="G135" s="29">
        <f t="shared" si="15"/>
        <v>0.0028309626671885993</v>
      </c>
      <c r="H135" s="7">
        <f t="shared" si="16"/>
        <v>15.855615291098204</v>
      </c>
      <c r="I135" s="7">
        <f t="shared" si="17"/>
        <v>22825.1884047008</v>
      </c>
      <c r="J135" s="7">
        <f t="shared" si="18"/>
        <v>22825.1884047008</v>
      </c>
      <c r="K135" s="7">
        <f t="shared" si="19"/>
        <v>0.002630400392948039</v>
      </c>
      <c r="L135" s="30">
        <f t="shared" si="20"/>
        <v>145423.37428802665</v>
      </c>
      <c r="M135" s="10">
        <f t="shared" si="21"/>
        <v>44301.78042266107</v>
      </c>
      <c r="N135" s="31">
        <f t="shared" si="22"/>
        <v>189725.15471068773</v>
      </c>
    </row>
    <row r="136" spans="1:14" s="4" customFormat="1" ht="12.75">
      <c r="A136" s="9" t="s">
        <v>482</v>
      </c>
      <c r="B136" s="26" t="s">
        <v>26</v>
      </c>
      <c r="C136" s="58">
        <v>212</v>
      </c>
      <c r="D136" s="116">
        <v>231549</v>
      </c>
      <c r="E136" s="27">
        <v>17500</v>
      </c>
      <c r="F136" s="28">
        <f aca="true" t="shared" si="23" ref="F136:F199">(C136*D136)/E136</f>
        <v>2805.0507428571427</v>
      </c>
      <c r="G136" s="29">
        <f aca="true" t="shared" si="24" ref="G136:G199">F136/$F$499</f>
        <v>0.00012848426058667656</v>
      </c>
      <c r="H136" s="7">
        <f aca="true" t="shared" si="25" ref="H136:H199">D136/E136</f>
        <v>13.231371428571428</v>
      </c>
      <c r="I136" s="7">
        <f aca="true" t="shared" si="26" ref="I136:I199">(H136-10)*C136</f>
        <v>685.0507428571428</v>
      </c>
      <c r="J136" s="7">
        <f aca="true" t="shared" si="27" ref="J136:J199">IF(I136&gt;0,I136,0)</f>
        <v>685.0507428571428</v>
      </c>
      <c r="K136" s="7">
        <f aca="true" t="shared" si="28" ref="K136:K199">J136/$J$499</f>
        <v>7.894601837458065E-05</v>
      </c>
      <c r="L136" s="30">
        <f t="shared" si="20"/>
        <v>6600.0922350460105</v>
      </c>
      <c r="M136" s="10">
        <f t="shared" si="21"/>
        <v>1329.626159063278</v>
      </c>
      <c r="N136" s="31">
        <f t="shared" si="22"/>
        <v>7929.718394109288</v>
      </c>
    </row>
    <row r="137" spans="1:14" s="4" customFormat="1" ht="12.75">
      <c r="A137" s="9" t="s">
        <v>482</v>
      </c>
      <c r="B137" s="26" t="s">
        <v>27</v>
      </c>
      <c r="C137" s="58">
        <v>826</v>
      </c>
      <c r="D137" s="116">
        <v>1355699</v>
      </c>
      <c r="E137" s="27">
        <v>85500</v>
      </c>
      <c r="F137" s="28">
        <f t="shared" si="23"/>
        <v>13097.162269005848</v>
      </c>
      <c r="G137" s="29">
        <f t="shared" si="24"/>
        <v>0.0005999104344910729</v>
      </c>
      <c r="H137" s="7">
        <f t="shared" si="25"/>
        <v>15.85612865497076</v>
      </c>
      <c r="I137" s="7">
        <f t="shared" si="26"/>
        <v>4837.162269005848</v>
      </c>
      <c r="J137" s="7">
        <f t="shared" si="27"/>
        <v>4837.162269005848</v>
      </c>
      <c r="K137" s="7">
        <f t="shared" si="28"/>
        <v>0.0005574400222924775</v>
      </c>
      <c r="L137" s="30">
        <f t="shared" si="20"/>
        <v>30816.725584349075</v>
      </c>
      <c r="M137" s="10">
        <f t="shared" si="21"/>
        <v>9388.527135493196</v>
      </c>
      <c r="N137" s="31">
        <f t="shared" si="22"/>
        <v>40205.25271984227</v>
      </c>
    </row>
    <row r="138" spans="1:14" s="4" customFormat="1" ht="12.75">
      <c r="A138" s="25" t="s">
        <v>495</v>
      </c>
      <c r="B138" s="26" t="s">
        <v>498</v>
      </c>
      <c r="C138" s="58">
        <v>1404</v>
      </c>
      <c r="D138" s="116">
        <v>1533975</v>
      </c>
      <c r="E138" s="27">
        <v>89300</v>
      </c>
      <c r="F138" s="28">
        <f t="shared" si="23"/>
        <v>24117.591265397536</v>
      </c>
      <c r="G138" s="29">
        <f t="shared" si="24"/>
        <v>0.0011046969074470342</v>
      </c>
      <c r="H138" s="7">
        <f t="shared" si="25"/>
        <v>17.17777155655095</v>
      </c>
      <c r="I138" s="7">
        <f t="shared" si="26"/>
        <v>10077.591265397536</v>
      </c>
      <c r="J138" s="7">
        <f t="shared" si="27"/>
        <v>10077.591265397536</v>
      </c>
      <c r="K138" s="7">
        <f t="shared" si="28"/>
        <v>0.0011613529559743796</v>
      </c>
      <c r="L138" s="30">
        <f t="shared" si="20"/>
        <v>56747.04004699372</v>
      </c>
      <c r="M138" s="10">
        <f t="shared" si="21"/>
        <v>19559.76123890492</v>
      </c>
      <c r="N138" s="31">
        <f t="shared" si="22"/>
        <v>76306.80128589865</v>
      </c>
    </row>
    <row r="139" spans="1:14" s="4" customFormat="1" ht="12.75">
      <c r="A139" s="25" t="s">
        <v>490</v>
      </c>
      <c r="B139" s="26" t="s">
        <v>515</v>
      </c>
      <c r="C139" s="58">
        <v>1694</v>
      </c>
      <c r="D139" s="116">
        <v>2231541</v>
      </c>
      <c r="E139" s="27">
        <v>66800</v>
      </c>
      <c r="F139" s="28">
        <f t="shared" si="23"/>
        <v>56590.27625748503</v>
      </c>
      <c r="G139" s="29">
        <f t="shared" si="24"/>
        <v>0.002592095640285186</v>
      </c>
      <c r="H139" s="7">
        <f t="shared" si="25"/>
        <v>33.40630239520958</v>
      </c>
      <c r="I139" s="7">
        <f t="shared" si="26"/>
        <v>39650.27625748503</v>
      </c>
      <c r="J139" s="7">
        <f t="shared" si="27"/>
        <v>39650.27625748503</v>
      </c>
      <c r="K139" s="7">
        <f t="shared" si="28"/>
        <v>0.004569342447430022</v>
      </c>
      <c r="L139" s="30">
        <f t="shared" si="20"/>
        <v>133153.04325856804</v>
      </c>
      <c r="M139" s="10">
        <f t="shared" si="21"/>
        <v>76957.8678305757</v>
      </c>
      <c r="N139" s="31">
        <f t="shared" si="22"/>
        <v>210110.91108914374</v>
      </c>
    </row>
    <row r="140" spans="1:14" s="4" customFormat="1" ht="12.75">
      <c r="A140" s="25" t="s">
        <v>485</v>
      </c>
      <c r="B140" s="26" t="s">
        <v>129</v>
      </c>
      <c r="C140" s="58">
        <v>436</v>
      </c>
      <c r="D140" s="116">
        <v>1161914</v>
      </c>
      <c r="E140" s="27">
        <v>73700</v>
      </c>
      <c r="F140" s="28">
        <f t="shared" si="23"/>
        <v>6873.738181818182</v>
      </c>
      <c r="G140" s="29">
        <f t="shared" si="24"/>
        <v>0.0003148489095986005</v>
      </c>
      <c r="H140" s="7">
        <f t="shared" si="25"/>
        <v>15.765454545454546</v>
      </c>
      <c r="I140" s="7">
        <f t="shared" si="26"/>
        <v>2513.738181818182</v>
      </c>
      <c r="J140" s="7">
        <f t="shared" si="27"/>
        <v>2513.738181818182</v>
      </c>
      <c r="K140" s="7">
        <f t="shared" si="28"/>
        <v>0.0002896860163424228</v>
      </c>
      <c r="L140" s="30">
        <f t="shared" si="20"/>
        <v>16173.435049288148</v>
      </c>
      <c r="M140" s="10">
        <f t="shared" si="21"/>
        <v>4878.95543276363</v>
      </c>
      <c r="N140" s="31">
        <f t="shared" si="22"/>
        <v>21052.39048205178</v>
      </c>
    </row>
    <row r="141" spans="1:14" s="4" customFormat="1" ht="12.75">
      <c r="A141" s="9" t="s">
        <v>482</v>
      </c>
      <c r="B141" s="26" t="s">
        <v>28</v>
      </c>
      <c r="C141" s="58">
        <v>1252</v>
      </c>
      <c r="D141" s="116">
        <v>3334425</v>
      </c>
      <c r="E141" s="27">
        <v>266600</v>
      </c>
      <c r="F141" s="28">
        <f t="shared" si="23"/>
        <v>15659.040135033758</v>
      </c>
      <c r="G141" s="29">
        <f t="shared" si="24"/>
        <v>0.0007172562558342887</v>
      </c>
      <c r="H141" s="7">
        <f t="shared" si="25"/>
        <v>12.507220555138785</v>
      </c>
      <c r="I141" s="7">
        <f t="shared" si="26"/>
        <v>3139.040135033759</v>
      </c>
      <c r="J141" s="7">
        <f t="shared" si="27"/>
        <v>3139.040135033759</v>
      </c>
      <c r="K141" s="7">
        <f t="shared" si="28"/>
        <v>0.0003617465169738519</v>
      </c>
      <c r="L141" s="30">
        <f t="shared" si="20"/>
        <v>36844.64869902486</v>
      </c>
      <c r="M141" s="10">
        <f t="shared" si="21"/>
        <v>6092.614191589577</v>
      </c>
      <c r="N141" s="31">
        <f t="shared" si="22"/>
        <v>42937.26289061444</v>
      </c>
    </row>
    <row r="142" spans="1:14" s="4" customFormat="1" ht="12.75">
      <c r="A142" s="25" t="s">
        <v>495</v>
      </c>
      <c r="B142" s="26" t="s">
        <v>412</v>
      </c>
      <c r="C142" s="58">
        <v>1244</v>
      </c>
      <c r="D142" s="116">
        <v>3003430</v>
      </c>
      <c r="E142" s="27">
        <v>142100</v>
      </c>
      <c r="F142" s="28">
        <f t="shared" si="23"/>
        <v>26293.22251935257</v>
      </c>
      <c r="G142" s="29">
        <f t="shared" si="24"/>
        <v>0.0012043508526334058</v>
      </c>
      <c r="H142" s="7">
        <f t="shared" si="25"/>
        <v>21.136030964109782</v>
      </c>
      <c r="I142" s="7">
        <f t="shared" si="26"/>
        <v>13853.222519352568</v>
      </c>
      <c r="J142" s="7">
        <f t="shared" si="27"/>
        <v>13853.222519352568</v>
      </c>
      <c r="K142" s="7">
        <f t="shared" si="28"/>
        <v>0.0015964609497373077</v>
      </c>
      <c r="L142" s="30">
        <f t="shared" si="20"/>
        <v>61866.15134368492</v>
      </c>
      <c r="M142" s="10">
        <f t="shared" si="21"/>
        <v>26887.94551514967</v>
      </c>
      <c r="N142" s="31">
        <f t="shared" si="22"/>
        <v>88754.09685883459</v>
      </c>
    </row>
    <row r="143" spans="1:14" s="4" customFormat="1" ht="12.75">
      <c r="A143" s="25" t="s">
        <v>490</v>
      </c>
      <c r="B143" s="26" t="s">
        <v>268</v>
      </c>
      <c r="C143" s="58">
        <v>2211</v>
      </c>
      <c r="D143" s="116">
        <v>2435881</v>
      </c>
      <c r="E143" s="27">
        <v>170550</v>
      </c>
      <c r="F143" s="28">
        <f t="shared" si="23"/>
        <v>31578.61560246262</v>
      </c>
      <c r="G143" s="29">
        <f t="shared" si="24"/>
        <v>0.0014464462314505563</v>
      </c>
      <c r="H143" s="7">
        <f t="shared" si="25"/>
        <v>14.282503664614483</v>
      </c>
      <c r="I143" s="7">
        <f t="shared" si="26"/>
        <v>9468.615602462622</v>
      </c>
      <c r="J143" s="7">
        <f t="shared" si="27"/>
        <v>9468.615602462622</v>
      </c>
      <c r="K143" s="7">
        <f t="shared" si="28"/>
        <v>0.0010911739154040115</v>
      </c>
      <c r="L143" s="30">
        <f t="shared" si="20"/>
        <v>74302.3191869335</v>
      </c>
      <c r="M143" s="10">
        <f t="shared" si="21"/>
        <v>18377.790443144444</v>
      </c>
      <c r="N143" s="31">
        <f t="shared" si="22"/>
        <v>92680.10963007795</v>
      </c>
    </row>
    <row r="144" spans="1:14" s="4" customFormat="1" ht="12.75">
      <c r="A144" s="25" t="s">
        <v>488</v>
      </c>
      <c r="B144" s="26" t="s">
        <v>207</v>
      </c>
      <c r="C144" s="58">
        <v>1249</v>
      </c>
      <c r="D144" s="116">
        <v>3075031</v>
      </c>
      <c r="E144" s="27">
        <v>220950</v>
      </c>
      <c r="F144" s="28">
        <f t="shared" si="23"/>
        <v>17382.727852455308</v>
      </c>
      <c r="G144" s="29">
        <f t="shared" si="24"/>
        <v>0.0007962091027370384</v>
      </c>
      <c r="H144" s="7">
        <f t="shared" si="25"/>
        <v>13.917316134872143</v>
      </c>
      <c r="I144" s="7">
        <f t="shared" si="26"/>
        <v>4892.727852455307</v>
      </c>
      <c r="J144" s="7">
        <f t="shared" si="27"/>
        <v>4892.727852455307</v>
      </c>
      <c r="K144" s="7">
        <f t="shared" si="28"/>
        <v>0.0005638434626474207</v>
      </c>
      <c r="L144" s="30">
        <f t="shared" si="20"/>
        <v>40900.36781511129</v>
      </c>
      <c r="M144" s="10">
        <f t="shared" si="21"/>
        <v>9496.375282609824</v>
      </c>
      <c r="N144" s="31">
        <f t="shared" si="22"/>
        <v>50396.74309772112</v>
      </c>
    </row>
    <row r="145" spans="1:14" s="4" customFormat="1" ht="12.75">
      <c r="A145" s="25" t="s">
        <v>490</v>
      </c>
      <c r="B145" s="26" t="s">
        <v>269</v>
      </c>
      <c r="C145" s="58">
        <v>133</v>
      </c>
      <c r="D145" s="116">
        <v>139270</v>
      </c>
      <c r="E145" s="27">
        <v>8800</v>
      </c>
      <c r="F145" s="28">
        <f t="shared" si="23"/>
        <v>2104.8761363636363</v>
      </c>
      <c r="G145" s="29">
        <f t="shared" si="24"/>
        <v>9.64130344864124E-05</v>
      </c>
      <c r="H145" s="7">
        <f t="shared" si="25"/>
        <v>15.826136363636364</v>
      </c>
      <c r="I145" s="7">
        <f t="shared" si="26"/>
        <v>774.8761363636364</v>
      </c>
      <c r="J145" s="7">
        <f t="shared" si="27"/>
        <v>774.8761363636364</v>
      </c>
      <c r="K145" s="7">
        <f t="shared" si="28"/>
        <v>8.92975977870657E-05</v>
      </c>
      <c r="L145" s="30">
        <f t="shared" si="20"/>
        <v>4952.6293521510115</v>
      </c>
      <c r="M145" s="10">
        <f t="shared" si="21"/>
        <v>1503.969730250811</v>
      </c>
      <c r="N145" s="31">
        <f t="shared" si="22"/>
        <v>6456.599082401823</v>
      </c>
    </row>
    <row r="146" spans="1:14" s="4" customFormat="1" ht="12.75">
      <c r="A146" s="25" t="s">
        <v>496</v>
      </c>
      <c r="B146" s="26" t="s">
        <v>444</v>
      </c>
      <c r="C146" s="58">
        <v>6315</v>
      </c>
      <c r="D146" s="116">
        <v>12646181</v>
      </c>
      <c r="E146" s="27">
        <v>911650</v>
      </c>
      <c r="F146" s="28">
        <f t="shared" si="23"/>
        <v>87600.10202928756</v>
      </c>
      <c r="G146" s="29">
        <f t="shared" si="24"/>
        <v>0.004012488674299769</v>
      </c>
      <c r="H146" s="7">
        <f t="shared" si="25"/>
        <v>13.871750123402622</v>
      </c>
      <c r="I146" s="7">
        <f t="shared" si="26"/>
        <v>24450.10202928756</v>
      </c>
      <c r="J146" s="7">
        <f t="shared" si="27"/>
        <v>24450.10202928756</v>
      </c>
      <c r="K146" s="7">
        <f t="shared" si="28"/>
        <v>0.0028176572672763745</v>
      </c>
      <c r="L146" s="30">
        <f t="shared" si="20"/>
        <v>206117.0389394929</v>
      </c>
      <c r="M146" s="10">
        <f t="shared" si="21"/>
        <v>47455.601776766845</v>
      </c>
      <c r="N146" s="31">
        <f t="shared" si="22"/>
        <v>253572.64071625975</v>
      </c>
    </row>
    <row r="147" spans="1:14" s="4" customFormat="1" ht="12.75">
      <c r="A147" s="25" t="s">
        <v>485</v>
      </c>
      <c r="B147" s="26" t="s">
        <v>130</v>
      </c>
      <c r="C147" s="58">
        <v>7840</v>
      </c>
      <c r="D147" s="116">
        <v>18419294</v>
      </c>
      <c r="E147" s="27">
        <v>1044500</v>
      </c>
      <c r="F147" s="28">
        <f t="shared" si="23"/>
        <v>138254.9209765438</v>
      </c>
      <c r="G147" s="29">
        <f t="shared" si="24"/>
        <v>0.006332712996146075</v>
      </c>
      <c r="H147" s="7">
        <f t="shared" si="25"/>
        <v>17.63455624700814</v>
      </c>
      <c r="I147" s="7">
        <f t="shared" si="26"/>
        <v>59854.920976543806</v>
      </c>
      <c r="J147" s="7">
        <f t="shared" si="27"/>
        <v>59854.920976543806</v>
      </c>
      <c r="K147" s="7">
        <f t="shared" si="28"/>
        <v>0.006897748437605436</v>
      </c>
      <c r="L147" s="30">
        <f t="shared" si="20"/>
        <v>325304.35776172293</v>
      </c>
      <c r="M147" s="10">
        <f t="shared" si="21"/>
        <v>116173.39227624802</v>
      </c>
      <c r="N147" s="31">
        <f t="shared" si="22"/>
        <v>441477.75003797095</v>
      </c>
    </row>
    <row r="148" spans="1:14" s="4" customFormat="1" ht="12.75">
      <c r="A148" s="25" t="s">
        <v>493</v>
      </c>
      <c r="B148" s="26" t="s">
        <v>349</v>
      </c>
      <c r="C148" s="58">
        <v>912</v>
      </c>
      <c r="D148" s="116">
        <v>2676618</v>
      </c>
      <c r="E148" s="27">
        <v>202150</v>
      </c>
      <c r="F148" s="28">
        <f t="shared" si="23"/>
        <v>12075.565748206776</v>
      </c>
      <c r="G148" s="29">
        <f t="shared" si="24"/>
        <v>0.0005531166023555825</v>
      </c>
      <c r="H148" s="7">
        <f t="shared" si="25"/>
        <v>13.240751916893396</v>
      </c>
      <c r="I148" s="7">
        <f t="shared" si="26"/>
        <v>2955.5657482067772</v>
      </c>
      <c r="J148" s="7">
        <f t="shared" si="27"/>
        <v>2955.5657482067772</v>
      </c>
      <c r="K148" s="7">
        <f t="shared" si="28"/>
        <v>0.00034060272220428934</v>
      </c>
      <c r="L148" s="30">
        <f t="shared" si="20"/>
        <v>28412.97895643313</v>
      </c>
      <c r="M148" s="10">
        <f t="shared" si="21"/>
        <v>5736.505761977784</v>
      </c>
      <c r="N148" s="31">
        <f t="shared" si="22"/>
        <v>34149.48471841091</v>
      </c>
    </row>
    <row r="149" spans="1:14" s="4" customFormat="1" ht="12.75">
      <c r="A149" s="25" t="s">
        <v>490</v>
      </c>
      <c r="B149" s="26" t="s">
        <v>270</v>
      </c>
      <c r="C149" s="58">
        <v>1616</v>
      </c>
      <c r="D149" s="116">
        <v>2328816</v>
      </c>
      <c r="E149" s="27">
        <v>152300</v>
      </c>
      <c r="F149" s="28">
        <f t="shared" si="23"/>
        <v>24710.220984898227</v>
      </c>
      <c r="G149" s="29">
        <f t="shared" si="24"/>
        <v>0.0011318420817386687</v>
      </c>
      <c r="H149" s="7">
        <f t="shared" si="25"/>
        <v>15.290978332239002</v>
      </c>
      <c r="I149" s="7">
        <f t="shared" si="26"/>
        <v>8550.220984898227</v>
      </c>
      <c r="J149" s="7">
        <f t="shared" si="27"/>
        <v>8550.220984898227</v>
      </c>
      <c r="K149" s="7">
        <f t="shared" si="28"/>
        <v>0.000985337086367138</v>
      </c>
      <c r="L149" s="30">
        <f t="shared" si="20"/>
        <v>58141.45717826813</v>
      </c>
      <c r="M149" s="10">
        <f t="shared" si="21"/>
        <v>16595.263352138605</v>
      </c>
      <c r="N149" s="31">
        <f t="shared" si="22"/>
        <v>74736.72053040673</v>
      </c>
    </row>
    <row r="150" spans="1:14" s="4" customFormat="1" ht="12.75">
      <c r="A150" s="25" t="s">
        <v>490</v>
      </c>
      <c r="B150" s="26" t="s">
        <v>271</v>
      </c>
      <c r="C150" s="58">
        <v>1266</v>
      </c>
      <c r="D150" s="116">
        <v>1078592</v>
      </c>
      <c r="E150" s="27">
        <v>70550</v>
      </c>
      <c r="F150" s="28">
        <f t="shared" si="23"/>
        <v>19355.031495393338</v>
      </c>
      <c r="G150" s="29">
        <f t="shared" si="24"/>
        <v>0.0008865497056158245</v>
      </c>
      <c r="H150" s="7">
        <f t="shared" si="25"/>
        <v>15.288334514528703</v>
      </c>
      <c r="I150" s="7">
        <f t="shared" si="26"/>
        <v>6695.031495393338</v>
      </c>
      <c r="J150" s="7">
        <f t="shared" si="27"/>
        <v>6695.031495393338</v>
      </c>
      <c r="K150" s="7">
        <f t="shared" si="28"/>
        <v>0.0007715429622765027</v>
      </c>
      <c r="L150" s="30">
        <f t="shared" si="20"/>
        <v>45541.06317224736</v>
      </c>
      <c r="M150" s="10">
        <f t="shared" si="21"/>
        <v>12994.495816325063</v>
      </c>
      <c r="N150" s="31">
        <f t="shared" si="22"/>
        <v>58535.558988572426</v>
      </c>
    </row>
    <row r="151" spans="1:14" s="4" customFormat="1" ht="12.75">
      <c r="A151" s="25" t="s">
        <v>484</v>
      </c>
      <c r="B151" s="26" t="s">
        <v>105</v>
      </c>
      <c r="C151" s="58">
        <v>631</v>
      </c>
      <c r="D151" s="116">
        <v>2171497</v>
      </c>
      <c r="E151" s="27">
        <v>164150</v>
      </c>
      <c r="F151" s="28">
        <f t="shared" si="23"/>
        <v>8347.33236064575</v>
      </c>
      <c r="G151" s="29">
        <f t="shared" si="24"/>
        <v>0.00038234631903178644</v>
      </c>
      <c r="H151" s="7">
        <f t="shared" si="25"/>
        <v>13.228735912275358</v>
      </c>
      <c r="I151" s="7">
        <f t="shared" si="26"/>
        <v>2037.332360645751</v>
      </c>
      <c r="J151" s="7">
        <f t="shared" si="27"/>
        <v>2037.332360645751</v>
      </c>
      <c r="K151" s="7">
        <f t="shared" si="28"/>
        <v>0.0002347844734944078</v>
      </c>
      <c r="L151" s="30">
        <f t="shared" si="20"/>
        <v>19640.701201978976</v>
      </c>
      <c r="M151" s="10">
        <f t="shared" si="21"/>
        <v>3954.2916049149217</v>
      </c>
      <c r="N151" s="31">
        <f t="shared" si="22"/>
        <v>23594.992806893897</v>
      </c>
    </row>
    <row r="152" spans="1:14" s="4" customFormat="1" ht="12.75">
      <c r="A152" s="25" t="s">
        <v>490</v>
      </c>
      <c r="B152" s="26" t="s">
        <v>272</v>
      </c>
      <c r="C152" s="58">
        <v>1085</v>
      </c>
      <c r="D152" s="116">
        <v>890503</v>
      </c>
      <c r="E152" s="27">
        <v>62800</v>
      </c>
      <c r="F152" s="28">
        <f t="shared" si="23"/>
        <v>15385.282722929936</v>
      </c>
      <c r="G152" s="29">
        <f t="shared" si="24"/>
        <v>0.0007047169038229754</v>
      </c>
      <c r="H152" s="7">
        <f t="shared" si="25"/>
        <v>14.17998407643312</v>
      </c>
      <c r="I152" s="7">
        <f t="shared" si="26"/>
        <v>4535.2827229299355</v>
      </c>
      <c r="J152" s="7">
        <f t="shared" si="27"/>
        <v>4535.2827229299355</v>
      </c>
      <c r="K152" s="7">
        <f t="shared" si="28"/>
        <v>0.0005226510837504621</v>
      </c>
      <c r="L152" s="30">
        <f t="shared" si="20"/>
        <v>36200.51626237869</v>
      </c>
      <c r="M152" s="10">
        <f t="shared" si="21"/>
        <v>8802.604201267015</v>
      </c>
      <c r="N152" s="31">
        <f t="shared" si="22"/>
        <v>45003.120463645704</v>
      </c>
    </row>
    <row r="153" spans="1:14" s="4" customFormat="1" ht="12.75">
      <c r="A153" s="25" t="s">
        <v>493</v>
      </c>
      <c r="B153" s="26" t="s">
        <v>350</v>
      </c>
      <c r="C153" s="58">
        <v>6599</v>
      </c>
      <c r="D153" s="116">
        <v>7921773</v>
      </c>
      <c r="E153" s="27">
        <v>383450</v>
      </c>
      <c r="F153" s="28">
        <f t="shared" si="23"/>
        <v>136330.10829834398</v>
      </c>
      <c r="G153" s="29">
        <f t="shared" si="24"/>
        <v>0.006244547698475038</v>
      </c>
      <c r="H153" s="7">
        <f t="shared" si="25"/>
        <v>20.659207197809362</v>
      </c>
      <c r="I153" s="7">
        <f t="shared" si="26"/>
        <v>70340.10829834398</v>
      </c>
      <c r="J153" s="7">
        <f t="shared" si="27"/>
        <v>70340.10829834398</v>
      </c>
      <c r="K153" s="7">
        <f t="shared" si="28"/>
        <v>0.008106073221716173</v>
      </c>
      <c r="L153" s="30">
        <f t="shared" si="20"/>
        <v>320775.4053911983</v>
      </c>
      <c r="M153" s="10">
        <f t="shared" si="21"/>
        <v>136524.2633483657</v>
      </c>
      <c r="N153" s="31">
        <f t="shared" si="22"/>
        <v>457299.668739564</v>
      </c>
    </row>
    <row r="154" spans="1:14" s="4" customFormat="1" ht="12.75">
      <c r="A154" s="25" t="s">
        <v>483</v>
      </c>
      <c r="B154" s="26" t="s">
        <v>80</v>
      </c>
      <c r="C154" s="58">
        <v>11536</v>
      </c>
      <c r="D154" s="116">
        <v>32396295.391</v>
      </c>
      <c r="E154" s="27">
        <v>2338100</v>
      </c>
      <c r="F154" s="28">
        <f t="shared" si="23"/>
        <v>159840.75258995596</v>
      </c>
      <c r="G154" s="29">
        <f t="shared" si="24"/>
        <v>0.007321443635354699</v>
      </c>
      <c r="H154" s="7">
        <f t="shared" si="25"/>
        <v>13.855821132971215</v>
      </c>
      <c r="I154" s="7">
        <f t="shared" si="26"/>
        <v>44480.75258995594</v>
      </c>
      <c r="J154" s="7">
        <f t="shared" si="27"/>
        <v>44480.75258995594</v>
      </c>
      <c r="K154" s="7">
        <f t="shared" si="28"/>
        <v>0.0051260119748737</v>
      </c>
      <c r="L154" s="30">
        <f t="shared" si="20"/>
        <v>376094.3407884036</v>
      </c>
      <c r="M154" s="10">
        <f t="shared" si="21"/>
        <v>86333.41812280966</v>
      </c>
      <c r="N154" s="31">
        <f t="shared" si="22"/>
        <v>462427.75891121326</v>
      </c>
    </row>
    <row r="155" spans="1:14" s="4" customFormat="1" ht="12.75">
      <c r="A155" s="25" t="s">
        <v>486</v>
      </c>
      <c r="B155" s="26" t="s">
        <v>162</v>
      </c>
      <c r="C155" s="58">
        <v>2948</v>
      </c>
      <c r="D155" s="116">
        <v>2920727</v>
      </c>
      <c r="E155" s="27">
        <v>212250</v>
      </c>
      <c r="F155" s="28">
        <f t="shared" si="23"/>
        <v>40566.79951001178</v>
      </c>
      <c r="G155" s="29">
        <f t="shared" si="24"/>
        <v>0.001858146506862413</v>
      </c>
      <c r="H155" s="7">
        <f t="shared" si="25"/>
        <v>13.760786808009422</v>
      </c>
      <c r="I155" s="7">
        <f t="shared" si="26"/>
        <v>11086.799510011777</v>
      </c>
      <c r="J155" s="7">
        <f t="shared" si="27"/>
        <v>11086.799510011777</v>
      </c>
      <c r="K155" s="7">
        <f t="shared" si="28"/>
        <v>0.0012776552495691604</v>
      </c>
      <c r="L155" s="30">
        <f t="shared" si="20"/>
        <v>95450.90017657941</v>
      </c>
      <c r="M155" s="10">
        <f t="shared" si="21"/>
        <v>21518.549979699343</v>
      </c>
      <c r="N155" s="31">
        <f t="shared" si="22"/>
        <v>116969.45015627875</v>
      </c>
    </row>
    <row r="156" spans="1:14" s="4" customFormat="1" ht="12.75">
      <c r="A156" s="25" t="s">
        <v>484</v>
      </c>
      <c r="B156" s="26" t="s">
        <v>106</v>
      </c>
      <c r="C156" s="58">
        <v>7519</v>
      </c>
      <c r="D156" s="116">
        <v>8560435</v>
      </c>
      <c r="E156" s="27">
        <v>450450</v>
      </c>
      <c r="F156" s="28">
        <f t="shared" si="23"/>
        <v>142892.4647907648</v>
      </c>
      <c r="G156" s="29">
        <f t="shared" si="24"/>
        <v>0.006545133890643542</v>
      </c>
      <c r="H156" s="7">
        <f t="shared" si="25"/>
        <v>19.004184704184706</v>
      </c>
      <c r="I156" s="7">
        <f t="shared" si="26"/>
        <v>67702.4647907648</v>
      </c>
      <c r="J156" s="7">
        <f t="shared" si="27"/>
        <v>67702.4647907648</v>
      </c>
      <c r="K156" s="7">
        <f t="shared" si="28"/>
        <v>0.007802108216224072</v>
      </c>
      <c r="L156" s="30">
        <f t="shared" si="20"/>
        <v>336216.1806568585</v>
      </c>
      <c r="M156" s="10">
        <f t="shared" si="21"/>
        <v>131404.81804810412</v>
      </c>
      <c r="N156" s="31">
        <f t="shared" si="22"/>
        <v>467620.9987049626</v>
      </c>
    </row>
    <row r="157" spans="1:14" s="4" customFormat="1" ht="12.75">
      <c r="A157" s="25" t="s">
        <v>486</v>
      </c>
      <c r="B157" s="26" t="s">
        <v>163</v>
      </c>
      <c r="C157" s="58">
        <v>1124</v>
      </c>
      <c r="D157" s="116">
        <v>2425139</v>
      </c>
      <c r="E157" s="27">
        <v>163400</v>
      </c>
      <c r="F157" s="28">
        <f t="shared" si="23"/>
        <v>16682.10670746634</v>
      </c>
      <c r="G157" s="29">
        <f t="shared" si="24"/>
        <v>0.000764117423114299</v>
      </c>
      <c r="H157" s="7">
        <f t="shared" si="25"/>
        <v>14.841731946144431</v>
      </c>
      <c r="I157" s="7">
        <f t="shared" si="26"/>
        <v>5442.106707466341</v>
      </c>
      <c r="J157" s="7">
        <f t="shared" si="27"/>
        <v>5442.106707466341</v>
      </c>
      <c r="K157" s="7">
        <f t="shared" si="28"/>
        <v>0.0006271545000187816</v>
      </c>
      <c r="L157" s="30">
        <f t="shared" si="20"/>
        <v>39251.85425772705</v>
      </c>
      <c r="M157" s="10">
        <f t="shared" si="21"/>
        <v>10562.673661927443</v>
      </c>
      <c r="N157" s="31">
        <f t="shared" si="22"/>
        <v>49814.527919654494</v>
      </c>
    </row>
    <row r="158" spans="1:14" s="4" customFormat="1" ht="12.75">
      <c r="A158" s="9" t="s">
        <v>482</v>
      </c>
      <c r="B158" s="26" t="s">
        <v>29</v>
      </c>
      <c r="C158" s="58">
        <v>3376</v>
      </c>
      <c r="D158" s="116">
        <v>3701610</v>
      </c>
      <c r="E158" s="27">
        <v>173050</v>
      </c>
      <c r="F158" s="28">
        <f t="shared" si="23"/>
        <v>72214.01537127998</v>
      </c>
      <c r="G158" s="29">
        <f t="shared" si="24"/>
        <v>0.003307734946542583</v>
      </c>
      <c r="H158" s="7">
        <f t="shared" si="25"/>
        <v>21.390407396706156</v>
      </c>
      <c r="I158" s="7">
        <f t="shared" si="26"/>
        <v>38454.01537127998</v>
      </c>
      <c r="J158" s="7">
        <f t="shared" si="27"/>
        <v>38454.01537127998</v>
      </c>
      <c r="K158" s="7">
        <f t="shared" si="28"/>
        <v>0.004431483996960712</v>
      </c>
      <c r="L158" s="30">
        <f t="shared" si="20"/>
        <v>169914.6310729509</v>
      </c>
      <c r="M158" s="10">
        <f t="shared" si="21"/>
        <v>74636.02556714189</v>
      </c>
      <c r="N158" s="31">
        <f t="shared" si="22"/>
        <v>244550.65664009278</v>
      </c>
    </row>
    <row r="159" spans="1:14" s="4" customFormat="1" ht="12.75">
      <c r="A159" s="9" t="s">
        <v>482</v>
      </c>
      <c r="B159" s="26" t="s">
        <v>30</v>
      </c>
      <c r="C159" s="58">
        <v>3928</v>
      </c>
      <c r="D159" s="116">
        <v>4089837.75</v>
      </c>
      <c r="E159" s="27">
        <v>248900</v>
      </c>
      <c r="F159" s="28">
        <f t="shared" si="23"/>
        <v>64543.522225793495</v>
      </c>
      <c r="G159" s="29">
        <f t="shared" si="24"/>
        <v>0.0029563909850678746</v>
      </c>
      <c r="H159" s="7">
        <f t="shared" si="25"/>
        <v>16.431650261149056</v>
      </c>
      <c r="I159" s="7">
        <f t="shared" si="26"/>
        <v>25263.52222579349</v>
      </c>
      <c r="J159" s="7">
        <f t="shared" si="27"/>
        <v>25263.52222579349</v>
      </c>
      <c r="K159" s="7">
        <f t="shared" si="28"/>
        <v>0.0029113967259211245</v>
      </c>
      <c r="L159" s="30">
        <f t="shared" si="20"/>
        <v>151866.4861766725</v>
      </c>
      <c r="M159" s="10">
        <f t="shared" si="21"/>
        <v>49034.38230194938</v>
      </c>
      <c r="N159" s="31">
        <f t="shared" si="22"/>
        <v>200900.86847862188</v>
      </c>
    </row>
    <row r="160" spans="1:14" s="4" customFormat="1" ht="12.75">
      <c r="A160" s="25" t="s">
        <v>494</v>
      </c>
      <c r="B160" s="26" t="s">
        <v>374</v>
      </c>
      <c r="C160" s="58">
        <v>1132</v>
      </c>
      <c r="D160" s="116">
        <v>1164640</v>
      </c>
      <c r="E160" s="27">
        <v>84950</v>
      </c>
      <c r="F160" s="28">
        <f t="shared" si="23"/>
        <v>15519.393525603296</v>
      </c>
      <c r="G160" s="29">
        <f t="shared" si="24"/>
        <v>0.0007108597970886499</v>
      </c>
      <c r="H160" s="7">
        <f t="shared" si="25"/>
        <v>13.709711595055916</v>
      </c>
      <c r="I160" s="7">
        <f t="shared" si="26"/>
        <v>4199.393525603297</v>
      </c>
      <c r="J160" s="7">
        <f t="shared" si="27"/>
        <v>4199.393525603297</v>
      </c>
      <c r="K160" s="7">
        <f t="shared" si="28"/>
        <v>0.00048394283473320406</v>
      </c>
      <c r="L160" s="30">
        <f t="shared" si="20"/>
        <v>36516.06979367012</v>
      </c>
      <c r="M160" s="10">
        <f t="shared" si="21"/>
        <v>8150.67138027685</v>
      </c>
      <c r="N160" s="31">
        <f t="shared" si="22"/>
        <v>44666.74117394697</v>
      </c>
    </row>
    <row r="161" spans="1:14" s="4" customFormat="1" ht="12.75">
      <c r="A161" s="25" t="s">
        <v>485</v>
      </c>
      <c r="B161" s="26" t="s">
        <v>131</v>
      </c>
      <c r="C161" s="58">
        <v>1502</v>
      </c>
      <c r="D161" s="116">
        <v>1864830</v>
      </c>
      <c r="E161" s="27">
        <v>183250</v>
      </c>
      <c r="F161" s="28">
        <f t="shared" si="23"/>
        <v>15284.991323328786</v>
      </c>
      <c r="G161" s="29">
        <f t="shared" si="24"/>
        <v>0.000700123095189114</v>
      </c>
      <c r="H161" s="7">
        <f t="shared" si="25"/>
        <v>10.176425648021828</v>
      </c>
      <c r="I161" s="7">
        <f t="shared" si="26"/>
        <v>264.99132332878605</v>
      </c>
      <c r="J161" s="7">
        <f t="shared" si="27"/>
        <v>264.99132332878605</v>
      </c>
      <c r="K161" s="7">
        <f t="shared" si="28"/>
        <v>3.053789824877446E-05</v>
      </c>
      <c r="L161" s="30">
        <f t="shared" si="20"/>
        <v>35964.53746968305</v>
      </c>
      <c r="M161" s="10">
        <f t="shared" si="21"/>
        <v>514.3259810992193</v>
      </c>
      <c r="N161" s="31">
        <f t="shared" si="22"/>
        <v>36478.863450782264</v>
      </c>
    </row>
    <row r="162" spans="1:14" s="4" customFormat="1" ht="12.75">
      <c r="A162" s="25" t="s">
        <v>494</v>
      </c>
      <c r="B162" s="26" t="s">
        <v>375</v>
      </c>
      <c r="C162" s="58">
        <v>719</v>
      </c>
      <c r="D162" s="116">
        <v>995767</v>
      </c>
      <c r="E162" s="27">
        <v>58250</v>
      </c>
      <c r="F162" s="28">
        <f t="shared" si="23"/>
        <v>12291.09824892704</v>
      </c>
      <c r="G162" s="29">
        <f t="shared" si="24"/>
        <v>0.0005629889848990917</v>
      </c>
      <c r="H162" s="7">
        <f t="shared" si="25"/>
        <v>17.09471244635193</v>
      </c>
      <c r="I162" s="7">
        <f t="shared" si="26"/>
        <v>5101.098248927038</v>
      </c>
      <c r="J162" s="7">
        <f t="shared" si="27"/>
        <v>5101.098248927038</v>
      </c>
      <c r="K162" s="7">
        <f t="shared" si="28"/>
        <v>0.0005878563015795673</v>
      </c>
      <c r="L162" s="30">
        <f t="shared" si="20"/>
        <v>28920.11216535145</v>
      </c>
      <c r="M162" s="10">
        <f t="shared" si="21"/>
        <v>9900.804783361387</v>
      </c>
      <c r="N162" s="31">
        <f t="shared" si="22"/>
        <v>38820.91694871284</v>
      </c>
    </row>
    <row r="163" spans="1:14" s="4" customFormat="1" ht="12.75">
      <c r="A163" s="25" t="s">
        <v>483</v>
      </c>
      <c r="B163" s="26" t="s">
        <v>81</v>
      </c>
      <c r="C163" s="58">
        <v>8077</v>
      </c>
      <c r="D163" s="116">
        <v>22817751</v>
      </c>
      <c r="E163" s="27">
        <v>1520550</v>
      </c>
      <c r="F163" s="28">
        <f t="shared" si="23"/>
        <v>121205.46830225905</v>
      </c>
      <c r="G163" s="29">
        <f t="shared" si="24"/>
        <v>0.005551769433595137</v>
      </c>
      <c r="H163" s="7">
        <f t="shared" si="25"/>
        <v>15.006248396961626</v>
      </c>
      <c r="I163" s="7">
        <f t="shared" si="26"/>
        <v>40435.46830225905</v>
      </c>
      <c r="J163" s="7">
        <f t="shared" si="27"/>
        <v>40435.46830225905</v>
      </c>
      <c r="K163" s="7">
        <f t="shared" si="28"/>
        <v>0.004659828862108987</v>
      </c>
      <c r="L163" s="30">
        <f t="shared" si="20"/>
        <v>285188.1636094868</v>
      </c>
      <c r="M163" s="10">
        <f t="shared" si="21"/>
        <v>78481.85987569875</v>
      </c>
      <c r="N163" s="31">
        <f t="shared" si="22"/>
        <v>363670.0234851855</v>
      </c>
    </row>
    <row r="164" spans="1:14" s="4" customFormat="1" ht="12.75">
      <c r="A164" s="25" t="s">
        <v>485</v>
      </c>
      <c r="B164" s="26" t="s">
        <v>136</v>
      </c>
      <c r="C164" s="58">
        <v>65</v>
      </c>
      <c r="D164" s="116">
        <v>207378</v>
      </c>
      <c r="E164" s="27">
        <v>12500</v>
      </c>
      <c r="F164" s="28">
        <f t="shared" si="23"/>
        <v>1078.3656</v>
      </c>
      <c r="G164" s="29">
        <f t="shared" si="24"/>
        <v>4.9394117775203525E-05</v>
      </c>
      <c r="H164" s="7">
        <f t="shared" si="25"/>
        <v>16.59024</v>
      </c>
      <c r="I164" s="7">
        <f t="shared" si="26"/>
        <v>428.3656000000001</v>
      </c>
      <c r="J164" s="7">
        <f t="shared" si="27"/>
        <v>428.3656000000001</v>
      </c>
      <c r="K164" s="7">
        <f t="shared" si="28"/>
        <v>4.936533370884975E-05</v>
      </c>
      <c r="L164" s="30">
        <f t="shared" si="20"/>
        <v>2537.320382251355</v>
      </c>
      <c r="M164" s="10">
        <f t="shared" si="21"/>
        <v>831.4217791040498</v>
      </c>
      <c r="N164" s="31">
        <f t="shared" si="22"/>
        <v>3368.742161355405</v>
      </c>
    </row>
    <row r="165" spans="1:14" s="4" customFormat="1" ht="12.75">
      <c r="A165" s="9" t="s">
        <v>482</v>
      </c>
      <c r="B165" s="26" t="s">
        <v>31</v>
      </c>
      <c r="C165" s="58">
        <v>1024</v>
      </c>
      <c r="D165" s="116">
        <v>1007281</v>
      </c>
      <c r="E165" s="27">
        <v>56400</v>
      </c>
      <c r="F165" s="28">
        <f t="shared" si="23"/>
        <v>18288.222411347517</v>
      </c>
      <c r="G165" s="29">
        <f t="shared" si="24"/>
        <v>0.0008376849295686136</v>
      </c>
      <c r="H165" s="7">
        <f t="shared" si="25"/>
        <v>17.85959219858156</v>
      </c>
      <c r="I165" s="7">
        <f t="shared" si="26"/>
        <v>8048.222411347517</v>
      </c>
      <c r="J165" s="7">
        <f t="shared" si="27"/>
        <v>8048.222411347517</v>
      </c>
      <c r="K165" s="7">
        <f t="shared" si="28"/>
        <v>0.0009274862059400042</v>
      </c>
      <c r="L165" s="30">
        <f t="shared" si="20"/>
        <v>43030.93448034514</v>
      </c>
      <c r="M165" s="10">
        <f t="shared" si="21"/>
        <v>15620.926133815687</v>
      </c>
      <c r="N165" s="31">
        <f t="shared" si="22"/>
        <v>58651.860614160825</v>
      </c>
    </row>
    <row r="166" spans="1:14" s="4" customFormat="1" ht="12.75">
      <c r="A166" s="25" t="s">
        <v>487</v>
      </c>
      <c r="B166" s="26" t="s">
        <v>187</v>
      </c>
      <c r="C166" s="58">
        <v>1140</v>
      </c>
      <c r="D166" s="116">
        <v>2366804</v>
      </c>
      <c r="E166" s="27">
        <v>235750</v>
      </c>
      <c r="F166" s="28">
        <f t="shared" si="23"/>
        <v>11444.990710498409</v>
      </c>
      <c r="G166" s="29">
        <f t="shared" si="24"/>
        <v>0.0005242333574906957</v>
      </c>
      <c r="H166" s="7">
        <f t="shared" si="25"/>
        <v>10.03946553552492</v>
      </c>
      <c r="I166" s="7">
        <f t="shared" si="26"/>
        <v>44.99071049840911</v>
      </c>
      <c r="J166" s="7">
        <f t="shared" si="27"/>
        <v>44.99071049840911</v>
      </c>
      <c r="K166" s="7">
        <f t="shared" si="28"/>
        <v>5.184780098010239E-06</v>
      </c>
      <c r="L166" s="30">
        <f t="shared" si="20"/>
        <v>26929.279090899254</v>
      </c>
      <c r="M166" s="10">
        <f t="shared" si="21"/>
        <v>87.32320374405074</v>
      </c>
      <c r="N166" s="31">
        <f t="shared" si="22"/>
        <v>27016.602294643304</v>
      </c>
    </row>
    <row r="167" spans="1:14" s="4" customFormat="1" ht="12.75">
      <c r="A167" s="25" t="s">
        <v>483</v>
      </c>
      <c r="B167" s="26" t="s">
        <v>82</v>
      </c>
      <c r="C167" s="58">
        <v>5</v>
      </c>
      <c r="D167" s="116">
        <v>2669850</v>
      </c>
      <c r="E167" s="27">
        <v>151700</v>
      </c>
      <c r="F167" s="28">
        <f t="shared" si="23"/>
        <v>87.99769281476598</v>
      </c>
      <c r="G167" s="29">
        <f t="shared" si="24"/>
        <v>4.030700165916579E-06</v>
      </c>
      <c r="H167" s="7">
        <f t="shared" si="25"/>
        <v>17.599538562953196</v>
      </c>
      <c r="I167" s="7">
        <f t="shared" si="26"/>
        <v>37.99769281476598</v>
      </c>
      <c r="J167" s="7">
        <f t="shared" si="27"/>
        <v>37.99769281476598</v>
      </c>
      <c r="K167" s="7">
        <f t="shared" si="28"/>
        <v>4.378896872128118E-06</v>
      </c>
      <c r="L167" s="30">
        <f t="shared" si="20"/>
        <v>207.05254282035642</v>
      </c>
      <c r="M167" s="10">
        <f t="shared" si="21"/>
        <v>73.75034167519964</v>
      </c>
      <c r="N167" s="31">
        <f t="shared" si="22"/>
        <v>280.80288449555604</v>
      </c>
    </row>
    <row r="168" spans="1:14" s="4" customFormat="1" ht="12.75">
      <c r="A168" s="25" t="s">
        <v>489</v>
      </c>
      <c r="B168" s="26" t="s">
        <v>225</v>
      </c>
      <c r="C168" s="58">
        <v>3410</v>
      </c>
      <c r="D168" s="116">
        <v>6484445</v>
      </c>
      <c r="E168" s="27">
        <v>370800</v>
      </c>
      <c r="F168" s="28">
        <f t="shared" si="23"/>
        <v>59633.110706580366</v>
      </c>
      <c r="G168" s="29">
        <f t="shared" si="24"/>
        <v>0.0027314714912480336</v>
      </c>
      <c r="H168" s="7">
        <f t="shared" si="25"/>
        <v>17.487715749730313</v>
      </c>
      <c r="I168" s="7">
        <f t="shared" si="26"/>
        <v>25533.110706580366</v>
      </c>
      <c r="J168" s="7">
        <f t="shared" si="27"/>
        <v>25533.110706580366</v>
      </c>
      <c r="K168" s="7">
        <f t="shared" si="28"/>
        <v>0.002942464405767746</v>
      </c>
      <c r="L168" s="30">
        <f t="shared" si="20"/>
        <v>140312.62426477426</v>
      </c>
      <c r="M168" s="10">
        <f t="shared" si="21"/>
        <v>49557.63098093242</v>
      </c>
      <c r="N168" s="31">
        <f t="shared" si="22"/>
        <v>189870.25524570668</v>
      </c>
    </row>
    <row r="169" spans="1:14" s="4" customFormat="1" ht="12.75">
      <c r="A169" s="25" t="s">
        <v>486</v>
      </c>
      <c r="B169" s="26" t="s">
        <v>164</v>
      </c>
      <c r="C169" s="58">
        <v>5743</v>
      </c>
      <c r="D169" s="116">
        <v>7063777</v>
      </c>
      <c r="E169" s="27">
        <v>337500</v>
      </c>
      <c r="F169" s="28">
        <f t="shared" si="23"/>
        <v>120199.32240296296</v>
      </c>
      <c r="G169" s="29">
        <f t="shared" si="24"/>
        <v>0.005505683311180931</v>
      </c>
      <c r="H169" s="7">
        <f t="shared" si="25"/>
        <v>20.92970962962963</v>
      </c>
      <c r="I169" s="7">
        <f t="shared" si="26"/>
        <v>62769.32240296297</v>
      </c>
      <c r="J169" s="7">
        <f t="shared" si="27"/>
        <v>62769.32240296297</v>
      </c>
      <c r="K169" s="7">
        <f t="shared" si="28"/>
        <v>0.007233607337051913</v>
      </c>
      <c r="L169" s="30">
        <f t="shared" si="20"/>
        <v>282820.7712355066</v>
      </c>
      <c r="M169" s="10">
        <f t="shared" si="21"/>
        <v>121830.00153473376</v>
      </c>
      <c r="N169" s="31">
        <f t="shared" si="22"/>
        <v>404650.7727702403</v>
      </c>
    </row>
    <row r="170" spans="1:14" s="4" customFormat="1" ht="12.75">
      <c r="A170" s="9" t="s">
        <v>482</v>
      </c>
      <c r="B170" s="26" t="s">
        <v>32</v>
      </c>
      <c r="C170" s="58">
        <v>82</v>
      </c>
      <c r="D170" s="116">
        <v>6563</v>
      </c>
      <c r="E170" s="27">
        <v>8450</v>
      </c>
      <c r="F170" s="28">
        <f t="shared" si="23"/>
        <v>63.688284023668636</v>
      </c>
      <c r="G170" s="29">
        <f t="shared" si="24"/>
        <v>2.9172171311526453E-06</v>
      </c>
      <c r="H170" s="7">
        <f t="shared" si="25"/>
        <v>0.7766863905325444</v>
      </c>
      <c r="I170" s="7">
        <f t="shared" si="26"/>
        <v>-756.3117159763314</v>
      </c>
      <c r="J170" s="7">
        <f t="shared" si="27"/>
        <v>0</v>
      </c>
      <c r="K170" s="7">
        <f t="shared" si="28"/>
        <v>0</v>
      </c>
      <c r="L170" s="30">
        <f t="shared" si="20"/>
        <v>149.85416927604862</v>
      </c>
      <c r="M170" s="10">
        <f t="shared" si="21"/>
        <v>0</v>
      </c>
      <c r="N170" s="31">
        <f t="shared" si="22"/>
        <v>149.85416927604862</v>
      </c>
    </row>
    <row r="171" spans="1:14" s="4" customFormat="1" ht="12.75">
      <c r="A171" s="25" t="s">
        <v>490</v>
      </c>
      <c r="B171" s="26" t="s">
        <v>273</v>
      </c>
      <c r="C171" s="58">
        <v>1083</v>
      </c>
      <c r="D171" s="116">
        <v>724499</v>
      </c>
      <c r="E171" s="27">
        <v>50500</v>
      </c>
      <c r="F171" s="28">
        <f t="shared" si="23"/>
        <v>15537.275584158417</v>
      </c>
      <c r="G171" s="29">
        <f t="shared" si="24"/>
        <v>0.0007116788778404234</v>
      </c>
      <c r="H171" s="7">
        <f t="shared" si="25"/>
        <v>14.346514851485148</v>
      </c>
      <c r="I171" s="7">
        <f t="shared" si="26"/>
        <v>4707.275584158416</v>
      </c>
      <c r="J171" s="7">
        <f t="shared" si="27"/>
        <v>4707.275584158416</v>
      </c>
      <c r="K171" s="7">
        <f t="shared" si="28"/>
        <v>0.0005424717345919018</v>
      </c>
      <c r="L171" s="30">
        <f t="shared" si="20"/>
        <v>36558.14505242144</v>
      </c>
      <c r="M171" s="10">
        <f t="shared" si="21"/>
        <v>9136.42795059651</v>
      </c>
      <c r="N171" s="31">
        <f t="shared" si="22"/>
        <v>45694.57300301795</v>
      </c>
    </row>
    <row r="172" spans="1:14" s="4" customFormat="1" ht="12.75">
      <c r="A172" s="25" t="s">
        <v>492</v>
      </c>
      <c r="B172" s="26" t="s">
        <v>333</v>
      </c>
      <c r="C172" s="58">
        <v>1028</v>
      </c>
      <c r="D172" s="116">
        <v>3531434</v>
      </c>
      <c r="E172" s="27">
        <v>463500</v>
      </c>
      <c r="F172" s="28">
        <f t="shared" si="23"/>
        <v>7832.392992448759</v>
      </c>
      <c r="G172" s="29">
        <f t="shared" si="24"/>
        <v>0.0003587597211286161</v>
      </c>
      <c r="H172" s="7">
        <f t="shared" si="25"/>
        <v>7.619059331175836</v>
      </c>
      <c r="I172" s="7">
        <f t="shared" si="26"/>
        <v>-2447.6070075512403</v>
      </c>
      <c r="J172" s="7">
        <f t="shared" si="27"/>
        <v>0</v>
      </c>
      <c r="K172" s="7">
        <f t="shared" si="28"/>
        <v>0</v>
      </c>
      <c r="L172" s="30">
        <f t="shared" si="20"/>
        <v>18429.08414506446</v>
      </c>
      <c r="M172" s="10">
        <f t="shared" si="21"/>
        <v>0</v>
      </c>
      <c r="N172" s="31">
        <f t="shared" si="22"/>
        <v>18429.08414506446</v>
      </c>
    </row>
    <row r="173" spans="1:14" s="4" customFormat="1" ht="12.75">
      <c r="A173" s="25" t="s">
        <v>489</v>
      </c>
      <c r="B173" s="26" t="s">
        <v>226</v>
      </c>
      <c r="C173" s="58">
        <v>213</v>
      </c>
      <c r="D173" s="116">
        <v>440980</v>
      </c>
      <c r="E173" s="27">
        <v>31350</v>
      </c>
      <c r="F173" s="28">
        <f t="shared" si="23"/>
        <v>2996.132057416268</v>
      </c>
      <c r="G173" s="29">
        <f t="shared" si="24"/>
        <v>0.00013723666603801342</v>
      </c>
      <c r="H173" s="7">
        <f t="shared" si="25"/>
        <v>14.066347687400318</v>
      </c>
      <c r="I173" s="7">
        <f t="shared" si="26"/>
        <v>866.1320574162678</v>
      </c>
      <c r="J173" s="7">
        <f t="shared" si="27"/>
        <v>866.1320574162678</v>
      </c>
      <c r="K173" s="7">
        <f t="shared" si="28"/>
        <v>9.981403280348996E-05</v>
      </c>
      <c r="L173" s="30">
        <f t="shared" si="20"/>
        <v>7049.693477980922</v>
      </c>
      <c r="M173" s="10">
        <f t="shared" si="21"/>
        <v>1681.0898356826137</v>
      </c>
      <c r="N173" s="31">
        <f t="shared" si="22"/>
        <v>8730.783313663534</v>
      </c>
    </row>
    <row r="174" spans="1:14" s="4" customFormat="1" ht="12.75">
      <c r="A174" s="25" t="s">
        <v>490</v>
      </c>
      <c r="B174" s="26" t="s">
        <v>274</v>
      </c>
      <c r="C174" s="58">
        <v>4646</v>
      </c>
      <c r="D174" s="116">
        <v>5192642</v>
      </c>
      <c r="E174" s="27">
        <v>283900</v>
      </c>
      <c r="F174" s="28">
        <f t="shared" si="23"/>
        <v>84977.1565058119</v>
      </c>
      <c r="G174" s="29">
        <f t="shared" si="24"/>
        <v>0.0038923456726085983</v>
      </c>
      <c r="H174" s="7">
        <f t="shared" si="25"/>
        <v>18.2903909827404</v>
      </c>
      <c r="I174" s="7">
        <f t="shared" si="26"/>
        <v>38517.15650581191</v>
      </c>
      <c r="J174" s="7">
        <f t="shared" si="27"/>
        <v>38517.15650581191</v>
      </c>
      <c r="K174" s="7">
        <f t="shared" si="28"/>
        <v>0.004438760452345841</v>
      </c>
      <c r="L174" s="30">
        <f t="shared" si="20"/>
        <v>199945.42781034546</v>
      </c>
      <c r="M174" s="10">
        <f t="shared" si="21"/>
        <v>74758.57722490148</v>
      </c>
      <c r="N174" s="31">
        <f t="shared" si="22"/>
        <v>274704.00503524696</v>
      </c>
    </row>
    <row r="175" spans="1:14" s="4" customFormat="1" ht="12.75">
      <c r="A175" s="9" t="s">
        <v>482</v>
      </c>
      <c r="B175" s="26" t="s">
        <v>33</v>
      </c>
      <c r="C175" s="58">
        <v>3</v>
      </c>
      <c r="D175" s="116">
        <v>49362</v>
      </c>
      <c r="E175" s="27">
        <v>11550</v>
      </c>
      <c r="F175" s="28">
        <f t="shared" si="23"/>
        <v>12.821298701298701</v>
      </c>
      <c r="G175" s="29">
        <f t="shared" si="24"/>
        <v>5.872746108397856E-07</v>
      </c>
      <c r="H175" s="7">
        <f t="shared" si="25"/>
        <v>4.273766233766234</v>
      </c>
      <c r="I175" s="7">
        <f t="shared" si="26"/>
        <v>-17.1787012987013</v>
      </c>
      <c r="J175" s="7">
        <f t="shared" si="27"/>
        <v>0</v>
      </c>
      <c r="K175" s="7">
        <f t="shared" si="28"/>
        <v>0</v>
      </c>
      <c r="L175" s="30">
        <f t="shared" si="20"/>
        <v>30.167637507852643</v>
      </c>
      <c r="M175" s="10">
        <f t="shared" si="21"/>
        <v>0</v>
      </c>
      <c r="N175" s="31">
        <f t="shared" si="22"/>
        <v>30.167637507852643</v>
      </c>
    </row>
    <row r="176" spans="1:14" s="4" customFormat="1" ht="12.75">
      <c r="A176" s="25" t="s">
        <v>483</v>
      </c>
      <c r="B176" s="26" t="s">
        <v>83</v>
      </c>
      <c r="C176" s="58">
        <v>16954</v>
      </c>
      <c r="D176" s="116">
        <v>24112058</v>
      </c>
      <c r="E176" s="27">
        <v>1602450</v>
      </c>
      <c r="F176" s="28">
        <f t="shared" si="23"/>
        <v>255106.76235264752</v>
      </c>
      <c r="G176" s="29">
        <f t="shared" si="24"/>
        <v>0.011685066238108418</v>
      </c>
      <c r="H176" s="7">
        <f t="shared" si="25"/>
        <v>15.046995538082312</v>
      </c>
      <c r="I176" s="7">
        <f t="shared" si="26"/>
        <v>85566.76235264752</v>
      </c>
      <c r="J176" s="7">
        <f t="shared" si="27"/>
        <v>85566.76235264752</v>
      </c>
      <c r="K176" s="7">
        <f t="shared" si="28"/>
        <v>0.009860809966823399</v>
      </c>
      <c r="L176" s="30">
        <f t="shared" si="20"/>
        <v>600248.7354636731</v>
      </c>
      <c r="M176" s="10">
        <f t="shared" si="21"/>
        <v>166077.924528514</v>
      </c>
      <c r="N176" s="31">
        <f t="shared" si="22"/>
        <v>766326.6599921872</v>
      </c>
    </row>
    <row r="177" spans="1:14" s="4" customFormat="1" ht="12.75">
      <c r="A177" s="25" t="s">
        <v>485</v>
      </c>
      <c r="B177" s="26" t="s">
        <v>132</v>
      </c>
      <c r="C177" s="58">
        <v>1760</v>
      </c>
      <c r="D177" s="116">
        <v>3504093</v>
      </c>
      <c r="E177" s="27">
        <v>412300</v>
      </c>
      <c r="F177" s="28">
        <f t="shared" si="23"/>
        <v>14958.049187484841</v>
      </c>
      <c r="G177" s="29">
        <f t="shared" si="24"/>
        <v>0.0006851476375488179</v>
      </c>
      <c r="H177" s="7">
        <f t="shared" si="25"/>
        <v>8.498891583798205</v>
      </c>
      <c r="I177" s="7">
        <f t="shared" si="26"/>
        <v>-2641.9508125151597</v>
      </c>
      <c r="J177" s="7">
        <f t="shared" si="27"/>
        <v>0</v>
      </c>
      <c r="K177" s="7">
        <f t="shared" si="28"/>
        <v>0</v>
      </c>
      <c r="L177" s="30">
        <f t="shared" si="20"/>
        <v>35195.26502155077</v>
      </c>
      <c r="M177" s="10">
        <f t="shared" si="21"/>
        <v>0</v>
      </c>
      <c r="N177" s="31">
        <f t="shared" si="22"/>
        <v>35195.26502155077</v>
      </c>
    </row>
    <row r="178" spans="1:14" s="4" customFormat="1" ht="12.75">
      <c r="A178" s="9" t="s">
        <v>482</v>
      </c>
      <c r="B178" s="26" t="s">
        <v>34</v>
      </c>
      <c r="C178" s="58">
        <v>445</v>
      </c>
      <c r="D178" s="116">
        <v>426596</v>
      </c>
      <c r="E178" s="27">
        <v>19650</v>
      </c>
      <c r="F178" s="28">
        <f t="shared" si="23"/>
        <v>9660.825445292621</v>
      </c>
      <c r="G178" s="29">
        <f t="shared" si="24"/>
        <v>0.00044251035998409696</v>
      </c>
      <c r="H178" s="7">
        <f t="shared" si="25"/>
        <v>21.70972010178117</v>
      </c>
      <c r="I178" s="7">
        <f t="shared" si="26"/>
        <v>5210.82544529262</v>
      </c>
      <c r="J178" s="7">
        <f t="shared" si="27"/>
        <v>5210.82544529262</v>
      </c>
      <c r="K178" s="7">
        <f t="shared" si="28"/>
        <v>0.0006005013871455498</v>
      </c>
      <c r="L178" s="30">
        <f t="shared" si="20"/>
        <v>22731.260447953355</v>
      </c>
      <c r="M178" s="10">
        <f t="shared" si="21"/>
        <v>10113.776088289635</v>
      </c>
      <c r="N178" s="31">
        <f t="shared" si="22"/>
        <v>32845.03653624299</v>
      </c>
    </row>
    <row r="179" spans="1:14" s="4" customFormat="1" ht="12.75">
      <c r="A179" s="25" t="s">
        <v>495</v>
      </c>
      <c r="B179" s="26" t="s">
        <v>499</v>
      </c>
      <c r="C179" s="58">
        <v>103</v>
      </c>
      <c r="D179" s="116">
        <v>303288</v>
      </c>
      <c r="E179" s="27">
        <v>33700</v>
      </c>
      <c r="F179" s="28">
        <f t="shared" si="23"/>
        <v>926.9633234421365</v>
      </c>
      <c r="G179" s="29">
        <f t="shared" si="24"/>
        <v>4.245919525937675E-05</v>
      </c>
      <c r="H179" s="7">
        <f t="shared" si="25"/>
        <v>8.999643916913946</v>
      </c>
      <c r="I179" s="7">
        <f t="shared" si="26"/>
        <v>-103.03667655786353</v>
      </c>
      <c r="J179" s="7">
        <f t="shared" si="27"/>
        <v>0</v>
      </c>
      <c r="K179" s="7">
        <f t="shared" si="28"/>
        <v>0</v>
      </c>
      <c r="L179" s="30">
        <f t="shared" si="20"/>
        <v>2181.081197479953</v>
      </c>
      <c r="M179" s="10">
        <f t="shared" si="21"/>
        <v>0</v>
      </c>
      <c r="N179" s="31">
        <f t="shared" si="22"/>
        <v>2181.081197479953</v>
      </c>
    </row>
    <row r="180" spans="1:14" s="4" customFormat="1" ht="12.75">
      <c r="A180" s="25" t="s">
        <v>483</v>
      </c>
      <c r="B180" s="26" t="s">
        <v>84</v>
      </c>
      <c r="C180" s="58">
        <v>8002</v>
      </c>
      <c r="D180" s="116">
        <v>13388449</v>
      </c>
      <c r="E180" s="27">
        <v>888850</v>
      </c>
      <c r="F180" s="28">
        <f t="shared" si="23"/>
        <v>120531.43826067391</v>
      </c>
      <c r="G180" s="29">
        <f t="shared" si="24"/>
        <v>0.005520895749143332</v>
      </c>
      <c r="H180" s="7">
        <f t="shared" si="25"/>
        <v>15.0626641165551</v>
      </c>
      <c r="I180" s="7">
        <f t="shared" si="26"/>
        <v>40511.43826067391</v>
      </c>
      <c r="J180" s="7">
        <f t="shared" si="27"/>
        <v>40511.43826067391</v>
      </c>
      <c r="K180" s="7">
        <f t="shared" si="28"/>
        <v>0.0046685837255924165</v>
      </c>
      <c r="L180" s="30">
        <f t="shared" si="20"/>
        <v>283602.2170967608</v>
      </c>
      <c r="M180" s="10">
        <f t="shared" si="21"/>
        <v>78629.31120695353</v>
      </c>
      <c r="N180" s="31">
        <f t="shared" si="22"/>
        <v>362231.52830371435</v>
      </c>
    </row>
    <row r="181" spans="1:14" s="4" customFormat="1" ht="12.75">
      <c r="A181" s="25" t="s">
        <v>485</v>
      </c>
      <c r="B181" s="26" t="s">
        <v>133</v>
      </c>
      <c r="C181" s="58">
        <v>61</v>
      </c>
      <c r="D181" s="116">
        <v>134297</v>
      </c>
      <c r="E181" s="27">
        <v>28300</v>
      </c>
      <c r="F181" s="28">
        <f t="shared" si="23"/>
        <v>289.4740989399293</v>
      </c>
      <c r="G181" s="29">
        <f t="shared" si="24"/>
        <v>1.325924875191659E-05</v>
      </c>
      <c r="H181" s="7">
        <f t="shared" si="25"/>
        <v>4.74547703180212</v>
      </c>
      <c r="I181" s="7">
        <f t="shared" si="26"/>
        <v>-320.5259010600707</v>
      </c>
      <c r="J181" s="7">
        <f t="shared" si="27"/>
        <v>0</v>
      </c>
      <c r="K181" s="7">
        <f t="shared" si="28"/>
        <v>0</v>
      </c>
      <c r="L181" s="30">
        <f t="shared" si="20"/>
        <v>681.1127240836762</v>
      </c>
      <c r="M181" s="10">
        <f t="shared" si="21"/>
        <v>0</v>
      </c>
      <c r="N181" s="31">
        <f t="shared" si="22"/>
        <v>681.1127240836762</v>
      </c>
    </row>
    <row r="182" spans="1:14" s="4" customFormat="1" ht="12.75">
      <c r="A182" s="25" t="s">
        <v>490</v>
      </c>
      <c r="B182" s="26" t="s">
        <v>275</v>
      </c>
      <c r="C182" s="58">
        <v>1540</v>
      </c>
      <c r="D182" s="116">
        <v>1222685</v>
      </c>
      <c r="E182" s="27">
        <v>57900</v>
      </c>
      <c r="F182" s="28">
        <f t="shared" si="23"/>
        <v>32520.464594127807</v>
      </c>
      <c r="G182" s="29">
        <f t="shared" si="24"/>
        <v>0.0014895872589654982</v>
      </c>
      <c r="H182" s="7">
        <f t="shared" si="25"/>
        <v>21.117184801381693</v>
      </c>
      <c r="I182" s="7">
        <f t="shared" si="26"/>
        <v>17120.464594127807</v>
      </c>
      <c r="J182" s="7">
        <f t="shared" si="27"/>
        <v>17120.464594127807</v>
      </c>
      <c r="K182" s="7">
        <f t="shared" si="28"/>
        <v>0.001972981602490176</v>
      </c>
      <c r="L182" s="30">
        <f t="shared" si="20"/>
        <v>76518.42534198421</v>
      </c>
      <c r="M182" s="10">
        <f t="shared" si="21"/>
        <v>33229.38894238387</v>
      </c>
      <c r="N182" s="31">
        <f t="shared" si="22"/>
        <v>109747.81428436808</v>
      </c>
    </row>
    <row r="183" spans="1:14" s="4" customFormat="1" ht="12.75">
      <c r="A183" s="9" t="s">
        <v>481</v>
      </c>
      <c r="B183" s="26" t="s">
        <v>2</v>
      </c>
      <c r="C183" s="58">
        <v>4432</v>
      </c>
      <c r="D183" s="116">
        <v>4716974</v>
      </c>
      <c r="E183" s="27">
        <v>327300</v>
      </c>
      <c r="F183" s="28">
        <f t="shared" si="23"/>
        <v>63872.98737549649</v>
      </c>
      <c r="G183" s="29">
        <f t="shared" si="24"/>
        <v>0.0029256773964964765</v>
      </c>
      <c r="H183" s="7">
        <f t="shared" si="25"/>
        <v>14.411775129850291</v>
      </c>
      <c r="I183" s="7">
        <f t="shared" si="26"/>
        <v>19552.98737549649</v>
      </c>
      <c r="J183" s="7">
        <f t="shared" si="27"/>
        <v>19552.98737549649</v>
      </c>
      <c r="K183" s="7">
        <f t="shared" si="28"/>
        <v>0.0022533082647073206</v>
      </c>
      <c r="L183" s="30">
        <f t="shared" si="20"/>
        <v>150288.76360960578</v>
      </c>
      <c r="M183" s="10">
        <f t="shared" si="21"/>
        <v>37950.71207990164</v>
      </c>
      <c r="N183" s="31">
        <f t="shared" si="22"/>
        <v>188239.47568950744</v>
      </c>
    </row>
    <row r="184" spans="1:14" s="4" customFormat="1" ht="12.75">
      <c r="A184" s="25" t="s">
        <v>491</v>
      </c>
      <c r="B184" s="26" t="s">
        <v>316</v>
      </c>
      <c r="C184" s="58">
        <v>1602</v>
      </c>
      <c r="D184" s="116">
        <v>4725018</v>
      </c>
      <c r="E184" s="27">
        <v>283400</v>
      </c>
      <c r="F184" s="28">
        <f t="shared" si="23"/>
        <v>26709.523062808752</v>
      </c>
      <c r="G184" s="29">
        <f t="shared" si="24"/>
        <v>0.001223419337452799</v>
      </c>
      <c r="H184" s="7">
        <f t="shared" si="25"/>
        <v>16.67261115031757</v>
      </c>
      <c r="I184" s="7">
        <f t="shared" si="26"/>
        <v>10689.52306280875</v>
      </c>
      <c r="J184" s="7">
        <f t="shared" si="27"/>
        <v>10689.52306280875</v>
      </c>
      <c r="K184" s="7">
        <f t="shared" si="28"/>
        <v>0.0012318726648078173</v>
      </c>
      <c r="L184" s="30">
        <f t="shared" si="20"/>
        <v>62845.678003338835</v>
      </c>
      <c r="M184" s="10">
        <f t="shared" si="21"/>
        <v>20747.46964428101</v>
      </c>
      <c r="N184" s="31">
        <f t="shared" si="22"/>
        <v>83593.14764761984</v>
      </c>
    </row>
    <row r="185" spans="1:14" s="4" customFormat="1" ht="12.75">
      <c r="A185" s="25" t="s">
        <v>489</v>
      </c>
      <c r="B185" s="26" t="s">
        <v>227</v>
      </c>
      <c r="C185" s="58">
        <v>850</v>
      </c>
      <c r="D185" s="116">
        <v>2127667</v>
      </c>
      <c r="E185" s="27">
        <v>159900</v>
      </c>
      <c r="F185" s="28">
        <f t="shared" si="23"/>
        <v>11310.299874921826</v>
      </c>
      <c r="G185" s="29">
        <f t="shared" si="24"/>
        <v>0.0005180638960430102</v>
      </c>
      <c r="H185" s="7">
        <f t="shared" si="25"/>
        <v>13.306235146966854</v>
      </c>
      <c r="I185" s="7">
        <f t="shared" si="26"/>
        <v>2810.299874921826</v>
      </c>
      <c r="J185" s="7">
        <f t="shared" si="27"/>
        <v>2810.299874921826</v>
      </c>
      <c r="K185" s="7">
        <f t="shared" si="28"/>
        <v>0.0003238621195246645</v>
      </c>
      <c r="L185" s="30">
        <f t="shared" si="20"/>
        <v>26612.360781922293</v>
      </c>
      <c r="M185" s="10">
        <f t="shared" si="21"/>
        <v>5454.556859428938</v>
      </c>
      <c r="N185" s="31">
        <f t="shared" si="22"/>
        <v>32066.917641351232</v>
      </c>
    </row>
    <row r="186" spans="1:14" s="4" customFormat="1" ht="12.75">
      <c r="A186" s="25" t="s">
        <v>491</v>
      </c>
      <c r="B186" s="26" t="s">
        <v>317</v>
      </c>
      <c r="C186" s="58">
        <v>1468</v>
      </c>
      <c r="D186" s="116">
        <v>2045192</v>
      </c>
      <c r="E186" s="27">
        <v>129950</v>
      </c>
      <c r="F186" s="28">
        <f t="shared" si="23"/>
        <v>23103.823439784534</v>
      </c>
      <c r="G186" s="29">
        <f t="shared" si="24"/>
        <v>0.0010582616656560863</v>
      </c>
      <c r="H186" s="7">
        <f t="shared" si="25"/>
        <v>15.73829934590227</v>
      </c>
      <c r="I186" s="7">
        <f t="shared" si="26"/>
        <v>8423.823439784532</v>
      </c>
      <c r="J186" s="7">
        <f t="shared" si="27"/>
        <v>8423.823439784532</v>
      </c>
      <c r="K186" s="7">
        <f t="shared" si="28"/>
        <v>0.0009707708910551966</v>
      </c>
      <c r="L186" s="30">
        <f t="shared" si="20"/>
        <v>54361.71380253775</v>
      </c>
      <c r="M186" s="10">
        <f t="shared" si="21"/>
        <v>16349.936295454281</v>
      </c>
      <c r="N186" s="31">
        <f t="shared" si="22"/>
        <v>70711.65009799204</v>
      </c>
    </row>
    <row r="187" spans="1:14" s="4" customFormat="1" ht="12.75">
      <c r="A187" s="25" t="s">
        <v>486</v>
      </c>
      <c r="B187" s="26" t="s">
        <v>165</v>
      </c>
      <c r="C187" s="58">
        <v>2317</v>
      </c>
      <c r="D187" s="116">
        <v>4215707</v>
      </c>
      <c r="E187" s="27">
        <v>240300</v>
      </c>
      <c r="F187" s="28">
        <f t="shared" si="23"/>
        <v>40648.327586350395</v>
      </c>
      <c r="G187" s="29">
        <f t="shared" si="24"/>
        <v>0.0018618808687566124</v>
      </c>
      <c r="H187" s="7">
        <f t="shared" si="25"/>
        <v>17.5435164377861</v>
      </c>
      <c r="I187" s="7">
        <f t="shared" si="26"/>
        <v>17478.32758635039</v>
      </c>
      <c r="J187" s="7">
        <f t="shared" si="27"/>
        <v>17478.32758635039</v>
      </c>
      <c r="K187" s="7">
        <f t="shared" si="28"/>
        <v>0.0020142221363545093</v>
      </c>
      <c r="L187" s="30">
        <f t="shared" si="20"/>
        <v>95642.73015503914</v>
      </c>
      <c r="M187" s="10">
        <f t="shared" si="21"/>
        <v>33923.97106025047</v>
      </c>
      <c r="N187" s="31">
        <f t="shared" si="22"/>
        <v>129566.70121528962</v>
      </c>
    </row>
    <row r="188" spans="1:14" s="4" customFormat="1" ht="12.75">
      <c r="A188" s="9" t="s">
        <v>482</v>
      </c>
      <c r="B188" s="26" t="s">
        <v>35</v>
      </c>
      <c r="C188" s="58">
        <v>215</v>
      </c>
      <c r="D188" s="116">
        <v>156693</v>
      </c>
      <c r="E188" s="27">
        <v>20500</v>
      </c>
      <c r="F188" s="28">
        <f t="shared" si="23"/>
        <v>1643.3656097560975</v>
      </c>
      <c r="G188" s="29">
        <f t="shared" si="24"/>
        <v>7.527372393556678E-05</v>
      </c>
      <c r="H188" s="7">
        <f t="shared" si="25"/>
        <v>7.6435609756097564</v>
      </c>
      <c r="I188" s="7">
        <f t="shared" si="26"/>
        <v>-506.6343902439024</v>
      </c>
      <c r="J188" s="7">
        <f t="shared" si="27"/>
        <v>0</v>
      </c>
      <c r="K188" s="7">
        <f t="shared" si="28"/>
        <v>0</v>
      </c>
      <c r="L188" s="30">
        <f t="shared" si="20"/>
        <v>3866.726699298524</v>
      </c>
      <c r="M188" s="10">
        <f t="shared" si="21"/>
        <v>0</v>
      </c>
      <c r="N188" s="31">
        <f t="shared" si="22"/>
        <v>3866.726699298524</v>
      </c>
    </row>
    <row r="189" spans="1:14" s="4" customFormat="1" ht="12.75">
      <c r="A189" s="9" t="s">
        <v>482</v>
      </c>
      <c r="B189" s="26" t="s">
        <v>36</v>
      </c>
      <c r="C189" s="58">
        <v>114</v>
      </c>
      <c r="D189" s="116">
        <v>140093</v>
      </c>
      <c r="E189" s="27">
        <v>7650</v>
      </c>
      <c r="F189" s="28">
        <f t="shared" si="23"/>
        <v>2087.6603921568626</v>
      </c>
      <c r="G189" s="29">
        <f t="shared" si="24"/>
        <v>9.562447400475648E-05</v>
      </c>
      <c r="H189" s="7">
        <f t="shared" si="25"/>
        <v>18.31281045751634</v>
      </c>
      <c r="I189" s="7">
        <f t="shared" si="26"/>
        <v>947.6603921568626</v>
      </c>
      <c r="J189" s="7">
        <f t="shared" si="27"/>
        <v>947.6603921568626</v>
      </c>
      <c r="K189" s="7">
        <f t="shared" si="28"/>
        <v>0.00010920944982856451</v>
      </c>
      <c r="L189" s="30">
        <f t="shared" si="20"/>
        <v>4912.121885414802</v>
      </c>
      <c r="M189" s="10">
        <f t="shared" si="21"/>
        <v>1839.3295101975978</v>
      </c>
      <c r="N189" s="31">
        <f t="shared" si="22"/>
        <v>6751.451395612399</v>
      </c>
    </row>
    <row r="190" spans="1:14" s="4" customFormat="1" ht="12.75">
      <c r="A190" s="25" t="s">
        <v>490</v>
      </c>
      <c r="B190" s="26" t="s">
        <v>276</v>
      </c>
      <c r="C190" s="58">
        <v>7409</v>
      </c>
      <c r="D190" s="116">
        <v>10651424</v>
      </c>
      <c r="E190" s="27">
        <v>630500</v>
      </c>
      <c r="F190" s="28">
        <f t="shared" si="23"/>
        <v>125164.79050911975</v>
      </c>
      <c r="G190" s="29">
        <f t="shared" si="24"/>
        <v>0.00573312465059729</v>
      </c>
      <c r="H190" s="7">
        <f t="shared" si="25"/>
        <v>16.893614591593973</v>
      </c>
      <c r="I190" s="7">
        <f t="shared" si="26"/>
        <v>51074.790509119746</v>
      </c>
      <c r="J190" s="7">
        <f t="shared" si="27"/>
        <v>51074.790509119746</v>
      </c>
      <c r="K190" s="7">
        <f t="shared" si="28"/>
        <v>0.005885916323795113</v>
      </c>
      <c r="L190" s="30">
        <f t="shared" si="20"/>
        <v>294504.177524775</v>
      </c>
      <c r="M190" s="10">
        <f t="shared" si="21"/>
        <v>99131.89385996207</v>
      </c>
      <c r="N190" s="31">
        <f t="shared" si="22"/>
        <v>393636.07138473704</v>
      </c>
    </row>
    <row r="191" spans="1:14" s="4" customFormat="1" ht="12.75">
      <c r="A191" s="25" t="s">
        <v>485</v>
      </c>
      <c r="B191" s="26" t="s">
        <v>134</v>
      </c>
      <c r="C191" s="58">
        <v>2433</v>
      </c>
      <c r="D191" s="116">
        <v>3670636</v>
      </c>
      <c r="E191" s="27">
        <v>348500</v>
      </c>
      <c r="F191" s="28">
        <f t="shared" si="23"/>
        <v>25625.989635581063</v>
      </c>
      <c r="G191" s="29">
        <f t="shared" si="24"/>
        <v>0.0011737885093571565</v>
      </c>
      <c r="H191" s="7">
        <f t="shared" si="25"/>
        <v>10.532671449067433</v>
      </c>
      <c r="I191" s="7">
        <f t="shared" si="26"/>
        <v>1295.9896355810638</v>
      </c>
      <c r="J191" s="7">
        <f t="shared" si="27"/>
        <v>1295.9896355810638</v>
      </c>
      <c r="K191" s="7">
        <f t="shared" si="28"/>
        <v>0.00014935130375471275</v>
      </c>
      <c r="L191" s="30">
        <f t="shared" si="20"/>
        <v>60296.19807764806</v>
      </c>
      <c r="M191" s="10">
        <f t="shared" si="21"/>
        <v>2515.4074195388635</v>
      </c>
      <c r="N191" s="31">
        <f t="shared" si="22"/>
        <v>62811.60549718692</v>
      </c>
    </row>
    <row r="192" spans="1:14" s="4" customFormat="1" ht="12.75">
      <c r="A192" s="25" t="s">
        <v>489</v>
      </c>
      <c r="B192" s="26" t="s">
        <v>228</v>
      </c>
      <c r="C192" s="58">
        <v>236</v>
      </c>
      <c r="D192" s="116">
        <v>454423</v>
      </c>
      <c r="E192" s="27">
        <v>44150</v>
      </c>
      <c r="F192" s="28">
        <f t="shared" si="23"/>
        <v>2429.078776896942</v>
      </c>
      <c r="G192" s="29">
        <f t="shared" si="24"/>
        <v>0.00011126301060725126</v>
      </c>
      <c r="H192" s="7">
        <f t="shared" si="25"/>
        <v>10.292706681766704</v>
      </c>
      <c r="I192" s="7">
        <f t="shared" si="26"/>
        <v>69.07877689694223</v>
      </c>
      <c r="J192" s="7">
        <f t="shared" si="27"/>
        <v>69.07877689694223</v>
      </c>
      <c r="K192" s="7">
        <f t="shared" si="28"/>
        <v>7.96071597186313E-06</v>
      </c>
      <c r="L192" s="30">
        <f t="shared" si="20"/>
        <v>5715.45595548931</v>
      </c>
      <c r="M192" s="10">
        <f t="shared" si="21"/>
        <v>134.0761246607744</v>
      </c>
      <c r="N192" s="31">
        <f t="shared" si="22"/>
        <v>5849.532080150085</v>
      </c>
    </row>
    <row r="193" spans="1:14" s="4" customFormat="1" ht="12.75">
      <c r="A193" s="25" t="s">
        <v>493</v>
      </c>
      <c r="B193" s="26" t="s">
        <v>351</v>
      </c>
      <c r="C193" s="58">
        <v>892</v>
      </c>
      <c r="D193" s="116">
        <v>929287</v>
      </c>
      <c r="E193" s="27">
        <v>52300</v>
      </c>
      <c r="F193" s="28">
        <f t="shared" si="23"/>
        <v>15849.407342256214</v>
      </c>
      <c r="G193" s="29">
        <f t="shared" si="24"/>
        <v>0.0007259759518762272</v>
      </c>
      <c r="H193" s="7">
        <f t="shared" si="25"/>
        <v>17.768393881453154</v>
      </c>
      <c r="I193" s="7">
        <f t="shared" si="26"/>
        <v>6929.407342256213</v>
      </c>
      <c r="J193" s="7">
        <f t="shared" si="27"/>
        <v>6929.407342256213</v>
      </c>
      <c r="K193" s="7">
        <f t="shared" si="28"/>
        <v>0.0007985526985711073</v>
      </c>
      <c r="L193" s="30">
        <f t="shared" si="20"/>
        <v>37292.56969631725</v>
      </c>
      <c r="M193" s="10">
        <f t="shared" si="21"/>
        <v>13449.399719854548</v>
      </c>
      <c r="N193" s="31">
        <f t="shared" si="22"/>
        <v>50741.9694161718</v>
      </c>
    </row>
    <row r="194" spans="1:14" s="4" customFormat="1" ht="12.75">
      <c r="A194" s="25" t="s">
        <v>483</v>
      </c>
      <c r="B194" s="26" t="s">
        <v>85</v>
      </c>
      <c r="C194" s="58">
        <v>4764</v>
      </c>
      <c r="D194" s="116">
        <v>11265824</v>
      </c>
      <c r="E194" s="27">
        <v>1862850</v>
      </c>
      <c r="F194" s="28">
        <f t="shared" si="23"/>
        <v>28810.900252838393</v>
      </c>
      <c r="G194" s="29">
        <f t="shared" si="24"/>
        <v>0.0013196721040603858</v>
      </c>
      <c r="H194" s="7">
        <f t="shared" si="25"/>
        <v>6.0476280967335</v>
      </c>
      <c r="I194" s="7">
        <f t="shared" si="26"/>
        <v>-18829.099747161607</v>
      </c>
      <c r="J194" s="7">
        <f t="shared" si="27"/>
        <v>0</v>
      </c>
      <c r="K194" s="7">
        <f t="shared" si="28"/>
        <v>0</v>
      </c>
      <c r="L194" s="30">
        <f t="shared" si="20"/>
        <v>67790.07457446487</v>
      </c>
      <c r="M194" s="10">
        <f t="shared" si="21"/>
        <v>0</v>
      </c>
      <c r="N194" s="31">
        <f t="shared" si="22"/>
        <v>67790.07457446487</v>
      </c>
    </row>
    <row r="195" spans="1:14" s="4" customFormat="1" ht="12.75">
      <c r="A195" s="25" t="s">
        <v>495</v>
      </c>
      <c r="B195" s="26" t="s">
        <v>413</v>
      </c>
      <c r="C195" s="58">
        <v>982</v>
      </c>
      <c r="D195" s="116">
        <v>1832707</v>
      </c>
      <c r="E195" s="27">
        <v>112350</v>
      </c>
      <c r="F195" s="28">
        <f t="shared" si="23"/>
        <v>16018.854241210503</v>
      </c>
      <c r="G195" s="29">
        <f t="shared" si="24"/>
        <v>0.0007337374013174845</v>
      </c>
      <c r="H195" s="7">
        <f t="shared" si="25"/>
        <v>16.31247886070316</v>
      </c>
      <c r="I195" s="7">
        <f t="shared" si="26"/>
        <v>6198.854241210503</v>
      </c>
      <c r="J195" s="7">
        <f t="shared" si="27"/>
        <v>6198.854241210503</v>
      </c>
      <c r="K195" s="7">
        <f t="shared" si="28"/>
        <v>0.0007143629372430349</v>
      </c>
      <c r="L195" s="30">
        <f t="shared" si="20"/>
        <v>37691.26664142196</v>
      </c>
      <c r="M195" s="10">
        <f t="shared" si="21"/>
        <v>12031.457291701106</v>
      </c>
      <c r="N195" s="31">
        <f t="shared" si="22"/>
        <v>49722.72393312307</v>
      </c>
    </row>
    <row r="196" spans="1:14" s="4" customFormat="1" ht="12.75">
      <c r="A196" s="25" t="s">
        <v>483</v>
      </c>
      <c r="B196" s="26" t="s">
        <v>86</v>
      </c>
      <c r="C196" s="58">
        <v>2766</v>
      </c>
      <c r="D196" s="116">
        <v>6176486</v>
      </c>
      <c r="E196" s="27">
        <v>505450</v>
      </c>
      <c r="F196" s="28">
        <f t="shared" si="23"/>
        <v>33799.901624295184</v>
      </c>
      <c r="G196" s="29">
        <f t="shared" si="24"/>
        <v>0.0015481913755601337</v>
      </c>
      <c r="H196" s="7">
        <f t="shared" si="25"/>
        <v>12.21977643683846</v>
      </c>
      <c r="I196" s="7">
        <f t="shared" si="26"/>
        <v>6139.90162429518</v>
      </c>
      <c r="J196" s="7">
        <f t="shared" si="27"/>
        <v>6139.90162429518</v>
      </c>
      <c r="K196" s="7">
        <f t="shared" si="28"/>
        <v>0.0007075691713406495</v>
      </c>
      <c r="L196" s="30">
        <f t="shared" si="20"/>
        <v>79528.85302481352</v>
      </c>
      <c r="M196" s="10">
        <f t="shared" si="21"/>
        <v>11917.035196092644</v>
      </c>
      <c r="N196" s="31">
        <f t="shared" si="22"/>
        <v>91445.88822090617</v>
      </c>
    </row>
    <row r="197" spans="1:14" s="4" customFormat="1" ht="12.75">
      <c r="A197" s="25" t="s">
        <v>489</v>
      </c>
      <c r="B197" s="26" t="s">
        <v>229</v>
      </c>
      <c r="C197" s="58">
        <v>1199</v>
      </c>
      <c r="D197" s="116">
        <v>1807630</v>
      </c>
      <c r="E197" s="27">
        <v>111000</v>
      </c>
      <c r="F197" s="28">
        <f t="shared" si="23"/>
        <v>19525.66099099099</v>
      </c>
      <c r="G197" s="29">
        <f t="shared" si="24"/>
        <v>0.0008943653234373444</v>
      </c>
      <c r="H197" s="7">
        <f t="shared" si="25"/>
        <v>16.284954954954955</v>
      </c>
      <c r="I197" s="7">
        <f t="shared" si="26"/>
        <v>7535.660990990991</v>
      </c>
      <c r="J197" s="7">
        <f t="shared" si="27"/>
        <v>7535.660990990991</v>
      </c>
      <c r="K197" s="7">
        <f t="shared" si="28"/>
        <v>0.0008684180511624454</v>
      </c>
      <c r="L197" s="30">
        <f t="shared" si="20"/>
        <v>45942.54268623891</v>
      </c>
      <c r="M197" s="10">
        <f t="shared" si="21"/>
        <v>14626.087313861608</v>
      </c>
      <c r="N197" s="31">
        <f t="shared" si="22"/>
        <v>60568.630000100515</v>
      </c>
    </row>
    <row r="198" spans="1:14" s="4" customFormat="1" ht="12.75">
      <c r="A198" s="25" t="s">
        <v>493</v>
      </c>
      <c r="B198" s="26" t="s">
        <v>352</v>
      </c>
      <c r="C198" s="58">
        <v>1739</v>
      </c>
      <c r="D198" s="116">
        <v>2342380</v>
      </c>
      <c r="E198" s="27">
        <v>132850</v>
      </c>
      <c r="F198" s="28">
        <f t="shared" si="23"/>
        <v>30661.639593526535</v>
      </c>
      <c r="G198" s="29">
        <f t="shared" si="24"/>
        <v>0.0014044445012558755</v>
      </c>
      <c r="H198" s="7">
        <f t="shared" si="25"/>
        <v>17.631765148663906</v>
      </c>
      <c r="I198" s="7">
        <f t="shared" si="26"/>
        <v>13271.639593526532</v>
      </c>
      <c r="J198" s="7">
        <f t="shared" si="27"/>
        <v>13271.639593526532</v>
      </c>
      <c r="K198" s="7">
        <f t="shared" si="28"/>
        <v>0.0015294386790116203</v>
      </c>
      <c r="L198" s="30">
        <f aca="true" t="shared" si="29" ref="L198:L261">$B$508*G198</f>
        <v>72144.73745629498</v>
      </c>
      <c r="M198" s="10">
        <f aca="true" t="shared" si="30" ref="M198:M261">$G$508*K198</f>
        <v>25759.141729582338</v>
      </c>
      <c r="N198" s="31">
        <f aca="true" t="shared" si="31" ref="N198:N261">L198+M198</f>
        <v>97903.87918587732</v>
      </c>
    </row>
    <row r="199" spans="1:14" s="4" customFormat="1" ht="12.75">
      <c r="A199" s="9" t="s">
        <v>482</v>
      </c>
      <c r="B199" s="26" t="s">
        <v>37</v>
      </c>
      <c r="C199" s="58">
        <v>113</v>
      </c>
      <c r="D199" s="116">
        <v>272076</v>
      </c>
      <c r="E199" s="27">
        <v>10400</v>
      </c>
      <c r="F199" s="28">
        <f t="shared" si="23"/>
        <v>2956.2103846153846</v>
      </c>
      <c r="G199" s="29">
        <f t="shared" si="24"/>
        <v>0.00013540806930967752</v>
      </c>
      <c r="H199" s="7">
        <f t="shared" si="25"/>
        <v>26.161153846153844</v>
      </c>
      <c r="I199" s="7">
        <f t="shared" si="26"/>
        <v>1826.2103846153843</v>
      </c>
      <c r="J199" s="7">
        <f t="shared" si="27"/>
        <v>1826.2103846153843</v>
      </c>
      <c r="K199" s="7">
        <f t="shared" si="28"/>
        <v>0.0002104545394380531</v>
      </c>
      <c r="L199" s="30">
        <f t="shared" si="29"/>
        <v>6955.7605167558495</v>
      </c>
      <c r="M199" s="10">
        <f t="shared" si="30"/>
        <v>3544.521518523461</v>
      </c>
      <c r="N199" s="31">
        <f t="shared" si="31"/>
        <v>10500.28203527931</v>
      </c>
    </row>
    <row r="200" spans="1:14" s="4" customFormat="1" ht="12.75">
      <c r="A200" s="25" t="s">
        <v>489</v>
      </c>
      <c r="B200" s="26" t="s">
        <v>230</v>
      </c>
      <c r="C200" s="58">
        <v>1429</v>
      </c>
      <c r="D200" s="116">
        <v>1392205</v>
      </c>
      <c r="E200" s="27">
        <v>86100</v>
      </c>
      <c r="F200" s="28">
        <f aca="true" t="shared" si="32" ref="F200:F263">(C200*D200)/E200</f>
        <v>23106.398896631825</v>
      </c>
      <c r="G200" s="29">
        <f aca="true" t="shared" si="33" ref="G200:G263">F200/$F$499</f>
        <v>0.001058379633457396</v>
      </c>
      <c r="H200" s="7">
        <f aca="true" t="shared" si="34" ref="H200:H263">D200/E200</f>
        <v>16.169628339140534</v>
      </c>
      <c r="I200" s="7">
        <f aca="true" t="shared" si="35" ref="I200:I263">(H200-10)*C200</f>
        <v>8816.398896631823</v>
      </c>
      <c r="J200" s="7">
        <f aca="true" t="shared" si="36" ref="J200:J263">IF(I200&gt;0,I200,0)</f>
        <v>8816.398896631823</v>
      </c>
      <c r="K200" s="7">
        <f aca="true" t="shared" si="37" ref="K200:K263">J200/$J$499</f>
        <v>0.001016011728398743</v>
      </c>
      <c r="L200" s="30">
        <f t="shared" si="29"/>
        <v>54367.773676065095</v>
      </c>
      <c r="M200" s="10">
        <f t="shared" si="30"/>
        <v>17111.892402024372</v>
      </c>
      <c r="N200" s="31">
        <f t="shared" si="31"/>
        <v>71479.66607808947</v>
      </c>
    </row>
    <row r="201" spans="1:14" s="4" customFormat="1" ht="12.75">
      <c r="A201" s="25" t="s">
        <v>490</v>
      </c>
      <c r="B201" s="26" t="s">
        <v>277</v>
      </c>
      <c r="C201" s="58">
        <v>5678</v>
      </c>
      <c r="D201" s="116">
        <v>5424966</v>
      </c>
      <c r="E201" s="27">
        <v>491900</v>
      </c>
      <c r="F201" s="28">
        <f t="shared" si="32"/>
        <v>62620.36378938809</v>
      </c>
      <c r="G201" s="29">
        <f t="shared" si="33"/>
        <v>0.00286830145930019</v>
      </c>
      <c r="H201" s="7">
        <f t="shared" si="34"/>
        <v>11.028595242935555</v>
      </c>
      <c r="I201" s="7">
        <f t="shared" si="35"/>
        <v>5840.363789388083</v>
      </c>
      <c r="J201" s="7">
        <f t="shared" si="36"/>
        <v>5840.363789388083</v>
      </c>
      <c r="K201" s="7">
        <f t="shared" si="37"/>
        <v>0.0006730500942284464</v>
      </c>
      <c r="L201" s="30">
        <f t="shared" si="29"/>
        <v>147341.4261237646</v>
      </c>
      <c r="M201" s="10">
        <f t="shared" si="30"/>
        <v>11335.657327264164</v>
      </c>
      <c r="N201" s="31">
        <f t="shared" si="31"/>
        <v>158677.08345102877</v>
      </c>
    </row>
    <row r="202" spans="1:14" s="4" customFormat="1" ht="12.75">
      <c r="A202" s="9" t="s">
        <v>482</v>
      </c>
      <c r="B202" s="26" t="s">
        <v>38</v>
      </c>
      <c r="C202" s="58">
        <v>82</v>
      </c>
      <c r="D202" s="116">
        <v>110763</v>
      </c>
      <c r="E202" s="27">
        <v>9700</v>
      </c>
      <c r="F202" s="28">
        <f t="shared" si="32"/>
        <v>936.3470103092784</v>
      </c>
      <c r="G202" s="29">
        <f t="shared" si="33"/>
        <v>4.288901139435104E-05</v>
      </c>
      <c r="H202" s="7">
        <f t="shared" si="34"/>
        <v>11.418865979381444</v>
      </c>
      <c r="I202" s="7">
        <f t="shared" si="35"/>
        <v>116.34701030927839</v>
      </c>
      <c r="J202" s="7">
        <f t="shared" si="36"/>
        <v>116.34701030927839</v>
      </c>
      <c r="K202" s="7">
        <f t="shared" si="37"/>
        <v>1.3407960372972313E-05</v>
      </c>
      <c r="L202" s="30">
        <f t="shared" si="29"/>
        <v>2203.160369839182</v>
      </c>
      <c r="M202" s="10">
        <f t="shared" si="30"/>
        <v>225.8198097717871</v>
      </c>
      <c r="N202" s="31">
        <f t="shared" si="31"/>
        <v>2428.980179610969</v>
      </c>
    </row>
    <row r="203" spans="1:14" s="4" customFormat="1" ht="12.75">
      <c r="A203" s="25" t="s">
        <v>493</v>
      </c>
      <c r="B203" s="26" t="s">
        <v>353</v>
      </c>
      <c r="C203" s="58">
        <v>71</v>
      </c>
      <c r="D203" s="116">
        <v>110618</v>
      </c>
      <c r="E203" s="27">
        <v>10000</v>
      </c>
      <c r="F203" s="28">
        <f t="shared" si="32"/>
        <v>785.3878</v>
      </c>
      <c r="G203" s="29">
        <f t="shared" si="33"/>
        <v>3.5974383356078854E-05</v>
      </c>
      <c r="H203" s="7">
        <f t="shared" si="34"/>
        <v>11.0618</v>
      </c>
      <c r="I203" s="7">
        <f t="shared" si="35"/>
        <v>75.38779999999998</v>
      </c>
      <c r="J203" s="7">
        <f t="shared" si="36"/>
        <v>75.38779999999998</v>
      </c>
      <c r="K203" s="7">
        <f t="shared" si="37"/>
        <v>8.687774892699184E-06</v>
      </c>
      <c r="L203" s="30">
        <f t="shared" si="29"/>
        <v>1847.9636895979904</v>
      </c>
      <c r="M203" s="10">
        <f t="shared" si="30"/>
        <v>146.32141049314012</v>
      </c>
      <c r="N203" s="31">
        <f t="shared" si="31"/>
        <v>1994.2851000911305</v>
      </c>
    </row>
    <row r="204" spans="1:14" s="4" customFormat="1" ht="12.75">
      <c r="A204" s="25" t="s">
        <v>489</v>
      </c>
      <c r="B204" s="26" t="s">
        <v>231</v>
      </c>
      <c r="C204" s="58">
        <v>1608</v>
      </c>
      <c r="D204" s="116">
        <v>2189196</v>
      </c>
      <c r="E204" s="27">
        <v>146850</v>
      </c>
      <c r="F204" s="28">
        <f t="shared" si="32"/>
        <v>23971.584392236975</v>
      </c>
      <c r="G204" s="29">
        <f t="shared" si="33"/>
        <v>0.0010980091192897693</v>
      </c>
      <c r="H204" s="7">
        <f t="shared" si="34"/>
        <v>14.907701736465782</v>
      </c>
      <c r="I204" s="7">
        <f t="shared" si="35"/>
        <v>7891.584392236978</v>
      </c>
      <c r="J204" s="7">
        <f t="shared" si="36"/>
        <v>7891.584392236978</v>
      </c>
      <c r="K204" s="7">
        <f t="shared" si="37"/>
        <v>0.000909435064380353</v>
      </c>
      <c r="L204" s="30">
        <f t="shared" si="29"/>
        <v>56403.49587679849</v>
      </c>
      <c r="M204" s="10">
        <f t="shared" si="30"/>
        <v>15316.904847969628</v>
      </c>
      <c r="N204" s="31">
        <f t="shared" si="31"/>
        <v>71720.40072476811</v>
      </c>
    </row>
    <row r="205" spans="1:14" s="4" customFormat="1" ht="12.75">
      <c r="A205" s="9" t="s">
        <v>482</v>
      </c>
      <c r="B205" s="26" t="s">
        <v>39</v>
      </c>
      <c r="C205" s="58">
        <v>1304</v>
      </c>
      <c r="D205" s="116">
        <v>891502</v>
      </c>
      <c r="E205" s="27">
        <v>59800</v>
      </c>
      <c r="F205" s="28">
        <f t="shared" si="32"/>
        <v>19440.11050167224</v>
      </c>
      <c r="G205" s="29">
        <f t="shared" si="33"/>
        <v>0.0008904467164777599</v>
      </c>
      <c r="H205" s="7">
        <f t="shared" si="34"/>
        <v>14.908060200668896</v>
      </c>
      <c r="I205" s="7">
        <f t="shared" si="35"/>
        <v>6400.1105016722395</v>
      </c>
      <c r="J205" s="7">
        <f t="shared" si="36"/>
        <v>6400.1105016722395</v>
      </c>
      <c r="K205" s="7">
        <f t="shared" si="37"/>
        <v>0.0007375559351370974</v>
      </c>
      <c r="L205" s="30">
        <f t="shared" si="29"/>
        <v>45741.24824559647</v>
      </c>
      <c r="M205" s="10">
        <f t="shared" si="30"/>
        <v>12422.078849848926</v>
      </c>
      <c r="N205" s="31">
        <f t="shared" si="31"/>
        <v>58163.3270954454</v>
      </c>
    </row>
    <row r="206" spans="1:14" s="4" customFormat="1" ht="12.75">
      <c r="A206" s="25" t="s">
        <v>490</v>
      </c>
      <c r="B206" s="26" t="s">
        <v>278</v>
      </c>
      <c r="C206" s="58">
        <v>3066</v>
      </c>
      <c r="D206" s="116">
        <v>4432581</v>
      </c>
      <c r="E206" s="27">
        <v>286350</v>
      </c>
      <c r="F206" s="28">
        <f t="shared" si="32"/>
        <v>47460.42726034573</v>
      </c>
      <c r="G206" s="29">
        <f t="shared" si="33"/>
        <v>0.0021739064504273844</v>
      </c>
      <c r="H206" s="7">
        <f t="shared" si="34"/>
        <v>15.47959140911472</v>
      </c>
      <c r="I206" s="7">
        <f t="shared" si="35"/>
        <v>16800.427260345732</v>
      </c>
      <c r="J206" s="7">
        <f t="shared" si="36"/>
        <v>16800.427260345732</v>
      </c>
      <c r="K206" s="7">
        <f t="shared" si="37"/>
        <v>0.0019361001400631218</v>
      </c>
      <c r="L206" s="30">
        <f t="shared" si="29"/>
        <v>111671.13401802974</v>
      </c>
      <c r="M206" s="10">
        <f t="shared" si="30"/>
        <v>32608.223261869818</v>
      </c>
      <c r="N206" s="31">
        <f t="shared" si="31"/>
        <v>144279.35727989956</v>
      </c>
    </row>
    <row r="207" spans="1:14" s="4" customFormat="1" ht="12.75">
      <c r="A207" s="25" t="s">
        <v>496</v>
      </c>
      <c r="B207" s="26" t="s">
        <v>445</v>
      </c>
      <c r="C207" s="58">
        <v>4445</v>
      </c>
      <c r="D207" s="116">
        <v>4908858</v>
      </c>
      <c r="E207" s="27">
        <v>435600</v>
      </c>
      <c r="F207" s="28">
        <f t="shared" si="32"/>
        <v>50091.53767217631</v>
      </c>
      <c r="G207" s="29">
        <f t="shared" si="33"/>
        <v>0.0022944234416607135</v>
      </c>
      <c r="H207" s="7">
        <f t="shared" si="34"/>
        <v>11.269187327823692</v>
      </c>
      <c r="I207" s="7">
        <f t="shared" si="35"/>
        <v>5641.537672176312</v>
      </c>
      <c r="J207" s="7">
        <f t="shared" si="36"/>
        <v>5641.537672176312</v>
      </c>
      <c r="K207" s="7">
        <f t="shared" si="37"/>
        <v>0.0006501371487767248</v>
      </c>
      <c r="L207" s="30">
        <f t="shared" si="29"/>
        <v>117861.95657013217</v>
      </c>
      <c r="M207" s="10">
        <f t="shared" si="30"/>
        <v>10949.752473782555</v>
      </c>
      <c r="N207" s="31">
        <f t="shared" si="31"/>
        <v>128811.70904391473</v>
      </c>
    </row>
    <row r="208" spans="1:14" s="4" customFormat="1" ht="12.75">
      <c r="A208" s="25" t="s">
        <v>487</v>
      </c>
      <c r="B208" s="26" t="s">
        <v>188</v>
      </c>
      <c r="C208" s="58">
        <v>1584</v>
      </c>
      <c r="D208" s="116">
        <v>2660798</v>
      </c>
      <c r="E208" s="27">
        <v>191650</v>
      </c>
      <c r="F208" s="28">
        <f t="shared" si="32"/>
        <v>21991.672486303156</v>
      </c>
      <c r="G208" s="29">
        <f t="shared" si="33"/>
        <v>0.0010073200228773627</v>
      </c>
      <c r="H208" s="7">
        <f t="shared" si="34"/>
        <v>13.883631620140882</v>
      </c>
      <c r="I208" s="7">
        <f t="shared" si="35"/>
        <v>6151.672486303157</v>
      </c>
      <c r="J208" s="7">
        <f t="shared" si="36"/>
        <v>6151.672486303157</v>
      </c>
      <c r="K208" s="7">
        <f t="shared" si="37"/>
        <v>0.0007089256587221399</v>
      </c>
      <c r="L208" s="30">
        <f t="shared" si="29"/>
        <v>51744.89879804524</v>
      </c>
      <c r="M208" s="10">
        <f t="shared" si="30"/>
        <v>11939.881454130777</v>
      </c>
      <c r="N208" s="31">
        <f t="shared" si="31"/>
        <v>63684.78025217602</v>
      </c>
    </row>
    <row r="209" spans="1:14" s="4" customFormat="1" ht="12.75">
      <c r="A209" s="9" t="s">
        <v>482</v>
      </c>
      <c r="B209" s="26" t="s">
        <v>40</v>
      </c>
      <c r="C209" s="58">
        <v>5849</v>
      </c>
      <c r="D209" s="116">
        <v>5841639.525</v>
      </c>
      <c r="E209" s="27">
        <v>290350</v>
      </c>
      <c r="F209" s="28">
        <f t="shared" si="32"/>
        <v>117677.80121138282</v>
      </c>
      <c r="G209" s="29">
        <f t="shared" si="33"/>
        <v>0.005390186011647655</v>
      </c>
      <c r="H209" s="7">
        <f t="shared" si="34"/>
        <v>20.11930265197176</v>
      </c>
      <c r="I209" s="7">
        <f t="shared" si="35"/>
        <v>59187.80121138283</v>
      </c>
      <c r="J209" s="7">
        <f t="shared" si="36"/>
        <v>59187.80121138283</v>
      </c>
      <c r="K209" s="7">
        <f t="shared" si="37"/>
        <v>0.006820868805275153</v>
      </c>
      <c r="L209" s="30">
        <f t="shared" si="29"/>
        <v>276887.8046111308</v>
      </c>
      <c r="M209" s="10">
        <f t="shared" si="30"/>
        <v>114878.56864422525</v>
      </c>
      <c r="N209" s="31">
        <f t="shared" si="31"/>
        <v>391766.37325535604</v>
      </c>
    </row>
    <row r="210" spans="1:14" s="4" customFormat="1" ht="12.75">
      <c r="A210" s="25" t="s">
        <v>490</v>
      </c>
      <c r="B210" s="26" t="s">
        <v>279</v>
      </c>
      <c r="C210" s="58">
        <v>1242</v>
      </c>
      <c r="D210" s="116">
        <v>1295005</v>
      </c>
      <c r="E210" s="27">
        <v>57800</v>
      </c>
      <c r="F210" s="28">
        <f t="shared" si="32"/>
        <v>27826.924048442906</v>
      </c>
      <c r="G210" s="29">
        <f t="shared" si="33"/>
        <v>0.0012746014559166501</v>
      </c>
      <c r="H210" s="7">
        <f t="shared" si="34"/>
        <v>22.40493079584775</v>
      </c>
      <c r="I210" s="7">
        <f t="shared" si="35"/>
        <v>15406.924048442906</v>
      </c>
      <c r="J210" s="7">
        <f t="shared" si="36"/>
        <v>15406.924048442906</v>
      </c>
      <c r="K210" s="7">
        <f t="shared" si="37"/>
        <v>0.0017755112620581259</v>
      </c>
      <c r="L210" s="30">
        <f t="shared" si="29"/>
        <v>65474.84597382796</v>
      </c>
      <c r="M210" s="10">
        <f t="shared" si="30"/>
        <v>29903.5501517334</v>
      </c>
      <c r="N210" s="31">
        <f t="shared" si="31"/>
        <v>95378.39612556137</v>
      </c>
    </row>
    <row r="211" spans="1:14" s="4" customFormat="1" ht="12.75">
      <c r="A211" s="25" t="s">
        <v>490</v>
      </c>
      <c r="B211" s="26" t="s">
        <v>280</v>
      </c>
      <c r="C211" s="58">
        <v>1562</v>
      </c>
      <c r="D211" s="116">
        <v>1336051</v>
      </c>
      <c r="E211" s="27">
        <v>97650</v>
      </c>
      <c r="F211" s="28">
        <f t="shared" si="32"/>
        <v>21371.34318484383</v>
      </c>
      <c r="G211" s="29">
        <f t="shared" si="33"/>
        <v>0.0009789060799848114</v>
      </c>
      <c r="H211" s="7">
        <f t="shared" si="34"/>
        <v>13.682037890424986</v>
      </c>
      <c r="I211" s="7">
        <f t="shared" si="35"/>
        <v>5751.343184843829</v>
      </c>
      <c r="J211" s="7">
        <f t="shared" si="36"/>
        <v>5751.343184843829</v>
      </c>
      <c r="K211" s="7">
        <f t="shared" si="37"/>
        <v>0.0006627912596014579</v>
      </c>
      <c r="L211" s="30">
        <f t="shared" si="29"/>
        <v>50285.30644801061</v>
      </c>
      <c r="M211" s="10">
        <f t="shared" si="30"/>
        <v>11162.87578409846</v>
      </c>
      <c r="N211" s="31">
        <f t="shared" si="31"/>
        <v>61448.18223210907</v>
      </c>
    </row>
    <row r="212" spans="1:14" s="4" customFormat="1" ht="12.75">
      <c r="A212" s="25" t="s">
        <v>495</v>
      </c>
      <c r="B212" s="26" t="s">
        <v>528</v>
      </c>
      <c r="C212" s="58">
        <v>737</v>
      </c>
      <c r="D212" s="116">
        <v>45332.8125</v>
      </c>
      <c r="E212" s="27">
        <v>2968.75</v>
      </c>
      <c r="F212" s="28">
        <f t="shared" si="32"/>
        <v>11253.99</v>
      </c>
      <c r="G212" s="29">
        <f t="shared" si="33"/>
        <v>0.0005154846440770762</v>
      </c>
      <c r="H212" s="7">
        <f t="shared" si="34"/>
        <v>15.27</v>
      </c>
      <c r="I212" s="7">
        <f t="shared" si="35"/>
        <v>3883.99</v>
      </c>
      <c r="J212" s="7">
        <f t="shared" si="36"/>
        <v>3883.99</v>
      </c>
      <c r="K212" s="7">
        <f t="shared" si="37"/>
        <v>0.00044759537757428533</v>
      </c>
      <c r="L212" s="30">
        <f t="shared" si="29"/>
        <v>26479.867503797344</v>
      </c>
      <c r="M212" s="10">
        <f t="shared" si="30"/>
        <v>7538.499533628138</v>
      </c>
      <c r="N212" s="31">
        <f t="shared" si="31"/>
        <v>34018.36703742548</v>
      </c>
    </row>
    <row r="213" spans="1:14" s="4" customFormat="1" ht="12.75">
      <c r="A213" s="25" t="s">
        <v>484</v>
      </c>
      <c r="B213" s="26" t="s">
        <v>107</v>
      </c>
      <c r="C213" s="58">
        <v>914</v>
      </c>
      <c r="D213" s="116">
        <v>1135341</v>
      </c>
      <c r="E213" s="27">
        <v>86300</v>
      </c>
      <c r="F213" s="28">
        <f t="shared" si="32"/>
        <v>12024.353117033605</v>
      </c>
      <c r="G213" s="29">
        <f t="shared" si="33"/>
        <v>0.0005507708276612249</v>
      </c>
      <c r="H213" s="7">
        <f t="shared" si="34"/>
        <v>13.155747392815758</v>
      </c>
      <c r="I213" s="7">
        <f t="shared" si="35"/>
        <v>2884.353117033603</v>
      </c>
      <c r="J213" s="7">
        <f t="shared" si="36"/>
        <v>2884.353117033603</v>
      </c>
      <c r="K213" s="7">
        <f t="shared" si="37"/>
        <v>0.00033239609846478043</v>
      </c>
      <c r="L213" s="30">
        <f t="shared" si="29"/>
        <v>28292.479143656823</v>
      </c>
      <c r="M213" s="10">
        <f t="shared" si="30"/>
        <v>5598.288004751991</v>
      </c>
      <c r="N213" s="31">
        <f t="shared" si="31"/>
        <v>33890.76714840881</v>
      </c>
    </row>
    <row r="214" spans="1:14" s="4" customFormat="1" ht="12.75">
      <c r="A214" s="9" t="s">
        <v>482</v>
      </c>
      <c r="B214" s="26" t="s">
        <v>41</v>
      </c>
      <c r="C214" s="58">
        <v>819</v>
      </c>
      <c r="D214" s="116">
        <v>1379606</v>
      </c>
      <c r="E214" s="27">
        <v>67700</v>
      </c>
      <c r="F214" s="28">
        <f t="shared" si="32"/>
        <v>16689.768301329394</v>
      </c>
      <c r="G214" s="29">
        <f t="shared" si="33"/>
        <v>0.000764468359447596</v>
      </c>
      <c r="H214" s="7">
        <f t="shared" si="34"/>
        <v>20.378227474150666</v>
      </c>
      <c r="I214" s="7">
        <f t="shared" si="35"/>
        <v>8499.768301329395</v>
      </c>
      <c r="J214" s="7">
        <f t="shared" si="36"/>
        <v>8499.768301329395</v>
      </c>
      <c r="K214" s="7">
        <f t="shared" si="37"/>
        <v>0.0009795228623470896</v>
      </c>
      <c r="L214" s="30">
        <f t="shared" si="29"/>
        <v>39269.88146322142</v>
      </c>
      <c r="M214" s="10">
        <f t="shared" si="30"/>
        <v>16497.338915784767</v>
      </c>
      <c r="N214" s="31">
        <f t="shared" si="31"/>
        <v>55767.22037900619</v>
      </c>
    </row>
    <row r="215" spans="1:14" s="4" customFormat="1" ht="12.75">
      <c r="A215" s="25" t="s">
        <v>487</v>
      </c>
      <c r="B215" s="26" t="s">
        <v>189</v>
      </c>
      <c r="C215" s="58">
        <v>73</v>
      </c>
      <c r="D215" s="116">
        <v>564890</v>
      </c>
      <c r="E215" s="27">
        <v>84350</v>
      </c>
      <c r="F215" s="28">
        <f t="shared" si="32"/>
        <v>488.87931238885596</v>
      </c>
      <c r="G215" s="29">
        <f t="shared" si="33"/>
        <v>2.2392927161248155E-05</v>
      </c>
      <c r="H215" s="7">
        <f t="shared" si="34"/>
        <v>6.696976882039123</v>
      </c>
      <c r="I215" s="7">
        <f t="shared" si="35"/>
        <v>-241.12068761114404</v>
      </c>
      <c r="J215" s="7">
        <f t="shared" si="36"/>
        <v>0</v>
      </c>
      <c r="K215" s="7">
        <f t="shared" si="37"/>
        <v>0</v>
      </c>
      <c r="L215" s="30">
        <f t="shared" si="29"/>
        <v>1150.2995308690035</v>
      </c>
      <c r="M215" s="10">
        <f t="shared" si="30"/>
        <v>0</v>
      </c>
      <c r="N215" s="31">
        <f t="shared" si="31"/>
        <v>1150.2995308690035</v>
      </c>
    </row>
    <row r="216" spans="1:14" s="4" customFormat="1" ht="12.75">
      <c r="A216" s="25" t="s">
        <v>494</v>
      </c>
      <c r="B216" s="26" t="s">
        <v>376</v>
      </c>
      <c r="C216" s="58">
        <v>552</v>
      </c>
      <c r="D216" s="116">
        <v>5686084</v>
      </c>
      <c r="E216" s="27">
        <v>434100</v>
      </c>
      <c r="F216" s="28">
        <f t="shared" si="32"/>
        <v>7230.40398064962</v>
      </c>
      <c r="G216" s="29">
        <f t="shared" si="33"/>
        <v>0.00033118584808575837</v>
      </c>
      <c r="H216" s="7">
        <f t="shared" si="34"/>
        <v>13.098557935959457</v>
      </c>
      <c r="I216" s="7">
        <f t="shared" si="35"/>
        <v>1710.4039806496203</v>
      </c>
      <c r="J216" s="7">
        <f t="shared" si="36"/>
        <v>1710.4039806496203</v>
      </c>
      <c r="K216" s="7">
        <f t="shared" si="37"/>
        <v>0.0001971088791483571</v>
      </c>
      <c r="L216" s="30">
        <f t="shared" si="29"/>
        <v>17012.64524017978</v>
      </c>
      <c r="M216" s="10">
        <f t="shared" si="30"/>
        <v>3319.75098042036</v>
      </c>
      <c r="N216" s="31">
        <f t="shared" si="31"/>
        <v>20332.396220600138</v>
      </c>
    </row>
    <row r="217" spans="1:14" s="4" customFormat="1" ht="12.75">
      <c r="A217" s="25" t="s">
        <v>493</v>
      </c>
      <c r="B217" s="26" t="s">
        <v>354</v>
      </c>
      <c r="C217" s="58">
        <v>851</v>
      </c>
      <c r="D217" s="116">
        <v>1295606</v>
      </c>
      <c r="E217" s="27">
        <v>82100</v>
      </c>
      <c r="F217" s="28">
        <f t="shared" si="32"/>
        <v>13429.484847746651</v>
      </c>
      <c r="G217" s="29">
        <f t="shared" si="33"/>
        <v>0.0006151323412300144</v>
      </c>
      <c r="H217" s="7">
        <f t="shared" si="34"/>
        <v>15.78082825822168</v>
      </c>
      <c r="I217" s="7">
        <f t="shared" si="35"/>
        <v>4919.484847746649</v>
      </c>
      <c r="J217" s="7">
        <f t="shared" si="36"/>
        <v>4919.484847746649</v>
      </c>
      <c r="K217" s="7">
        <f t="shared" si="37"/>
        <v>0.0005669269688897596</v>
      </c>
      <c r="L217" s="30">
        <f t="shared" si="29"/>
        <v>31598.657846024867</v>
      </c>
      <c r="M217" s="10">
        <f t="shared" si="30"/>
        <v>9548.308371141226</v>
      </c>
      <c r="N217" s="31">
        <f t="shared" si="31"/>
        <v>41146.96621716609</v>
      </c>
    </row>
    <row r="218" spans="1:14" s="4" customFormat="1" ht="12.75">
      <c r="A218" s="25" t="s">
        <v>494</v>
      </c>
      <c r="B218" s="26" t="s">
        <v>377</v>
      </c>
      <c r="C218" s="58">
        <v>563</v>
      </c>
      <c r="D218" s="116">
        <v>698441</v>
      </c>
      <c r="E218" s="27">
        <v>36550</v>
      </c>
      <c r="F218" s="28">
        <f t="shared" si="32"/>
        <v>10758.475595075239</v>
      </c>
      <c r="G218" s="29">
        <f t="shared" si="33"/>
        <v>0.0004927877990774178</v>
      </c>
      <c r="H218" s="7">
        <f t="shared" si="34"/>
        <v>19.10919288645691</v>
      </c>
      <c r="I218" s="7">
        <f t="shared" si="35"/>
        <v>5128.475595075241</v>
      </c>
      <c r="J218" s="7">
        <f t="shared" si="36"/>
        <v>5128.475595075241</v>
      </c>
      <c r="K218" s="7">
        <f t="shared" si="37"/>
        <v>0.000591011297752623</v>
      </c>
      <c r="L218" s="30">
        <f t="shared" si="29"/>
        <v>25313.95605473522</v>
      </c>
      <c r="M218" s="10">
        <f t="shared" si="30"/>
        <v>9953.941920987952</v>
      </c>
      <c r="N218" s="31">
        <f t="shared" si="31"/>
        <v>35267.89797572317</v>
      </c>
    </row>
    <row r="219" spans="1:14" s="4" customFormat="1" ht="12.75">
      <c r="A219" s="25" t="s">
        <v>484</v>
      </c>
      <c r="B219" s="26" t="s">
        <v>108</v>
      </c>
      <c r="C219" s="58">
        <v>4788</v>
      </c>
      <c r="D219" s="116">
        <v>13194056</v>
      </c>
      <c r="E219" s="27">
        <v>698250</v>
      </c>
      <c r="F219" s="28">
        <f t="shared" si="32"/>
        <v>90473.52685714286</v>
      </c>
      <c r="G219" s="29">
        <f t="shared" si="33"/>
        <v>0.004144104783312592</v>
      </c>
      <c r="H219" s="7">
        <f t="shared" si="34"/>
        <v>18.895891156462586</v>
      </c>
      <c r="I219" s="7">
        <f t="shared" si="35"/>
        <v>42593.52685714286</v>
      </c>
      <c r="J219" s="7">
        <f t="shared" si="36"/>
        <v>42593.52685714286</v>
      </c>
      <c r="K219" s="7">
        <f t="shared" si="37"/>
        <v>0.00490852595805945</v>
      </c>
      <c r="L219" s="30">
        <f t="shared" si="29"/>
        <v>212878.0107125023</v>
      </c>
      <c r="M219" s="10">
        <f t="shared" si="30"/>
        <v>82670.4709198914</v>
      </c>
      <c r="N219" s="31">
        <f t="shared" si="31"/>
        <v>295548.48163239367</v>
      </c>
    </row>
    <row r="220" spans="1:14" s="4" customFormat="1" ht="12.75">
      <c r="A220" s="25" t="s">
        <v>488</v>
      </c>
      <c r="B220" s="26" t="s">
        <v>208</v>
      </c>
      <c r="C220" s="58">
        <v>2452</v>
      </c>
      <c r="D220" s="116">
        <v>4175024</v>
      </c>
      <c r="E220" s="27">
        <v>341200</v>
      </c>
      <c r="F220" s="28">
        <f t="shared" si="32"/>
        <v>30003.396389214537</v>
      </c>
      <c r="G220" s="29">
        <f t="shared" si="33"/>
        <v>0.0013742939267582153</v>
      </c>
      <c r="H220" s="7">
        <f t="shared" si="34"/>
        <v>12.236295427901524</v>
      </c>
      <c r="I220" s="7">
        <f t="shared" si="35"/>
        <v>5483.3963892145375</v>
      </c>
      <c r="J220" s="7">
        <f t="shared" si="36"/>
        <v>5483.3963892145375</v>
      </c>
      <c r="K220" s="7">
        <f t="shared" si="37"/>
        <v>0.0006319127693994974</v>
      </c>
      <c r="L220" s="30">
        <f t="shared" si="29"/>
        <v>70595.93629017909</v>
      </c>
      <c r="M220" s="10">
        <f t="shared" si="30"/>
        <v>10642.813478611431</v>
      </c>
      <c r="N220" s="31">
        <f t="shared" si="31"/>
        <v>81238.74976879053</v>
      </c>
    </row>
    <row r="221" spans="1:14" s="4" customFormat="1" ht="12.75">
      <c r="A221" s="25" t="s">
        <v>495</v>
      </c>
      <c r="B221" s="26" t="s">
        <v>414</v>
      </c>
      <c r="C221" s="58">
        <v>564</v>
      </c>
      <c r="D221" s="116">
        <v>909225</v>
      </c>
      <c r="E221" s="27">
        <v>61700</v>
      </c>
      <c r="F221" s="28">
        <f t="shared" si="32"/>
        <v>8311.230145867099</v>
      </c>
      <c r="G221" s="29">
        <f t="shared" si="33"/>
        <v>0.00038069267109575955</v>
      </c>
      <c r="H221" s="7">
        <f t="shared" si="34"/>
        <v>14.736223662884926</v>
      </c>
      <c r="I221" s="7">
        <f t="shared" si="35"/>
        <v>2671.2301458670986</v>
      </c>
      <c r="J221" s="7">
        <f t="shared" si="36"/>
        <v>2671.2301458670986</v>
      </c>
      <c r="K221" s="7">
        <f t="shared" si="37"/>
        <v>0.0003078355674775675</v>
      </c>
      <c r="L221" s="30">
        <f t="shared" si="29"/>
        <v>19555.755163824302</v>
      </c>
      <c r="M221" s="10">
        <f t="shared" si="30"/>
        <v>5184.6341542672735</v>
      </c>
      <c r="N221" s="31">
        <f t="shared" si="31"/>
        <v>24740.389318091577</v>
      </c>
    </row>
    <row r="222" spans="1:14" s="4" customFormat="1" ht="12.75">
      <c r="A222" s="25" t="s">
        <v>495</v>
      </c>
      <c r="B222" s="26" t="s">
        <v>415</v>
      </c>
      <c r="C222" s="58">
        <v>1310</v>
      </c>
      <c r="D222" s="116">
        <v>2219905</v>
      </c>
      <c r="E222" s="27">
        <v>153800</v>
      </c>
      <c r="F222" s="28">
        <f t="shared" si="32"/>
        <v>18908.163524057218</v>
      </c>
      <c r="G222" s="29">
        <f t="shared" si="33"/>
        <v>0.0008660810916261511</v>
      </c>
      <c r="H222" s="7">
        <f t="shared" si="34"/>
        <v>14.433712613784135</v>
      </c>
      <c r="I222" s="7">
        <f t="shared" si="35"/>
        <v>5808.163524057216</v>
      </c>
      <c r="J222" s="7">
        <f t="shared" si="36"/>
        <v>5808.163524057216</v>
      </c>
      <c r="K222" s="7">
        <f t="shared" si="37"/>
        <v>0.0006693392994223934</v>
      </c>
      <c r="L222" s="30">
        <f t="shared" si="29"/>
        <v>44489.613448845164</v>
      </c>
      <c r="M222" s="10">
        <f t="shared" si="30"/>
        <v>11273.15930714067</v>
      </c>
      <c r="N222" s="31">
        <f t="shared" si="31"/>
        <v>55762.77275598583</v>
      </c>
    </row>
    <row r="223" spans="1:14" s="4" customFormat="1" ht="12.75">
      <c r="A223" s="25" t="s">
        <v>490</v>
      </c>
      <c r="B223" s="26" t="s">
        <v>281</v>
      </c>
      <c r="C223" s="58">
        <v>1369</v>
      </c>
      <c r="D223" s="116">
        <v>1044540</v>
      </c>
      <c r="E223" s="27">
        <v>76950</v>
      </c>
      <c r="F223" s="28">
        <f t="shared" si="32"/>
        <v>18583.17426900585</v>
      </c>
      <c r="G223" s="29">
        <f t="shared" si="33"/>
        <v>0.0008511950849326114</v>
      </c>
      <c r="H223" s="7">
        <f t="shared" si="34"/>
        <v>13.574269005847952</v>
      </c>
      <c r="I223" s="7">
        <f t="shared" si="35"/>
        <v>4893.174269005847</v>
      </c>
      <c r="J223" s="7">
        <f t="shared" si="36"/>
        <v>4893.174269005847</v>
      </c>
      <c r="K223" s="7">
        <f t="shared" si="37"/>
        <v>0.0005638949081929794</v>
      </c>
      <c r="L223" s="30">
        <f t="shared" si="29"/>
        <v>43724.935995433705</v>
      </c>
      <c r="M223" s="10">
        <f t="shared" si="30"/>
        <v>9497.241739773219</v>
      </c>
      <c r="N223" s="31">
        <f t="shared" si="31"/>
        <v>53222.177735206926</v>
      </c>
    </row>
    <row r="224" spans="1:14" s="4" customFormat="1" ht="12.75">
      <c r="A224" s="25" t="s">
        <v>496</v>
      </c>
      <c r="B224" s="26" t="s">
        <v>446</v>
      </c>
      <c r="C224" s="58">
        <v>10876</v>
      </c>
      <c r="D224" s="116">
        <v>30250495</v>
      </c>
      <c r="E224" s="27">
        <v>2316900</v>
      </c>
      <c r="F224" s="28">
        <f t="shared" si="32"/>
        <v>142001.97834174975</v>
      </c>
      <c r="G224" s="29">
        <f t="shared" si="33"/>
        <v>0.006504345504459978</v>
      </c>
      <c r="H224" s="7">
        <f t="shared" si="34"/>
        <v>13.056452587509172</v>
      </c>
      <c r="I224" s="7">
        <f t="shared" si="35"/>
        <v>33241.97834174975</v>
      </c>
      <c r="J224" s="7">
        <f t="shared" si="36"/>
        <v>33241.97834174975</v>
      </c>
      <c r="K224" s="7">
        <f t="shared" si="37"/>
        <v>0.0038308429854844368</v>
      </c>
      <c r="L224" s="30">
        <f t="shared" si="29"/>
        <v>334120.9270460196</v>
      </c>
      <c r="M224" s="10">
        <f t="shared" si="30"/>
        <v>64519.89789524618</v>
      </c>
      <c r="N224" s="31">
        <f t="shared" si="31"/>
        <v>398640.82494126575</v>
      </c>
    </row>
    <row r="225" spans="1:14" s="4" customFormat="1" ht="12.75">
      <c r="A225" s="25" t="s">
        <v>496</v>
      </c>
      <c r="B225" s="26" t="s">
        <v>447</v>
      </c>
      <c r="C225" s="58">
        <v>3448</v>
      </c>
      <c r="D225" s="116">
        <v>14582899</v>
      </c>
      <c r="E225" s="27">
        <v>2018400</v>
      </c>
      <c r="F225" s="28">
        <f t="shared" si="32"/>
        <v>24911.729960364646</v>
      </c>
      <c r="G225" s="29">
        <f t="shared" si="33"/>
        <v>0.0011410721221507042</v>
      </c>
      <c r="H225" s="7">
        <f t="shared" si="34"/>
        <v>7.2249796868806975</v>
      </c>
      <c r="I225" s="7">
        <f t="shared" si="35"/>
        <v>-9568.270039635356</v>
      </c>
      <c r="J225" s="7">
        <f t="shared" si="36"/>
        <v>0</v>
      </c>
      <c r="K225" s="7">
        <f t="shared" si="37"/>
        <v>0</v>
      </c>
      <c r="L225" s="30">
        <f t="shared" si="29"/>
        <v>58615.59399296023</v>
      </c>
      <c r="M225" s="10">
        <f t="shared" si="30"/>
        <v>0</v>
      </c>
      <c r="N225" s="31">
        <f t="shared" si="31"/>
        <v>58615.59399296023</v>
      </c>
    </row>
    <row r="226" spans="1:14" s="4" customFormat="1" ht="12.75">
      <c r="A226" s="25" t="s">
        <v>484</v>
      </c>
      <c r="B226" s="26" t="s">
        <v>109</v>
      </c>
      <c r="C226" s="58">
        <v>999</v>
      </c>
      <c r="D226" s="116">
        <v>1816621</v>
      </c>
      <c r="E226" s="27">
        <v>125350</v>
      </c>
      <c r="F226" s="28">
        <f t="shared" si="32"/>
        <v>14477.896920622257</v>
      </c>
      <c r="G226" s="29">
        <f t="shared" si="33"/>
        <v>0.0006631544493207796</v>
      </c>
      <c r="H226" s="7">
        <f t="shared" si="34"/>
        <v>14.49238930993219</v>
      </c>
      <c r="I226" s="7">
        <f t="shared" si="35"/>
        <v>4487.896920622257</v>
      </c>
      <c r="J226" s="7">
        <f t="shared" si="36"/>
        <v>4487.896920622257</v>
      </c>
      <c r="K226" s="7">
        <f t="shared" si="37"/>
        <v>0.0005171902905775741</v>
      </c>
      <c r="L226" s="30">
        <f t="shared" si="29"/>
        <v>34065.49963094982</v>
      </c>
      <c r="M226" s="10">
        <f t="shared" si="30"/>
        <v>8710.632324769644</v>
      </c>
      <c r="N226" s="31">
        <f t="shared" si="31"/>
        <v>42776.13195571946</v>
      </c>
    </row>
    <row r="227" spans="1:14" s="4" customFormat="1" ht="12.75">
      <c r="A227" s="25" t="s">
        <v>491</v>
      </c>
      <c r="B227" s="26" t="s">
        <v>318</v>
      </c>
      <c r="C227" s="58">
        <v>27</v>
      </c>
      <c r="D227" s="116">
        <v>129789</v>
      </c>
      <c r="E227" s="27">
        <v>19750</v>
      </c>
      <c r="F227" s="28">
        <f t="shared" si="32"/>
        <v>177.43306329113923</v>
      </c>
      <c r="G227" s="29">
        <f t="shared" si="33"/>
        <v>8.127252599134904E-06</v>
      </c>
      <c r="H227" s="7">
        <f t="shared" si="34"/>
        <v>6.571594936708861</v>
      </c>
      <c r="I227" s="7">
        <f t="shared" si="35"/>
        <v>-92.56693670886075</v>
      </c>
      <c r="J227" s="7">
        <f t="shared" si="36"/>
        <v>0</v>
      </c>
      <c r="K227" s="7">
        <f t="shared" si="37"/>
        <v>0</v>
      </c>
      <c r="L227" s="30">
        <f t="shared" si="29"/>
        <v>417.4878426888823</v>
      </c>
      <c r="M227" s="10">
        <f t="shared" si="30"/>
        <v>0</v>
      </c>
      <c r="N227" s="31">
        <f t="shared" si="31"/>
        <v>417.4878426888823</v>
      </c>
    </row>
    <row r="228" spans="1:14" s="4" customFormat="1" ht="12.75">
      <c r="A228" s="25" t="s">
        <v>496</v>
      </c>
      <c r="B228" s="26" t="s">
        <v>448</v>
      </c>
      <c r="C228" s="58">
        <v>9446</v>
      </c>
      <c r="D228" s="116">
        <v>22228513</v>
      </c>
      <c r="E228" s="27">
        <v>1551800</v>
      </c>
      <c r="F228" s="28">
        <f t="shared" si="32"/>
        <v>135307.7289586287</v>
      </c>
      <c r="G228" s="29">
        <f t="shared" si="33"/>
        <v>0.006197718009622916</v>
      </c>
      <c r="H228" s="7">
        <f t="shared" si="34"/>
        <v>14.324341409975512</v>
      </c>
      <c r="I228" s="7">
        <f t="shared" si="35"/>
        <v>40847.728958628686</v>
      </c>
      <c r="J228" s="7">
        <f t="shared" si="36"/>
        <v>40847.728958628686</v>
      </c>
      <c r="K228" s="7">
        <f t="shared" si="37"/>
        <v>0.004707338243993799</v>
      </c>
      <c r="L228" s="30">
        <f t="shared" si="29"/>
        <v>318369.8168440003</v>
      </c>
      <c r="M228" s="10">
        <f t="shared" si="30"/>
        <v>79282.02330706076</v>
      </c>
      <c r="N228" s="31">
        <f t="shared" si="31"/>
        <v>397651.8401510611</v>
      </c>
    </row>
    <row r="229" spans="1:14" s="4" customFormat="1" ht="12.75">
      <c r="A229" s="25" t="s">
        <v>494</v>
      </c>
      <c r="B229" s="26" t="s">
        <v>378</v>
      </c>
      <c r="C229" s="58">
        <v>828</v>
      </c>
      <c r="D229" s="116">
        <v>843773</v>
      </c>
      <c r="E229" s="27">
        <v>54350</v>
      </c>
      <c r="F229" s="28">
        <f t="shared" si="32"/>
        <v>12854.536228150873</v>
      </c>
      <c r="G229" s="29">
        <f t="shared" si="33"/>
        <v>0.0005887970428571763</v>
      </c>
      <c r="H229" s="7">
        <f t="shared" si="34"/>
        <v>15.524802207911684</v>
      </c>
      <c r="I229" s="7">
        <f t="shared" si="35"/>
        <v>4574.536228150874</v>
      </c>
      <c r="J229" s="7">
        <f t="shared" si="36"/>
        <v>4574.536228150874</v>
      </c>
      <c r="K229" s="7">
        <f t="shared" si="37"/>
        <v>0.0005271747018572235</v>
      </c>
      <c r="L229" s="30">
        <f t="shared" si="29"/>
        <v>30245.843131564718</v>
      </c>
      <c r="M229" s="10">
        <f t="shared" si="30"/>
        <v>8878.791969721959</v>
      </c>
      <c r="N229" s="31">
        <f t="shared" si="31"/>
        <v>39124.63510128668</v>
      </c>
    </row>
    <row r="230" spans="1:14" s="4" customFormat="1" ht="12.75">
      <c r="A230" s="25" t="s">
        <v>490</v>
      </c>
      <c r="B230" s="26" t="s">
        <v>282</v>
      </c>
      <c r="C230" s="58">
        <v>732</v>
      </c>
      <c r="D230" s="116">
        <v>497050</v>
      </c>
      <c r="E230" s="27">
        <v>30200</v>
      </c>
      <c r="F230" s="28">
        <f t="shared" si="32"/>
        <v>12047.701986754966</v>
      </c>
      <c r="G230" s="29">
        <f t="shared" si="33"/>
        <v>0.0005518403135767019</v>
      </c>
      <c r="H230" s="7">
        <f t="shared" si="34"/>
        <v>16.45860927152318</v>
      </c>
      <c r="I230" s="7">
        <f t="shared" si="35"/>
        <v>4727.701986754968</v>
      </c>
      <c r="J230" s="7">
        <f t="shared" si="36"/>
        <v>4727.701986754968</v>
      </c>
      <c r="K230" s="7">
        <f t="shared" si="37"/>
        <v>0.0005448256962093849</v>
      </c>
      <c r="L230" s="30">
        <f t="shared" si="29"/>
        <v>28347.417434572766</v>
      </c>
      <c r="M230" s="10">
        <f t="shared" si="30"/>
        <v>9176.07388852318</v>
      </c>
      <c r="N230" s="31">
        <f t="shared" si="31"/>
        <v>37523.49132309595</v>
      </c>
    </row>
    <row r="231" spans="1:14" s="4" customFormat="1" ht="12.75">
      <c r="A231" s="25" t="s">
        <v>491</v>
      </c>
      <c r="B231" s="26" t="s">
        <v>319</v>
      </c>
      <c r="C231" s="58">
        <v>87</v>
      </c>
      <c r="D231" s="116">
        <v>296721</v>
      </c>
      <c r="E231" s="27">
        <v>107150</v>
      </c>
      <c r="F231" s="28">
        <f t="shared" si="32"/>
        <v>240.92139057396173</v>
      </c>
      <c r="G231" s="29">
        <f t="shared" si="33"/>
        <v>1.1035310789379848E-05</v>
      </c>
      <c r="H231" s="7">
        <f t="shared" si="34"/>
        <v>2.769211385907606</v>
      </c>
      <c r="I231" s="7">
        <f t="shared" si="35"/>
        <v>-629.0786094260383</v>
      </c>
      <c r="J231" s="7">
        <f t="shared" si="36"/>
        <v>0</v>
      </c>
      <c r="K231" s="7">
        <f t="shared" si="37"/>
        <v>0</v>
      </c>
      <c r="L231" s="30">
        <f t="shared" si="29"/>
        <v>566.8715274519631</v>
      </c>
      <c r="M231" s="10">
        <f t="shared" si="30"/>
        <v>0</v>
      </c>
      <c r="N231" s="31">
        <f t="shared" si="31"/>
        <v>566.8715274519631</v>
      </c>
    </row>
    <row r="232" spans="1:14" s="4" customFormat="1" ht="12.75">
      <c r="A232" s="25" t="s">
        <v>490</v>
      </c>
      <c r="B232" s="26" t="s">
        <v>283</v>
      </c>
      <c r="C232" s="58">
        <v>105</v>
      </c>
      <c r="D232" s="116">
        <v>238467</v>
      </c>
      <c r="E232" s="27">
        <v>68600</v>
      </c>
      <c r="F232" s="28">
        <f t="shared" si="32"/>
        <v>365.00051020408165</v>
      </c>
      <c r="G232" s="29">
        <f t="shared" si="33"/>
        <v>1.6718706706732656E-05</v>
      </c>
      <c r="H232" s="7">
        <f t="shared" si="34"/>
        <v>3.476195335276968</v>
      </c>
      <c r="I232" s="7">
        <f t="shared" si="35"/>
        <v>-684.9994897959184</v>
      </c>
      <c r="J232" s="7">
        <f t="shared" si="36"/>
        <v>0</v>
      </c>
      <c r="K232" s="7">
        <f t="shared" si="37"/>
        <v>0</v>
      </c>
      <c r="L232" s="30">
        <f t="shared" si="29"/>
        <v>858.8211957734558</v>
      </c>
      <c r="M232" s="10">
        <f t="shared" si="30"/>
        <v>0</v>
      </c>
      <c r="N232" s="31">
        <f t="shared" si="31"/>
        <v>858.8211957734558</v>
      </c>
    </row>
    <row r="233" spans="1:14" s="4" customFormat="1" ht="12.75">
      <c r="A233" s="25" t="s">
        <v>485</v>
      </c>
      <c r="B233" s="26" t="s">
        <v>135</v>
      </c>
      <c r="C233" s="58">
        <v>1643</v>
      </c>
      <c r="D233" s="116">
        <v>2616036</v>
      </c>
      <c r="E233" s="27">
        <v>268750</v>
      </c>
      <c r="F233" s="28">
        <f t="shared" si="32"/>
        <v>15993.105666976744</v>
      </c>
      <c r="G233" s="29">
        <f t="shared" si="33"/>
        <v>0.0007325579978681851</v>
      </c>
      <c r="H233" s="7">
        <f t="shared" si="34"/>
        <v>9.734087441860465</v>
      </c>
      <c r="I233" s="7">
        <f t="shared" si="35"/>
        <v>-436.89433302325557</v>
      </c>
      <c r="J233" s="7">
        <f t="shared" si="36"/>
        <v>0</v>
      </c>
      <c r="K233" s="7">
        <f t="shared" si="37"/>
        <v>0</v>
      </c>
      <c r="L233" s="30">
        <f t="shared" si="29"/>
        <v>37630.68201018258</v>
      </c>
      <c r="M233" s="10">
        <f t="shared" si="30"/>
        <v>0</v>
      </c>
      <c r="N233" s="31">
        <f t="shared" si="31"/>
        <v>37630.68201018258</v>
      </c>
    </row>
    <row r="234" spans="1:14" s="4" customFormat="1" ht="12.75">
      <c r="A234" s="25" t="s">
        <v>496</v>
      </c>
      <c r="B234" s="26" t="s">
        <v>449</v>
      </c>
      <c r="C234" s="58">
        <v>6240</v>
      </c>
      <c r="D234" s="116">
        <v>7094017</v>
      </c>
      <c r="E234" s="27">
        <v>498050</v>
      </c>
      <c r="F234" s="28">
        <f t="shared" si="32"/>
        <v>88879.96401967674</v>
      </c>
      <c r="G234" s="29">
        <f t="shared" si="33"/>
        <v>0.00407111225603243</v>
      </c>
      <c r="H234" s="7">
        <f t="shared" si="34"/>
        <v>14.243583977512298</v>
      </c>
      <c r="I234" s="7">
        <f t="shared" si="35"/>
        <v>26479.96401967674</v>
      </c>
      <c r="J234" s="7">
        <f t="shared" si="36"/>
        <v>26479.96401967674</v>
      </c>
      <c r="K234" s="7">
        <f t="shared" si="37"/>
        <v>0.0030515808468973148</v>
      </c>
      <c r="L234" s="30">
        <f t="shared" si="29"/>
        <v>209128.46652461178</v>
      </c>
      <c r="M234" s="10">
        <f t="shared" si="30"/>
        <v>51395.39401821915</v>
      </c>
      <c r="N234" s="31">
        <f t="shared" si="31"/>
        <v>260523.86054283092</v>
      </c>
    </row>
    <row r="235" spans="1:14" s="4" customFormat="1" ht="12.75">
      <c r="A235" s="25" t="s">
        <v>490</v>
      </c>
      <c r="B235" s="26" t="s">
        <v>284</v>
      </c>
      <c r="C235" s="58">
        <v>930</v>
      </c>
      <c r="D235" s="116">
        <v>945740</v>
      </c>
      <c r="E235" s="27">
        <v>57400</v>
      </c>
      <c r="F235" s="28">
        <f t="shared" si="32"/>
        <v>15322.965156794426</v>
      </c>
      <c r="G235" s="29">
        <f t="shared" si="33"/>
        <v>0.0007018624718926899</v>
      </c>
      <c r="H235" s="7">
        <f t="shared" si="34"/>
        <v>16.47630662020906</v>
      </c>
      <c r="I235" s="7">
        <f t="shared" si="35"/>
        <v>6022.965156794425</v>
      </c>
      <c r="J235" s="7">
        <f t="shared" si="36"/>
        <v>6022.965156794425</v>
      </c>
      <c r="K235" s="7">
        <f t="shared" si="37"/>
        <v>0.0006940932812577183</v>
      </c>
      <c r="L235" s="30">
        <f t="shared" si="29"/>
        <v>36053.88729839103</v>
      </c>
      <c r="M235" s="10">
        <f t="shared" si="30"/>
        <v>11690.071299244668</v>
      </c>
      <c r="N235" s="31">
        <f t="shared" si="31"/>
        <v>47743.958597635705</v>
      </c>
    </row>
    <row r="236" spans="1:14" s="4" customFormat="1" ht="12.75">
      <c r="A236" s="9" t="s">
        <v>481</v>
      </c>
      <c r="B236" s="26" t="s">
        <v>3</v>
      </c>
      <c r="C236" s="58">
        <v>2337</v>
      </c>
      <c r="D236" s="116">
        <v>2617754</v>
      </c>
      <c r="E236" s="27">
        <v>172600</v>
      </c>
      <c r="F236" s="28">
        <f t="shared" si="32"/>
        <v>35444.32849362688</v>
      </c>
      <c r="G236" s="29">
        <f t="shared" si="33"/>
        <v>0.0016235137100786673</v>
      </c>
      <c r="H236" s="7">
        <f t="shared" si="34"/>
        <v>15.1665932792584</v>
      </c>
      <c r="I236" s="7">
        <f t="shared" si="35"/>
        <v>12074.328493626881</v>
      </c>
      <c r="J236" s="7">
        <f t="shared" si="36"/>
        <v>12074.328493626881</v>
      </c>
      <c r="K236" s="7">
        <f t="shared" si="37"/>
        <v>0.001391459200734522</v>
      </c>
      <c r="L236" s="30">
        <f t="shared" si="29"/>
        <v>83398.07679519075</v>
      </c>
      <c r="M236" s="10">
        <f t="shared" si="30"/>
        <v>23435.26108926109</v>
      </c>
      <c r="N236" s="31">
        <f t="shared" si="31"/>
        <v>106833.33788445184</v>
      </c>
    </row>
    <row r="237" spans="1:14" s="4" customFormat="1" ht="12.75">
      <c r="A237" s="25" t="s">
        <v>490</v>
      </c>
      <c r="B237" s="26" t="s">
        <v>285</v>
      </c>
      <c r="C237" s="58">
        <v>2945</v>
      </c>
      <c r="D237" s="116">
        <v>1758973</v>
      </c>
      <c r="E237" s="27">
        <v>159400</v>
      </c>
      <c r="F237" s="28">
        <f t="shared" si="32"/>
        <v>32497.964146800503</v>
      </c>
      <c r="G237" s="29">
        <f t="shared" si="33"/>
        <v>0.0014885566347084935</v>
      </c>
      <c r="H237" s="7">
        <f t="shared" si="34"/>
        <v>11.034962358845672</v>
      </c>
      <c r="I237" s="7">
        <f t="shared" si="35"/>
        <v>3047.964146800503</v>
      </c>
      <c r="J237" s="7">
        <f t="shared" si="36"/>
        <v>3047.964146800503</v>
      </c>
      <c r="K237" s="7">
        <f t="shared" si="37"/>
        <v>0.00035125081761797934</v>
      </c>
      <c r="L237" s="30">
        <f t="shared" si="29"/>
        <v>76465.48333083944</v>
      </c>
      <c r="M237" s="10">
        <f t="shared" si="30"/>
        <v>5915.84332070136</v>
      </c>
      <c r="N237" s="31">
        <f t="shared" si="31"/>
        <v>82381.3266515408</v>
      </c>
    </row>
    <row r="238" spans="1:14" s="4" customFormat="1" ht="12.75">
      <c r="A238" s="9" t="s">
        <v>481</v>
      </c>
      <c r="B238" s="26" t="s">
        <v>4</v>
      </c>
      <c r="C238" s="58">
        <v>36308</v>
      </c>
      <c r="D238" s="116">
        <v>49872379</v>
      </c>
      <c r="E238" s="27">
        <v>2237250</v>
      </c>
      <c r="F238" s="28">
        <f t="shared" si="32"/>
        <v>809371.4769167504</v>
      </c>
      <c r="G238" s="29">
        <f t="shared" si="33"/>
        <v>0.037072946368760636</v>
      </c>
      <c r="H238" s="7">
        <f t="shared" si="34"/>
        <v>22.29182210302827</v>
      </c>
      <c r="I238" s="7">
        <f t="shared" si="35"/>
        <v>446291.4769167504</v>
      </c>
      <c r="J238" s="7">
        <f t="shared" si="36"/>
        <v>446291.4769167504</v>
      </c>
      <c r="K238" s="7">
        <f t="shared" si="37"/>
        <v>0.05143113193358849</v>
      </c>
      <c r="L238" s="30">
        <f t="shared" si="29"/>
        <v>1904395.638356558</v>
      </c>
      <c r="M238" s="10">
        <f t="shared" si="30"/>
        <v>866214.4059585982</v>
      </c>
      <c r="N238" s="31">
        <f t="shared" si="31"/>
        <v>2770610.0443151565</v>
      </c>
    </row>
    <row r="239" spans="1:14" s="4" customFormat="1" ht="12.75">
      <c r="A239" s="25" t="s">
        <v>494</v>
      </c>
      <c r="B239" s="26" t="s">
        <v>379</v>
      </c>
      <c r="C239" s="58">
        <v>924</v>
      </c>
      <c r="D239" s="116">
        <v>1944209</v>
      </c>
      <c r="E239" s="27">
        <v>130000</v>
      </c>
      <c r="F239" s="28">
        <f t="shared" si="32"/>
        <v>13818.839353846153</v>
      </c>
      <c r="G239" s="29">
        <f t="shared" si="33"/>
        <v>0.0006329665732665194</v>
      </c>
      <c r="H239" s="7">
        <f t="shared" si="34"/>
        <v>14.955453846153846</v>
      </c>
      <c r="I239" s="7">
        <f t="shared" si="35"/>
        <v>4578.839353846153</v>
      </c>
      <c r="J239" s="7">
        <f t="shared" si="36"/>
        <v>4578.839353846153</v>
      </c>
      <c r="K239" s="7">
        <f t="shared" si="37"/>
        <v>0.0005276705989039019</v>
      </c>
      <c r="L239" s="30">
        <f t="shared" si="29"/>
        <v>32514.782325744614</v>
      </c>
      <c r="M239" s="10">
        <f t="shared" si="30"/>
        <v>8887.14397656209</v>
      </c>
      <c r="N239" s="31">
        <f t="shared" si="31"/>
        <v>41401.9263023067</v>
      </c>
    </row>
    <row r="240" spans="1:14" s="4" customFormat="1" ht="12.75">
      <c r="A240" s="25" t="s">
        <v>496</v>
      </c>
      <c r="B240" s="26" t="s">
        <v>450</v>
      </c>
      <c r="C240" s="58">
        <v>2996</v>
      </c>
      <c r="D240" s="116">
        <v>4065261</v>
      </c>
      <c r="E240" s="27">
        <v>277500</v>
      </c>
      <c r="F240" s="28">
        <f t="shared" si="32"/>
        <v>43890.16921081081</v>
      </c>
      <c r="G240" s="29">
        <f t="shared" si="33"/>
        <v>0.0020103721661488463</v>
      </c>
      <c r="H240" s="7">
        <f t="shared" si="34"/>
        <v>14.64958918918919</v>
      </c>
      <c r="I240" s="7">
        <f t="shared" si="35"/>
        <v>13930.169210810811</v>
      </c>
      <c r="J240" s="7">
        <f t="shared" si="36"/>
        <v>13930.169210810811</v>
      </c>
      <c r="K240" s="7">
        <f t="shared" si="37"/>
        <v>0.0016053283730356025</v>
      </c>
      <c r="L240" s="30">
        <f t="shared" si="29"/>
        <v>103270.56141168739</v>
      </c>
      <c r="M240" s="10">
        <f t="shared" si="30"/>
        <v>27037.292603497524</v>
      </c>
      <c r="N240" s="31">
        <f t="shared" si="31"/>
        <v>130307.85401518492</v>
      </c>
    </row>
    <row r="241" spans="1:14" s="4" customFormat="1" ht="12.75">
      <c r="A241" s="9" t="s">
        <v>482</v>
      </c>
      <c r="B241" s="26" t="s">
        <v>42</v>
      </c>
      <c r="C241" s="58">
        <v>2254</v>
      </c>
      <c r="D241" s="116">
        <v>1471755</v>
      </c>
      <c r="E241" s="27">
        <v>66000</v>
      </c>
      <c r="F241" s="28">
        <f t="shared" si="32"/>
        <v>50262.663181818185</v>
      </c>
      <c r="G241" s="29">
        <f t="shared" si="33"/>
        <v>0.0023022617792130174</v>
      </c>
      <c r="H241" s="7">
        <f t="shared" si="34"/>
        <v>22.299318181818183</v>
      </c>
      <c r="I241" s="7">
        <f t="shared" si="35"/>
        <v>27722.663181818185</v>
      </c>
      <c r="J241" s="7">
        <f t="shared" si="36"/>
        <v>27722.663181818185</v>
      </c>
      <c r="K241" s="7">
        <f t="shared" si="37"/>
        <v>0.0031947908965344013</v>
      </c>
      <c r="L241" s="30">
        <f t="shared" si="29"/>
        <v>118264.60317118982</v>
      </c>
      <c r="M241" s="10">
        <f t="shared" si="30"/>
        <v>53807.36908876345</v>
      </c>
      <c r="N241" s="31">
        <f t="shared" si="31"/>
        <v>172071.97225995327</v>
      </c>
    </row>
    <row r="242" spans="1:14" s="4" customFormat="1" ht="12.75">
      <c r="A242" s="25" t="s">
        <v>496</v>
      </c>
      <c r="B242" s="26" t="s">
        <v>451</v>
      </c>
      <c r="C242" s="58">
        <v>3838</v>
      </c>
      <c r="D242" s="116">
        <v>3674720</v>
      </c>
      <c r="E242" s="27">
        <v>308800</v>
      </c>
      <c r="F242" s="28">
        <f t="shared" si="32"/>
        <v>45672.2</v>
      </c>
      <c r="G242" s="29">
        <f t="shared" si="33"/>
        <v>0.0020919973948099325</v>
      </c>
      <c r="H242" s="7">
        <f t="shared" si="34"/>
        <v>11.9</v>
      </c>
      <c r="I242" s="7">
        <f t="shared" si="35"/>
        <v>7292.200000000002</v>
      </c>
      <c r="J242" s="7">
        <f t="shared" si="36"/>
        <v>7292.200000000002</v>
      </c>
      <c r="K242" s="7">
        <f t="shared" si="37"/>
        <v>0.0008403613326365939</v>
      </c>
      <c r="L242" s="30">
        <f t="shared" si="29"/>
        <v>107463.55777879071</v>
      </c>
      <c r="M242" s="10">
        <f t="shared" si="30"/>
        <v>14153.54990592744</v>
      </c>
      <c r="N242" s="31">
        <f t="shared" si="31"/>
        <v>121617.10768471815</v>
      </c>
    </row>
    <row r="243" spans="1:14" s="4" customFormat="1" ht="12.75">
      <c r="A243" s="25" t="s">
        <v>490</v>
      </c>
      <c r="B243" s="26" t="s">
        <v>286</v>
      </c>
      <c r="C243" s="58">
        <v>5091</v>
      </c>
      <c r="D243" s="116">
        <v>6103600</v>
      </c>
      <c r="E243" s="27">
        <v>294800</v>
      </c>
      <c r="F243" s="28">
        <f t="shared" si="32"/>
        <v>105405.11397557666</v>
      </c>
      <c r="G243" s="29">
        <f t="shared" si="33"/>
        <v>0.004828040336058925</v>
      </c>
      <c r="H243" s="7">
        <f t="shared" si="34"/>
        <v>20.704206241519675</v>
      </c>
      <c r="I243" s="7">
        <f t="shared" si="35"/>
        <v>54495.11397557666</v>
      </c>
      <c r="J243" s="7">
        <f t="shared" si="36"/>
        <v>54495.11397557666</v>
      </c>
      <c r="K243" s="7">
        <f t="shared" si="37"/>
        <v>0.0062800782483610805</v>
      </c>
      <c r="L243" s="30">
        <f t="shared" si="29"/>
        <v>248011.01229838733</v>
      </c>
      <c r="M243" s="10">
        <f t="shared" si="30"/>
        <v>105770.45545686188</v>
      </c>
      <c r="N243" s="31">
        <f t="shared" si="31"/>
        <v>353781.46775524924</v>
      </c>
    </row>
    <row r="244" spans="1:14" s="4" customFormat="1" ht="12.75">
      <c r="A244" s="25" t="s">
        <v>489</v>
      </c>
      <c r="B244" s="26" t="s">
        <v>232</v>
      </c>
      <c r="C244" s="58">
        <v>45</v>
      </c>
      <c r="D244" s="116">
        <v>106738</v>
      </c>
      <c r="E244" s="27">
        <v>35200</v>
      </c>
      <c r="F244" s="28">
        <f t="shared" si="32"/>
        <v>136.45482954545454</v>
      </c>
      <c r="G244" s="29">
        <f t="shared" si="33"/>
        <v>6.250260506792411E-06</v>
      </c>
      <c r="H244" s="7">
        <f t="shared" si="34"/>
        <v>3.0323295454545454</v>
      </c>
      <c r="I244" s="7">
        <f t="shared" si="35"/>
        <v>-313.5451704545455</v>
      </c>
      <c r="J244" s="7">
        <f t="shared" si="36"/>
        <v>0</v>
      </c>
      <c r="K244" s="7">
        <f t="shared" si="37"/>
        <v>0</v>
      </c>
      <c r="L244" s="30">
        <f t="shared" si="29"/>
        <v>321.06886594149165</v>
      </c>
      <c r="M244" s="10">
        <f t="shared" si="30"/>
        <v>0</v>
      </c>
      <c r="N244" s="31">
        <f t="shared" si="31"/>
        <v>321.06886594149165</v>
      </c>
    </row>
    <row r="245" spans="1:14" s="4" customFormat="1" ht="12.75">
      <c r="A245" s="25" t="s">
        <v>494</v>
      </c>
      <c r="B245" s="26" t="s">
        <v>380</v>
      </c>
      <c r="C245" s="58">
        <v>2193</v>
      </c>
      <c r="D245" s="116">
        <v>6071994</v>
      </c>
      <c r="E245" s="27">
        <v>427850</v>
      </c>
      <c r="F245" s="28">
        <f t="shared" si="32"/>
        <v>31122.783316582914</v>
      </c>
      <c r="G245" s="29">
        <f t="shared" si="33"/>
        <v>0.0014255670105124234</v>
      </c>
      <c r="H245" s="7">
        <f t="shared" si="34"/>
        <v>14.191875657356551</v>
      </c>
      <c r="I245" s="7">
        <f t="shared" si="35"/>
        <v>9192.783316582916</v>
      </c>
      <c r="J245" s="7">
        <f t="shared" si="36"/>
        <v>9192.783316582916</v>
      </c>
      <c r="K245" s="7">
        <f t="shared" si="37"/>
        <v>0.001059386692433431</v>
      </c>
      <c r="L245" s="30">
        <f t="shared" si="29"/>
        <v>73229.77704551986</v>
      </c>
      <c r="M245" s="10">
        <f t="shared" si="30"/>
        <v>17842.423061028694</v>
      </c>
      <c r="N245" s="31">
        <f t="shared" si="31"/>
        <v>91072.20010654855</v>
      </c>
    </row>
    <row r="246" spans="1:14" s="4" customFormat="1" ht="12.75">
      <c r="A246" s="9" t="s">
        <v>482</v>
      </c>
      <c r="B246" s="26" t="s">
        <v>43</v>
      </c>
      <c r="C246" s="58">
        <v>973</v>
      </c>
      <c r="D246" s="116">
        <v>992850</v>
      </c>
      <c r="E246" s="27">
        <v>65750</v>
      </c>
      <c r="F246" s="28">
        <f t="shared" si="32"/>
        <v>14692.669961977186</v>
      </c>
      <c r="G246" s="29">
        <f t="shared" si="33"/>
        <v>0.0006729920451228193</v>
      </c>
      <c r="H246" s="7">
        <f t="shared" si="34"/>
        <v>15.100380228136881</v>
      </c>
      <c r="I246" s="7">
        <f t="shared" si="35"/>
        <v>4962.669961977185</v>
      </c>
      <c r="J246" s="7">
        <f t="shared" si="36"/>
        <v>4962.669961977185</v>
      </c>
      <c r="K246" s="7">
        <f t="shared" si="37"/>
        <v>0.0005719036700423386</v>
      </c>
      <c r="L246" s="30">
        <f t="shared" si="29"/>
        <v>34570.84588400905</v>
      </c>
      <c r="M246" s="10">
        <f t="shared" si="30"/>
        <v>9632.127063642127</v>
      </c>
      <c r="N246" s="31">
        <f t="shared" si="31"/>
        <v>44202.97294765118</v>
      </c>
    </row>
    <row r="247" spans="1:14" s="4" customFormat="1" ht="12.75">
      <c r="A247" s="9" t="s">
        <v>481</v>
      </c>
      <c r="B247" s="26" t="s">
        <v>5</v>
      </c>
      <c r="C247" s="58">
        <v>8989</v>
      </c>
      <c r="D247" s="116">
        <v>10532688</v>
      </c>
      <c r="E247" s="27">
        <v>536150</v>
      </c>
      <c r="F247" s="28">
        <f t="shared" si="32"/>
        <v>176589.26127389722</v>
      </c>
      <c r="G247" s="29">
        <f t="shared" si="33"/>
        <v>0.008088602575229649</v>
      </c>
      <c r="H247" s="7">
        <f t="shared" si="34"/>
        <v>19.645039634430663</v>
      </c>
      <c r="I247" s="7">
        <f t="shared" si="35"/>
        <v>86699.26127389724</v>
      </c>
      <c r="J247" s="7">
        <f t="shared" si="36"/>
        <v>86699.26127389724</v>
      </c>
      <c r="K247" s="7">
        <f t="shared" si="37"/>
        <v>0.009991320416711075</v>
      </c>
      <c r="L247" s="30">
        <f t="shared" si="29"/>
        <v>415502.4343478402</v>
      </c>
      <c r="M247" s="10">
        <f t="shared" si="30"/>
        <v>168276.01015429452</v>
      </c>
      <c r="N247" s="31">
        <f t="shared" si="31"/>
        <v>583778.4445021347</v>
      </c>
    </row>
    <row r="248" spans="1:14" s="4" customFormat="1" ht="12.75">
      <c r="A248" s="25" t="s">
        <v>486</v>
      </c>
      <c r="B248" s="26" t="s">
        <v>166</v>
      </c>
      <c r="C248" s="58">
        <v>3637</v>
      </c>
      <c r="D248" s="116">
        <v>4792680</v>
      </c>
      <c r="E248" s="27">
        <v>340250</v>
      </c>
      <c r="F248" s="28">
        <f t="shared" si="32"/>
        <v>51229.91083027186</v>
      </c>
      <c r="G248" s="29">
        <f t="shared" si="33"/>
        <v>0.002346566182344487</v>
      </c>
      <c r="H248" s="7">
        <f t="shared" si="34"/>
        <v>14.08576047024247</v>
      </c>
      <c r="I248" s="7">
        <f t="shared" si="35"/>
        <v>14859.910830271861</v>
      </c>
      <c r="J248" s="7">
        <f t="shared" si="36"/>
        <v>14859.910830271861</v>
      </c>
      <c r="K248" s="7">
        <f t="shared" si="37"/>
        <v>0.0017124728433378423</v>
      </c>
      <c r="L248" s="30">
        <f t="shared" si="29"/>
        <v>120540.47062570266</v>
      </c>
      <c r="M248" s="10">
        <f t="shared" si="30"/>
        <v>28841.843275538853</v>
      </c>
      <c r="N248" s="31">
        <f t="shared" si="31"/>
        <v>149382.31390124152</v>
      </c>
    </row>
    <row r="249" spans="1:14" s="4" customFormat="1" ht="12.75">
      <c r="A249" s="9" t="s">
        <v>482</v>
      </c>
      <c r="B249" s="26" t="s">
        <v>44</v>
      </c>
      <c r="C249" s="58">
        <v>1059</v>
      </c>
      <c r="D249" s="116">
        <v>788533</v>
      </c>
      <c r="E249" s="27">
        <v>53200</v>
      </c>
      <c r="F249" s="28">
        <f t="shared" si="32"/>
        <v>15696.549755639098</v>
      </c>
      <c r="G249" s="29">
        <f t="shared" si="33"/>
        <v>0.0007189743694479679</v>
      </c>
      <c r="H249" s="7">
        <f t="shared" si="34"/>
        <v>14.822048872180451</v>
      </c>
      <c r="I249" s="7">
        <f t="shared" si="35"/>
        <v>5106.549755639097</v>
      </c>
      <c r="J249" s="7">
        <f t="shared" si="36"/>
        <v>5106.549755639097</v>
      </c>
      <c r="K249" s="7">
        <f t="shared" si="37"/>
        <v>0.0005884845393466916</v>
      </c>
      <c r="L249" s="30">
        <f t="shared" si="29"/>
        <v>36932.90626667394</v>
      </c>
      <c r="M249" s="10">
        <f t="shared" si="30"/>
        <v>9911.38570164553</v>
      </c>
      <c r="N249" s="31">
        <f t="shared" si="31"/>
        <v>46844.29196831947</v>
      </c>
    </row>
    <row r="250" spans="1:14" s="4" customFormat="1" ht="12.75">
      <c r="A250" s="9" t="s">
        <v>481</v>
      </c>
      <c r="B250" s="26" t="s">
        <v>6</v>
      </c>
      <c r="C250" s="58">
        <v>2070</v>
      </c>
      <c r="D250" s="116">
        <v>2979778</v>
      </c>
      <c r="E250" s="27">
        <v>189100</v>
      </c>
      <c r="F250" s="28">
        <f t="shared" si="32"/>
        <v>32618.405393971443</v>
      </c>
      <c r="G250" s="29">
        <f t="shared" si="33"/>
        <v>0.0014940733992897762</v>
      </c>
      <c r="H250" s="7">
        <f t="shared" si="34"/>
        <v>15.757683765203597</v>
      </c>
      <c r="I250" s="7">
        <f t="shared" si="35"/>
        <v>11918.405393971445</v>
      </c>
      <c r="J250" s="7">
        <f t="shared" si="36"/>
        <v>11918.405393971445</v>
      </c>
      <c r="K250" s="7">
        <f t="shared" si="37"/>
        <v>0.0013734904472972507</v>
      </c>
      <c r="L250" s="30">
        <f t="shared" si="29"/>
        <v>76748.8733344807</v>
      </c>
      <c r="M250" s="10">
        <f t="shared" si="30"/>
        <v>23132.627402244812</v>
      </c>
      <c r="N250" s="31">
        <f t="shared" si="31"/>
        <v>99881.50073672552</v>
      </c>
    </row>
    <row r="251" spans="1:14" s="4" customFormat="1" ht="12.75">
      <c r="A251" s="9" t="s">
        <v>481</v>
      </c>
      <c r="B251" s="26" t="s">
        <v>7</v>
      </c>
      <c r="C251" s="58">
        <v>3162</v>
      </c>
      <c r="D251" s="116">
        <v>3398811</v>
      </c>
      <c r="E251" s="27">
        <v>165900</v>
      </c>
      <c r="F251" s="28">
        <f t="shared" si="32"/>
        <v>64780.2313562387</v>
      </c>
      <c r="G251" s="29">
        <f t="shared" si="33"/>
        <v>0.0029672333549169098</v>
      </c>
      <c r="H251" s="7">
        <f t="shared" si="34"/>
        <v>20.487106690777576</v>
      </c>
      <c r="I251" s="7">
        <f t="shared" si="35"/>
        <v>33160.2313562387</v>
      </c>
      <c r="J251" s="7">
        <f t="shared" si="36"/>
        <v>33160.2313562387</v>
      </c>
      <c r="K251" s="7">
        <f t="shared" si="37"/>
        <v>0.003821422370898565</v>
      </c>
      <c r="L251" s="30">
        <f t="shared" si="29"/>
        <v>152423.44654460676</v>
      </c>
      <c r="M251" s="10">
        <f t="shared" si="30"/>
        <v>64361.23383788491</v>
      </c>
      <c r="N251" s="31">
        <f t="shared" si="31"/>
        <v>216784.68038249167</v>
      </c>
    </row>
    <row r="252" spans="1:14" s="4" customFormat="1" ht="12.75">
      <c r="A252" s="25" t="s">
        <v>483</v>
      </c>
      <c r="B252" s="26" t="s">
        <v>87</v>
      </c>
      <c r="C252" s="58">
        <v>226</v>
      </c>
      <c r="D252" s="116">
        <v>1193039</v>
      </c>
      <c r="E252" s="27">
        <v>152500</v>
      </c>
      <c r="F252" s="28">
        <f t="shared" si="32"/>
        <v>1768.0446819672131</v>
      </c>
      <c r="G252" s="29">
        <f t="shared" si="33"/>
        <v>8.098460044803986E-05</v>
      </c>
      <c r="H252" s="7">
        <f t="shared" si="34"/>
        <v>7.823206557377049</v>
      </c>
      <c r="I252" s="7">
        <f t="shared" si="35"/>
        <v>-491.95531803278686</v>
      </c>
      <c r="J252" s="7">
        <f t="shared" si="36"/>
        <v>0</v>
      </c>
      <c r="K252" s="7">
        <f t="shared" si="37"/>
        <v>0</v>
      </c>
      <c r="L252" s="30">
        <f t="shared" si="29"/>
        <v>4160.0880149427285</v>
      </c>
      <c r="M252" s="10">
        <f t="shared" si="30"/>
        <v>0</v>
      </c>
      <c r="N252" s="31">
        <f t="shared" si="31"/>
        <v>4160.0880149427285</v>
      </c>
    </row>
    <row r="253" spans="1:14" s="4" customFormat="1" ht="12.75">
      <c r="A253" s="25" t="s">
        <v>489</v>
      </c>
      <c r="B253" s="26" t="s">
        <v>233</v>
      </c>
      <c r="C253" s="58">
        <v>1107</v>
      </c>
      <c r="D253" s="116">
        <v>4096186</v>
      </c>
      <c r="E253" s="27">
        <v>502350</v>
      </c>
      <c r="F253" s="28">
        <f t="shared" si="32"/>
        <v>9026.531107793371</v>
      </c>
      <c r="G253" s="29">
        <f t="shared" si="33"/>
        <v>0.000413456754035815</v>
      </c>
      <c r="H253" s="7">
        <f t="shared" si="34"/>
        <v>8.154047974519758</v>
      </c>
      <c r="I253" s="7">
        <f t="shared" si="35"/>
        <v>-2043.4688922066284</v>
      </c>
      <c r="J253" s="7">
        <f t="shared" si="36"/>
        <v>0</v>
      </c>
      <c r="K253" s="7">
        <f t="shared" si="37"/>
        <v>0</v>
      </c>
      <c r="L253" s="30">
        <f t="shared" si="29"/>
        <v>21238.809324806003</v>
      </c>
      <c r="M253" s="10">
        <f t="shared" si="30"/>
        <v>0</v>
      </c>
      <c r="N253" s="31">
        <f t="shared" si="31"/>
        <v>21238.809324806003</v>
      </c>
    </row>
    <row r="254" spans="1:14" s="4" customFormat="1" ht="12.75">
      <c r="A254" s="25" t="s">
        <v>490</v>
      </c>
      <c r="B254" s="26" t="s">
        <v>287</v>
      </c>
      <c r="C254" s="58">
        <v>359</v>
      </c>
      <c r="D254" s="116">
        <v>748316</v>
      </c>
      <c r="E254" s="27">
        <v>46800</v>
      </c>
      <c r="F254" s="28">
        <f t="shared" si="32"/>
        <v>5740.287264957265</v>
      </c>
      <c r="G254" s="29">
        <f t="shared" si="33"/>
        <v>0.00026293163026417017</v>
      </c>
      <c r="H254" s="7">
        <f t="shared" si="34"/>
        <v>15.98965811965812</v>
      </c>
      <c r="I254" s="7">
        <f t="shared" si="35"/>
        <v>2150.287264957265</v>
      </c>
      <c r="J254" s="7">
        <f t="shared" si="36"/>
        <v>2150.287264957265</v>
      </c>
      <c r="K254" s="7">
        <f t="shared" si="37"/>
        <v>0.0002478015237556545</v>
      </c>
      <c r="L254" s="30">
        <f t="shared" si="29"/>
        <v>13506.502690139552</v>
      </c>
      <c r="M254" s="10">
        <f t="shared" si="30"/>
        <v>4173.527620834983</v>
      </c>
      <c r="N254" s="31">
        <f t="shared" si="31"/>
        <v>17680.030310974536</v>
      </c>
    </row>
    <row r="255" spans="1:14" s="4" customFormat="1" ht="12.75">
      <c r="A255" s="25" t="s">
        <v>495</v>
      </c>
      <c r="B255" s="26" t="s">
        <v>416</v>
      </c>
      <c r="C255" s="58">
        <v>1216</v>
      </c>
      <c r="D255" s="116">
        <v>2855490</v>
      </c>
      <c r="E255" s="27">
        <v>177100</v>
      </c>
      <c r="F255" s="28">
        <f t="shared" si="32"/>
        <v>19606.30062111801</v>
      </c>
      <c r="G255" s="29">
        <f t="shared" si="33"/>
        <v>0.0008980589903976433</v>
      </c>
      <c r="H255" s="7">
        <f t="shared" si="34"/>
        <v>16.12360248447205</v>
      </c>
      <c r="I255" s="7">
        <f t="shared" si="35"/>
        <v>7446.300621118011</v>
      </c>
      <c r="J255" s="7">
        <f t="shared" si="36"/>
        <v>7446.300621118011</v>
      </c>
      <c r="K255" s="7">
        <f t="shared" si="37"/>
        <v>0.0008581200615966961</v>
      </c>
      <c r="L255" s="30">
        <f t="shared" si="29"/>
        <v>46132.282211626676</v>
      </c>
      <c r="M255" s="10">
        <f t="shared" si="30"/>
        <v>14452.646314628268</v>
      </c>
      <c r="N255" s="31">
        <f t="shared" si="31"/>
        <v>60584.928526254946</v>
      </c>
    </row>
    <row r="256" spans="1:14" s="4" customFormat="1" ht="12.75">
      <c r="A256" s="9" t="s">
        <v>482</v>
      </c>
      <c r="B256" s="26" t="s">
        <v>45</v>
      </c>
      <c r="C256" s="58">
        <v>391</v>
      </c>
      <c r="D256" s="116">
        <v>386576</v>
      </c>
      <c r="E256" s="27">
        <v>24350</v>
      </c>
      <c r="F256" s="28">
        <f t="shared" si="32"/>
        <v>6207.442135523614</v>
      </c>
      <c r="G256" s="29">
        <f t="shared" si="33"/>
        <v>0.00028432947779937916</v>
      </c>
      <c r="H256" s="7">
        <f t="shared" si="34"/>
        <v>15.875811088295688</v>
      </c>
      <c r="I256" s="7">
        <f t="shared" si="35"/>
        <v>2297.442135523614</v>
      </c>
      <c r="J256" s="7">
        <f t="shared" si="36"/>
        <v>2297.442135523614</v>
      </c>
      <c r="K256" s="7">
        <f t="shared" si="37"/>
        <v>0.0002647598166073457</v>
      </c>
      <c r="L256" s="30">
        <f t="shared" si="29"/>
        <v>14605.686097655509</v>
      </c>
      <c r="M256" s="10">
        <f t="shared" si="30"/>
        <v>4459.142909014287</v>
      </c>
      <c r="N256" s="31">
        <f t="shared" si="31"/>
        <v>19064.829006669795</v>
      </c>
    </row>
    <row r="257" spans="1:14" s="4" customFormat="1" ht="12.75">
      <c r="A257" s="25" t="s">
        <v>496</v>
      </c>
      <c r="B257" s="26" t="s">
        <v>452</v>
      </c>
      <c r="C257" s="58">
        <v>4408</v>
      </c>
      <c r="D257" s="116">
        <v>5518260</v>
      </c>
      <c r="E257" s="27">
        <v>495100</v>
      </c>
      <c r="F257" s="28">
        <f t="shared" si="32"/>
        <v>49130.45865481721</v>
      </c>
      <c r="G257" s="29">
        <f t="shared" si="33"/>
        <v>0.0022504015902823755</v>
      </c>
      <c r="H257" s="7">
        <f t="shared" si="34"/>
        <v>11.145748333669966</v>
      </c>
      <c r="I257" s="7">
        <f t="shared" si="35"/>
        <v>5050.458654817208</v>
      </c>
      <c r="J257" s="7">
        <f t="shared" si="36"/>
        <v>5050.458654817208</v>
      </c>
      <c r="K257" s="7">
        <f t="shared" si="37"/>
        <v>0.0005820205377784767</v>
      </c>
      <c r="L257" s="30">
        <f t="shared" si="29"/>
        <v>115600.60348199644</v>
      </c>
      <c r="M257" s="10">
        <f t="shared" si="30"/>
        <v>9802.517569290272</v>
      </c>
      <c r="N257" s="31">
        <f t="shared" si="31"/>
        <v>125403.12105128671</v>
      </c>
    </row>
    <row r="258" spans="1:14" s="4" customFormat="1" ht="12.75">
      <c r="A258" s="25" t="s">
        <v>495</v>
      </c>
      <c r="B258" s="26" t="s">
        <v>417</v>
      </c>
      <c r="C258" s="58">
        <v>2131</v>
      </c>
      <c r="D258" s="116">
        <v>2808217</v>
      </c>
      <c r="E258" s="27">
        <v>133750</v>
      </c>
      <c r="F258" s="28">
        <f t="shared" si="32"/>
        <v>44742.50786542056</v>
      </c>
      <c r="G258" s="29">
        <f t="shared" si="33"/>
        <v>0.0020494132074155118</v>
      </c>
      <c r="H258" s="7">
        <f t="shared" si="34"/>
        <v>20.99601495327103</v>
      </c>
      <c r="I258" s="7">
        <f t="shared" si="35"/>
        <v>23432.507865420564</v>
      </c>
      <c r="J258" s="7">
        <f t="shared" si="36"/>
        <v>23432.507865420564</v>
      </c>
      <c r="K258" s="7">
        <f t="shared" si="37"/>
        <v>0.0027003885709116987</v>
      </c>
      <c r="L258" s="30">
        <f t="shared" si="29"/>
        <v>105276.05587564471</v>
      </c>
      <c r="M258" s="10">
        <f t="shared" si="30"/>
        <v>45480.53666853174</v>
      </c>
      <c r="N258" s="31">
        <f t="shared" si="31"/>
        <v>150756.59254417644</v>
      </c>
    </row>
    <row r="259" spans="1:14" s="4" customFormat="1" ht="12.75">
      <c r="A259" s="25" t="s">
        <v>495</v>
      </c>
      <c r="B259" s="26" t="s">
        <v>418</v>
      </c>
      <c r="C259" s="58">
        <v>1122</v>
      </c>
      <c r="D259" s="116">
        <v>1597053</v>
      </c>
      <c r="E259" s="27">
        <v>109600</v>
      </c>
      <c r="F259" s="28">
        <f t="shared" si="32"/>
        <v>16349.392937956205</v>
      </c>
      <c r="G259" s="29">
        <f t="shared" si="33"/>
        <v>0.0007488775980339965</v>
      </c>
      <c r="H259" s="7">
        <f t="shared" si="34"/>
        <v>14.571651459854015</v>
      </c>
      <c r="I259" s="7">
        <f t="shared" si="35"/>
        <v>5129.392937956205</v>
      </c>
      <c r="J259" s="7">
        <f t="shared" si="36"/>
        <v>5129.392937956205</v>
      </c>
      <c r="K259" s="7">
        <f t="shared" si="37"/>
        <v>0.0005911170133783508</v>
      </c>
      <c r="L259" s="30">
        <f t="shared" si="29"/>
        <v>38469.001550969944</v>
      </c>
      <c r="M259" s="10">
        <f t="shared" si="30"/>
        <v>9955.722406746238</v>
      </c>
      <c r="N259" s="31">
        <f t="shared" si="31"/>
        <v>48424.72395771618</v>
      </c>
    </row>
    <row r="260" spans="1:14" s="4" customFormat="1" ht="12.75">
      <c r="A260" s="9" t="s">
        <v>482</v>
      </c>
      <c r="B260" s="26" t="s">
        <v>46</v>
      </c>
      <c r="C260" s="58">
        <v>78</v>
      </c>
      <c r="D260" s="116">
        <v>72873</v>
      </c>
      <c r="E260" s="27">
        <v>11450</v>
      </c>
      <c r="F260" s="28">
        <f t="shared" si="32"/>
        <v>496.427423580786</v>
      </c>
      <c r="G260" s="29">
        <f t="shared" si="33"/>
        <v>2.2738665464838817E-05</v>
      </c>
      <c r="H260" s="7">
        <f t="shared" si="34"/>
        <v>6.364454148471616</v>
      </c>
      <c r="I260" s="7">
        <f t="shared" si="35"/>
        <v>-283.572576419214</v>
      </c>
      <c r="J260" s="7">
        <f t="shared" si="36"/>
        <v>0</v>
      </c>
      <c r="K260" s="7">
        <f t="shared" si="37"/>
        <v>0</v>
      </c>
      <c r="L260" s="30">
        <f t="shared" si="29"/>
        <v>1168.0597194124657</v>
      </c>
      <c r="M260" s="10">
        <f t="shared" si="30"/>
        <v>0</v>
      </c>
      <c r="N260" s="31">
        <f t="shared" si="31"/>
        <v>1168.0597194124657</v>
      </c>
    </row>
    <row r="261" spans="1:14" s="4" customFormat="1" ht="12.75">
      <c r="A261" s="9" t="s">
        <v>482</v>
      </c>
      <c r="B261" s="26" t="s">
        <v>47</v>
      </c>
      <c r="C261" s="58">
        <v>3835</v>
      </c>
      <c r="D261" s="116">
        <v>5849291</v>
      </c>
      <c r="E261" s="27">
        <v>311200</v>
      </c>
      <c r="F261" s="28">
        <f t="shared" si="32"/>
        <v>72082.36177699229</v>
      </c>
      <c r="G261" s="29">
        <f t="shared" si="33"/>
        <v>0.003301704604753328</v>
      </c>
      <c r="H261" s="7">
        <f t="shared" si="34"/>
        <v>18.795922236503856</v>
      </c>
      <c r="I261" s="7">
        <f t="shared" si="35"/>
        <v>33732.361776992286</v>
      </c>
      <c r="J261" s="7">
        <f t="shared" si="36"/>
        <v>33732.361776992286</v>
      </c>
      <c r="K261" s="7">
        <f t="shared" si="37"/>
        <v>0.0038873553243044534</v>
      </c>
      <c r="L261" s="30">
        <f t="shared" si="29"/>
        <v>169604.85918465734</v>
      </c>
      <c r="M261" s="10">
        <f t="shared" si="30"/>
        <v>65471.69110219954</v>
      </c>
      <c r="N261" s="31">
        <f t="shared" si="31"/>
        <v>235076.5502868569</v>
      </c>
    </row>
    <row r="262" spans="1:14" s="4" customFormat="1" ht="12.75">
      <c r="A262" s="25" t="s">
        <v>493</v>
      </c>
      <c r="B262" s="26" t="s">
        <v>355</v>
      </c>
      <c r="C262" s="58">
        <v>4696</v>
      </c>
      <c r="D262" s="116">
        <v>6813702.5</v>
      </c>
      <c r="E262" s="27">
        <v>358950</v>
      </c>
      <c r="F262" s="28">
        <f t="shared" si="32"/>
        <v>89140.95818359104</v>
      </c>
      <c r="G262" s="29">
        <f t="shared" si="33"/>
        <v>0.004083066992414064</v>
      </c>
      <c r="H262" s="7">
        <f t="shared" si="34"/>
        <v>18.98231647861819</v>
      </c>
      <c r="I262" s="7">
        <f t="shared" si="35"/>
        <v>42180.95818359103</v>
      </c>
      <c r="J262" s="7">
        <f t="shared" si="36"/>
        <v>42180.95818359103</v>
      </c>
      <c r="K262" s="7">
        <f t="shared" si="37"/>
        <v>0.004860981079928004</v>
      </c>
      <c r="L262" s="30">
        <f aca="true" t="shared" si="38" ref="L262:L325">$B$508*G262</f>
        <v>209742.56791262745</v>
      </c>
      <c r="M262" s="10">
        <f aca="true" t="shared" si="39" ref="M262:M325">$G$508*K262</f>
        <v>81869.70965295713</v>
      </c>
      <c r="N262" s="31">
        <f aca="true" t="shared" si="40" ref="N262:N325">L262+M262</f>
        <v>291612.2775655846</v>
      </c>
    </row>
    <row r="263" spans="1:14" s="4" customFormat="1" ht="12.75">
      <c r="A263" s="25" t="s">
        <v>489</v>
      </c>
      <c r="B263" s="26" t="s">
        <v>234</v>
      </c>
      <c r="C263" s="58">
        <v>47</v>
      </c>
      <c r="D263" s="116">
        <v>201692</v>
      </c>
      <c r="E263" s="27">
        <v>21650</v>
      </c>
      <c r="F263" s="28">
        <f t="shared" si="32"/>
        <v>437.8533025404157</v>
      </c>
      <c r="G263" s="29">
        <f t="shared" si="33"/>
        <v>2.005570058423888E-05</v>
      </c>
      <c r="H263" s="7">
        <f t="shared" si="34"/>
        <v>9.316027713625866</v>
      </c>
      <c r="I263" s="7">
        <f t="shared" si="35"/>
        <v>-32.146697459584296</v>
      </c>
      <c r="J263" s="7">
        <f t="shared" si="36"/>
        <v>0</v>
      </c>
      <c r="K263" s="7">
        <f t="shared" si="37"/>
        <v>0</v>
      </c>
      <c r="L263" s="30">
        <f t="shared" si="38"/>
        <v>1030.2388252851033</v>
      </c>
      <c r="M263" s="10">
        <f t="shared" si="39"/>
        <v>0</v>
      </c>
      <c r="N263" s="31">
        <f t="shared" si="40"/>
        <v>1030.2388252851033</v>
      </c>
    </row>
    <row r="264" spans="1:14" s="4" customFormat="1" ht="12.75">
      <c r="A264" s="25" t="s">
        <v>486</v>
      </c>
      <c r="B264" s="26" t="s">
        <v>167</v>
      </c>
      <c r="C264" s="58">
        <v>2574</v>
      </c>
      <c r="D264" s="116">
        <v>4884543</v>
      </c>
      <c r="E264" s="27">
        <v>317550</v>
      </c>
      <c r="F264" s="28">
        <f aca="true" t="shared" si="41" ref="F264:F327">(C264*D264)/E264</f>
        <v>39593.1780255078</v>
      </c>
      <c r="G264" s="29">
        <f aca="true" t="shared" si="42" ref="G264:G327">F264/$F$499</f>
        <v>0.0018135501526444575</v>
      </c>
      <c r="H264" s="7">
        <f aca="true" t="shared" si="43" ref="H264:H327">D264/E264</f>
        <v>15.381965044874823</v>
      </c>
      <c r="I264" s="7">
        <f aca="true" t="shared" si="44" ref="I264:I327">(H264-10)*C264</f>
        <v>13853.178025507794</v>
      </c>
      <c r="J264" s="7">
        <f aca="true" t="shared" si="45" ref="J264:J327">IF(I264&gt;0,I264,0)</f>
        <v>13853.178025507794</v>
      </c>
      <c r="K264" s="7">
        <f aca="true" t="shared" si="46" ref="K264:K327">J264/$J$499</f>
        <v>0.0015964558222165747</v>
      </c>
      <c r="L264" s="30">
        <f t="shared" si="38"/>
        <v>93160.03552248643</v>
      </c>
      <c r="M264" s="10">
        <f t="shared" si="39"/>
        <v>26887.859156320712</v>
      </c>
      <c r="N264" s="31">
        <f t="shared" si="40"/>
        <v>120047.89467880715</v>
      </c>
    </row>
    <row r="265" spans="1:14" s="4" customFormat="1" ht="12.75">
      <c r="A265" s="9" t="s">
        <v>482</v>
      </c>
      <c r="B265" s="26" t="s">
        <v>48</v>
      </c>
      <c r="C265" s="58">
        <v>1915</v>
      </c>
      <c r="D265" s="116">
        <v>1738578</v>
      </c>
      <c r="E265" s="27">
        <v>135800</v>
      </c>
      <c r="F265" s="28">
        <f t="shared" si="41"/>
        <v>24516.766347569956</v>
      </c>
      <c r="G265" s="29">
        <f t="shared" si="42"/>
        <v>0.0011229809671590197</v>
      </c>
      <c r="H265" s="7">
        <f t="shared" si="43"/>
        <v>12.802488954344625</v>
      </c>
      <c r="I265" s="7">
        <f t="shared" si="44"/>
        <v>5366.766347569956</v>
      </c>
      <c r="J265" s="7">
        <f t="shared" si="45"/>
        <v>5366.766347569956</v>
      </c>
      <c r="K265" s="7">
        <f t="shared" si="46"/>
        <v>0.0006184721921769992</v>
      </c>
      <c r="L265" s="30">
        <f t="shared" si="38"/>
        <v>57686.271669444344</v>
      </c>
      <c r="M265" s="10">
        <f t="shared" si="39"/>
        <v>10416.444328705094</v>
      </c>
      <c r="N265" s="31">
        <f t="shared" si="40"/>
        <v>68102.71599814943</v>
      </c>
    </row>
    <row r="266" spans="1:14" s="4" customFormat="1" ht="12.75">
      <c r="A266" s="25" t="s">
        <v>485</v>
      </c>
      <c r="B266" s="26" t="s">
        <v>137</v>
      </c>
      <c r="C266" s="58">
        <v>533</v>
      </c>
      <c r="D266" s="116">
        <v>1095015</v>
      </c>
      <c r="E266" s="27">
        <v>72700</v>
      </c>
      <c r="F266" s="28">
        <f t="shared" si="41"/>
        <v>8028.101719394773</v>
      </c>
      <c r="G266" s="29">
        <f t="shared" si="42"/>
        <v>0.0003677240834083536</v>
      </c>
      <c r="H266" s="7">
        <f t="shared" si="43"/>
        <v>15.0621045392022</v>
      </c>
      <c r="I266" s="7">
        <f t="shared" si="44"/>
        <v>2698.101719394773</v>
      </c>
      <c r="J266" s="7">
        <f t="shared" si="45"/>
        <v>2698.101719394773</v>
      </c>
      <c r="K266" s="7">
        <f t="shared" si="46"/>
        <v>0.00031093227784477614</v>
      </c>
      <c r="L266" s="30">
        <f t="shared" si="38"/>
        <v>18889.573372340055</v>
      </c>
      <c r="M266" s="10">
        <f t="shared" si="39"/>
        <v>5236.789629566188</v>
      </c>
      <c r="N266" s="31">
        <f t="shared" si="40"/>
        <v>24126.363001906244</v>
      </c>
    </row>
    <row r="267" spans="1:14" s="4" customFormat="1" ht="12.75">
      <c r="A267" s="9" t="s">
        <v>482</v>
      </c>
      <c r="B267" s="26" t="s">
        <v>49</v>
      </c>
      <c r="C267" s="58">
        <v>1443</v>
      </c>
      <c r="D267" s="116">
        <v>1829598</v>
      </c>
      <c r="E267" s="27">
        <v>120700</v>
      </c>
      <c r="F267" s="28">
        <f t="shared" si="41"/>
        <v>21873.32157415079</v>
      </c>
      <c r="G267" s="29">
        <f t="shared" si="42"/>
        <v>0.0010018990052803095</v>
      </c>
      <c r="H267" s="7">
        <f t="shared" si="43"/>
        <v>15.158227009113505</v>
      </c>
      <c r="I267" s="7">
        <f t="shared" si="44"/>
        <v>7443.3215741507875</v>
      </c>
      <c r="J267" s="7">
        <f t="shared" si="45"/>
        <v>7443.3215741507875</v>
      </c>
      <c r="K267" s="7">
        <f t="shared" si="46"/>
        <v>0.000857776752872393</v>
      </c>
      <c r="L267" s="30">
        <f t="shared" si="38"/>
        <v>51466.42720950213</v>
      </c>
      <c r="M267" s="10">
        <f t="shared" si="39"/>
        <v>14446.864233785353</v>
      </c>
      <c r="N267" s="31">
        <f t="shared" si="40"/>
        <v>65913.29144328748</v>
      </c>
    </row>
    <row r="268" spans="1:14" s="4" customFormat="1" ht="12.75">
      <c r="A268" s="25" t="s">
        <v>495</v>
      </c>
      <c r="B268" s="26" t="s">
        <v>419</v>
      </c>
      <c r="C268" s="58">
        <v>527</v>
      </c>
      <c r="D268" s="116">
        <v>625588</v>
      </c>
      <c r="E268" s="27">
        <v>37350</v>
      </c>
      <c r="F268" s="28">
        <f t="shared" si="41"/>
        <v>8826.904310575635</v>
      </c>
      <c r="G268" s="29">
        <f t="shared" si="42"/>
        <v>0.0004043129260679537</v>
      </c>
      <c r="H268" s="7">
        <f t="shared" si="43"/>
        <v>16.74934404283802</v>
      </c>
      <c r="I268" s="7">
        <f t="shared" si="44"/>
        <v>3556.9043105756355</v>
      </c>
      <c r="J268" s="7">
        <f t="shared" si="45"/>
        <v>3556.9043105756355</v>
      </c>
      <c r="K268" s="7">
        <f t="shared" si="46"/>
        <v>0.0004099016547127322</v>
      </c>
      <c r="L268" s="30">
        <f t="shared" si="38"/>
        <v>20769.101146592493</v>
      </c>
      <c r="M268" s="10">
        <f t="shared" si="39"/>
        <v>6903.653584698814</v>
      </c>
      <c r="N268" s="31">
        <f t="shared" si="40"/>
        <v>27672.75473129131</v>
      </c>
    </row>
    <row r="269" spans="1:14" s="4" customFormat="1" ht="12.75">
      <c r="A269" s="9" t="s">
        <v>482</v>
      </c>
      <c r="B269" s="26" t="s">
        <v>50</v>
      </c>
      <c r="C269" s="58">
        <v>235</v>
      </c>
      <c r="D269" s="116">
        <v>453899</v>
      </c>
      <c r="E269" s="27">
        <v>27750</v>
      </c>
      <c r="F269" s="28">
        <f t="shared" si="41"/>
        <v>3843.8293693693695</v>
      </c>
      <c r="G269" s="29">
        <f t="shared" si="42"/>
        <v>0.00017606511240567848</v>
      </c>
      <c r="H269" s="7">
        <f t="shared" si="43"/>
        <v>16.35672072072072</v>
      </c>
      <c r="I269" s="7">
        <f t="shared" si="44"/>
        <v>1493.829369369369</v>
      </c>
      <c r="J269" s="7">
        <f t="shared" si="45"/>
        <v>1493.829369369369</v>
      </c>
      <c r="K269" s="7">
        <f t="shared" si="46"/>
        <v>0.0001721505772709094</v>
      </c>
      <c r="L269" s="30">
        <f t="shared" si="38"/>
        <v>9044.267180627121</v>
      </c>
      <c r="M269" s="10">
        <f t="shared" si="39"/>
        <v>2899.397785347286</v>
      </c>
      <c r="N269" s="31">
        <f t="shared" si="40"/>
        <v>11943.664965974407</v>
      </c>
    </row>
    <row r="270" spans="1:14" s="4" customFormat="1" ht="12.75">
      <c r="A270" s="25" t="s">
        <v>487</v>
      </c>
      <c r="B270" s="26" t="s">
        <v>190</v>
      </c>
      <c r="C270" s="58">
        <v>72</v>
      </c>
      <c r="D270" s="116">
        <v>335266</v>
      </c>
      <c r="E270" s="27">
        <v>33000</v>
      </c>
      <c r="F270" s="28">
        <f t="shared" si="41"/>
        <v>731.4894545454546</v>
      </c>
      <c r="G270" s="29">
        <f t="shared" si="42"/>
        <v>3.350559056143627E-05</v>
      </c>
      <c r="H270" s="7">
        <f t="shared" si="43"/>
        <v>10.159575757575757</v>
      </c>
      <c r="I270" s="7">
        <f t="shared" si="44"/>
        <v>11.489454545454507</v>
      </c>
      <c r="J270" s="7">
        <f t="shared" si="45"/>
        <v>11.489454545454507</v>
      </c>
      <c r="K270" s="7">
        <f t="shared" si="46"/>
        <v>1.324057668890831E-06</v>
      </c>
      <c r="L270" s="30">
        <f t="shared" si="38"/>
        <v>1721.1445751052406</v>
      </c>
      <c r="M270" s="10">
        <f t="shared" si="39"/>
        <v>22.300069704749625</v>
      </c>
      <c r="N270" s="31">
        <f t="shared" si="40"/>
        <v>1743.4446448099902</v>
      </c>
    </row>
    <row r="271" spans="1:14" s="4" customFormat="1" ht="12.75">
      <c r="A271" s="25" t="s">
        <v>490</v>
      </c>
      <c r="B271" s="26" t="s">
        <v>288</v>
      </c>
      <c r="C271" s="58">
        <v>688</v>
      </c>
      <c r="D271" s="116">
        <v>796300</v>
      </c>
      <c r="E271" s="27">
        <v>41650</v>
      </c>
      <c r="F271" s="28">
        <f t="shared" si="41"/>
        <v>13153.767106842737</v>
      </c>
      <c r="G271" s="29">
        <f t="shared" si="42"/>
        <v>0.0006025031971188512</v>
      </c>
      <c r="H271" s="7">
        <f t="shared" si="43"/>
        <v>19.118847539015608</v>
      </c>
      <c r="I271" s="7">
        <f t="shared" si="44"/>
        <v>6273.767106842738</v>
      </c>
      <c r="J271" s="7">
        <f t="shared" si="45"/>
        <v>6273.767106842738</v>
      </c>
      <c r="K271" s="7">
        <f t="shared" si="46"/>
        <v>0.0007229959801648324</v>
      </c>
      <c r="L271" s="30">
        <f t="shared" si="38"/>
        <v>30949.912890006428</v>
      </c>
      <c r="M271" s="10">
        <f t="shared" si="39"/>
        <v>12176.856894334314</v>
      </c>
      <c r="N271" s="31">
        <f t="shared" si="40"/>
        <v>43126.769784340744</v>
      </c>
    </row>
    <row r="272" spans="1:14" s="4" customFormat="1" ht="12.75">
      <c r="A272" s="25" t="s">
        <v>490</v>
      </c>
      <c r="B272" s="26" t="s">
        <v>289</v>
      </c>
      <c r="C272" s="58">
        <v>93</v>
      </c>
      <c r="D272" s="116">
        <v>147280</v>
      </c>
      <c r="E272" s="27">
        <v>8050</v>
      </c>
      <c r="F272" s="28">
        <f t="shared" si="41"/>
        <v>1701.495652173913</v>
      </c>
      <c r="G272" s="29">
        <f t="shared" si="42"/>
        <v>7.793634796721537E-05</v>
      </c>
      <c r="H272" s="7">
        <f t="shared" si="43"/>
        <v>18.295652173913044</v>
      </c>
      <c r="I272" s="7">
        <f t="shared" si="44"/>
        <v>771.4956521739132</v>
      </c>
      <c r="J272" s="7">
        <f t="shared" si="45"/>
        <v>771.4956521739132</v>
      </c>
      <c r="K272" s="7">
        <f t="shared" si="46"/>
        <v>8.890802698557469E-05</v>
      </c>
      <c r="L272" s="30">
        <f t="shared" si="38"/>
        <v>4003.502706849079</v>
      </c>
      <c r="M272" s="10">
        <f t="shared" si="39"/>
        <v>1497.4084933558483</v>
      </c>
      <c r="N272" s="31">
        <f t="shared" si="40"/>
        <v>5500.911200204928</v>
      </c>
    </row>
    <row r="273" spans="1:14" s="4" customFormat="1" ht="12.75">
      <c r="A273" s="9" t="s">
        <v>481</v>
      </c>
      <c r="B273" s="26" t="s">
        <v>8</v>
      </c>
      <c r="C273" s="58">
        <v>3040</v>
      </c>
      <c r="D273" s="116">
        <v>3055423</v>
      </c>
      <c r="E273" s="27">
        <v>152300</v>
      </c>
      <c r="F273" s="28">
        <f t="shared" si="41"/>
        <v>60988.08877216021</v>
      </c>
      <c r="G273" s="29">
        <f t="shared" si="42"/>
        <v>0.0027935357356509228</v>
      </c>
      <c r="H273" s="7">
        <f t="shared" si="43"/>
        <v>20.061871306631648</v>
      </c>
      <c r="I273" s="7">
        <f t="shared" si="44"/>
        <v>30588.08877216021</v>
      </c>
      <c r="J273" s="7">
        <f t="shared" si="45"/>
        <v>30588.08877216021</v>
      </c>
      <c r="K273" s="7">
        <f t="shared" si="46"/>
        <v>0.0035250057655274105</v>
      </c>
      <c r="L273" s="30">
        <f t="shared" si="38"/>
        <v>143500.79482891248</v>
      </c>
      <c r="M273" s="10">
        <f t="shared" si="39"/>
        <v>59368.920348277374</v>
      </c>
      <c r="N273" s="31">
        <f t="shared" si="40"/>
        <v>202869.71517718985</v>
      </c>
    </row>
    <row r="274" spans="1:14" s="4" customFormat="1" ht="12.75">
      <c r="A274" s="25" t="s">
        <v>495</v>
      </c>
      <c r="B274" s="26" t="s">
        <v>420</v>
      </c>
      <c r="C274" s="58">
        <v>147</v>
      </c>
      <c r="D274" s="116">
        <v>237926</v>
      </c>
      <c r="E274" s="27">
        <v>27050</v>
      </c>
      <c r="F274" s="28">
        <f t="shared" si="41"/>
        <v>1292.9804805914973</v>
      </c>
      <c r="G274" s="29">
        <f t="shared" si="42"/>
        <v>5.922446908485922E-05</v>
      </c>
      <c r="H274" s="7">
        <f t="shared" si="43"/>
        <v>8.795785582255084</v>
      </c>
      <c r="I274" s="7">
        <f t="shared" si="44"/>
        <v>-177.0195194085027</v>
      </c>
      <c r="J274" s="7">
        <f t="shared" si="45"/>
        <v>0</v>
      </c>
      <c r="K274" s="7">
        <f t="shared" si="46"/>
        <v>0</v>
      </c>
      <c r="L274" s="30">
        <f t="shared" si="38"/>
        <v>3042.294493869202</v>
      </c>
      <c r="M274" s="10">
        <f t="shared" si="39"/>
        <v>0</v>
      </c>
      <c r="N274" s="31">
        <f t="shared" si="40"/>
        <v>3042.294493869202</v>
      </c>
    </row>
    <row r="275" spans="1:14" s="4" customFormat="1" ht="12.75">
      <c r="A275" s="25" t="s">
        <v>491</v>
      </c>
      <c r="B275" s="26" t="s">
        <v>320</v>
      </c>
      <c r="C275" s="58">
        <v>250</v>
      </c>
      <c r="D275" s="116">
        <v>345141</v>
      </c>
      <c r="E275" s="27">
        <v>19150</v>
      </c>
      <c r="F275" s="28">
        <f t="shared" si="41"/>
        <v>4505.757180156658</v>
      </c>
      <c r="G275" s="29">
        <f t="shared" si="42"/>
        <v>0.00020638445887287844</v>
      </c>
      <c r="H275" s="7">
        <f t="shared" si="43"/>
        <v>18.02302872062663</v>
      </c>
      <c r="I275" s="7">
        <f t="shared" si="44"/>
        <v>2005.7571801566576</v>
      </c>
      <c r="J275" s="7">
        <f t="shared" si="45"/>
        <v>2005.7571801566576</v>
      </c>
      <c r="K275" s="7">
        <f t="shared" si="46"/>
        <v>0.00023114571416881944</v>
      </c>
      <c r="L275" s="30">
        <f t="shared" si="38"/>
        <v>10601.737973361613</v>
      </c>
      <c r="M275" s="10">
        <f t="shared" si="39"/>
        <v>3893.006822155117</v>
      </c>
      <c r="N275" s="31">
        <f t="shared" si="40"/>
        <v>14494.74479551673</v>
      </c>
    </row>
    <row r="276" spans="1:14" s="4" customFormat="1" ht="12.75">
      <c r="A276" s="25" t="s">
        <v>490</v>
      </c>
      <c r="B276" s="26" t="s">
        <v>290</v>
      </c>
      <c r="C276" s="58">
        <v>1331</v>
      </c>
      <c r="D276" s="116">
        <v>1425548</v>
      </c>
      <c r="E276" s="27">
        <v>60800</v>
      </c>
      <c r="F276" s="28">
        <f t="shared" si="41"/>
        <v>31207.309013157894</v>
      </c>
      <c r="G276" s="29">
        <f t="shared" si="42"/>
        <v>0.0014294386772381196</v>
      </c>
      <c r="H276" s="7">
        <f t="shared" si="43"/>
        <v>23.44651315789474</v>
      </c>
      <c r="I276" s="7">
        <f t="shared" si="44"/>
        <v>17897.309013157897</v>
      </c>
      <c r="J276" s="7">
        <f t="shared" si="45"/>
        <v>17897.309013157897</v>
      </c>
      <c r="K276" s="7">
        <f t="shared" si="46"/>
        <v>0.002062506027386288</v>
      </c>
      <c r="L276" s="30">
        <f t="shared" si="38"/>
        <v>73428.66021904068</v>
      </c>
      <c r="M276" s="10">
        <f t="shared" si="39"/>
        <v>34737.17894456203</v>
      </c>
      <c r="N276" s="31">
        <f t="shared" si="40"/>
        <v>108165.83916360271</v>
      </c>
    </row>
    <row r="277" spans="1:14" s="4" customFormat="1" ht="12.75">
      <c r="A277" s="25" t="s">
        <v>493</v>
      </c>
      <c r="B277" s="26" t="s">
        <v>356</v>
      </c>
      <c r="C277" s="58">
        <v>655</v>
      </c>
      <c r="D277" s="116">
        <v>897225</v>
      </c>
      <c r="E277" s="27">
        <v>62250</v>
      </c>
      <c r="F277" s="28">
        <f t="shared" si="41"/>
        <v>9440.680722891566</v>
      </c>
      <c r="G277" s="29">
        <f t="shared" si="42"/>
        <v>0.000432426716416584</v>
      </c>
      <c r="H277" s="7">
        <f t="shared" si="43"/>
        <v>14.413253012048193</v>
      </c>
      <c r="I277" s="7">
        <f t="shared" si="44"/>
        <v>2890.6807228915663</v>
      </c>
      <c r="J277" s="7">
        <f t="shared" si="45"/>
        <v>2890.6807228915663</v>
      </c>
      <c r="K277" s="7">
        <f t="shared" si="46"/>
        <v>0.0003331252988831997</v>
      </c>
      <c r="L277" s="30">
        <f t="shared" si="38"/>
        <v>22213.27499738514</v>
      </c>
      <c r="M277" s="10">
        <f t="shared" si="39"/>
        <v>5610.569358156412</v>
      </c>
      <c r="N277" s="31">
        <f t="shared" si="40"/>
        <v>27823.84435554155</v>
      </c>
    </row>
    <row r="278" spans="1:14" s="4" customFormat="1" ht="12.75">
      <c r="A278" s="9" t="s">
        <v>482</v>
      </c>
      <c r="B278" s="26" t="s">
        <v>51</v>
      </c>
      <c r="C278" s="58">
        <v>263</v>
      </c>
      <c r="D278" s="116">
        <v>252777</v>
      </c>
      <c r="E278" s="27">
        <v>14600</v>
      </c>
      <c r="F278" s="28">
        <f t="shared" si="41"/>
        <v>4553.448698630137</v>
      </c>
      <c r="G278" s="29">
        <f t="shared" si="42"/>
        <v>0.0002085689503666328</v>
      </c>
      <c r="H278" s="7">
        <f t="shared" si="43"/>
        <v>17.31349315068493</v>
      </c>
      <c r="I278" s="7">
        <f t="shared" si="44"/>
        <v>1923.4486986301367</v>
      </c>
      <c r="J278" s="7">
        <f t="shared" si="45"/>
        <v>1923.4486986301367</v>
      </c>
      <c r="K278" s="7">
        <f t="shared" si="46"/>
        <v>0.00022166039215037214</v>
      </c>
      <c r="L278" s="30">
        <f t="shared" si="38"/>
        <v>10713.952849173002</v>
      </c>
      <c r="M278" s="10">
        <f t="shared" si="39"/>
        <v>3733.2529480201897</v>
      </c>
      <c r="N278" s="31">
        <f t="shared" si="40"/>
        <v>14447.205797193192</v>
      </c>
    </row>
    <row r="279" spans="1:14" s="4" customFormat="1" ht="12.75">
      <c r="A279" s="25" t="s">
        <v>489</v>
      </c>
      <c r="B279" s="26" t="s">
        <v>235</v>
      </c>
      <c r="C279" s="58">
        <v>2620</v>
      </c>
      <c r="D279" s="116">
        <v>3282057</v>
      </c>
      <c r="E279" s="27">
        <v>106550</v>
      </c>
      <c r="F279" s="28">
        <f t="shared" si="41"/>
        <v>80703.79483810418</v>
      </c>
      <c r="G279" s="29">
        <f t="shared" si="42"/>
        <v>0.0036966059999866273</v>
      </c>
      <c r="H279" s="7">
        <f t="shared" si="43"/>
        <v>30.802975129047397</v>
      </c>
      <c r="I279" s="7">
        <f t="shared" si="44"/>
        <v>54503.79483810418</v>
      </c>
      <c r="J279" s="7">
        <f t="shared" si="45"/>
        <v>54503.79483810418</v>
      </c>
      <c r="K279" s="7">
        <f t="shared" si="46"/>
        <v>0.0062810786407258064</v>
      </c>
      <c r="L279" s="30">
        <f t="shared" si="38"/>
        <v>189890.5005572817</v>
      </c>
      <c r="M279" s="10">
        <f t="shared" si="39"/>
        <v>105787.30428451466</v>
      </c>
      <c r="N279" s="31">
        <f t="shared" si="40"/>
        <v>295677.80484179634</v>
      </c>
    </row>
    <row r="280" spans="1:14" s="4" customFormat="1" ht="12.75">
      <c r="A280" s="25" t="s">
        <v>495</v>
      </c>
      <c r="B280" s="26" t="s">
        <v>421</v>
      </c>
      <c r="C280" s="58">
        <v>1286</v>
      </c>
      <c r="D280" s="116">
        <v>2716296</v>
      </c>
      <c r="E280" s="27">
        <v>171600</v>
      </c>
      <c r="F280" s="28">
        <f t="shared" si="41"/>
        <v>20356.39076923077</v>
      </c>
      <c r="G280" s="29">
        <f t="shared" si="42"/>
        <v>0.0009324165785086712</v>
      </c>
      <c r="H280" s="7">
        <f t="shared" si="43"/>
        <v>15.829230769230769</v>
      </c>
      <c r="I280" s="7">
        <f t="shared" si="44"/>
        <v>7496.3907692307685</v>
      </c>
      <c r="J280" s="7">
        <f t="shared" si="45"/>
        <v>7496.3907692307685</v>
      </c>
      <c r="K280" s="7">
        <f t="shared" si="46"/>
        <v>0.0008638925066228886</v>
      </c>
      <c r="L280" s="30">
        <f t="shared" si="38"/>
        <v>47897.192944436065</v>
      </c>
      <c r="M280" s="10">
        <f t="shared" si="39"/>
        <v>14549.867100002943</v>
      </c>
      <c r="N280" s="31">
        <f t="shared" si="40"/>
        <v>62447.06004443901</v>
      </c>
    </row>
    <row r="281" spans="1:14" s="4" customFormat="1" ht="12.75">
      <c r="A281" s="25" t="s">
        <v>490</v>
      </c>
      <c r="B281" s="26" t="s">
        <v>291</v>
      </c>
      <c r="C281" s="58">
        <v>3067</v>
      </c>
      <c r="D281" s="116">
        <v>3237500</v>
      </c>
      <c r="E281" s="27">
        <v>178350</v>
      </c>
      <c r="F281" s="28">
        <f t="shared" si="41"/>
        <v>55673.74544435099</v>
      </c>
      <c r="G281" s="29">
        <f t="shared" si="42"/>
        <v>0.0025501143021114296</v>
      </c>
      <c r="H281" s="7">
        <f t="shared" si="43"/>
        <v>18.15250911129801</v>
      </c>
      <c r="I281" s="7">
        <f t="shared" si="44"/>
        <v>25003.745444350996</v>
      </c>
      <c r="J281" s="7">
        <f t="shared" si="45"/>
        <v>25003.745444350996</v>
      </c>
      <c r="K281" s="7">
        <f t="shared" si="46"/>
        <v>0.0028814597573463374</v>
      </c>
      <c r="L281" s="30">
        <f t="shared" si="38"/>
        <v>130996.50904315316</v>
      </c>
      <c r="M281" s="10">
        <f t="shared" si="39"/>
        <v>48530.177310239385</v>
      </c>
      <c r="N281" s="31">
        <f t="shared" si="40"/>
        <v>179526.68635339255</v>
      </c>
    </row>
    <row r="282" spans="1:14" s="4" customFormat="1" ht="12.75">
      <c r="A282" s="25" t="s">
        <v>490</v>
      </c>
      <c r="B282" s="26" t="s">
        <v>292</v>
      </c>
      <c r="C282" s="58">
        <v>4288</v>
      </c>
      <c r="D282" s="116">
        <v>5235773</v>
      </c>
      <c r="E282" s="27">
        <v>165850</v>
      </c>
      <c r="F282" s="28">
        <f t="shared" si="41"/>
        <v>135369.27720229124</v>
      </c>
      <c r="G282" s="29">
        <f t="shared" si="42"/>
        <v>0.006200537203035915</v>
      </c>
      <c r="H282" s="7">
        <f t="shared" si="43"/>
        <v>31.569327705758216</v>
      </c>
      <c r="I282" s="7">
        <f t="shared" si="44"/>
        <v>92489.27720229122</v>
      </c>
      <c r="J282" s="7">
        <f t="shared" si="45"/>
        <v>92489.27720229122</v>
      </c>
      <c r="K282" s="7">
        <f t="shared" si="46"/>
        <v>0.010658568366790924</v>
      </c>
      <c r="L282" s="30">
        <f t="shared" si="38"/>
        <v>318514.6356449123</v>
      </c>
      <c r="M282" s="10">
        <f t="shared" si="39"/>
        <v>179513.94649704968</v>
      </c>
      <c r="N282" s="31">
        <f t="shared" si="40"/>
        <v>498028.582141962</v>
      </c>
    </row>
    <row r="283" spans="1:14" s="4" customFormat="1" ht="12.75">
      <c r="A283" s="25" t="s">
        <v>491</v>
      </c>
      <c r="B283" s="26" t="s">
        <v>321</v>
      </c>
      <c r="C283" s="58">
        <v>2276</v>
      </c>
      <c r="D283" s="116">
        <v>2204094</v>
      </c>
      <c r="E283" s="27">
        <v>80600</v>
      </c>
      <c r="F283" s="28">
        <f t="shared" si="41"/>
        <v>62239.676724565754</v>
      </c>
      <c r="G283" s="29">
        <f t="shared" si="42"/>
        <v>0.002850864236047398</v>
      </c>
      <c r="H283" s="7">
        <f t="shared" si="43"/>
        <v>27.3460794044665</v>
      </c>
      <c r="I283" s="7">
        <f t="shared" si="44"/>
        <v>39479.676724565754</v>
      </c>
      <c r="J283" s="7">
        <f t="shared" si="45"/>
        <v>39479.676724565754</v>
      </c>
      <c r="K283" s="7">
        <f t="shared" si="46"/>
        <v>0.004549682365310604</v>
      </c>
      <c r="L283" s="30">
        <f t="shared" si="38"/>
        <v>146445.695539598</v>
      </c>
      <c r="M283" s="10">
        <f t="shared" si="39"/>
        <v>76626.74841488485</v>
      </c>
      <c r="N283" s="31">
        <f t="shared" si="40"/>
        <v>223072.44395448285</v>
      </c>
    </row>
    <row r="284" spans="1:14" s="4" customFormat="1" ht="12.75">
      <c r="A284" s="9" t="s">
        <v>481</v>
      </c>
      <c r="B284" s="26" t="s">
        <v>9</v>
      </c>
      <c r="C284" s="58">
        <v>2626</v>
      </c>
      <c r="D284" s="116">
        <v>2743397</v>
      </c>
      <c r="E284" s="27">
        <v>189850</v>
      </c>
      <c r="F284" s="28">
        <f t="shared" si="41"/>
        <v>37946.59216223334</v>
      </c>
      <c r="G284" s="29">
        <f t="shared" si="42"/>
        <v>0.0017381289262463197</v>
      </c>
      <c r="H284" s="7">
        <f t="shared" si="43"/>
        <v>14.450339741901502</v>
      </c>
      <c r="I284" s="7">
        <f t="shared" si="44"/>
        <v>11686.592162233343</v>
      </c>
      <c r="J284" s="7">
        <f t="shared" si="45"/>
        <v>11686.592162233343</v>
      </c>
      <c r="K284" s="7">
        <f t="shared" si="46"/>
        <v>0.0013467760296528872</v>
      </c>
      <c r="L284" s="30">
        <f t="shared" si="38"/>
        <v>89285.73178726599</v>
      </c>
      <c r="M284" s="10">
        <f t="shared" si="39"/>
        <v>22682.69732020379</v>
      </c>
      <c r="N284" s="31">
        <f t="shared" si="40"/>
        <v>111968.42910746978</v>
      </c>
    </row>
    <row r="285" spans="1:14" s="4" customFormat="1" ht="12.75">
      <c r="A285" s="25" t="s">
        <v>488</v>
      </c>
      <c r="B285" s="26" t="s">
        <v>209</v>
      </c>
      <c r="C285" s="58">
        <v>73</v>
      </c>
      <c r="D285" s="116">
        <v>436215</v>
      </c>
      <c r="E285" s="27">
        <v>83600</v>
      </c>
      <c r="F285" s="28">
        <f t="shared" si="41"/>
        <v>380.90544258373205</v>
      </c>
      <c r="G285" s="29">
        <f t="shared" si="42"/>
        <v>1.7447225961396472E-05</v>
      </c>
      <c r="H285" s="7">
        <f t="shared" si="43"/>
        <v>5.217882775119617</v>
      </c>
      <c r="I285" s="7">
        <f t="shared" si="44"/>
        <v>-349.09455741626795</v>
      </c>
      <c r="J285" s="7">
        <f t="shared" si="45"/>
        <v>0</v>
      </c>
      <c r="K285" s="7">
        <f t="shared" si="46"/>
        <v>0</v>
      </c>
      <c r="L285" s="30">
        <f t="shared" si="38"/>
        <v>896.2444120789615</v>
      </c>
      <c r="M285" s="10">
        <f t="shared" si="39"/>
        <v>0</v>
      </c>
      <c r="N285" s="31">
        <f t="shared" si="40"/>
        <v>896.2444120789615</v>
      </c>
    </row>
    <row r="286" spans="1:14" s="4" customFormat="1" ht="12.75">
      <c r="A286" s="25" t="s">
        <v>486</v>
      </c>
      <c r="B286" s="26" t="s">
        <v>168</v>
      </c>
      <c r="C286" s="58">
        <v>4110</v>
      </c>
      <c r="D286" s="116">
        <v>6480344</v>
      </c>
      <c r="E286" s="27">
        <v>384850</v>
      </c>
      <c r="F286" s="28">
        <f t="shared" si="41"/>
        <v>69206.73987267767</v>
      </c>
      <c r="G286" s="29">
        <f t="shared" si="42"/>
        <v>0.00316998785950601</v>
      </c>
      <c r="H286" s="7">
        <f t="shared" si="43"/>
        <v>16.838622840067558</v>
      </c>
      <c r="I286" s="7">
        <f t="shared" si="44"/>
        <v>28106.739872677663</v>
      </c>
      <c r="J286" s="7">
        <f t="shared" si="45"/>
        <v>28106.739872677663</v>
      </c>
      <c r="K286" s="7">
        <f t="shared" si="46"/>
        <v>0.003239052326523338</v>
      </c>
      <c r="L286" s="30">
        <f t="shared" si="38"/>
        <v>162838.71784125216</v>
      </c>
      <c r="M286" s="10">
        <f t="shared" si="39"/>
        <v>54552.8298018244</v>
      </c>
      <c r="N286" s="31">
        <f t="shared" si="40"/>
        <v>217391.54764307657</v>
      </c>
    </row>
    <row r="287" spans="1:14" s="4" customFormat="1" ht="12.75">
      <c r="A287" s="25" t="s">
        <v>494</v>
      </c>
      <c r="B287" s="26" t="s">
        <v>381</v>
      </c>
      <c r="C287" s="58">
        <v>890</v>
      </c>
      <c r="D287" s="116">
        <v>1226540</v>
      </c>
      <c r="E287" s="27">
        <v>73650</v>
      </c>
      <c r="F287" s="28">
        <f t="shared" si="41"/>
        <v>14821.732518669382</v>
      </c>
      <c r="G287" s="29">
        <f t="shared" si="42"/>
        <v>0.0006789037054406403</v>
      </c>
      <c r="H287" s="7">
        <f t="shared" si="43"/>
        <v>16.653632043448745</v>
      </c>
      <c r="I287" s="7">
        <f t="shared" si="44"/>
        <v>5921.732518669383</v>
      </c>
      <c r="J287" s="7">
        <f t="shared" si="45"/>
        <v>5921.732518669383</v>
      </c>
      <c r="K287" s="7">
        <f t="shared" si="46"/>
        <v>0.0006824271181408156</v>
      </c>
      <c r="L287" s="30">
        <f t="shared" si="38"/>
        <v>34874.52123834211</v>
      </c>
      <c r="M287" s="10">
        <f t="shared" si="39"/>
        <v>11493.587220940251</v>
      </c>
      <c r="N287" s="31">
        <f t="shared" si="40"/>
        <v>46368.10845928236</v>
      </c>
    </row>
    <row r="288" spans="1:14" s="4" customFormat="1" ht="12.75">
      <c r="A288" s="25" t="s">
        <v>491</v>
      </c>
      <c r="B288" s="26" t="s">
        <v>322</v>
      </c>
      <c r="C288" s="58">
        <v>679</v>
      </c>
      <c r="D288" s="116">
        <v>922184</v>
      </c>
      <c r="E288" s="27">
        <v>63350</v>
      </c>
      <c r="F288" s="28">
        <f t="shared" si="41"/>
        <v>9884.182099447515</v>
      </c>
      <c r="G288" s="29">
        <f t="shared" si="42"/>
        <v>0.0004527411248389868</v>
      </c>
      <c r="H288" s="7">
        <f t="shared" si="43"/>
        <v>14.556969218626676</v>
      </c>
      <c r="I288" s="7">
        <f t="shared" si="44"/>
        <v>3094.1820994475133</v>
      </c>
      <c r="J288" s="7">
        <f t="shared" si="45"/>
        <v>3094.1820994475133</v>
      </c>
      <c r="K288" s="7">
        <f t="shared" si="46"/>
        <v>0.00035657702648199526</v>
      </c>
      <c r="L288" s="30">
        <f t="shared" si="38"/>
        <v>23256.80335390165</v>
      </c>
      <c r="M288" s="10">
        <f t="shared" si="39"/>
        <v>6005.548498746293</v>
      </c>
      <c r="N288" s="31">
        <f t="shared" si="40"/>
        <v>29262.351852647946</v>
      </c>
    </row>
    <row r="289" spans="1:14" s="4" customFormat="1" ht="12.75">
      <c r="A289" s="9" t="s">
        <v>482</v>
      </c>
      <c r="B289" s="26" t="s">
        <v>52</v>
      </c>
      <c r="C289" s="58">
        <v>760</v>
      </c>
      <c r="D289" s="116">
        <v>829871</v>
      </c>
      <c r="E289" s="27">
        <v>44950</v>
      </c>
      <c r="F289" s="28">
        <f t="shared" si="41"/>
        <v>14031.189321468299</v>
      </c>
      <c r="G289" s="29">
        <f t="shared" si="42"/>
        <v>0.0006426931811166669</v>
      </c>
      <c r="H289" s="7">
        <f t="shared" si="43"/>
        <v>18.462091212458287</v>
      </c>
      <c r="I289" s="7">
        <f t="shared" si="44"/>
        <v>6431.189321468298</v>
      </c>
      <c r="J289" s="7">
        <f t="shared" si="45"/>
        <v>6431.189321468298</v>
      </c>
      <c r="K289" s="7">
        <f t="shared" si="46"/>
        <v>0.0007411374932979526</v>
      </c>
      <c r="L289" s="30">
        <f t="shared" si="38"/>
        <v>33014.42725230578</v>
      </c>
      <c r="M289" s="10">
        <f t="shared" si="39"/>
        <v>12482.400238044647</v>
      </c>
      <c r="N289" s="31">
        <f t="shared" si="40"/>
        <v>45496.82749035043</v>
      </c>
    </row>
    <row r="290" spans="1:14" s="4" customFormat="1" ht="12.75">
      <c r="A290" s="25" t="s">
        <v>494</v>
      </c>
      <c r="B290" s="26" t="s">
        <v>382</v>
      </c>
      <c r="C290" s="58">
        <v>1057</v>
      </c>
      <c r="D290" s="116">
        <v>1249391</v>
      </c>
      <c r="E290" s="27">
        <v>78150</v>
      </c>
      <c r="F290" s="28">
        <f t="shared" si="41"/>
        <v>16898.353000639796</v>
      </c>
      <c r="G290" s="29">
        <f t="shared" si="42"/>
        <v>0.0007740225006440913</v>
      </c>
      <c r="H290" s="7">
        <f t="shared" si="43"/>
        <v>15.987088931541907</v>
      </c>
      <c r="I290" s="7">
        <f t="shared" si="44"/>
        <v>6328.353000639795</v>
      </c>
      <c r="J290" s="7">
        <f t="shared" si="45"/>
        <v>6328.353000639795</v>
      </c>
      <c r="K290" s="7">
        <f t="shared" si="46"/>
        <v>0.0007292865199819595</v>
      </c>
      <c r="L290" s="30">
        <f t="shared" si="38"/>
        <v>39760.666971388644</v>
      </c>
      <c r="M290" s="10">
        <f t="shared" si="39"/>
        <v>12282.803545827184</v>
      </c>
      <c r="N290" s="31">
        <f t="shared" si="40"/>
        <v>52043.47051721583</v>
      </c>
    </row>
    <row r="291" spans="1:14" s="4" customFormat="1" ht="12.75">
      <c r="A291" s="25" t="s">
        <v>493</v>
      </c>
      <c r="B291" s="26" t="s">
        <v>357</v>
      </c>
      <c r="C291" s="58">
        <v>216</v>
      </c>
      <c r="D291" s="116">
        <v>386935</v>
      </c>
      <c r="E291" s="27">
        <v>29850</v>
      </c>
      <c r="F291" s="28">
        <f t="shared" si="41"/>
        <v>2799.931658291457</v>
      </c>
      <c r="G291" s="29">
        <f t="shared" si="42"/>
        <v>0.00012824978290495277</v>
      </c>
      <c r="H291" s="7">
        <f t="shared" si="43"/>
        <v>12.962646566164153</v>
      </c>
      <c r="I291" s="7">
        <f t="shared" si="44"/>
        <v>639.9316582914571</v>
      </c>
      <c r="J291" s="7">
        <f t="shared" si="45"/>
        <v>639.9316582914571</v>
      </c>
      <c r="K291" s="7">
        <f t="shared" si="46"/>
        <v>7.374644430462058E-05</v>
      </c>
      <c r="L291" s="30">
        <f t="shared" si="38"/>
        <v>6588.047379751126</v>
      </c>
      <c r="M291" s="10">
        <f t="shared" si="39"/>
        <v>1242.0537919984424</v>
      </c>
      <c r="N291" s="31">
        <f t="shared" si="40"/>
        <v>7830.1011717495685</v>
      </c>
    </row>
    <row r="292" spans="1:14" s="4" customFormat="1" ht="12.75">
      <c r="A292" s="9" t="s">
        <v>482</v>
      </c>
      <c r="B292" s="26" t="s">
        <v>529</v>
      </c>
      <c r="C292" s="58">
        <v>34</v>
      </c>
      <c r="D292" s="116">
        <v>133330</v>
      </c>
      <c r="E292" s="27">
        <v>11350</v>
      </c>
      <c r="F292" s="28">
        <f t="shared" si="41"/>
        <v>399.4026431718062</v>
      </c>
      <c r="G292" s="29">
        <f t="shared" si="42"/>
        <v>1.8294483055241913E-05</v>
      </c>
      <c r="H292" s="7">
        <f t="shared" si="43"/>
        <v>11.747136563876651</v>
      </c>
      <c r="I292" s="7">
        <f t="shared" si="44"/>
        <v>59.40264317180615</v>
      </c>
      <c r="J292" s="7">
        <f t="shared" si="45"/>
        <v>59.40264317180615</v>
      </c>
      <c r="K292" s="7">
        <f t="shared" si="46"/>
        <v>6.845627434518399E-06</v>
      </c>
      <c r="L292" s="30">
        <f t="shared" si="38"/>
        <v>939.7670578928785</v>
      </c>
      <c r="M292" s="10">
        <f t="shared" si="39"/>
        <v>115.2955589089929</v>
      </c>
      <c r="N292" s="31">
        <f t="shared" si="40"/>
        <v>1055.0626168018714</v>
      </c>
    </row>
    <row r="293" spans="1:14" s="4" customFormat="1" ht="12.75">
      <c r="A293" s="25" t="s">
        <v>494</v>
      </c>
      <c r="B293" s="26" t="s">
        <v>383</v>
      </c>
      <c r="C293" s="58">
        <v>903</v>
      </c>
      <c r="D293" s="116">
        <v>1146019</v>
      </c>
      <c r="E293" s="27">
        <v>65850</v>
      </c>
      <c r="F293" s="28">
        <f t="shared" si="41"/>
        <v>15715.34027334852</v>
      </c>
      <c r="G293" s="29">
        <f t="shared" si="42"/>
        <v>0.0007198350618187151</v>
      </c>
      <c r="H293" s="7">
        <f t="shared" si="43"/>
        <v>17.40347760060744</v>
      </c>
      <c r="I293" s="7">
        <f t="shared" si="44"/>
        <v>6685.34027334852</v>
      </c>
      <c r="J293" s="7">
        <f t="shared" si="45"/>
        <v>6685.34027334852</v>
      </c>
      <c r="K293" s="7">
        <f t="shared" si="46"/>
        <v>0.0007704261349442215</v>
      </c>
      <c r="L293" s="30">
        <f t="shared" si="38"/>
        <v>36977.1190675804</v>
      </c>
      <c r="M293" s="10">
        <f t="shared" si="39"/>
        <v>12975.68596540754</v>
      </c>
      <c r="N293" s="31">
        <f t="shared" si="40"/>
        <v>49952.80503298794</v>
      </c>
    </row>
    <row r="294" spans="1:14" s="4" customFormat="1" ht="12.75">
      <c r="A294" s="25" t="s">
        <v>493</v>
      </c>
      <c r="B294" s="26" t="s">
        <v>358</v>
      </c>
      <c r="C294" s="58">
        <v>503</v>
      </c>
      <c r="D294" s="116">
        <v>1680599</v>
      </c>
      <c r="E294" s="27">
        <v>95700</v>
      </c>
      <c r="F294" s="28">
        <f t="shared" si="41"/>
        <v>8833.242392894463</v>
      </c>
      <c r="G294" s="29">
        <f t="shared" si="42"/>
        <v>0.00040460323946864556</v>
      </c>
      <c r="H294" s="7">
        <f t="shared" si="43"/>
        <v>17.561118077324974</v>
      </c>
      <c r="I294" s="7">
        <f t="shared" si="44"/>
        <v>3803.242392894462</v>
      </c>
      <c r="J294" s="7">
        <f t="shared" si="45"/>
        <v>3803.242392894462</v>
      </c>
      <c r="K294" s="7">
        <f t="shared" si="46"/>
        <v>0.0004382899324802909</v>
      </c>
      <c r="L294" s="30">
        <f t="shared" si="38"/>
        <v>20784.014220091824</v>
      </c>
      <c r="M294" s="10">
        <f t="shared" si="39"/>
        <v>7381.775186112648</v>
      </c>
      <c r="N294" s="31">
        <f t="shared" si="40"/>
        <v>28165.789406204472</v>
      </c>
    </row>
    <row r="295" spans="1:14" s="4" customFormat="1" ht="12.75">
      <c r="A295" s="25" t="s">
        <v>490</v>
      </c>
      <c r="B295" s="26" t="s">
        <v>500</v>
      </c>
      <c r="C295" s="58">
        <v>203</v>
      </c>
      <c r="D295" s="116">
        <v>538700</v>
      </c>
      <c r="E295" s="27">
        <v>36300</v>
      </c>
      <c r="F295" s="28">
        <f t="shared" si="41"/>
        <v>3012.564738292011</v>
      </c>
      <c r="G295" s="29">
        <f t="shared" si="42"/>
        <v>0.00013798935860771222</v>
      </c>
      <c r="H295" s="7">
        <f t="shared" si="43"/>
        <v>14.84022038567493</v>
      </c>
      <c r="I295" s="7">
        <f t="shared" si="44"/>
        <v>982.5647382920109</v>
      </c>
      <c r="J295" s="7">
        <f t="shared" si="45"/>
        <v>982.5647382920109</v>
      </c>
      <c r="K295" s="7">
        <f t="shared" si="46"/>
        <v>0.00011323186594893177</v>
      </c>
      <c r="L295" s="30">
        <f t="shared" si="38"/>
        <v>7088.358450343778</v>
      </c>
      <c r="M295" s="10">
        <f t="shared" si="39"/>
        <v>1907.0759248540235</v>
      </c>
      <c r="N295" s="31">
        <f t="shared" si="40"/>
        <v>8995.434375197801</v>
      </c>
    </row>
    <row r="296" spans="1:14" s="4" customFormat="1" ht="12.75">
      <c r="A296" s="25" t="s">
        <v>485</v>
      </c>
      <c r="B296" s="26" t="s">
        <v>138</v>
      </c>
      <c r="C296" s="58">
        <v>2046</v>
      </c>
      <c r="D296" s="116">
        <v>14469851</v>
      </c>
      <c r="E296" s="27">
        <v>2017550</v>
      </c>
      <c r="F296" s="28">
        <f t="shared" si="41"/>
        <v>14673.894151817798</v>
      </c>
      <c r="G296" s="29">
        <f t="shared" si="42"/>
        <v>0.0006721320264256931</v>
      </c>
      <c r="H296" s="7">
        <f t="shared" si="43"/>
        <v>7.1719912765482885</v>
      </c>
      <c r="I296" s="7">
        <f t="shared" si="44"/>
        <v>-5786.105848182202</v>
      </c>
      <c r="J296" s="7">
        <f t="shared" si="45"/>
        <v>0</v>
      </c>
      <c r="K296" s="7">
        <f t="shared" si="46"/>
        <v>0</v>
      </c>
      <c r="L296" s="30">
        <f t="shared" si="38"/>
        <v>34526.66768896027</v>
      </c>
      <c r="M296" s="10">
        <f t="shared" si="39"/>
        <v>0</v>
      </c>
      <c r="N296" s="31">
        <f t="shared" si="40"/>
        <v>34526.66768896027</v>
      </c>
    </row>
    <row r="297" spans="1:14" s="4" customFormat="1" ht="12.75">
      <c r="A297" s="25" t="s">
        <v>486</v>
      </c>
      <c r="B297" s="26" t="s">
        <v>169</v>
      </c>
      <c r="C297" s="58">
        <v>1646</v>
      </c>
      <c r="D297" s="116">
        <v>3746446</v>
      </c>
      <c r="E297" s="27">
        <v>247500</v>
      </c>
      <c r="F297" s="28">
        <f t="shared" si="41"/>
        <v>24915.758044444443</v>
      </c>
      <c r="G297" s="29">
        <f t="shared" si="42"/>
        <v>0.0011412566269786086</v>
      </c>
      <c r="H297" s="7">
        <f t="shared" si="43"/>
        <v>15.137155555555555</v>
      </c>
      <c r="I297" s="7">
        <f t="shared" si="44"/>
        <v>8455.758044444445</v>
      </c>
      <c r="J297" s="7">
        <f t="shared" si="45"/>
        <v>8455.758044444445</v>
      </c>
      <c r="K297" s="7">
        <f t="shared" si="46"/>
        <v>0.0009744510708266273</v>
      </c>
      <c r="L297" s="30">
        <f t="shared" si="38"/>
        <v>58625.07179885194</v>
      </c>
      <c r="M297" s="10">
        <f t="shared" si="39"/>
        <v>16411.918690448954</v>
      </c>
      <c r="N297" s="31">
        <f t="shared" si="40"/>
        <v>75036.9904893009</v>
      </c>
    </row>
    <row r="298" spans="1:14" s="4" customFormat="1" ht="12.75">
      <c r="A298" s="25" t="s">
        <v>483</v>
      </c>
      <c r="B298" s="26" t="s">
        <v>88</v>
      </c>
      <c r="C298" s="58">
        <v>3980</v>
      </c>
      <c r="D298" s="116">
        <v>9776978</v>
      </c>
      <c r="E298" s="27">
        <v>741450</v>
      </c>
      <c r="F298" s="28">
        <f t="shared" si="41"/>
        <v>52481.45180389777</v>
      </c>
      <c r="G298" s="29">
        <f t="shared" si="42"/>
        <v>0.0024038925308961945</v>
      </c>
      <c r="H298" s="7">
        <f t="shared" si="43"/>
        <v>13.186294423089892</v>
      </c>
      <c r="I298" s="7">
        <f t="shared" si="44"/>
        <v>12681.451803897771</v>
      </c>
      <c r="J298" s="7">
        <f t="shared" si="45"/>
        <v>12681.451803897771</v>
      </c>
      <c r="K298" s="7">
        <f t="shared" si="46"/>
        <v>0.0014614247740997596</v>
      </c>
      <c r="L298" s="30">
        <f t="shared" si="38"/>
        <v>123485.26079853803</v>
      </c>
      <c r="M298" s="10">
        <f t="shared" si="39"/>
        <v>24613.636623526596</v>
      </c>
      <c r="N298" s="31">
        <f t="shared" si="40"/>
        <v>148098.89742206462</v>
      </c>
    </row>
    <row r="299" spans="1:14" s="4" customFormat="1" ht="12.75">
      <c r="A299" s="9" t="s">
        <v>482</v>
      </c>
      <c r="B299" s="26" t="s">
        <v>53</v>
      </c>
      <c r="C299" s="58">
        <v>47</v>
      </c>
      <c r="D299" s="116">
        <v>38456</v>
      </c>
      <c r="E299" s="27">
        <v>54900</v>
      </c>
      <c r="F299" s="28">
        <f t="shared" si="41"/>
        <v>32.92225865209472</v>
      </c>
      <c r="G299" s="29">
        <f t="shared" si="42"/>
        <v>1.5079912798472797E-06</v>
      </c>
      <c r="H299" s="7">
        <f t="shared" si="43"/>
        <v>0.7004735883424408</v>
      </c>
      <c r="I299" s="7">
        <f t="shared" si="44"/>
        <v>-437.0777413479053</v>
      </c>
      <c r="J299" s="7">
        <f t="shared" si="45"/>
        <v>0</v>
      </c>
      <c r="K299" s="7">
        <f t="shared" si="46"/>
        <v>0</v>
      </c>
      <c r="L299" s="30">
        <f t="shared" si="38"/>
        <v>77.46381923506365</v>
      </c>
      <c r="M299" s="10">
        <f t="shared" si="39"/>
        <v>0</v>
      </c>
      <c r="N299" s="31">
        <f t="shared" si="40"/>
        <v>77.46381923506365</v>
      </c>
    </row>
    <row r="300" spans="1:14" s="4" customFormat="1" ht="12.75">
      <c r="A300" s="9" t="s">
        <v>482</v>
      </c>
      <c r="B300" s="26" t="s">
        <v>521</v>
      </c>
      <c r="C300" s="58">
        <v>327</v>
      </c>
      <c r="D300" s="116">
        <v>394387</v>
      </c>
      <c r="E300" s="27">
        <v>25150</v>
      </c>
      <c r="F300" s="28">
        <f t="shared" si="41"/>
        <v>5127.815069582505</v>
      </c>
      <c r="G300" s="29">
        <f t="shared" si="42"/>
        <v>0.00023487757906634049</v>
      </c>
      <c r="H300" s="7">
        <f t="shared" si="43"/>
        <v>15.681391650099403</v>
      </c>
      <c r="I300" s="7">
        <f t="shared" si="44"/>
        <v>1857.815069582505</v>
      </c>
      <c r="J300" s="7">
        <f t="shared" si="45"/>
        <v>1857.815069582505</v>
      </c>
      <c r="K300" s="7">
        <f t="shared" si="46"/>
        <v>0.00021409669889288556</v>
      </c>
      <c r="L300" s="30">
        <f t="shared" si="38"/>
        <v>12065.397572462754</v>
      </c>
      <c r="M300" s="10">
        <f t="shared" si="39"/>
        <v>3605.8635670058475</v>
      </c>
      <c r="N300" s="31">
        <f t="shared" si="40"/>
        <v>15671.261139468603</v>
      </c>
    </row>
    <row r="301" spans="1:14" s="4" customFormat="1" ht="12.75">
      <c r="A301" s="25" t="s">
        <v>483</v>
      </c>
      <c r="B301" s="26" t="s">
        <v>89</v>
      </c>
      <c r="C301" s="58">
        <v>5677</v>
      </c>
      <c r="D301" s="116">
        <v>6640134.80305</v>
      </c>
      <c r="E301" s="27">
        <v>493500</v>
      </c>
      <c r="F301" s="28">
        <f t="shared" si="41"/>
        <v>76385.09681239078</v>
      </c>
      <c r="G301" s="29">
        <f t="shared" si="42"/>
        <v>0.0034987897130820504</v>
      </c>
      <c r="H301" s="7">
        <f t="shared" si="43"/>
        <v>13.455187037588653</v>
      </c>
      <c r="I301" s="7">
        <f t="shared" si="44"/>
        <v>19615.09681239078</v>
      </c>
      <c r="J301" s="7">
        <f t="shared" si="45"/>
        <v>19615.09681239078</v>
      </c>
      <c r="K301" s="7">
        <f t="shared" si="46"/>
        <v>0.0022604658260958997</v>
      </c>
      <c r="L301" s="30">
        <f t="shared" si="38"/>
        <v>179728.8999596446</v>
      </c>
      <c r="M301" s="10">
        <f t="shared" si="39"/>
        <v>38071.26129889076</v>
      </c>
      <c r="N301" s="31">
        <f t="shared" si="40"/>
        <v>217800.16125853534</v>
      </c>
    </row>
    <row r="302" spans="1:14" s="4" customFormat="1" ht="12.75">
      <c r="A302" s="9" t="s">
        <v>482</v>
      </c>
      <c r="B302" s="26" t="s">
        <v>54</v>
      </c>
      <c r="C302" s="58">
        <v>487</v>
      </c>
      <c r="D302" s="116">
        <v>830279</v>
      </c>
      <c r="E302" s="27">
        <v>143800</v>
      </c>
      <c r="F302" s="28">
        <f t="shared" si="41"/>
        <v>2811.862816411683</v>
      </c>
      <c r="G302" s="29">
        <f t="shared" si="42"/>
        <v>0.00012879628497195584</v>
      </c>
      <c r="H302" s="7">
        <f t="shared" si="43"/>
        <v>5.77384561891516</v>
      </c>
      <c r="I302" s="7">
        <f t="shared" si="44"/>
        <v>-2058.1371835883174</v>
      </c>
      <c r="J302" s="7">
        <f t="shared" si="45"/>
        <v>0</v>
      </c>
      <c r="K302" s="7">
        <f t="shared" si="46"/>
        <v>0</v>
      </c>
      <c r="L302" s="30">
        <f t="shared" si="38"/>
        <v>6616.120577451713</v>
      </c>
      <c r="M302" s="10">
        <f t="shared" si="39"/>
        <v>0</v>
      </c>
      <c r="N302" s="31">
        <f t="shared" si="40"/>
        <v>6616.120577451713</v>
      </c>
    </row>
    <row r="303" spans="1:14" s="4" customFormat="1" ht="12.75">
      <c r="A303" s="25" t="s">
        <v>493</v>
      </c>
      <c r="B303" s="26" t="s">
        <v>359</v>
      </c>
      <c r="C303" s="58">
        <v>731</v>
      </c>
      <c r="D303" s="116">
        <v>1167968.1</v>
      </c>
      <c r="E303" s="27">
        <v>74450</v>
      </c>
      <c r="F303" s="28">
        <f t="shared" si="41"/>
        <v>11467.89363465413</v>
      </c>
      <c r="G303" s="29">
        <f t="shared" si="42"/>
        <v>0.0005252824170426178</v>
      </c>
      <c r="H303" s="7">
        <f t="shared" si="43"/>
        <v>15.687952988582943</v>
      </c>
      <c r="I303" s="7">
        <f t="shared" si="44"/>
        <v>4157.893634654131</v>
      </c>
      <c r="J303" s="7">
        <f t="shared" si="45"/>
        <v>4157.893634654131</v>
      </c>
      <c r="K303" s="7">
        <f t="shared" si="46"/>
        <v>0.000479160340607657</v>
      </c>
      <c r="L303" s="30">
        <f t="shared" si="38"/>
        <v>26983.168102449203</v>
      </c>
      <c r="M303" s="10">
        <f t="shared" si="39"/>
        <v>8070.123565126474</v>
      </c>
      <c r="N303" s="31">
        <f t="shared" si="40"/>
        <v>35053.29166757568</v>
      </c>
    </row>
    <row r="304" spans="1:14" s="4" customFormat="1" ht="12.75">
      <c r="A304" s="25" t="s">
        <v>484</v>
      </c>
      <c r="B304" s="26" t="s">
        <v>110</v>
      </c>
      <c r="C304" s="58">
        <v>1392</v>
      </c>
      <c r="D304" s="116">
        <v>1615301</v>
      </c>
      <c r="E304" s="27">
        <v>97900</v>
      </c>
      <c r="F304" s="28">
        <f t="shared" si="41"/>
        <v>22967.30328907048</v>
      </c>
      <c r="G304" s="29">
        <f t="shared" si="42"/>
        <v>0.0010520084131385185</v>
      </c>
      <c r="H304" s="7">
        <f t="shared" si="43"/>
        <v>16.499499489274772</v>
      </c>
      <c r="I304" s="7">
        <f t="shared" si="44"/>
        <v>9047.303289070482</v>
      </c>
      <c r="J304" s="7">
        <f t="shared" si="45"/>
        <v>9047.303289070482</v>
      </c>
      <c r="K304" s="7">
        <f t="shared" si="46"/>
        <v>0.0010426214103796806</v>
      </c>
      <c r="L304" s="30">
        <f t="shared" si="38"/>
        <v>54040.49124036144</v>
      </c>
      <c r="M304" s="10">
        <f t="shared" si="39"/>
        <v>17560.058503047163</v>
      </c>
      <c r="N304" s="31">
        <f t="shared" si="40"/>
        <v>71600.5497434086</v>
      </c>
    </row>
    <row r="305" spans="1:14" s="4" customFormat="1" ht="12.75">
      <c r="A305" s="9" t="s">
        <v>482</v>
      </c>
      <c r="B305" s="26" t="s">
        <v>55</v>
      </c>
      <c r="C305" s="58">
        <v>606</v>
      </c>
      <c r="D305" s="116">
        <v>756579</v>
      </c>
      <c r="E305" s="27">
        <v>37000</v>
      </c>
      <c r="F305" s="28">
        <f t="shared" si="41"/>
        <v>12391.537135135135</v>
      </c>
      <c r="G305" s="29">
        <f t="shared" si="42"/>
        <v>0.0005675895490997421</v>
      </c>
      <c r="H305" s="7">
        <f t="shared" si="43"/>
        <v>20.44808108108108</v>
      </c>
      <c r="I305" s="7">
        <f t="shared" si="44"/>
        <v>6331.537135135135</v>
      </c>
      <c r="J305" s="7">
        <f t="shared" si="45"/>
        <v>6331.537135135135</v>
      </c>
      <c r="K305" s="7">
        <f t="shared" si="46"/>
        <v>0.0007296534632237518</v>
      </c>
      <c r="L305" s="30">
        <f t="shared" si="38"/>
        <v>29156.437983929514</v>
      </c>
      <c r="M305" s="10">
        <f t="shared" si="39"/>
        <v>12288.983684398121</v>
      </c>
      <c r="N305" s="31">
        <f t="shared" si="40"/>
        <v>41445.42166832763</v>
      </c>
    </row>
    <row r="306" spans="1:14" s="4" customFormat="1" ht="12.75">
      <c r="A306" s="25" t="s">
        <v>484</v>
      </c>
      <c r="B306" s="26" t="s">
        <v>111</v>
      </c>
      <c r="C306" s="58">
        <v>752</v>
      </c>
      <c r="D306" s="116">
        <v>996073</v>
      </c>
      <c r="E306" s="27">
        <v>69600</v>
      </c>
      <c r="F306" s="28">
        <f t="shared" si="41"/>
        <v>10762.168045977012</v>
      </c>
      <c r="G306" s="29">
        <f t="shared" si="42"/>
        <v>0.0004929569303578679</v>
      </c>
      <c r="H306" s="7">
        <f t="shared" si="43"/>
        <v>14.31139367816092</v>
      </c>
      <c r="I306" s="7">
        <f t="shared" si="44"/>
        <v>3242.168045977012</v>
      </c>
      <c r="J306" s="7">
        <f t="shared" si="45"/>
        <v>3242.168045977012</v>
      </c>
      <c r="K306" s="7">
        <f t="shared" si="46"/>
        <v>0.00037363109346274414</v>
      </c>
      <c r="L306" s="30">
        <f t="shared" si="38"/>
        <v>25322.64413875193</v>
      </c>
      <c r="M306" s="10">
        <f t="shared" si="39"/>
        <v>6292.776835816198</v>
      </c>
      <c r="N306" s="31">
        <f t="shared" si="40"/>
        <v>31615.42097456813</v>
      </c>
    </row>
    <row r="307" spans="1:14" s="4" customFormat="1" ht="12.75">
      <c r="A307" s="25" t="s">
        <v>490</v>
      </c>
      <c r="B307" s="26" t="s">
        <v>293</v>
      </c>
      <c r="C307" s="58">
        <v>1554</v>
      </c>
      <c r="D307" s="116">
        <v>2136449</v>
      </c>
      <c r="E307" s="27">
        <v>104450</v>
      </c>
      <c r="F307" s="28">
        <f t="shared" si="41"/>
        <v>31785.942996649115</v>
      </c>
      <c r="G307" s="29">
        <f t="shared" si="42"/>
        <v>0.0014559427822738336</v>
      </c>
      <c r="H307" s="7">
        <f t="shared" si="43"/>
        <v>20.45427477261848</v>
      </c>
      <c r="I307" s="7">
        <f t="shared" si="44"/>
        <v>16245.942996649117</v>
      </c>
      <c r="J307" s="7">
        <f t="shared" si="45"/>
        <v>16245.942996649117</v>
      </c>
      <c r="K307" s="7">
        <f t="shared" si="46"/>
        <v>0.0018722007496506114</v>
      </c>
      <c r="L307" s="30">
        <f t="shared" si="38"/>
        <v>74790.14634227716</v>
      </c>
      <c r="M307" s="10">
        <f t="shared" si="39"/>
        <v>31532.01571157204</v>
      </c>
      <c r="N307" s="31">
        <f t="shared" si="40"/>
        <v>106322.1620538492</v>
      </c>
    </row>
    <row r="308" spans="1:14" s="4" customFormat="1" ht="12.75">
      <c r="A308" s="25" t="s">
        <v>488</v>
      </c>
      <c r="B308" s="26" t="s">
        <v>210</v>
      </c>
      <c r="C308" s="58">
        <v>1706</v>
      </c>
      <c r="D308" s="116">
        <v>4567275</v>
      </c>
      <c r="E308" s="27">
        <v>278750</v>
      </c>
      <c r="F308" s="28">
        <f t="shared" si="41"/>
        <v>27952.542242152467</v>
      </c>
      <c r="G308" s="29">
        <f t="shared" si="42"/>
        <v>0.00128035534852487</v>
      </c>
      <c r="H308" s="7">
        <f t="shared" si="43"/>
        <v>16.384843049327355</v>
      </c>
      <c r="I308" s="7">
        <f t="shared" si="44"/>
        <v>10892.542242152467</v>
      </c>
      <c r="J308" s="7">
        <f t="shared" si="45"/>
        <v>10892.542242152467</v>
      </c>
      <c r="K308" s="7">
        <f t="shared" si="46"/>
        <v>0.0012552688234573433</v>
      </c>
      <c r="L308" s="30">
        <f t="shared" si="38"/>
        <v>65770.41697802252</v>
      </c>
      <c r="M308" s="10">
        <f t="shared" si="39"/>
        <v>21141.512880437687</v>
      </c>
      <c r="N308" s="31">
        <f t="shared" si="40"/>
        <v>86911.92985846021</v>
      </c>
    </row>
    <row r="309" spans="1:14" s="4" customFormat="1" ht="12.75">
      <c r="A309" s="25" t="s">
        <v>496</v>
      </c>
      <c r="B309" s="26" t="s">
        <v>453</v>
      </c>
      <c r="C309" s="58">
        <v>1588</v>
      </c>
      <c r="D309" s="116">
        <v>2407754</v>
      </c>
      <c r="E309" s="27">
        <v>233100</v>
      </c>
      <c r="F309" s="28">
        <f t="shared" si="41"/>
        <v>16402.88868296868</v>
      </c>
      <c r="G309" s="29">
        <f t="shared" si="42"/>
        <v>0.0007513279498716465</v>
      </c>
      <c r="H309" s="7">
        <f t="shared" si="43"/>
        <v>10.329274989274989</v>
      </c>
      <c r="I309" s="7">
        <f t="shared" si="44"/>
        <v>522.8886829686824</v>
      </c>
      <c r="J309" s="7">
        <f t="shared" si="45"/>
        <v>522.8886829686824</v>
      </c>
      <c r="K309" s="7">
        <f t="shared" si="46"/>
        <v>6.025828014044531E-05</v>
      </c>
      <c r="L309" s="30">
        <f t="shared" si="38"/>
        <v>38594.87337420307</v>
      </c>
      <c r="M309" s="10">
        <f t="shared" si="39"/>
        <v>1014.8831723817115</v>
      </c>
      <c r="N309" s="31">
        <f t="shared" si="40"/>
        <v>39609.75654658478</v>
      </c>
    </row>
    <row r="310" spans="1:14" s="4" customFormat="1" ht="12.75">
      <c r="A310" s="25" t="s">
        <v>490</v>
      </c>
      <c r="B310" s="26" t="s">
        <v>294</v>
      </c>
      <c r="C310" s="58">
        <v>3244</v>
      </c>
      <c r="D310" s="116">
        <v>4523265</v>
      </c>
      <c r="E310" s="27">
        <v>277050</v>
      </c>
      <c r="F310" s="28">
        <f t="shared" si="41"/>
        <v>52963.261721710885</v>
      </c>
      <c r="G310" s="29">
        <f t="shared" si="42"/>
        <v>0.0024259616471826585</v>
      </c>
      <c r="H310" s="7">
        <f t="shared" si="43"/>
        <v>16.32652950730915</v>
      </c>
      <c r="I310" s="7">
        <f t="shared" si="44"/>
        <v>20523.261721710882</v>
      </c>
      <c r="J310" s="7">
        <f t="shared" si="45"/>
        <v>20523.261721710882</v>
      </c>
      <c r="K310" s="7">
        <f t="shared" si="46"/>
        <v>0.002365123772045</v>
      </c>
      <c r="L310" s="30">
        <f t="shared" si="38"/>
        <v>124618.9265282665</v>
      </c>
      <c r="M310" s="10">
        <f t="shared" si="39"/>
        <v>39833.93338233253</v>
      </c>
      <c r="N310" s="31">
        <f t="shared" si="40"/>
        <v>164452.859910599</v>
      </c>
    </row>
    <row r="311" spans="1:14" s="4" customFormat="1" ht="12.75">
      <c r="A311" s="25" t="s">
        <v>489</v>
      </c>
      <c r="B311" s="26" t="s">
        <v>236</v>
      </c>
      <c r="C311" s="58">
        <v>330</v>
      </c>
      <c r="D311" s="116">
        <v>4190822</v>
      </c>
      <c r="E311" s="27">
        <v>481600</v>
      </c>
      <c r="F311" s="28">
        <f t="shared" si="41"/>
        <v>2871.6180647840533</v>
      </c>
      <c r="G311" s="29">
        <f t="shared" si="42"/>
        <v>0.0001315333509315816</v>
      </c>
      <c r="H311" s="7">
        <f t="shared" si="43"/>
        <v>8.70187292358804</v>
      </c>
      <c r="I311" s="7">
        <f t="shared" si="44"/>
        <v>-428.3819352159469</v>
      </c>
      <c r="J311" s="7">
        <f t="shared" si="45"/>
        <v>0</v>
      </c>
      <c r="K311" s="7">
        <f t="shared" si="46"/>
        <v>0</v>
      </c>
      <c r="L311" s="30">
        <f t="shared" si="38"/>
        <v>6756.720583276924</v>
      </c>
      <c r="M311" s="10">
        <f t="shared" si="39"/>
        <v>0</v>
      </c>
      <c r="N311" s="31">
        <f t="shared" si="40"/>
        <v>6756.720583276924</v>
      </c>
    </row>
    <row r="312" spans="1:14" s="4" customFormat="1" ht="12.75">
      <c r="A312" s="25" t="s">
        <v>488</v>
      </c>
      <c r="B312" s="26" t="s">
        <v>211</v>
      </c>
      <c r="C312" s="58">
        <v>1658</v>
      </c>
      <c r="D312" s="116">
        <v>3276079</v>
      </c>
      <c r="E312" s="27">
        <v>309400</v>
      </c>
      <c r="F312" s="28">
        <f t="shared" si="41"/>
        <v>17555.717459599226</v>
      </c>
      <c r="G312" s="29">
        <f t="shared" si="42"/>
        <v>0.0008041328245519338</v>
      </c>
      <c r="H312" s="7">
        <f t="shared" si="43"/>
        <v>10.58849062702004</v>
      </c>
      <c r="I312" s="7">
        <f t="shared" si="44"/>
        <v>975.7174595992257</v>
      </c>
      <c r="J312" s="7">
        <f t="shared" si="45"/>
        <v>975.7174595992257</v>
      </c>
      <c r="K312" s="7">
        <f t="shared" si="46"/>
        <v>0.0001124427778483307</v>
      </c>
      <c r="L312" s="30">
        <f t="shared" si="38"/>
        <v>41307.40050988931</v>
      </c>
      <c r="M312" s="10">
        <f t="shared" si="39"/>
        <v>1893.7859299693343</v>
      </c>
      <c r="N312" s="31">
        <f t="shared" si="40"/>
        <v>43201.18643985865</v>
      </c>
    </row>
    <row r="313" spans="1:14" s="4" customFormat="1" ht="12.75">
      <c r="A313" s="25" t="s">
        <v>493</v>
      </c>
      <c r="B313" s="26" t="s">
        <v>360</v>
      </c>
      <c r="C313" s="58">
        <v>3333</v>
      </c>
      <c r="D313" s="116">
        <v>2697168</v>
      </c>
      <c r="E313" s="27">
        <v>193150</v>
      </c>
      <c r="F313" s="28">
        <f t="shared" si="41"/>
        <v>46542.381278798865</v>
      </c>
      <c r="G313" s="29">
        <f t="shared" si="42"/>
        <v>0.0021318557105525424</v>
      </c>
      <c r="H313" s="7">
        <f t="shared" si="43"/>
        <v>13.96411079471913</v>
      </c>
      <c r="I313" s="7">
        <f t="shared" si="44"/>
        <v>13212.381278798859</v>
      </c>
      <c r="J313" s="7">
        <f t="shared" si="45"/>
        <v>13212.381278798859</v>
      </c>
      <c r="K313" s="7">
        <f t="shared" si="46"/>
        <v>0.0015226096841493913</v>
      </c>
      <c r="L313" s="30">
        <f t="shared" si="38"/>
        <v>109511.03471513766</v>
      </c>
      <c r="M313" s="10">
        <f t="shared" si="39"/>
        <v>25644.126300104363</v>
      </c>
      <c r="N313" s="31">
        <f t="shared" si="40"/>
        <v>135155.16101524202</v>
      </c>
    </row>
    <row r="314" spans="1:14" s="4" customFormat="1" ht="12.75">
      <c r="A314" s="25" t="s">
        <v>496</v>
      </c>
      <c r="B314" s="26" t="s">
        <v>454</v>
      </c>
      <c r="C314" s="58">
        <v>4623</v>
      </c>
      <c r="D314" s="116">
        <v>7162719</v>
      </c>
      <c r="E314" s="27">
        <v>634600</v>
      </c>
      <c r="F314" s="28">
        <f t="shared" si="41"/>
        <v>52179.719409076584</v>
      </c>
      <c r="G314" s="29">
        <f t="shared" si="42"/>
        <v>0.002390071795659099</v>
      </c>
      <c r="H314" s="7">
        <f t="shared" si="43"/>
        <v>11.2869823510873</v>
      </c>
      <c r="I314" s="7">
        <f t="shared" si="44"/>
        <v>5949.719409076587</v>
      </c>
      <c r="J314" s="7">
        <f t="shared" si="45"/>
        <v>5949.719409076587</v>
      </c>
      <c r="K314" s="7">
        <f t="shared" si="46"/>
        <v>0.0006856523588800921</v>
      </c>
      <c r="L314" s="30">
        <f t="shared" si="38"/>
        <v>122775.30514401298</v>
      </c>
      <c r="M314" s="10">
        <f t="shared" si="39"/>
        <v>11547.907432959955</v>
      </c>
      <c r="N314" s="31">
        <f t="shared" si="40"/>
        <v>134323.21257697293</v>
      </c>
    </row>
    <row r="315" spans="1:14" s="4" customFormat="1" ht="12.75">
      <c r="A315" s="25" t="s">
        <v>487</v>
      </c>
      <c r="B315" s="26" t="s">
        <v>191</v>
      </c>
      <c r="C315" s="58">
        <v>363</v>
      </c>
      <c r="D315" s="116">
        <v>3972601</v>
      </c>
      <c r="E315" s="27">
        <v>386500</v>
      </c>
      <c r="F315" s="28">
        <f t="shared" si="41"/>
        <v>3731.058636481242</v>
      </c>
      <c r="G315" s="29">
        <f t="shared" si="42"/>
        <v>0.00017089969275405737</v>
      </c>
      <c r="H315" s="7">
        <f t="shared" si="43"/>
        <v>10.278398447606728</v>
      </c>
      <c r="I315" s="7">
        <f t="shared" si="44"/>
        <v>101.0586364812422</v>
      </c>
      <c r="J315" s="7">
        <f t="shared" si="45"/>
        <v>101.0586364812422</v>
      </c>
      <c r="K315" s="7">
        <f t="shared" si="46"/>
        <v>1.1646110971697675E-05</v>
      </c>
      <c r="L315" s="30">
        <f t="shared" si="38"/>
        <v>8778.92537161683</v>
      </c>
      <c r="M315" s="10">
        <f t="shared" si="39"/>
        <v>196.14635567623498</v>
      </c>
      <c r="N315" s="31">
        <f t="shared" si="40"/>
        <v>8975.071727293065</v>
      </c>
    </row>
    <row r="316" spans="1:14" s="4" customFormat="1" ht="12.75">
      <c r="A316" s="25" t="s">
        <v>483</v>
      </c>
      <c r="B316" s="26" t="s">
        <v>501</v>
      </c>
      <c r="C316" s="58">
        <v>3675</v>
      </c>
      <c r="D316" s="116">
        <v>7398694</v>
      </c>
      <c r="E316" s="27">
        <v>466000</v>
      </c>
      <c r="F316" s="28">
        <f t="shared" si="41"/>
        <v>58348.06963519313</v>
      </c>
      <c r="G316" s="29">
        <f t="shared" si="42"/>
        <v>0.0026726106837203505</v>
      </c>
      <c r="H316" s="7">
        <f t="shared" si="43"/>
        <v>15.877025751072962</v>
      </c>
      <c r="I316" s="7">
        <f t="shared" si="44"/>
        <v>21598.069635193133</v>
      </c>
      <c r="J316" s="7">
        <f t="shared" si="45"/>
        <v>21598.069635193133</v>
      </c>
      <c r="K316" s="7">
        <f t="shared" si="46"/>
        <v>0.0024889858452879585</v>
      </c>
      <c r="L316" s="30">
        <f t="shared" si="38"/>
        <v>137289.01065686528</v>
      </c>
      <c r="M316" s="10">
        <f t="shared" si="39"/>
        <v>41920.04559027482</v>
      </c>
      <c r="N316" s="31">
        <f t="shared" si="40"/>
        <v>179209.0562471401</v>
      </c>
    </row>
    <row r="317" spans="1:14" s="4" customFormat="1" ht="12.75">
      <c r="A317" s="25" t="s">
        <v>495</v>
      </c>
      <c r="B317" s="26" t="s">
        <v>422</v>
      </c>
      <c r="C317" s="58">
        <v>147</v>
      </c>
      <c r="D317" s="116">
        <v>374164</v>
      </c>
      <c r="E317" s="27">
        <v>49800</v>
      </c>
      <c r="F317" s="28">
        <f t="shared" si="41"/>
        <v>1104.46</v>
      </c>
      <c r="G317" s="29">
        <f t="shared" si="42"/>
        <v>5.058936163950452E-05</v>
      </c>
      <c r="H317" s="7">
        <f t="shared" si="43"/>
        <v>7.513333333333334</v>
      </c>
      <c r="I317" s="7">
        <f t="shared" si="44"/>
        <v>-365.53999999999996</v>
      </c>
      <c r="J317" s="7">
        <f t="shared" si="45"/>
        <v>0</v>
      </c>
      <c r="K317" s="7">
        <f t="shared" si="46"/>
        <v>0</v>
      </c>
      <c r="L317" s="30">
        <f t="shared" si="38"/>
        <v>2598.7187178275453</v>
      </c>
      <c r="M317" s="10">
        <f t="shared" si="39"/>
        <v>0</v>
      </c>
      <c r="N317" s="31">
        <f t="shared" si="40"/>
        <v>2598.7187178275453</v>
      </c>
    </row>
    <row r="318" spans="1:14" s="4" customFormat="1" ht="12.75">
      <c r="A318" s="25" t="s">
        <v>494</v>
      </c>
      <c r="B318" s="26" t="s">
        <v>384</v>
      </c>
      <c r="C318" s="58">
        <v>1528</v>
      </c>
      <c r="D318" s="116">
        <v>4079538</v>
      </c>
      <c r="E318" s="27">
        <v>324750</v>
      </c>
      <c r="F318" s="28">
        <f t="shared" si="41"/>
        <v>19194.87009699769</v>
      </c>
      <c r="G318" s="29">
        <f t="shared" si="42"/>
        <v>0.0008792135749237884</v>
      </c>
      <c r="H318" s="7">
        <f t="shared" si="43"/>
        <v>12.562087759815242</v>
      </c>
      <c r="I318" s="7">
        <f t="shared" si="44"/>
        <v>3914.8700969976894</v>
      </c>
      <c r="J318" s="7">
        <f t="shared" si="45"/>
        <v>3914.8700969976894</v>
      </c>
      <c r="K318" s="7">
        <f t="shared" si="46"/>
        <v>0.00045115403469626853</v>
      </c>
      <c r="L318" s="30">
        <f t="shared" si="38"/>
        <v>45164.21437384434</v>
      </c>
      <c r="M318" s="10">
        <f t="shared" si="39"/>
        <v>7598.435217503606</v>
      </c>
      <c r="N318" s="31">
        <f t="shared" si="40"/>
        <v>52762.649591347945</v>
      </c>
    </row>
    <row r="319" spans="1:14" s="4" customFormat="1" ht="12.75">
      <c r="A319" s="25" t="s">
        <v>489</v>
      </c>
      <c r="B319" s="26" t="s">
        <v>237</v>
      </c>
      <c r="C319" s="58">
        <v>4933</v>
      </c>
      <c r="D319" s="116">
        <v>7092096</v>
      </c>
      <c r="E319" s="27">
        <v>433650</v>
      </c>
      <c r="F319" s="28">
        <f t="shared" si="41"/>
        <v>80676.37396056727</v>
      </c>
      <c r="G319" s="29">
        <f t="shared" si="42"/>
        <v>0.003695349997333578</v>
      </c>
      <c r="H319" s="7">
        <f t="shared" si="43"/>
        <v>16.354424074714633</v>
      </c>
      <c r="I319" s="7">
        <f t="shared" si="44"/>
        <v>31346.37396056728</v>
      </c>
      <c r="J319" s="7">
        <f t="shared" si="45"/>
        <v>31346.37396056728</v>
      </c>
      <c r="K319" s="7">
        <f t="shared" si="46"/>
        <v>0.0036123914038050714</v>
      </c>
      <c r="L319" s="30">
        <f t="shared" si="38"/>
        <v>189825.9811109329</v>
      </c>
      <c r="M319" s="10">
        <f t="shared" si="39"/>
        <v>60840.68843706335</v>
      </c>
      <c r="N319" s="31">
        <f t="shared" si="40"/>
        <v>250666.66954799625</v>
      </c>
    </row>
    <row r="320" spans="1:14" s="4" customFormat="1" ht="12.75">
      <c r="A320" s="9" t="s">
        <v>482</v>
      </c>
      <c r="B320" s="26" t="s">
        <v>56</v>
      </c>
      <c r="C320" s="58">
        <v>715</v>
      </c>
      <c r="D320" s="116">
        <v>740541</v>
      </c>
      <c r="E320" s="27">
        <v>43000</v>
      </c>
      <c r="F320" s="28">
        <f t="shared" si="41"/>
        <v>12313.646860465116</v>
      </c>
      <c r="G320" s="29">
        <f t="shared" si="42"/>
        <v>0.0005640218152990777</v>
      </c>
      <c r="H320" s="7">
        <f t="shared" si="43"/>
        <v>17.221883720930233</v>
      </c>
      <c r="I320" s="7">
        <f t="shared" si="44"/>
        <v>5163.646860465116</v>
      </c>
      <c r="J320" s="7">
        <f t="shared" si="45"/>
        <v>5163.646860465116</v>
      </c>
      <c r="K320" s="7">
        <f t="shared" si="46"/>
        <v>0.0005950644739482225</v>
      </c>
      <c r="L320" s="30">
        <f t="shared" si="38"/>
        <v>28973.167503584635</v>
      </c>
      <c r="M320" s="10">
        <f t="shared" si="39"/>
        <v>10022.206403578968</v>
      </c>
      <c r="N320" s="31">
        <f t="shared" si="40"/>
        <v>38995.3739071636</v>
      </c>
    </row>
    <row r="321" spans="1:14" s="4" customFormat="1" ht="12.75">
      <c r="A321" s="25" t="s">
        <v>486</v>
      </c>
      <c r="B321" s="26" t="s">
        <v>170</v>
      </c>
      <c r="C321" s="58">
        <v>6305</v>
      </c>
      <c r="D321" s="116">
        <v>7552422</v>
      </c>
      <c r="E321" s="27">
        <v>506000</v>
      </c>
      <c r="F321" s="28">
        <f t="shared" si="41"/>
        <v>94106.76029644269</v>
      </c>
      <c r="G321" s="29">
        <f t="shared" si="42"/>
        <v>0.004310523630877447</v>
      </c>
      <c r="H321" s="7">
        <f t="shared" si="43"/>
        <v>14.925735177865613</v>
      </c>
      <c r="I321" s="7">
        <f t="shared" si="44"/>
        <v>31056.76029644269</v>
      </c>
      <c r="J321" s="7">
        <f t="shared" si="45"/>
        <v>31056.76029644269</v>
      </c>
      <c r="K321" s="7">
        <f t="shared" si="46"/>
        <v>0.003579015999299777</v>
      </c>
      <c r="L321" s="30">
        <f t="shared" si="38"/>
        <v>221426.76009676736</v>
      </c>
      <c r="M321" s="10">
        <f t="shared" si="39"/>
        <v>60278.57255315645</v>
      </c>
      <c r="N321" s="31">
        <f t="shared" si="40"/>
        <v>281705.3326499238</v>
      </c>
    </row>
    <row r="322" spans="1:14" s="4" customFormat="1" ht="12.75">
      <c r="A322" s="25" t="s">
        <v>496</v>
      </c>
      <c r="B322" s="26" t="s">
        <v>455</v>
      </c>
      <c r="C322" s="58">
        <v>862</v>
      </c>
      <c r="D322" s="116">
        <v>10729724</v>
      </c>
      <c r="E322" s="27">
        <v>1334200</v>
      </c>
      <c r="F322" s="28">
        <f t="shared" si="41"/>
        <v>6932.260596612202</v>
      </c>
      <c r="G322" s="29">
        <f t="shared" si="42"/>
        <v>0.00031752950609465445</v>
      </c>
      <c r="H322" s="7">
        <f t="shared" si="43"/>
        <v>8.04206565732274</v>
      </c>
      <c r="I322" s="7">
        <f t="shared" si="44"/>
        <v>-1687.7394033877986</v>
      </c>
      <c r="J322" s="7">
        <f t="shared" si="45"/>
        <v>0</v>
      </c>
      <c r="K322" s="7">
        <f t="shared" si="46"/>
        <v>0</v>
      </c>
      <c r="L322" s="30">
        <f t="shared" si="38"/>
        <v>16311.134282160037</v>
      </c>
      <c r="M322" s="10">
        <f t="shared" si="39"/>
        <v>0</v>
      </c>
      <c r="N322" s="31">
        <f t="shared" si="40"/>
        <v>16311.134282160037</v>
      </c>
    </row>
    <row r="323" spans="1:14" s="4" customFormat="1" ht="12.75">
      <c r="A323" s="25" t="s">
        <v>496</v>
      </c>
      <c r="B323" s="26" t="s">
        <v>456</v>
      </c>
      <c r="C323" s="58">
        <v>8697</v>
      </c>
      <c r="D323" s="116">
        <v>23143727</v>
      </c>
      <c r="E323" s="27">
        <v>1611300</v>
      </c>
      <c r="F323" s="28">
        <f t="shared" si="41"/>
        <v>124918.38498045057</v>
      </c>
      <c r="G323" s="29">
        <f t="shared" si="42"/>
        <v>0.00572183814099095</v>
      </c>
      <c r="H323" s="7">
        <f t="shared" si="43"/>
        <v>14.363387947619934</v>
      </c>
      <c r="I323" s="7">
        <f t="shared" si="44"/>
        <v>37948.384980450566</v>
      </c>
      <c r="J323" s="7">
        <f t="shared" si="45"/>
        <v>37948.384980450566</v>
      </c>
      <c r="K323" s="7">
        <f t="shared" si="46"/>
        <v>0.0043732145818241325</v>
      </c>
      <c r="L323" s="30">
        <f t="shared" si="38"/>
        <v>293924.40219608153</v>
      </c>
      <c r="M323" s="10">
        <f t="shared" si="39"/>
        <v>73654.6392954327</v>
      </c>
      <c r="N323" s="31">
        <f t="shared" si="40"/>
        <v>367579.04149151425</v>
      </c>
    </row>
    <row r="324" spans="1:14" s="4" customFormat="1" ht="12.75">
      <c r="A324" s="25" t="s">
        <v>490</v>
      </c>
      <c r="B324" s="26" t="s">
        <v>295</v>
      </c>
      <c r="C324" s="58">
        <v>7690</v>
      </c>
      <c r="D324" s="116">
        <v>9416394</v>
      </c>
      <c r="E324" s="27">
        <v>473700</v>
      </c>
      <c r="F324" s="28">
        <f t="shared" si="41"/>
        <v>152864.82976567448</v>
      </c>
      <c r="G324" s="29">
        <f t="shared" si="42"/>
        <v>0.0070019141978677375</v>
      </c>
      <c r="H324" s="7">
        <f t="shared" si="43"/>
        <v>19.87839138695377</v>
      </c>
      <c r="I324" s="7">
        <f t="shared" si="44"/>
        <v>75964.82976567448</v>
      </c>
      <c r="J324" s="7">
        <f t="shared" si="45"/>
        <v>75964.82976567448</v>
      </c>
      <c r="K324" s="7">
        <f t="shared" si="46"/>
        <v>0.008754272452126134</v>
      </c>
      <c r="L324" s="30">
        <f t="shared" si="38"/>
        <v>359680.4722756637</v>
      </c>
      <c r="M324" s="10">
        <f t="shared" si="39"/>
        <v>147441.37697591344</v>
      </c>
      <c r="N324" s="31">
        <f t="shared" si="40"/>
        <v>507121.84925157716</v>
      </c>
    </row>
    <row r="325" spans="1:14" s="4" customFormat="1" ht="12.75">
      <c r="A325" s="9" t="s">
        <v>482</v>
      </c>
      <c r="B325" s="26" t="s">
        <v>57</v>
      </c>
      <c r="C325" s="58">
        <v>148</v>
      </c>
      <c r="D325" s="116">
        <v>526797</v>
      </c>
      <c r="E325" s="27">
        <v>48800</v>
      </c>
      <c r="F325" s="28">
        <f t="shared" si="41"/>
        <v>1597.6630327868852</v>
      </c>
      <c r="G325" s="29">
        <f t="shared" si="42"/>
        <v>7.31803351354719E-05</v>
      </c>
      <c r="H325" s="7">
        <f t="shared" si="43"/>
        <v>10.795020491803278</v>
      </c>
      <c r="I325" s="7">
        <f t="shared" si="44"/>
        <v>117.66303278688517</v>
      </c>
      <c r="J325" s="7">
        <f t="shared" si="45"/>
        <v>117.66303278688517</v>
      </c>
      <c r="K325" s="7">
        <f t="shared" si="46"/>
        <v>1.355962028398152E-05</v>
      </c>
      <c r="L325" s="30">
        <f t="shared" si="38"/>
        <v>3759.1916665921817</v>
      </c>
      <c r="M325" s="10">
        <f t="shared" si="39"/>
        <v>228.37409926112224</v>
      </c>
      <c r="N325" s="31">
        <f t="shared" si="40"/>
        <v>3987.565765853304</v>
      </c>
    </row>
    <row r="326" spans="1:14" s="4" customFormat="1" ht="12.75">
      <c r="A326" s="25" t="s">
        <v>485</v>
      </c>
      <c r="B326" s="26" t="s">
        <v>139</v>
      </c>
      <c r="C326" s="58">
        <v>2222</v>
      </c>
      <c r="D326" s="116">
        <v>2789780</v>
      </c>
      <c r="E326" s="27">
        <v>222000</v>
      </c>
      <c r="F326" s="28">
        <f t="shared" si="41"/>
        <v>27922.933153153153</v>
      </c>
      <c r="G326" s="29">
        <f t="shared" si="42"/>
        <v>0.0012789991156950684</v>
      </c>
      <c r="H326" s="7">
        <f t="shared" si="43"/>
        <v>12.566576576576576</v>
      </c>
      <c r="I326" s="7">
        <f t="shared" si="44"/>
        <v>5702.9331531531525</v>
      </c>
      <c r="J326" s="7">
        <f t="shared" si="45"/>
        <v>5702.9331531531525</v>
      </c>
      <c r="K326" s="7">
        <f t="shared" si="46"/>
        <v>0.000657212433082087</v>
      </c>
      <c r="L326" s="30">
        <f aca="true" t="shared" si="47" ref="L326:L389">$B$508*G326</f>
        <v>65700.74882000835</v>
      </c>
      <c r="M326" s="10">
        <f aca="true" t="shared" si="48" ref="M326:M389">$G$508*K326</f>
        <v>11068.91596408783</v>
      </c>
      <c r="N326" s="31">
        <f aca="true" t="shared" si="49" ref="N326:N389">L326+M326</f>
        <v>76769.66478409618</v>
      </c>
    </row>
    <row r="327" spans="1:14" s="4" customFormat="1" ht="12.75">
      <c r="A327" s="25" t="s">
        <v>490</v>
      </c>
      <c r="B327" s="26" t="s">
        <v>296</v>
      </c>
      <c r="C327" s="58">
        <v>10272</v>
      </c>
      <c r="D327" s="116">
        <v>10348272.88</v>
      </c>
      <c r="E327" s="27">
        <v>425500</v>
      </c>
      <c r="F327" s="28">
        <f t="shared" si="41"/>
        <v>249817.76503727384</v>
      </c>
      <c r="G327" s="29">
        <f t="shared" si="42"/>
        <v>0.011442805768831298</v>
      </c>
      <c r="H327" s="7">
        <f t="shared" si="43"/>
        <v>24.320265287896593</v>
      </c>
      <c r="I327" s="7">
        <f t="shared" si="44"/>
        <v>147097.7650372738</v>
      </c>
      <c r="J327" s="7">
        <f t="shared" si="45"/>
        <v>147097.7650372738</v>
      </c>
      <c r="K327" s="7">
        <f t="shared" si="46"/>
        <v>0.01695171194626971</v>
      </c>
      <c r="L327" s="30">
        <f t="shared" si="47"/>
        <v>587804.0871088199</v>
      </c>
      <c r="M327" s="10">
        <f t="shared" si="48"/>
        <v>285504.45112660696</v>
      </c>
      <c r="N327" s="31">
        <f t="shared" si="49"/>
        <v>873308.5382354269</v>
      </c>
    </row>
    <row r="328" spans="1:14" s="4" customFormat="1" ht="12.75">
      <c r="A328" s="25" t="s">
        <v>490</v>
      </c>
      <c r="B328" s="26" t="s">
        <v>297</v>
      </c>
      <c r="C328" s="58">
        <v>3680</v>
      </c>
      <c r="D328" s="116">
        <v>5171905</v>
      </c>
      <c r="E328" s="27">
        <v>356350</v>
      </c>
      <c r="F328" s="28">
        <f aca="true" t="shared" si="50" ref="F328:F391">(C328*D328)/E328</f>
        <v>53409.87905149432</v>
      </c>
      <c r="G328" s="29">
        <f aca="true" t="shared" si="51" ref="G328:G391">F328/$F$499</f>
        <v>0.0024464187806332895</v>
      </c>
      <c r="H328" s="7">
        <f aca="true" t="shared" si="52" ref="H328:H391">D328/E328</f>
        <v>14.513554090079978</v>
      </c>
      <c r="I328" s="7">
        <f aca="true" t="shared" si="53" ref="I328:I391">(H328-10)*C328</f>
        <v>16609.87905149432</v>
      </c>
      <c r="J328" s="7">
        <f aca="true" t="shared" si="54" ref="J328:J391">IF(I328&gt;0,I328,0)</f>
        <v>16609.87905149432</v>
      </c>
      <c r="K328" s="7">
        <f aca="true" t="shared" si="55" ref="K328:K391">J328/$J$499</f>
        <v>0.00191414115008453</v>
      </c>
      <c r="L328" s="30">
        <f t="shared" si="47"/>
        <v>125669.78650926569</v>
      </c>
      <c r="M328" s="10">
        <f t="shared" si="48"/>
        <v>32238.385135726334</v>
      </c>
      <c r="N328" s="31">
        <f t="shared" si="49"/>
        <v>157908.17164499202</v>
      </c>
    </row>
    <row r="329" spans="1:14" s="4" customFormat="1" ht="12.75">
      <c r="A329" s="25" t="s">
        <v>485</v>
      </c>
      <c r="B329" s="26" t="s">
        <v>140</v>
      </c>
      <c r="C329" s="58">
        <v>64</v>
      </c>
      <c r="D329" s="116">
        <v>237291</v>
      </c>
      <c r="E329" s="27">
        <v>14150</v>
      </c>
      <c r="F329" s="28">
        <f t="shared" si="50"/>
        <v>1073.2596466431096</v>
      </c>
      <c r="G329" s="29">
        <f t="shared" si="51"/>
        <v>4.916024156340212E-05</v>
      </c>
      <c r="H329" s="7">
        <f t="shared" si="52"/>
        <v>16.769681978798587</v>
      </c>
      <c r="I329" s="7">
        <f t="shared" si="53"/>
        <v>433.2596466431096</v>
      </c>
      <c r="J329" s="7">
        <f t="shared" si="54"/>
        <v>433.2596466431096</v>
      </c>
      <c r="K329" s="7">
        <f t="shared" si="55"/>
        <v>4.9929329150415964E-05</v>
      </c>
      <c r="L329" s="30">
        <f t="shared" si="47"/>
        <v>2525.306423791197</v>
      </c>
      <c r="M329" s="10">
        <f t="shared" si="48"/>
        <v>840.9207140489481</v>
      </c>
      <c r="N329" s="31">
        <f t="shared" si="49"/>
        <v>3366.227137840145</v>
      </c>
    </row>
    <row r="330" spans="1:14" s="4" customFormat="1" ht="12.75">
      <c r="A330" s="25" t="s">
        <v>485</v>
      </c>
      <c r="B330" s="26" t="s">
        <v>141</v>
      </c>
      <c r="C330" s="58">
        <v>683</v>
      </c>
      <c r="D330" s="116">
        <v>1373281</v>
      </c>
      <c r="E330" s="27">
        <v>151700</v>
      </c>
      <c r="F330" s="28">
        <f t="shared" si="50"/>
        <v>6182.9329136453525</v>
      </c>
      <c r="G330" s="29">
        <f t="shared" si="51"/>
        <v>0.00028320684240370873</v>
      </c>
      <c r="H330" s="7">
        <f t="shared" si="52"/>
        <v>9.052610415293342</v>
      </c>
      <c r="I330" s="7">
        <f t="shared" si="53"/>
        <v>-647.0670863546471</v>
      </c>
      <c r="J330" s="7">
        <f t="shared" si="54"/>
        <v>0</v>
      </c>
      <c r="K330" s="7">
        <f t="shared" si="55"/>
        <v>0</v>
      </c>
      <c r="L330" s="30">
        <f t="shared" si="47"/>
        <v>14548.017577605508</v>
      </c>
      <c r="M330" s="10">
        <f t="shared" si="48"/>
        <v>0</v>
      </c>
      <c r="N330" s="31">
        <f t="shared" si="49"/>
        <v>14548.017577605508</v>
      </c>
    </row>
    <row r="331" spans="1:14" s="4" customFormat="1" ht="12.75">
      <c r="A331" s="25" t="s">
        <v>489</v>
      </c>
      <c r="B331" s="26" t="s">
        <v>238</v>
      </c>
      <c r="C331" s="58">
        <v>1764</v>
      </c>
      <c r="D331" s="116">
        <v>3522340</v>
      </c>
      <c r="E331" s="27">
        <v>288650</v>
      </c>
      <c r="F331" s="28">
        <f t="shared" si="50"/>
        <v>21525.750077949073</v>
      </c>
      <c r="G331" s="29">
        <f t="shared" si="51"/>
        <v>0.000985978627795446</v>
      </c>
      <c r="H331" s="7">
        <f t="shared" si="52"/>
        <v>12.202806166637796</v>
      </c>
      <c r="I331" s="7">
        <f t="shared" si="53"/>
        <v>3885.750077949072</v>
      </c>
      <c r="J331" s="7">
        <f t="shared" si="54"/>
        <v>3885.750077949072</v>
      </c>
      <c r="K331" s="7">
        <f t="shared" si="55"/>
        <v>0.0004477982109374441</v>
      </c>
      <c r="L331" s="30">
        <f t="shared" si="47"/>
        <v>50648.61528968364</v>
      </c>
      <c r="M331" s="10">
        <f t="shared" si="48"/>
        <v>7541.915697623985</v>
      </c>
      <c r="N331" s="31">
        <f t="shared" si="49"/>
        <v>58190.530987307626</v>
      </c>
    </row>
    <row r="332" spans="1:14" s="4" customFormat="1" ht="12.75">
      <c r="A332" s="25" t="s">
        <v>487</v>
      </c>
      <c r="B332" s="26" t="s">
        <v>192</v>
      </c>
      <c r="C332" s="58">
        <v>1543</v>
      </c>
      <c r="D332" s="116">
        <v>3706038</v>
      </c>
      <c r="E332" s="27">
        <v>342800</v>
      </c>
      <c r="F332" s="28">
        <f t="shared" si="50"/>
        <v>16681.495431738622</v>
      </c>
      <c r="G332" s="29">
        <f t="shared" si="51"/>
        <v>0.0007640894238668379</v>
      </c>
      <c r="H332" s="7">
        <f t="shared" si="52"/>
        <v>10.81107934655776</v>
      </c>
      <c r="I332" s="7">
        <f t="shared" si="53"/>
        <v>1251.4954317386232</v>
      </c>
      <c r="J332" s="7">
        <f t="shared" si="54"/>
        <v>1251.4954317386232</v>
      </c>
      <c r="K332" s="7">
        <f t="shared" si="55"/>
        <v>0.00014422374164236836</v>
      </c>
      <c r="L332" s="30">
        <f t="shared" si="47"/>
        <v>39250.4159678158</v>
      </c>
      <c r="M332" s="10">
        <f t="shared" si="48"/>
        <v>2429.0478936607346</v>
      </c>
      <c r="N332" s="31">
        <f t="shared" si="49"/>
        <v>41679.463861476535</v>
      </c>
    </row>
    <row r="333" spans="1:14" s="4" customFormat="1" ht="12.75">
      <c r="A333" s="9" t="s">
        <v>482</v>
      </c>
      <c r="B333" s="26" t="s">
        <v>58</v>
      </c>
      <c r="C333" s="58">
        <v>68</v>
      </c>
      <c r="D333" s="116">
        <v>185045</v>
      </c>
      <c r="E333" s="27">
        <v>9250</v>
      </c>
      <c r="F333" s="28">
        <f t="shared" si="50"/>
        <v>1360.3308108108108</v>
      </c>
      <c r="G333" s="29">
        <f t="shared" si="51"/>
        <v>6.230942482069837E-05</v>
      </c>
      <c r="H333" s="7">
        <f t="shared" si="52"/>
        <v>20.004864864864864</v>
      </c>
      <c r="I333" s="7">
        <f t="shared" si="53"/>
        <v>680.3308108108107</v>
      </c>
      <c r="J333" s="7">
        <f t="shared" si="54"/>
        <v>680.3308108108107</v>
      </c>
      <c r="K333" s="7">
        <f t="shared" si="55"/>
        <v>7.840208809504775E-05</v>
      </c>
      <c r="L333" s="30">
        <f t="shared" si="47"/>
        <v>3200.7652069713486</v>
      </c>
      <c r="M333" s="10">
        <f t="shared" si="48"/>
        <v>1320.4651659788387</v>
      </c>
      <c r="N333" s="31">
        <f t="shared" si="49"/>
        <v>4521.230372950187</v>
      </c>
    </row>
    <row r="334" spans="1:14" s="4" customFormat="1" ht="12.75">
      <c r="A334" s="25" t="s">
        <v>489</v>
      </c>
      <c r="B334" s="26" t="s">
        <v>239</v>
      </c>
      <c r="C334" s="58">
        <v>4091</v>
      </c>
      <c r="D334" s="116">
        <v>4932169</v>
      </c>
      <c r="E334" s="27">
        <v>438950</v>
      </c>
      <c r="F334" s="28">
        <f t="shared" si="50"/>
        <v>45967.657771955804</v>
      </c>
      <c r="G334" s="29">
        <f t="shared" si="51"/>
        <v>0.002105530723381972</v>
      </c>
      <c r="H334" s="7">
        <f t="shared" si="52"/>
        <v>11.236288871169837</v>
      </c>
      <c r="I334" s="7">
        <f t="shared" si="53"/>
        <v>5057.657771955802</v>
      </c>
      <c r="J334" s="7">
        <f t="shared" si="54"/>
        <v>5057.657771955802</v>
      </c>
      <c r="K334" s="7">
        <f t="shared" si="55"/>
        <v>0.0005828501721374349</v>
      </c>
      <c r="L334" s="30">
        <f t="shared" si="47"/>
        <v>108158.74967556306</v>
      </c>
      <c r="M334" s="10">
        <f t="shared" si="48"/>
        <v>9816.490453152439</v>
      </c>
      <c r="N334" s="31">
        <f t="shared" si="49"/>
        <v>117975.2401287155</v>
      </c>
    </row>
    <row r="335" spans="1:14" s="4" customFormat="1" ht="12.75">
      <c r="A335" s="25" t="s">
        <v>494</v>
      </c>
      <c r="B335" s="26" t="s">
        <v>385</v>
      </c>
      <c r="C335" s="58">
        <v>1565</v>
      </c>
      <c r="D335" s="116">
        <v>2307926</v>
      </c>
      <c r="E335" s="27">
        <v>162550</v>
      </c>
      <c r="F335" s="28">
        <f t="shared" si="50"/>
        <v>22220.26570286066</v>
      </c>
      <c r="G335" s="29">
        <f t="shared" si="51"/>
        <v>0.0010177906464407013</v>
      </c>
      <c r="H335" s="7">
        <f t="shared" si="52"/>
        <v>14.198252845278375</v>
      </c>
      <c r="I335" s="7">
        <f t="shared" si="53"/>
        <v>6570.265702860657</v>
      </c>
      <c r="J335" s="7">
        <f t="shared" si="54"/>
        <v>6570.265702860657</v>
      </c>
      <c r="K335" s="7">
        <f t="shared" si="55"/>
        <v>0.000757164811967923</v>
      </c>
      <c r="L335" s="30">
        <f t="shared" si="47"/>
        <v>52282.762976590755</v>
      </c>
      <c r="M335" s="10">
        <f t="shared" si="48"/>
        <v>12752.33585483691</v>
      </c>
      <c r="N335" s="31">
        <f t="shared" si="49"/>
        <v>65035.09883142766</v>
      </c>
    </row>
    <row r="336" spans="1:14" s="4" customFormat="1" ht="12.75">
      <c r="A336" s="25" t="s">
        <v>493</v>
      </c>
      <c r="B336" s="26" t="s">
        <v>361</v>
      </c>
      <c r="C336" s="58">
        <v>1950</v>
      </c>
      <c r="D336" s="116">
        <v>1818373</v>
      </c>
      <c r="E336" s="27">
        <v>120750</v>
      </c>
      <c r="F336" s="28">
        <f t="shared" si="50"/>
        <v>29365.029813664598</v>
      </c>
      <c r="G336" s="29">
        <f t="shared" si="51"/>
        <v>0.0013450537935265291</v>
      </c>
      <c r="H336" s="7">
        <f t="shared" si="52"/>
        <v>15.058989648033126</v>
      </c>
      <c r="I336" s="7">
        <f t="shared" si="53"/>
        <v>9865.029813664596</v>
      </c>
      <c r="J336" s="7">
        <f t="shared" si="54"/>
        <v>9865.029813664596</v>
      </c>
      <c r="K336" s="7">
        <f t="shared" si="55"/>
        <v>0.0011368571351184702</v>
      </c>
      <c r="L336" s="30">
        <f t="shared" si="47"/>
        <v>69093.90346987134</v>
      </c>
      <c r="M336" s="10">
        <f t="shared" si="48"/>
        <v>19147.197250646434</v>
      </c>
      <c r="N336" s="31">
        <f t="shared" si="49"/>
        <v>88241.10072051777</v>
      </c>
    </row>
    <row r="337" spans="1:14" s="4" customFormat="1" ht="12.75">
      <c r="A337" s="25" t="s">
        <v>489</v>
      </c>
      <c r="B337" s="26" t="s">
        <v>240</v>
      </c>
      <c r="C337" s="58">
        <v>5067</v>
      </c>
      <c r="D337" s="116">
        <v>5981984</v>
      </c>
      <c r="E337" s="27">
        <v>340550</v>
      </c>
      <c r="F337" s="28">
        <f t="shared" si="50"/>
        <v>89005.17670826604</v>
      </c>
      <c r="G337" s="29">
        <f t="shared" si="51"/>
        <v>0.004076847574635999</v>
      </c>
      <c r="H337" s="7">
        <f t="shared" si="52"/>
        <v>17.565655557186904</v>
      </c>
      <c r="I337" s="7">
        <f t="shared" si="53"/>
        <v>38335.176708266044</v>
      </c>
      <c r="J337" s="7">
        <f t="shared" si="54"/>
        <v>38335.176708266044</v>
      </c>
      <c r="K337" s="7">
        <f t="shared" si="55"/>
        <v>0.004417788895726634</v>
      </c>
      <c r="L337" s="30">
        <f t="shared" si="47"/>
        <v>209423.0834030379</v>
      </c>
      <c r="M337" s="10">
        <f t="shared" si="48"/>
        <v>74405.36966800013</v>
      </c>
      <c r="N337" s="31">
        <f t="shared" si="49"/>
        <v>283828.453071038</v>
      </c>
    </row>
    <row r="338" spans="1:14" s="4" customFormat="1" ht="12.75">
      <c r="A338" s="25" t="s">
        <v>491</v>
      </c>
      <c r="B338" s="26" t="s">
        <v>323</v>
      </c>
      <c r="C338" s="58">
        <v>856</v>
      </c>
      <c r="D338" s="116">
        <v>850177</v>
      </c>
      <c r="E338" s="27">
        <v>59350</v>
      </c>
      <c r="F338" s="28">
        <f t="shared" si="50"/>
        <v>12262.03053074979</v>
      </c>
      <c r="G338" s="29">
        <f t="shared" si="51"/>
        <v>0.0005616575493496792</v>
      </c>
      <c r="H338" s="7">
        <f t="shared" si="52"/>
        <v>14.32480202190396</v>
      </c>
      <c r="I338" s="7">
        <f t="shared" si="53"/>
        <v>3702.0305307497892</v>
      </c>
      <c r="J338" s="7">
        <f t="shared" si="54"/>
        <v>3702.0305307497892</v>
      </c>
      <c r="K338" s="7">
        <f t="shared" si="55"/>
        <v>0.00042662616361074154</v>
      </c>
      <c r="L338" s="30">
        <f t="shared" si="47"/>
        <v>28851.717815794418</v>
      </c>
      <c r="M338" s="10">
        <f t="shared" si="48"/>
        <v>7185.331432247358</v>
      </c>
      <c r="N338" s="31">
        <f t="shared" si="49"/>
        <v>36037.049248041774</v>
      </c>
    </row>
    <row r="339" spans="1:14" s="4" customFormat="1" ht="12.75">
      <c r="A339" s="25" t="s">
        <v>496</v>
      </c>
      <c r="B339" s="26" t="s">
        <v>457</v>
      </c>
      <c r="C339" s="58">
        <v>1956</v>
      </c>
      <c r="D339" s="116">
        <v>2959806</v>
      </c>
      <c r="E339" s="27">
        <v>183400</v>
      </c>
      <c r="F339" s="28">
        <f t="shared" si="50"/>
        <v>31566.960392584515</v>
      </c>
      <c r="G339" s="29">
        <f t="shared" si="51"/>
        <v>0.0014459123690856832</v>
      </c>
      <c r="H339" s="7">
        <f t="shared" si="52"/>
        <v>16.138527808069792</v>
      </c>
      <c r="I339" s="7">
        <f t="shared" si="53"/>
        <v>12006.960392584513</v>
      </c>
      <c r="J339" s="7">
        <f t="shared" si="54"/>
        <v>12006.960392584513</v>
      </c>
      <c r="K339" s="7">
        <f t="shared" si="55"/>
        <v>0.0013836956249728641</v>
      </c>
      <c r="L339" s="30">
        <f t="shared" si="47"/>
        <v>74274.8952765425</v>
      </c>
      <c r="M339" s="10">
        <f t="shared" si="48"/>
        <v>23304.50524326527</v>
      </c>
      <c r="N339" s="31">
        <f t="shared" si="49"/>
        <v>97579.40051980778</v>
      </c>
    </row>
    <row r="340" spans="1:14" s="4" customFormat="1" ht="12.75">
      <c r="A340" s="25" t="s">
        <v>490</v>
      </c>
      <c r="B340" s="26" t="s">
        <v>298</v>
      </c>
      <c r="C340" s="58">
        <v>372</v>
      </c>
      <c r="D340" s="116">
        <v>335910</v>
      </c>
      <c r="E340" s="27">
        <v>20100</v>
      </c>
      <c r="F340" s="28">
        <f t="shared" si="50"/>
        <v>6216.841791044776</v>
      </c>
      <c r="G340" s="29">
        <f t="shared" si="51"/>
        <v>0.00028476002537235315</v>
      </c>
      <c r="H340" s="7">
        <f t="shared" si="52"/>
        <v>16.711940298507464</v>
      </c>
      <c r="I340" s="7">
        <f t="shared" si="53"/>
        <v>2496.8417910447765</v>
      </c>
      <c r="J340" s="7">
        <f t="shared" si="54"/>
        <v>2496.8417910447765</v>
      </c>
      <c r="K340" s="7">
        <f t="shared" si="55"/>
        <v>0.0002877388572591437</v>
      </c>
      <c r="L340" s="30">
        <f t="shared" si="47"/>
        <v>14627.8028431637</v>
      </c>
      <c r="M340" s="10">
        <f t="shared" si="48"/>
        <v>4846.1609523542265</v>
      </c>
      <c r="N340" s="31">
        <f t="shared" si="49"/>
        <v>19473.963795517928</v>
      </c>
    </row>
    <row r="341" spans="1:14" s="4" customFormat="1" ht="12.75">
      <c r="A341" s="25" t="s">
        <v>490</v>
      </c>
      <c r="B341" s="26" t="s">
        <v>299</v>
      </c>
      <c r="C341" s="58">
        <v>991</v>
      </c>
      <c r="D341" s="116">
        <v>761592</v>
      </c>
      <c r="E341" s="27">
        <v>39150</v>
      </c>
      <c r="F341" s="28">
        <f t="shared" si="50"/>
        <v>19278.101455938697</v>
      </c>
      <c r="G341" s="29">
        <f t="shared" si="51"/>
        <v>0.0008830259550165161</v>
      </c>
      <c r="H341" s="7">
        <f t="shared" si="52"/>
        <v>19.453180076628353</v>
      </c>
      <c r="I341" s="7">
        <f t="shared" si="53"/>
        <v>9368.101455938699</v>
      </c>
      <c r="J341" s="7">
        <f t="shared" si="54"/>
        <v>9368.101455938699</v>
      </c>
      <c r="K341" s="7">
        <f t="shared" si="55"/>
        <v>0.0010795905520676146</v>
      </c>
      <c r="L341" s="30">
        <f t="shared" si="47"/>
        <v>45360.05205958237</v>
      </c>
      <c r="M341" s="10">
        <f t="shared" si="48"/>
        <v>18182.700896906266</v>
      </c>
      <c r="N341" s="31">
        <f t="shared" si="49"/>
        <v>63542.752956488635</v>
      </c>
    </row>
    <row r="342" spans="1:14" s="4" customFormat="1" ht="12.75">
      <c r="A342" s="25" t="s">
        <v>495</v>
      </c>
      <c r="B342" s="26" t="s">
        <v>423</v>
      </c>
      <c r="C342" s="58">
        <v>798</v>
      </c>
      <c r="D342" s="116">
        <v>1375098</v>
      </c>
      <c r="E342" s="27">
        <v>70500</v>
      </c>
      <c r="F342" s="28">
        <f t="shared" si="50"/>
        <v>15564.939063829786</v>
      </c>
      <c r="G342" s="29">
        <f t="shared" si="51"/>
        <v>0.0007129459927900839</v>
      </c>
      <c r="H342" s="7">
        <f t="shared" si="52"/>
        <v>19.504936170212765</v>
      </c>
      <c r="I342" s="7">
        <f t="shared" si="53"/>
        <v>7584.939063829787</v>
      </c>
      <c r="J342" s="7">
        <f t="shared" si="54"/>
        <v>7584.939063829787</v>
      </c>
      <c r="K342" s="7">
        <f t="shared" si="55"/>
        <v>0.0008740969117203804</v>
      </c>
      <c r="L342" s="30">
        <f t="shared" si="47"/>
        <v>36623.23532497294</v>
      </c>
      <c r="M342" s="10">
        <f t="shared" si="48"/>
        <v>14721.731929093201</v>
      </c>
      <c r="N342" s="31">
        <f t="shared" si="49"/>
        <v>51344.96725406614</v>
      </c>
    </row>
    <row r="343" spans="1:14" s="4" customFormat="1" ht="12.75">
      <c r="A343" s="25" t="s">
        <v>485</v>
      </c>
      <c r="B343" s="26" t="s">
        <v>142</v>
      </c>
      <c r="C343" s="58">
        <v>1244</v>
      </c>
      <c r="D343" s="116">
        <v>2035380</v>
      </c>
      <c r="E343" s="27">
        <v>191750</v>
      </c>
      <c r="F343" s="28">
        <f t="shared" si="50"/>
        <v>13204.759947848761</v>
      </c>
      <c r="G343" s="29">
        <f t="shared" si="51"/>
        <v>0.000604838904409907</v>
      </c>
      <c r="H343" s="7">
        <f t="shared" si="52"/>
        <v>10.614758800521512</v>
      </c>
      <c r="I343" s="7">
        <f t="shared" si="53"/>
        <v>764.7599478487614</v>
      </c>
      <c r="J343" s="7">
        <f t="shared" si="54"/>
        <v>764.7599478487614</v>
      </c>
      <c r="K343" s="7">
        <f t="shared" si="55"/>
        <v>8.813179684063479E-05</v>
      </c>
      <c r="L343" s="30">
        <f t="shared" si="47"/>
        <v>31069.89555157639</v>
      </c>
      <c r="M343" s="10">
        <f t="shared" si="48"/>
        <v>1484.335054980926</v>
      </c>
      <c r="N343" s="31">
        <f t="shared" si="49"/>
        <v>32554.230606557314</v>
      </c>
    </row>
    <row r="344" spans="1:14" s="4" customFormat="1" ht="12.75">
      <c r="A344" s="25" t="s">
        <v>490</v>
      </c>
      <c r="B344" s="26" t="s">
        <v>309</v>
      </c>
      <c r="C344" s="58">
        <v>633</v>
      </c>
      <c r="D344" s="116">
        <v>138103</v>
      </c>
      <c r="E344" s="27">
        <v>9050</v>
      </c>
      <c r="F344" s="28">
        <f t="shared" si="50"/>
        <v>9659.58</v>
      </c>
      <c r="G344" s="29">
        <f t="shared" si="51"/>
        <v>0.00044245331284584785</v>
      </c>
      <c r="H344" s="7">
        <f t="shared" si="52"/>
        <v>15.26</v>
      </c>
      <c r="I344" s="7">
        <f t="shared" si="53"/>
        <v>3329.58</v>
      </c>
      <c r="J344" s="7">
        <f t="shared" si="54"/>
        <v>3329.58</v>
      </c>
      <c r="K344" s="7">
        <f t="shared" si="55"/>
        <v>0.0003837045453937289</v>
      </c>
      <c r="L344" s="30">
        <f t="shared" si="47"/>
        <v>22728.330000500333</v>
      </c>
      <c r="M344" s="10">
        <f t="shared" si="48"/>
        <v>6462.436122950259</v>
      </c>
      <c r="N344" s="31">
        <f t="shared" si="49"/>
        <v>29190.766123450594</v>
      </c>
    </row>
    <row r="345" spans="1:14" s="4" customFormat="1" ht="12.75">
      <c r="A345" s="9" t="s">
        <v>482</v>
      </c>
      <c r="B345" s="26" t="s">
        <v>59</v>
      </c>
      <c r="C345" s="58">
        <v>354</v>
      </c>
      <c r="D345" s="116">
        <v>396383</v>
      </c>
      <c r="E345" s="27">
        <v>23500</v>
      </c>
      <c r="F345" s="28">
        <f t="shared" si="50"/>
        <v>5971.046042553192</v>
      </c>
      <c r="G345" s="29">
        <f t="shared" si="51"/>
        <v>0.0002735014465103813</v>
      </c>
      <c r="H345" s="7">
        <f t="shared" si="52"/>
        <v>16.86736170212766</v>
      </c>
      <c r="I345" s="7">
        <f t="shared" si="53"/>
        <v>2431.0460425531915</v>
      </c>
      <c r="J345" s="7">
        <f t="shared" si="54"/>
        <v>2431.0460425531915</v>
      </c>
      <c r="K345" s="7">
        <f t="shared" si="55"/>
        <v>0.0002801564811745313</v>
      </c>
      <c r="L345" s="30">
        <f t="shared" si="47"/>
        <v>14049.462285454492</v>
      </c>
      <c r="M345" s="10">
        <f t="shared" si="48"/>
        <v>4718.456911067166</v>
      </c>
      <c r="N345" s="31">
        <f t="shared" si="49"/>
        <v>18767.91919652166</v>
      </c>
    </row>
    <row r="346" spans="1:14" s="4" customFormat="1" ht="12.75">
      <c r="A346" s="25" t="s">
        <v>495</v>
      </c>
      <c r="B346" s="26" t="s">
        <v>424</v>
      </c>
      <c r="C346" s="58">
        <v>880</v>
      </c>
      <c r="D346" s="116">
        <v>1610215</v>
      </c>
      <c r="E346" s="27">
        <v>98700</v>
      </c>
      <c r="F346" s="28">
        <f t="shared" si="50"/>
        <v>14356.526849037487</v>
      </c>
      <c r="G346" s="29">
        <f t="shared" si="51"/>
        <v>0.0006575951402977145</v>
      </c>
      <c r="H346" s="7">
        <f t="shared" si="52"/>
        <v>16.314235055724417</v>
      </c>
      <c r="I346" s="7">
        <f t="shared" si="53"/>
        <v>5556.526849037487</v>
      </c>
      <c r="J346" s="7">
        <f t="shared" si="54"/>
        <v>5556.526849037487</v>
      </c>
      <c r="K346" s="7">
        <f t="shared" si="55"/>
        <v>0.0006403404058704035</v>
      </c>
      <c r="L346" s="30">
        <f t="shared" si="47"/>
        <v>33779.9241670929</v>
      </c>
      <c r="M346" s="10">
        <f t="shared" si="48"/>
        <v>10784.753580740766</v>
      </c>
      <c r="N346" s="31">
        <f t="shared" si="49"/>
        <v>44564.67774783366</v>
      </c>
    </row>
    <row r="347" spans="1:14" s="4" customFormat="1" ht="12.75">
      <c r="A347" s="25" t="s">
        <v>489</v>
      </c>
      <c r="B347" s="26" t="s">
        <v>241</v>
      </c>
      <c r="C347" s="58">
        <v>1559</v>
      </c>
      <c r="D347" s="116">
        <v>2071625</v>
      </c>
      <c r="E347" s="27">
        <v>130300</v>
      </c>
      <c r="F347" s="28">
        <f t="shared" si="50"/>
        <v>24786.365118956255</v>
      </c>
      <c r="G347" s="29">
        <f t="shared" si="51"/>
        <v>0.001135329834246309</v>
      </c>
      <c r="H347" s="7">
        <f t="shared" si="52"/>
        <v>15.89888718342287</v>
      </c>
      <c r="I347" s="7">
        <f t="shared" si="53"/>
        <v>9196.365118956255</v>
      </c>
      <c r="J347" s="7">
        <f t="shared" si="54"/>
        <v>9196.365118956255</v>
      </c>
      <c r="K347" s="7">
        <f t="shared" si="55"/>
        <v>0.00105979946336891</v>
      </c>
      <c r="L347" s="30">
        <f t="shared" si="47"/>
        <v>58320.61910937416</v>
      </c>
      <c r="M347" s="10">
        <f t="shared" si="48"/>
        <v>17849.375039669467</v>
      </c>
      <c r="N347" s="31">
        <f t="shared" si="49"/>
        <v>76169.99414904363</v>
      </c>
    </row>
    <row r="348" spans="1:14" s="4" customFormat="1" ht="12.75">
      <c r="A348" s="25" t="s">
        <v>484</v>
      </c>
      <c r="B348" s="26" t="s">
        <v>112</v>
      </c>
      <c r="C348" s="58">
        <v>1021</v>
      </c>
      <c r="D348" s="116">
        <v>1741430</v>
      </c>
      <c r="E348" s="27">
        <v>80200</v>
      </c>
      <c r="F348" s="28">
        <f t="shared" si="50"/>
        <v>22169.576433915212</v>
      </c>
      <c r="G348" s="29">
        <f t="shared" si="51"/>
        <v>0.0010154688441500585</v>
      </c>
      <c r="H348" s="7">
        <f t="shared" si="52"/>
        <v>21.71359102244389</v>
      </c>
      <c r="I348" s="7">
        <f t="shared" si="53"/>
        <v>11959.576433915212</v>
      </c>
      <c r="J348" s="7">
        <f t="shared" si="54"/>
        <v>11959.576433915212</v>
      </c>
      <c r="K348" s="7">
        <f t="shared" si="55"/>
        <v>0.001378235044262937</v>
      </c>
      <c r="L348" s="30">
        <f t="shared" si="47"/>
        <v>52163.494599282814</v>
      </c>
      <c r="M348" s="10">
        <f t="shared" si="48"/>
        <v>23212.536945115695</v>
      </c>
      <c r="N348" s="31">
        <f t="shared" si="49"/>
        <v>75376.03154439852</v>
      </c>
    </row>
    <row r="349" spans="1:14" s="4" customFormat="1" ht="12.75">
      <c r="A349" s="25" t="s">
        <v>492</v>
      </c>
      <c r="B349" s="26" t="s">
        <v>334</v>
      </c>
      <c r="C349" s="58">
        <v>2194</v>
      </c>
      <c r="D349" s="116">
        <v>5349249</v>
      </c>
      <c r="E349" s="27">
        <v>654950</v>
      </c>
      <c r="F349" s="28">
        <f t="shared" si="50"/>
        <v>17919.310338193754</v>
      </c>
      <c r="G349" s="29">
        <f t="shared" si="51"/>
        <v>0.0008207870552391177</v>
      </c>
      <c r="H349" s="7">
        <f t="shared" si="52"/>
        <v>8.167415833269715</v>
      </c>
      <c r="I349" s="7">
        <f t="shared" si="53"/>
        <v>-4020.689661806246</v>
      </c>
      <c r="J349" s="7">
        <f t="shared" si="54"/>
        <v>0</v>
      </c>
      <c r="K349" s="7">
        <f t="shared" si="55"/>
        <v>0</v>
      </c>
      <c r="L349" s="30">
        <f t="shared" si="47"/>
        <v>42162.90964491674</v>
      </c>
      <c r="M349" s="10">
        <f t="shared" si="48"/>
        <v>0</v>
      </c>
      <c r="N349" s="31">
        <f t="shared" si="49"/>
        <v>42162.90964491674</v>
      </c>
    </row>
    <row r="350" spans="1:14" s="4" customFormat="1" ht="12.75">
      <c r="A350" s="25" t="s">
        <v>493</v>
      </c>
      <c r="B350" s="26" t="s">
        <v>362</v>
      </c>
      <c r="C350" s="58">
        <v>4105</v>
      </c>
      <c r="D350" s="116">
        <v>4481521</v>
      </c>
      <c r="E350" s="27">
        <v>239250</v>
      </c>
      <c r="F350" s="28">
        <f t="shared" si="50"/>
        <v>76892.97264367816</v>
      </c>
      <c r="G350" s="29">
        <f t="shared" si="51"/>
        <v>0.00352205276841856</v>
      </c>
      <c r="H350" s="7">
        <f t="shared" si="52"/>
        <v>18.731540229885056</v>
      </c>
      <c r="I350" s="7">
        <f t="shared" si="53"/>
        <v>35842.97264367816</v>
      </c>
      <c r="J350" s="7">
        <f t="shared" si="54"/>
        <v>35842.97264367816</v>
      </c>
      <c r="K350" s="7">
        <f t="shared" si="55"/>
        <v>0.004130584495282404</v>
      </c>
      <c r="L350" s="30">
        <f t="shared" si="47"/>
        <v>180923.89699810572</v>
      </c>
      <c r="M350" s="10">
        <f t="shared" si="48"/>
        <v>69568.21015456114</v>
      </c>
      <c r="N350" s="31">
        <f t="shared" si="49"/>
        <v>250492.10715266684</v>
      </c>
    </row>
    <row r="351" spans="1:14" s="4" customFormat="1" ht="12.75">
      <c r="A351" s="25" t="s">
        <v>486</v>
      </c>
      <c r="B351" s="26" t="s">
        <v>171</v>
      </c>
      <c r="C351" s="58">
        <v>2626</v>
      </c>
      <c r="D351" s="116">
        <v>2475775</v>
      </c>
      <c r="E351" s="27">
        <v>191700</v>
      </c>
      <c r="F351" s="28">
        <f t="shared" si="50"/>
        <v>33914.372196139804</v>
      </c>
      <c r="G351" s="29">
        <f t="shared" si="51"/>
        <v>0.0015534346556754194</v>
      </c>
      <c r="H351" s="7">
        <f t="shared" si="52"/>
        <v>12.914840897235264</v>
      </c>
      <c r="I351" s="7">
        <f t="shared" si="53"/>
        <v>7654.372196139802</v>
      </c>
      <c r="J351" s="7">
        <f t="shared" si="54"/>
        <v>7654.372196139802</v>
      </c>
      <c r="K351" s="7">
        <f t="shared" si="55"/>
        <v>0.0008820984640087402</v>
      </c>
      <c r="L351" s="30">
        <f t="shared" si="47"/>
        <v>79798.19443843921</v>
      </c>
      <c r="M351" s="10">
        <f t="shared" si="48"/>
        <v>14856.495827954266</v>
      </c>
      <c r="N351" s="31">
        <f t="shared" si="49"/>
        <v>94654.69026639347</v>
      </c>
    </row>
    <row r="352" spans="1:14" s="4" customFormat="1" ht="12.75">
      <c r="A352" s="25" t="s">
        <v>495</v>
      </c>
      <c r="B352" s="33" t="s">
        <v>471</v>
      </c>
      <c r="C352" s="58">
        <v>745</v>
      </c>
      <c r="D352" s="116">
        <v>27199.6875</v>
      </c>
      <c r="E352" s="27">
        <v>1781.25</v>
      </c>
      <c r="F352" s="28">
        <f t="shared" si="50"/>
        <v>11376.15</v>
      </c>
      <c r="G352" s="29">
        <f t="shared" si="51"/>
        <v>0.0005210801354646156</v>
      </c>
      <c r="H352" s="7">
        <f t="shared" si="52"/>
        <v>15.27</v>
      </c>
      <c r="I352" s="7">
        <f t="shared" si="53"/>
        <v>3926.1499999999996</v>
      </c>
      <c r="J352" s="7">
        <f t="shared" si="54"/>
        <v>3926.1499999999996</v>
      </c>
      <c r="K352" s="7">
        <f t="shared" si="55"/>
        <v>0.00045245394340955573</v>
      </c>
      <c r="L352" s="30">
        <f t="shared" si="47"/>
        <v>26767.301615100434</v>
      </c>
      <c r="M352" s="10">
        <f t="shared" si="48"/>
        <v>7620.3285652007635</v>
      </c>
      <c r="N352" s="31">
        <f t="shared" si="49"/>
        <v>34387.630180301196</v>
      </c>
    </row>
    <row r="353" spans="1:14" s="4" customFormat="1" ht="12.75">
      <c r="A353" s="25" t="s">
        <v>493</v>
      </c>
      <c r="B353" s="26" t="s">
        <v>363</v>
      </c>
      <c r="C353" s="58">
        <v>86</v>
      </c>
      <c r="D353" s="116">
        <v>886612</v>
      </c>
      <c r="E353" s="27">
        <v>121700</v>
      </c>
      <c r="F353" s="28">
        <f t="shared" si="50"/>
        <v>626.529433032046</v>
      </c>
      <c r="G353" s="29">
        <f t="shared" si="51"/>
        <v>2.8697937512858686E-05</v>
      </c>
      <c r="H353" s="7">
        <f t="shared" si="52"/>
        <v>7.285225965488907</v>
      </c>
      <c r="I353" s="7">
        <f t="shared" si="53"/>
        <v>-233.470566967954</v>
      </c>
      <c r="J353" s="7">
        <f t="shared" si="54"/>
        <v>0</v>
      </c>
      <c r="K353" s="7">
        <f t="shared" si="55"/>
        <v>0</v>
      </c>
      <c r="L353" s="30">
        <f t="shared" si="47"/>
        <v>1474.1808348788163</v>
      </c>
      <c r="M353" s="10">
        <f t="shared" si="48"/>
        <v>0</v>
      </c>
      <c r="N353" s="31">
        <f t="shared" si="49"/>
        <v>1474.1808348788163</v>
      </c>
    </row>
    <row r="354" spans="1:14" s="4" customFormat="1" ht="12.75">
      <c r="A354" s="25" t="s">
        <v>490</v>
      </c>
      <c r="B354" s="26" t="s">
        <v>300</v>
      </c>
      <c r="C354" s="58">
        <v>1403</v>
      </c>
      <c r="D354" s="116">
        <v>1141724</v>
      </c>
      <c r="E354" s="27">
        <v>77800</v>
      </c>
      <c r="F354" s="28">
        <f t="shared" si="50"/>
        <v>20589.18730077121</v>
      </c>
      <c r="G354" s="29">
        <f t="shared" si="51"/>
        <v>0.0009430797332834224</v>
      </c>
      <c r="H354" s="7">
        <f t="shared" si="52"/>
        <v>14.675115681233933</v>
      </c>
      <c r="I354" s="7">
        <f t="shared" si="53"/>
        <v>6559.187300771208</v>
      </c>
      <c r="J354" s="7">
        <f t="shared" si="54"/>
        <v>6559.187300771208</v>
      </c>
      <c r="K354" s="7">
        <f t="shared" si="55"/>
        <v>0.0007558881244465477</v>
      </c>
      <c r="L354" s="30">
        <f t="shared" si="47"/>
        <v>48444.94723518401</v>
      </c>
      <c r="M354" s="10">
        <f t="shared" si="48"/>
        <v>12730.833603547735</v>
      </c>
      <c r="N354" s="31">
        <f t="shared" si="49"/>
        <v>61175.78083873174</v>
      </c>
    </row>
    <row r="355" spans="1:14" s="4" customFormat="1" ht="12.75">
      <c r="A355" s="9" t="s">
        <v>481</v>
      </c>
      <c r="B355" s="26" t="s">
        <v>10</v>
      </c>
      <c r="C355" s="58">
        <v>5418</v>
      </c>
      <c r="D355" s="116">
        <v>9240735</v>
      </c>
      <c r="E355" s="27">
        <v>674700</v>
      </c>
      <c r="F355" s="28">
        <f t="shared" si="50"/>
        <v>74205.27972432192</v>
      </c>
      <c r="G355" s="29">
        <f t="shared" si="51"/>
        <v>0.0033989440373886916</v>
      </c>
      <c r="H355" s="7">
        <f t="shared" si="52"/>
        <v>13.696064917741218</v>
      </c>
      <c r="I355" s="7">
        <f t="shared" si="53"/>
        <v>20025.279724321917</v>
      </c>
      <c r="J355" s="7">
        <f t="shared" si="54"/>
        <v>20025.279724321917</v>
      </c>
      <c r="K355" s="7">
        <f t="shared" si="55"/>
        <v>0.002307735766373896</v>
      </c>
      <c r="L355" s="30">
        <f t="shared" si="47"/>
        <v>174599.93968203847</v>
      </c>
      <c r="M355" s="10">
        <f t="shared" si="48"/>
        <v>38867.39200218687</v>
      </c>
      <c r="N355" s="31">
        <f t="shared" si="49"/>
        <v>213467.33168422536</v>
      </c>
    </row>
    <row r="356" spans="1:14" s="4" customFormat="1" ht="12.75">
      <c r="A356" s="9" t="s">
        <v>482</v>
      </c>
      <c r="B356" s="26" t="s">
        <v>60</v>
      </c>
      <c r="C356" s="58">
        <v>390</v>
      </c>
      <c r="D356" s="116">
        <v>869020</v>
      </c>
      <c r="E356" s="27">
        <v>69550</v>
      </c>
      <c r="F356" s="28">
        <f t="shared" si="50"/>
        <v>4873.009345794392</v>
      </c>
      <c r="G356" s="29">
        <f t="shared" si="51"/>
        <v>0.00022320630178284217</v>
      </c>
      <c r="H356" s="7">
        <f t="shared" si="52"/>
        <v>12.49489575844716</v>
      </c>
      <c r="I356" s="7">
        <f t="shared" si="53"/>
        <v>973.0093457943926</v>
      </c>
      <c r="J356" s="7">
        <f t="shared" si="54"/>
        <v>973.0093457943926</v>
      </c>
      <c r="K356" s="7">
        <f t="shared" si="55"/>
        <v>0.00011213069176649516</v>
      </c>
      <c r="L356" s="30">
        <f t="shared" si="47"/>
        <v>11465.857160118472</v>
      </c>
      <c r="M356" s="10">
        <f t="shared" si="48"/>
        <v>1888.5297077198572</v>
      </c>
      <c r="N356" s="31">
        <f t="shared" si="49"/>
        <v>13354.38686783833</v>
      </c>
    </row>
    <row r="357" spans="1:14" s="4" customFormat="1" ht="12.75">
      <c r="A357" s="25" t="s">
        <v>489</v>
      </c>
      <c r="B357" s="26" t="s">
        <v>242</v>
      </c>
      <c r="C357" s="58">
        <v>1509</v>
      </c>
      <c r="D357" s="116">
        <v>1745590</v>
      </c>
      <c r="E357" s="27">
        <v>121650</v>
      </c>
      <c r="F357" s="28">
        <f t="shared" si="50"/>
        <v>21653.064611590627</v>
      </c>
      <c r="G357" s="29">
        <f t="shared" si="51"/>
        <v>0.000991810220595871</v>
      </c>
      <c r="H357" s="7">
        <f t="shared" si="52"/>
        <v>14.349280723386766</v>
      </c>
      <c r="I357" s="7">
        <f t="shared" si="53"/>
        <v>6563.064611590629</v>
      </c>
      <c r="J357" s="7">
        <f t="shared" si="54"/>
        <v>6563.064611590629</v>
      </c>
      <c r="K357" s="7">
        <f t="shared" si="55"/>
        <v>0.0007563349501078371</v>
      </c>
      <c r="L357" s="30">
        <f t="shared" si="47"/>
        <v>50948.17766552867</v>
      </c>
      <c r="M357" s="10">
        <f t="shared" si="48"/>
        <v>12738.359139350849</v>
      </c>
      <c r="N357" s="31">
        <f t="shared" si="49"/>
        <v>63686.53680487951</v>
      </c>
    </row>
    <row r="358" spans="1:14" s="4" customFormat="1" ht="12.75">
      <c r="A358" s="25" t="s">
        <v>483</v>
      </c>
      <c r="B358" s="26" t="s">
        <v>90</v>
      </c>
      <c r="C358" s="58">
        <v>67219</v>
      </c>
      <c r="D358" s="116">
        <v>156872046</v>
      </c>
      <c r="E358" s="27">
        <v>8501550</v>
      </c>
      <c r="F358" s="28">
        <f t="shared" si="50"/>
        <v>1240336.4163092612</v>
      </c>
      <c r="G358" s="29">
        <f t="shared" si="51"/>
        <v>0.056813128152505527</v>
      </c>
      <c r="H358" s="7">
        <f t="shared" si="52"/>
        <v>18.452170016055895</v>
      </c>
      <c r="I358" s="7">
        <f t="shared" si="53"/>
        <v>568146.4163092612</v>
      </c>
      <c r="J358" s="7">
        <f t="shared" si="54"/>
        <v>568146.4163092612</v>
      </c>
      <c r="K358" s="7">
        <f t="shared" si="55"/>
        <v>0.06547383225122128</v>
      </c>
      <c r="L358" s="30">
        <f t="shared" si="47"/>
        <v>2918426.61704907</v>
      </c>
      <c r="M358" s="10">
        <f t="shared" si="48"/>
        <v>1102724.6451149113</v>
      </c>
      <c r="N358" s="31">
        <f t="shared" si="49"/>
        <v>4021151.2621639813</v>
      </c>
    </row>
    <row r="359" spans="1:14" s="4" customFormat="1" ht="12.75">
      <c r="A359" s="25" t="s">
        <v>483</v>
      </c>
      <c r="B359" s="26" t="s">
        <v>91</v>
      </c>
      <c r="C359" s="58">
        <v>1502</v>
      </c>
      <c r="D359" s="116">
        <v>3712555</v>
      </c>
      <c r="E359" s="27">
        <v>234900</v>
      </c>
      <c r="F359" s="28">
        <f t="shared" si="50"/>
        <v>23738.85742869306</v>
      </c>
      <c r="G359" s="29">
        <f t="shared" si="51"/>
        <v>0.0010873491510500985</v>
      </c>
      <c r="H359" s="7">
        <f t="shared" si="52"/>
        <v>15.80483184333759</v>
      </c>
      <c r="I359" s="7">
        <f t="shared" si="53"/>
        <v>8718.85742869306</v>
      </c>
      <c r="J359" s="7">
        <f t="shared" si="54"/>
        <v>8718.85742869306</v>
      </c>
      <c r="K359" s="7">
        <f t="shared" si="55"/>
        <v>0.0010047709398871348</v>
      </c>
      <c r="L359" s="30">
        <f t="shared" si="47"/>
        <v>55855.905274780554</v>
      </c>
      <c r="M359" s="10">
        <f t="shared" si="48"/>
        <v>16922.572576132497</v>
      </c>
      <c r="N359" s="31">
        <f t="shared" si="49"/>
        <v>72778.47785091306</v>
      </c>
    </row>
    <row r="360" spans="1:14" s="4" customFormat="1" ht="12.75">
      <c r="A360" s="9" t="s">
        <v>482</v>
      </c>
      <c r="B360" s="26" t="s">
        <v>61</v>
      </c>
      <c r="C360" s="58">
        <v>9345</v>
      </c>
      <c r="D360" s="116">
        <v>12952187</v>
      </c>
      <c r="E360" s="27">
        <v>561800</v>
      </c>
      <c r="F360" s="28">
        <f t="shared" si="50"/>
        <v>215447.11198825206</v>
      </c>
      <c r="G360" s="29">
        <f t="shared" si="51"/>
        <v>0.009868471345780304</v>
      </c>
      <c r="H360" s="7">
        <f t="shared" si="52"/>
        <v>23.05480064079744</v>
      </c>
      <c r="I360" s="7">
        <f t="shared" si="53"/>
        <v>121997.11198825206</v>
      </c>
      <c r="J360" s="7">
        <f t="shared" si="54"/>
        <v>121997.11198825206</v>
      </c>
      <c r="K360" s="7">
        <f t="shared" si="55"/>
        <v>0.014059084447527943</v>
      </c>
      <c r="L360" s="30">
        <f t="shared" si="47"/>
        <v>506932.29508154024</v>
      </c>
      <c r="M360" s="10">
        <f t="shared" si="48"/>
        <v>236786.18426603003</v>
      </c>
      <c r="N360" s="31">
        <f t="shared" si="49"/>
        <v>743718.4793475703</v>
      </c>
    </row>
    <row r="361" spans="1:14" s="4" customFormat="1" ht="12.75">
      <c r="A361" s="25" t="s">
        <v>495</v>
      </c>
      <c r="B361" s="26" t="s">
        <v>425</v>
      </c>
      <c r="C361" s="58">
        <v>821</v>
      </c>
      <c r="D361" s="116">
        <v>1002265</v>
      </c>
      <c r="E361" s="27">
        <v>59700</v>
      </c>
      <c r="F361" s="28">
        <f t="shared" si="50"/>
        <v>13783.24229480737</v>
      </c>
      <c r="G361" s="29">
        <f t="shared" si="51"/>
        <v>0.0006313360637930974</v>
      </c>
      <c r="H361" s="7">
        <f t="shared" si="52"/>
        <v>16.788358458961476</v>
      </c>
      <c r="I361" s="7">
        <f t="shared" si="53"/>
        <v>5573.242294807372</v>
      </c>
      <c r="J361" s="7">
        <f t="shared" si="54"/>
        <v>5573.242294807372</v>
      </c>
      <c r="K361" s="7">
        <f t="shared" si="55"/>
        <v>0.000642266712647891</v>
      </c>
      <c r="L361" s="30">
        <f t="shared" si="47"/>
        <v>32431.024884439637</v>
      </c>
      <c r="M361" s="10">
        <f t="shared" si="48"/>
        <v>10817.196862041865</v>
      </c>
      <c r="N361" s="31">
        <f t="shared" si="49"/>
        <v>43248.221746481504</v>
      </c>
    </row>
    <row r="362" spans="1:14" s="4" customFormat="1" ht="12.75">
      <c r="A362" s="25" t="s">
        <v>494</v>
      </c>
      <c r="B362" s="26" t="s">
        <v>386</v>
      </c>
      <c r="C362" s="58">
        <v>711</v>
      </c>
      <c r="D362" s="116">
        <v>763003</v>
      </c>
      <c r="E362" s="27">
        <v>51100</v>
      </c>
      <c r="F362" s="28">
        <f t="shared" si="50"/>
        <v>10616.343111545988</v>
      </c>
      <c r="G362" s="29">
        <f t="shared" si="51"/>
        <v>0.0004862774758334957</v>
      </c>
      <c r="H362" s="7">
        <f t="shared" si="52"/>
        <v>14.931565557729941</v>
      </c>
      <c r="I362" s="7">
        <f t="shared" si="53"/>
        <v>3506.3431115459884</v>
      </c>
      <c r="J362" s="7">
        <f t="shared" si="54"/>
        <v>3506.3431115459884</v>
      </c>
      <c r="K362" s="7">
        <f t="shared" si="55"/>
        <v>0.00040407492524888617</v>
      </c>
      <c r="L362" s="30">
        <f t="shared" si="47"/>
        <v>24979.528057923402</v>
      </c>
      <c r="M362" s="10">
        <f t="shared" si="48"/>
        <v>6805.518528917343</v>
      </c>
      <c r="N362" s="31">
        <f t="shared" si="49"/>
        <v>31785.046586840745</v>
      </c>
    </row>
    <row r="363" spans="1:14" s="4" customFormat="1" ht="12.75">
      <c r="A363" s="25" t="s">
        <v>486</v>
      </c>
      <c r="B363" s="26" t="s">
        <v>172</v>
      </c>
      <c r="C363" s="58">
        <v>1731</v>
      </c>
      <c r="D363" s="116">
        <v>1550316</v>
      </c>
      <c r="E363" s="27">
        <v>85900</v>
      </c>
      <c r="F363" s="28">
        <f t="shared" si="50"/>
        <v>31240.942910360885</v>
      </c>
      <c r="G363" s="29">
        <f t="shared" si="51"/>
        <v>0.0014309792648455912</v>
      </c>
      <c r="H363" s="7">
        <f t="shared" si="52"/>
        <v>18.04791618160652</v>
      </c>
      <c r="I363" s="7">
        <f t="shared" si="53"/>
        <v>13930.942910360887</v>
      </c>
      <c r="J363" s="7">
        <f t="shared" si="54"/>
        <v>13930.942910360887</v>
      </c>
      <c r="K363" s="7">
        <f t="shared" si="55"/>
        <v>0.001605417535042262</v>
      </c>
      <c r="L363" s="30">
        <f t="shared" si="47"/>
        <v>73507.79847503448</v>
      </c>
      <c r="M363" s="10">
        <f t="shared" si="48"/>
        <v>27038.794289572263</v>
      </c>
      <c r="N363" s="31">
        <f t="shared" si="49"/>
        <v>100546.59276460674</v>
      </c>
    </row>
    <row r="364" spans="1:14" s="4" customFormat="1" ht="12.75">
      <c r="A364" s="25" t="s">
        <v>484</v>
      </c>
      <c r="B364" s="26" t="s">
        <v>473</v>
      </c>
      <c r="C364" s="58">
        <v>1172</v>
      </c>
      <c r="D364" s="116">
        <v>5735768</v>
      </c>
      <c r="E364" s="27">
        <v>517250</v>
      </c>
      <c r="F364" s="28">
        <f t="shared" si="50"/>
        <v>12996.268914451426</v>
      </c>
      <c r="G364" s="29">
        <f t="shared" si="51"/>
        <v>0.0005952890535442062</v>
      </c>
      <c r="H364" s="7">
        <f t="shared" si="52"/>
        <v>11.088966650555824</v>
      </c>
      <c r="I364" s="7">
        <f t="shared" si="53"/>
        <v>1276.2689144514252</v>
      </c>
      <c r="J364" s="7">
        <f t="shared" si="54"/>
        <v>1276.2689144514252</v>
      </c>
      <c r="K364" s="7">
        <f t="shared" si="55"/>
        <v>0.00014707866566345665</v>
      </c>
      <c r="L364" s="30">
        <f t="shared" si="47"/>
        <v>30579.330432885927</v>
      </c>
      <c r="M364" s="10">
        <f t="shared" si="48"/>
        <v>2477.1311502800368</v>
      </c>
      <c r="N364" s="31">
        <f t="shared" si="49"/>
        <v>33056.46158316596</v>
      </c>
    </row>
    <row r="365" spans="1:14" s="4" customFormat="1" ht="12.75">
      <c r="A365" s="25" t="s">
        <v>484</v>
      </c>
      <c r="B365" s="26" t="s">
        <v>474</v>
      </c>
      <c r="C365" s="58">
        <v>186</v>
      </c>
      <c r="D365" s="116">
        <v>890579</v>
      </c>
      <c r="E365" s="27">
        <v>197700</v>
      </c>
      <c r="F365" s="28">
        <f t="shared" si="50"/>
        <v>837.8740212443096</v>
      </c>
      <c r="G365" s="29">
        <f t="shared" si="51"/>
        <v>3.8378494349342004E-05</v>
      </c>
      <c r="H365" s="7">
        <f t="shared" si="52"/>
        <v>4.5046990389479005</v>
      </c>
      <c r="I365" s="7">
        <f t="shared" si="53"/>
        <v>-1022.1259787556905</v>
      </c>
      <c r="J365" s="7">
        <f t="shared" si="54"/>
        <v>0</v>
      </c>
      <c r="K365" s="7">
        <f t="shared" si="55"/>
        <v>0</v>
      </c>
      <c r="L365" s="30">
        <f t="shared" si="47"/>
        <v>1971.4601725630819</v>
      </c>
      <c r="M365" s="10">
        <f t="shared" si="48"/>
        <v>0</v>
      </c>
      <c r="N365" s="31">
        <f t="shared" si="49"/>
        <v>1971.4601725630819</v>
      </c>
    </row>
    <row r="366" spans="1:14" s="4" customFormat="1" ht="12.75">
      <c r="A366" s="25" t="s">
        <v>483</v>
      </c>
      <c r="B366" s="26" t="s">
        <v>92</v>
      </c>
      <c r="C366" s="58">
        <v>4548</v>
      </c>
      <c r="D366" s="116">
        <v>11836934.645</v>
      </c>
      <c r="E366" s="27">
        <v>1046300</v>
      </c>
      <c r="F366" s="28">
        <f t="shared" si="50"/>
        <v>51452.14447621141</v>
      </c>
      <c r="G366" s="29">
        <f t="shared" si="51"/>
        <v>0.002356745508243933</v>
      </c>
      <c r="H366" s="7">
        <f t="shared" si="52"/>
        <v>11.313136428366624</v>
      </c>
      <c r="I366" s="7">
        <f t="shared" si="53"/>
        <v>5972.144476211406</v>
      </c>
      <c r="J366" s="7">
        <f t="shared" si="54"/>
        <v>5972.144476211406</v>
      </c>
      <c r="K366" s="7">
        <f t="shared" si="55"/>
        <v>0.0006882366488477125</v>
      </c>
      <c r="L366" s="30">
        <f t="shared" si="47"/>
        <v>121063.3711702531</v>
      </c>
      <c r="M366" s="10">
        <f t="shared" si="48"/>
        <v>11591.432611484464</v>
      </c>
      <c r="N366" s="31">
        <f t="shared" si="49"/>
        <v>132654.80378173757</v>
      </c>
    </row>
    <row r="367" spans="1:14" s="4" customFormat="1" ht="12.75">
      <c r="A367" s="25" t="s">
        <v>486</v>
      </c>
      <c r="B367" s="26" t="s">
        <v>173</v>
      </c>
      <c r="C367" s="58">
        <v>2595</v>
      </c>
      <c r="D367" s="116">
        <v>4330684</v>
      </c>
      <c r="E367" s="27">
        <v>260100</v>
      </c>
      <c r="F367" s="28">
        <f t="shared" si="50"/>
        <v>43206.93956170703</v>
      </c>
      <c r="G367" s="29">
        <f t="shared" si="51"/>
        <v>0.0019790770972451808</v>
      </c>
      <c r="H367" s="7">
        <f t="shared" si="52"/>
        <v>16.650073048827373</v>
      </c>
      <c r="I367" s="7">
        <f t="shared" si="53"/>
        <v>17256.939561707033</v>
      </c>
      <c r="J367" s="7">
        <f t="shared" si="54"/>
        <v>17256.939561707033</v>
      </c>
      <c r="K367" s="7">
        <f t="shared" si="55"/>
        <v>0.0019887091313054057</v>
      </c>
      <c r="L367" s="30">
        <f t="shared" si="47"/>
        <v>101662.96885269864</v>
      </c>
      <c r="M367" s="10">
        <f t="shared" si="48"/>
        <v>33494.27543268068</v>
      </c>
      <c r="N367" s="31">
        <f t="shared" si="49"/>
        <v>135157.24428537933</v>
      </c>
    </row>
    <row r="368" spans="1:14" s="4" customFormat="1" ht="12.75">
      <c r="A368" s="9" t="s">
        <v>482</v>
      </c>
      <c r="B368" s="26" t="s">
        <v>62</v>
      </c>
      <c r="C368" s="58">
        <v>155</v>
      </c>
      <c r="D368" s="116">
        <v>207679</v>
      </c>
      <c r="E368" s="27">
        <v>15050</v>
      </c>
      <c r="F368" s="28">
        <f t="shared" si="50"/>
        <v>2138.8867109634552</v>
      </c>
      <c r="G368" s="29">
        <f t="shared" si="51"/>
        <v>9.797087565585048E-05</v>
      </c>
      <c r="H368" s="7">
        <f t="shared" si="52"/>
        <v>13.799269102990033</v>
      </c>
      <c r="I368" s="7">
        <f t="shared" si="53"/>
        <v>588.8867109634551</v>
      </c>
      <c r="J368" s="7">
        <f t="shared" si="54"/>
        <v>588.8867109634551</v>
      </c>
      <c r="K368" s="7">
        <f t="shared" si="55"/>
        <v>6.78639671425948E-05</v>
      </c>
      <c r="L368" s="30">
        <f t="shared" si="47"/>
        <v>5032.653904254863</v>
      </c>
      <c r="M368" s="10">
        <f t="shared" si="48"/>
        <v>1142.979821255414</v>
      </c>
      <c r="N368" s="31">
        <f t="shared" si="49"/>
        <v>6175.633725510277</v>
      </c>
    </row>
    <row r="369" spans="1:14" s="4" customFormat="1" ht="12.75">
      <c r="A369" s="25" t="s">
        <v>492</v>
      </c>
      <c r="B369" s="26" t="s">
        <v>335</v>
      </c>
      <c r="C369" s="58">
        <v>3403</v>
      </c>
      <c r="D369" s="116">
        <v>4755116</v>
      </c>
      <c r="E369" s="27">
        <v>263900</v>
      </c>
      <c r="F369" s="28">
        <f t="shared" si="50"/>
        <v>61317.39199696855</v>
      </c>
      <c r="G369" s="29">
        <f t="shared" si="51"/>
        <v>0.0028086193420548524</v>
      </c>
      <c r="H369" s="7">
        <f t="shared" si="52"/>
        <v>18.01862826828344</v>
      </c>
      <c r="I369" s="7">
        <f t="shared" si="53"/>
        <v>27287.391996968545</v>
      </c>
      <c r="J369" s="7">
        <f t="shared" si="54"/>
        <v>27287.391996968545</v>
      </c>
      <c r="K369" s="7">
        <f t="shared" si="55"/>
        <v>0.003144629755457833</v>
      </c>
      <c r="L369" s="30">
        <f t="shared" si="47"/>
        <v>144275.62275762914</v>
      </c>
      <c r="M369" s="10">
        <f t="shared" si="48"/>
        <v>52962.544147403976</v>
      </c>
      <c r="N369" s="31">
        <f t="shared" si="49"/>
        <v>197238.1669050331</v>
      </c>
    </row>
    <row r="370" spans="1:14" s="4" customFormat="1" ht="12.75">
      <c r="A370" s="25" t="s">
        <v>493</v>
      </c>
      <c r="B370" s="26" t="s">
        <v>364</v>
      </c>
      <c r="C370" s="58">
        <v>469</v>
      </c>
      <c r="D370" s="116">
        <v>525002</v>
      </c>
      <c r="E370" s="27">
        <v>32200</v>
      </c>
      <c r="F370" s="28">
        <f t="shared" si="50"/>
        <v>7646.768260869565</v>
      </c>
      <c r="G370" s="29">
        <f t="shared" si="51"/>
        <v>0.0003502572523428784</v>
      </c>
      <c r="H370" s="7">
        <f t="shared" si="52"/>
        <v>16.3044099378882</v>
      </c>
      <c r="I370" s="7">
        <f t="shared" si="53"/>
        <v>2956.7682608695654</v>
      </c>
      <c r="J370" s="7">
        <f t="shared" si="54"/>
        <v>2956.7682608695654</v>
      </c>
      <c r="K370" s="7">
        <f t="shared" si="55"/>
        <v>0.0003407413011165261</v>
      </c>
      <c r="L370" s="30">
        <f t="shared" si="47"/>
        <v>17992.32186807247</v>
      </c>
      <c r="M370" s="10">
        <f t="shared" si="48"/>
        <v>5738.839738416345</v>
      </c>
      <c r="N370" s="31">
        <f t="shared" si="49"/>
        <v>23731.161606488815</v>
      </c>
    </row>
    <row r="371" spans="1:14" s="4" customFormat="1" ht="12.75">
      <c r="A371" s="25" t="s">
        <v>495</v>
      </c>
      <c r="B371" s="26" t="s">
        <v>426</v>
      </c>
      <c r="C371" s="58">
        <v>546</v>
      </c>
      <c r="D371" s="116">
        <v>661033</v>
      </c>
      <c r="E371" s="27">
        <v>51000</v>
      </c>
      <c r="F371" s="28">
        <f t="shared" si="50"/>
        <v>7076.941529411764</v>
      </c>
      <c r="G371" s="29">
        <f t="shared" si="51"/>
        <v>0.00032415656006830486</v>
      </c>
      <c r="H371" s="7">
        <f t="shared" si="52"/>
        <v>12.96143137254902</v>
      </c>
      <c r="I371" s="7">
        <f t="shared" si="53"/>
        <v>1616.941529411765</v>
      </c>
      <c r="J371" s="7">
        <f t="shared" si="54"/>
        <v>1616.941529411765</v>
      </c>
      <c r="K371" s="7">
        <f t="shared" si="55"/>
        <v>0.00018633816111076533</v>
      </c>
      <c r="L371" s="30">
        <f t="shared" si="47"/>
        <v>16651.55860552075</v>
      </c>
      <c r="M371" s="10">
        <f t="shared" si="48"/>
        <v>3138.348184566531</v>
      </c>
      <c r="N371" s="31">
        <f t="shared" si="49"/>
        <v>19789.90679008728</v>
      </c>
    </row>
    <row r="372" spans="1:14" s="4" customFormat="1" ht="12.75">
      <c r="A372" s="25" t="s">
        <v>487</v>
      </c>
      <c r="B372" s="26" t="s">
        <v>193</v>
      </c>
      <c r="C372" s="58">
        <v>7283</v>
      </c>
      <c r="D372" s="116">
        <v>16223622</v>
      </c>
      <c r="E372" s="27">
        <v>767600</v>
      </c>
      <c r="F372" s="28">
        <f t="shared" si="50"/>
        <v>153929.962253778</v>
      </c>
      <c r="G372" s="29">
        <f t="shared" si="51"/>
        <v>0.007050702178088528</v>
      </c>
      <c r="H372" s="7">
        <f t="shared" si="52"/>
        <v>21.13551589369463</v>
      </c>
      <c r="I372" s="7">
        <f t="shared" si="53"/>
        <v>81099.962253778</v>
      </c>
      <c r="J372" s="7">
        <f t="shared" si="54"/>
        <v>81099.962253778</v>
      </c>
      <c r="K372" s="7">
        <f t="shared" si="55"/>
        <v>0.009346050897721172</v>
      </c>
      <c r="L372" s="30">
        <f t="shared" si="47"/>
        <v>362186.6560521706</v>
      </c>
      <c r="M372" s="10">
        <f t="shared" si="48"/>
        <v>157408.2393691449</v>
      </c>
      <c r="N372" s="31">
        <f t="shared" si="49"/>
        <v>519594.8954213155</v>
      </c>
    </row>
    <row r="373" spans="1:14" s="4" customFormat="1" ht="12.75">
      <c r="A373" s="25" t="s">
        <v>487</v>
      </c>
      <c r="B373" s="26" t="s">
        <v>194</v>
      </c>
      <c r="C373" s="58">
        <v>3325</v>
      </c>
      <c r="D373" s="116">
        <v>13414465.635</v>
      </c>
      <c r="E373" s="27">
        <v>943350</v>
      </c>
      <c r="F373" s="28">
        <f t="shared" si="50"/>
        <v>47281.60092900302</v>
      </c>
      <c r="G373" s="29">
        <f t="shared" si="51"/>
        <v>0.0021657153797258995</v>
      </c>
      <c r="H373" s="7">
        <f t="shared" si="52"/>
        <v>14.220030354587374</v>
      </c>
      <c r="I373" s="7">
        <f t="shared" si="53"/>
        <v>14031.60092900302</v>
      </c>
      <c r="J373" s="7">
        <f t="shared" si="54"/>
        <v>14031.60092900302</v>
      </c>
      <c r="K373" s="7">
        <f t="shared" si="55"/>
        <v>0.0016170174783634356</v>
      </c>
      <c r="L373" s="30">
        <f t="shared" si="47"/>
        <v>111250.36791106279</v>
      </c>
      <c r="M373" s="10">
        <f t="shared" si="48"/>
        <v>27234.163079551035</v>
      </c>
      <c r="N373" s="31">
        <f t="shared" si="49"/>
        <v>138484.53099061383</v>
      </c>
    </row>
    <row r="374" spans="1:14" s="4" customFormat="1" ht="12.75">
      <c r="A374" s="25" t="s">
        <v>486</v>
      </c>
      <c r="B374" s="26" t="s">
        <v>174</v>
      </c>
      <c r="C374" s="58">
        <v>1013</v>
      </c>
      <c r="D374" s="116">
        <v>2529485</v>
      </c>
      <c r="E374" s="27">
        <v>298500</v>
      </c>
      <c r="F374" s="28">
        <f t="shared" si="50"/>
        <v>8584.148425460637</v>
      </c>
      <c r="G374" s="29">
        <f t="shared" si="51"/>
        <v>0.00039319358696812153</v>
      </c>
      <c r="H374" s="7">
        <f t="shared" si="52"/>
        <v>8.473986599664991</v>
      </c>
      <c r="I374" s="7">
        <f t="shared" si="53"/>
        <v>-1545.8515745393636</v>
      </c>
      <c r="J374" s="7">
        <f t="shared" si="54"/>
        <v>0</v>
      </c>
      <c r="K374" s="7">
        <f t="shared" si="55"/>
        <v>0</v>
      </c>
      <c r="L374" s="30">
        <f t="shared" si="47"/>
        <v>20197.913179159415</v>
      </c>
      <c r="M374" s="10">
        <f t="shared" si="48"/>
        <v>0</v>
      </c>
      <c r="N374" s="31">
        <f t="shared" si="49"/>
        <v>20197.913179159415</v>
      </c>
    </row>
    <row r="375" spans="1:14" s="4" customFormat="1" ht="12.75">
      <c r="A375" s="25" t="s">
        <v>495</v>
      </c>
      <c r="B375" s="26" t="s">
        <v>427</v>
      </c>
      <c r="C375" s="58">
        <v>291</v>
      </c>
      <c r="D375" s="116">
        <v>628083</v>
      </c>
      <c r="E375" s="27">
        <v>77550</v>
      </c>
      <c r="F375" s="28">
        <f t="shared" si="50"/>
        <v>2356.8298259187623</v>
      </c>
      <c r="G375" s="29">
        <f t="shared" si="51"/>
        <v>0.00010795367544879375</v>
      </c>
      <c r="H375" s="7">
        <f t="shared" si="52"/>
        <v>8.09907156673114</v>
      </c>
      <c r="I375" s="7">
        <f t="shared" si="53"/>
        <v>-553.1701740812381</v>
      </c>
      <c r="J375" s="7">
        <f t="shared" si="54"/>
        <v>0</v>
      </c>
      <c r="K375" s="7">
        <f t="shared" si="55"/>
        <v>0</v>
      </c>
      <c r="L375" s="30">
        <f t="shared" si="47"/>
        <v>5545.459123326623</v>
      </c>
      <c r="M375" s="10">
        <f t="shared" si="48"/>
        <v>0</v>
      </c>
      <c r="N375" s="31">
        <f t="shared" si="49"/>
        <v>5545.459123326623</v>
      </c>
    </row>
    <row r="376" spans="1:14" s="4" customFormat="1" ht="12.75">
      <c r="A376" s="25" t="s">
        <v>489</v>
      </c>
      <c r="B376" s="26" t="s">
        <v>243</v>
      </c>
      <c r="C376" s="58">
        <v>361</v>
      </c>
      <c r="D376" s="116">
        <v>1175701</v>
      </c>
      <c r="E376" s="27">
        <v>167800</v>
      </c>
      <c r="F376" s="28">
        <f t="shared" si="50"/>
        <v>2529.3686591179976</v>
      </c>
      <c r="G376" s="29">
        <f t="shared" si="51"/>
        <v>0.00011585674973810642</v>
      </c>
      <c r="H376" s="7">
        <f t="shared" si="52"/>
        <v>7.006561382598331</v>
      </c>
      <c r="I376" s="7">
        <f t="shared" si="53"/>
        <v>-1080.6313408820024</v>
      </c>
      <c r="J376" s="7">
        <f t="shared" si="54"/>
        <v>0</v>
      </c>
      <c r="K376" s="7">
        <f t="shared" si="55"/>
        <v>0</v>
      </c>
      <c r="L376" s="30">
        <f t="shared" si="47"/>
        <v>5951.431177893541</v>
      </c>
      <c r="M376" s="10">
        <f t="shared" si="48"/>
        <v>0</v>
      </c>
      <c r="N376" s="31">
        <f t="shared" si="49"/>
        <v>5951.431177893541</v>
      </c>
    </row>
    <row r="377" spans="1:14" s="4" customFormat="1" ht="12.75">
      <c r="A377" s="25" t="s">
        <v>489</v>
      </c>
      <c r="B377" s="26" t="s">
        <v>244</v>
      </c>
      <c r="C377" s="58">
        <v>5641</v>
      </c>
      <c r="D377" s="116">
        <v>12387634</v>
      </c>
      <c r="E377" s="27">
        <v>528800</v>
      </c>
      <c r="F377" s="28">
        <f t="shared" si="50"/>
        <v>132145.69476928897</v>
      </c>
      <c r="G377" s="29">
        <f t="shared" si="51"/>
        <v>0.006052882260821705</v>
      </c>
      <c r="H377" s="7">
        <f t="shared" si="52"/>
        <v>23.42593419062027</v>
      </c>
      <c r="I377" s="7">
        <f t="shared" si="53"/>
        <v>75735.69476928895</v>
      </c>
      <c r="J377" s="7">
        <f t="shared" si="54"/>
        <v>75735.69476928895</v>
      </c>
      <c r="K377" s="7">
        <f t="shared" si="55"/>
        <v>0.00872786667733715</v>
      </c>
      <c r="L377" s="30">
        <f t="shared" si="47"/>
        <v>310929.7670149003</v>
      </c>
      <c r="M377" s="10">
        <f t="shared" si="48"/>
        <v>146996.64512454663</v>
      </c>
      <c r="N377" s="31">
        <f t="shared" si="49"/>
        <v>457926.41213944694</v>
      </c>
    </row>
    <row r="378" spans="1:14" s="4" customFormat="1" ht="12.75">
      <c r="A378" s="9" t="s">
        <v>481</v>
      </c>
      <c r="B378" s="26" t="s">
        <v>11</v>
      </c>
      <c r="C378" s="58">
        <v>4949</v>
      </c>
      <c r="D378" s="116">
        <v>5344974</v>
      </c>
      <c r="E378" s="27">
        <v>286700</v>
      </c>
      <c r="F378" s="28">
        <f t="shared" si="50"/>
        <v>92264.65408440879</v>
      </c>
      <c r="G378" s="29">
        <f t="shared" si="51"/>
        <v>0.004226146670789295</v>
      </c>
      <c r="H378" s="7">
        <f t="shared" si="52"/>
        <v>18.64309033833275</v>
      </c>
      <c r="I378" s="7">
        <f t="shared" si="53"/>
        <v>42774.65408440879</v>
      </c>
      <c r="J378" s="7">
        <f t="shared" si="54"/>
        <v>42774.65408440879</v>
      </c>
      <c r="K378" s="7">
        <f t="shared" si="55"/>
        <v>0.004929399263520349</v>
      </c>
      <c r="L378" s="30">
        <f t="shared" si="47"/>
        <v>217092.4103752393</v>
      </c>
      <c r="M378" s="10">
        <f t="shared" si="48"/>
        <v>83022.02370923216</v>
      </c>
      <c r="N378" s="31">
        <f t="shared" si="49"/>
        <v>300114.43408447143</v>
      </c>
    </row>
    <row r="379" spans="1:14" s="4" customFormat="1" ht="12.75">
      <c r="A379" s="25" t="s">
        <v>496</v>
      </c>
      <c r="B379" s="26" t="s">
        <v>458</v>
      </c>
      <c r="C379" s="58">
        <v>18950</v>
      </c>
      <c r="D379" s="116">
        <v>38086055</v>
      </c>
      <c r="E379" s="27">
        <v>2160300</v>
      </c>
      <c r="F379" s="28">
        <f t="shared" si="50"/>
        <v>334088.20175438595</v>
      </c>
      <c r="G379" s="29">
        <f t="shared" si="51"/>
        <v>0.015302780415808974</v>
      </c>
      <c r="H379" s="7">
        <f t="shared" si="52"/>
        <v>17.62998426144517</v>
      </c>
      <c r="I379" s="7">
        <f t="shared" si="53"/>
        <v>144588.20175438595</v>
      </c>
      <c r="J379" s="7">
        <f t="shared" si="54"/>
        <v>144588.20175438595</v>
      </c>
      <c r="K379" s="7">
        <f t="shared" si="55"/>
        <v>0.0166625070499773</v>
      </c>
      <c r="L379" s="30">
        <f t="shared" si="47"/>
        <v>786086.6516709235</v>
      </c>
      <c r="M379" s="10">
        <f t="shared" si="48"/>
        <v>280633.5988232642</v>
      </c>
      <c r="N379" s="31">
        <f t="shared" si="49"/>
        <v>1066720.2504941877</v>
      </c>
    </row>
    <row r="380" spans="1:14" s="4" customFormat="1" ht="12.75">
      <c r="A380" s="9" t="s">
        <v>482</v>
      </c>
      <c r="B380" s="26" t="s">
        <v>502</v>
      </c>
      <c r="C380" s="58">
        <v>725</v>
      </c>
      <c r="D380" s="116">
        <v>892126</v>
      </c>
      <c r="E380" s="27">
        <v>65300</v>
      </c>
      <c r="F380" s="28">
        <f t="shared" si="50"/>
        <v>9904.92113323124</v>
      </c>
      <c r="G380" s="29">
        <f t="shared" si="51"/>
        <v>0.0004536910682322639</v>
      </c>
      <c r="H380" s="7">
        <f t="shared" si="52"/>
        <v>13.661960183767228</v>
      </c>
      <c r="I380" s="7">
        <f t="shared" si="53"/>
        <v>2654.92113323124</v>
      </c>
      <c r="J380" s="7">
        <f t="shared" si="54"/>
        <v>2654.92113323124</v>
      </c>
      <c r="K380" s="7">
        <f t="shared" si="55"/>
        <v>0.0003059560985117332</v>
      </c>
      <c r="L380" s="30">
        <f t="shared" si="47"/>
        <v>23305.60087964584</v>
      </c>
      <c r="M380" s="10">
        <f t="shared" si="48"/>
        <v>5152.97972566438</v>
      </c>
      <c r="N380" s="31">
        <f t="shared" si="49"/>
        <v>28458.58060531022</v>
      </c>
    </row>
    <row r="381" spans="1:14" s="4" customFormat="1" ht="12.75">
      <c r="A381" s="25" t="s">
        <v>493</v>
      </c>
      <c r="B381" s="26" t="s">
        <v>503</v>
      </c>
      <c r="C381" s="58">
        <v>2004</v>
      </c>
      <c r="D381" s="116">
        <v>2300813</v>
      </c>
      <c r="E381" s="27">
        <v>155000</v>
      </c>
      <c r="F381" s="28">
        <f t="shared" si="50"/>
        <v>29747.285496774195</v>
      </c>
      <c r="G381" s="29">
        <f t="shared" si="51"/>
        <v>0.0013625628667311607</v>
      </c>
      <c r="H381" s="7">
        <f t="shared" si="52"/>
        <v>14.843954838709678</v>
      </c>
      <c r="I381" s="7">
        <f t="shared" si="53"/>
        <v>9707.285496774195</v>
      </c>
      <c r="J381" s="7">
        <f t="shared" si="54"/>
        <v>9707.285496774195</v>
      </c>
      <c r="K381" s="7">
        <f t="shared" si="55"/>
        <v>0.0011186785025579444</v>
      </c>
      <c r="L381" s="30">
        <f t="shared" si="47"/>
        <v>69993.32490540804</v>
      </c>
      <c r="M381" s="10">
        <f t="shared" si="48"/>
        <v>18841.02873339722</v>
      </c>
      <c r="N381" s="31">
        <f t="shared" si="49"/>
        <v>88834.35363880526</v>
      </c>
    </row>
    <row r="382" spans="1:14" s="4" customFormat="1" ht="12.75">
      <c r="A382" s="9" t="s">
        <v>482</v>
      </c>
      <c r="B382" s="26" t="s">
        <v>504</v>
      </c>
      <c r="C382" s="58">
        <v>478</v>
      </c>
      <c r="D382" s="116">
        <v>322007</v>
      </c>
      <c r="E382" s="27">
        <v>26500</v>
      </c>
      <c r="F382" s="28">
        <f t="shared" si="50"/>
        <v>5808.277207547169</v>
      </c>
      <c r="G382" s="29">
        <f t="shared" si="51"/>
        <v>0.00026604588319639933</v>
      </c>
      <c r="H382" s="7">
        <f t="shared" si="52"/>
        <v>12.151207547169811</v>
      </c>
      <c r="I382" s="7">
        <f t="shared" si="53"/>
        <v>1028.2772075471696</v>
      </c>
      <c r="J382" s="7">
        <f t="shared" si="54"/>
        <v>1028.2772075471696</v>
      </c>
      <c r="K382" s="7">
        <f t="shared" si="55"/>
        <v>0.00011849982233813866</v>
      </c>
      <c r="L382" s="30">
        <f t="shared" si="47"/>
        <v>13666.478367332393</v>
      </c>
      <c r="M382" s="10">
        <f t="shared" si="48"/>
        <v>1995.8000019399592</v>
      </c>
      <c r="N382" s="31">
        <f t="shared" si="49"/>
        <v>15662.278369272351</v>
      </c>
    </row>
    <row r="383" spans="1:14" s="4" customFormat="1" ht="12.75">
      <c r="A383" s="25" t="s">
        <v>487</v>
      </c>
      <c r="B383" s="26" t="s">
        <v>505</v>
      </c>
      <c r="C383" s="58">
        <v>2584</v>
      </c>
      <c r="D383" s="116">
        <v>7071144</v>
      </c>
      <c r="E383" s="27">
        <v>793450</v>
      </c>
      <c r="F383" s="28">
        <f t="shared" si="50"/>
        <v>23028.339650891674</v>
      </c>
      <c r="G383" s="29">
        <f t="shared" si="51"/>
        <v>0.0010548041600024448</v>
      </c>
      <c r="H383" s="7">
        <f t="shared" si="52"/>
        <v>8.91189614972588</v>
      </c>
      <c r="I383" s="7">
        <f t="shared" si="53"/>
        <v>-2811.6603491083256</v>
      </c>
      <c r="J383" s="7">
        <f t="shared" si="54"/>
        <v>0</v>
      </c>
      <c r="K383" s="7">
        <f t="shared" si="55"/>
        <v>0</v>
      </c>
      <c r="L383" s="30">
        <f t="shared" si="47"/>
        <v>54184.105618367736</v>
      </c>
      <c r="M383" s="10">
        <f t="shared" si="48"/>
        <v>0</v>
      </c>
      <c r="N383" s="31">
        <f t="shared" si="49"/>
        <v>54184.105618367736</v>
      </c>
    </row>
    <row r="384" spans="1:14" s="4" customFormat="1" ht="12.75">
      <c r="A384" s="9" t="s">
        <v>482</v>
      </c>
      <c r="B384" s="26" t="s">
        <v>506</v>
      </c>
      <c r="C384" s="58">
        <v>273</v>
      </c>
      <c r="D384" s="116">
        <v>164357</v>
      </c>
      <c r="E384" s="27">
        <v>20250</v>
      </c>
      <c r="F384" s="28">
        <f t="shared" si="50"/>
        <v>2215.7758518518517</v>
      </c>
      <c r="G384" s="29">
        <f t="shared" si="51"/>
        <v>0.00010149275291220553</v>
      </c>
      <c r="H384" s="7">
        <f t="shared" si="52"/>
        <v>8.116395061728396</v>
      </c>
      <c r="I384" s="7">
        <f t="shared" si="53"/>
        <v>-514.2241481481481</v>
      </c>
      <c r="J384" s="7">
        <f t="shared" si="54"/>
        <v>0</v>
      </c>
      <c r="K384" s="7">
        <f t="shared" si="55"/>
        <v>0</v>
      </c>
      <c r="L384" s="30">
        <f t="shared" si="47"/>
        <v>5213.568785395289</v>
      </c>
      <c r="M384" s="10">
        <f t="shared" si="48"/>
        <v>0</v>
      </c>
      <c r="N384" s="31">
        <f t="shared" si="49"/>
        <v>5213.568785395289</v>
      </c>
    </row>
    <row r="385" spans="1:14" s="4" customFormat="1" ht="12.75">
      <c r="A385" s="25" t="s">
        <v>484</v>
      </c>
      <c r="B385" s="26" t="s">
        <v>113</v>
      </c>
      <c r="C385" s="58">
        <v>134</v>
      </c>
      <c r="D385" s="116">
        <v>653501</v>
      </c>
      <c r="E385" s="27">
        <v>123800</v>
      </c>
      <c r="F385" s="28">
        <f t="shared" si="50"/>
        <v>707.3435702746365</v>
      </c>
      <c r="G385" s="29">
        <f t="shared" si="51"/>
        <v>3.239959770385697E-05</v>
      </c>
      <c r="H385" s="7">
        <f t="shared" si="52"/>
        <v>5.278683360258482</v>
      </c>
      <c r="I385" s="7">
        <f t="shared" si="53"/>
        <v>-632.6564297253634</v>
      </c>
      <c r="J385" s="7">
        <f t="shared" si="54"/>
        <v>0</v>
      </c>
      <c r="K385" s="7">
        <f t="shared" si="55"/>
        <v>0</v>
      </c>
      <c r="L385" s="30">
        <f t="shared" si="47"/>
        <v>1664.330963554734</v>
      </c>
      <c r="M385" s="10">
        <f t="shared" si="48"/>
        <v>0</v>
      </c>
      <c r="N385" s="31">
        <f t="shared" si="49"/>
        <v>1664.330963554734</v>
      </c>
    </row>
    <row r="386" spans="1:14" s="4" customFormat="1" ht="12.75">
      <c r="A386" s="25" t="s">
        <v>496</v>
      </c>
      <c r="B386" s="26" t="s">
        <v>459</v>
      </c>
      <c r="C386" s="58">
        <v>21206</v>
      </c>
      <c r="D386" s="116">
        <v>28464598</v>
      </c>
      <c r="E386" s="27">
        <v>1377550</v>
      </c>
      <c r="F386" s="28">
        <f t="shared" si="50"/>
        <v>438183.92449493665</v>
      </c>
      <c r="G386" s="29">
        <f t="shared" si="51"/>
        <v>0.020070844594545473</v>
      </c>
      <c r="H386" s="7">
        <f t="shared" si="52"/>
        <v>20.663204965337012</v>
      </c>
      <c r="I386" s="7">
        <f t="shared" si="53"/>
        <v>226123.92449493668</v>
      </c>
      <c r="J386" s="7">
        <f t="shared" si="54"/>
        <v>226123.92449493668</v>
      </c>
      <c r="K386" s="7">
        <f t="shared" si="55"/>
        <v>0.026058775476479182</v>
      </c>
      <c r="L386" s="30">
        <f t="shared" si="47"/>
        <v>1031016.7560944929</v>
      </c>
      <c r="M386" s="10">
        <f t="shared" si="48"/>
        <v>438887.6128278509</v>
      </c>
      <c r="N386" s="31">
        <f t="shared" si="49"/>
        <v>1469904.3689223437</v>
      </c>
    </row>
    <row r="387" spans="1:14" s="4" customFormat="1" ht="12.75">
      <c r="A387" s="25" t="s">
        <v>491</v>
      </c>
      <c r="B387" s="26" t="s">
        <v>324</v>
      </c>
      <c r="C387" s="58">
        <v>1281</v>
      </c>
      <c r="D387" s="116">
        <v>1466762</v>
      </c>
      <c r="E387" s="27">
        <v>76800</v>
      </c>
      <c r="F387" s="28">
        <f t="shared" si="50"/>
        <v>24465.131796875</v>
      </c>
      <c r="G387" s="29">
        <f t="shared" si="51"/>
        <v>0.0011206158666047213</v>
      </c>
      <c r="H387" s="7">
        <f t="shared" si="52"/>
        <v>19.098463541666668</v>
      </c>
      <c r="I387" s="7">
        <f t="shared" si="53"/>
        <v>11655.131796875</v>
      </c>
      <c r="J387" s="7">
        <f t="shared" si="54"/>
        <v>11655.131796875</v>
      </c>
      <c r="K387" s="7">
        <f t="shared" si="55"/>
        <v>0.0013431505017521478</v>
      </c>
      <c r="L387" s="30">
        <f t="shared" si="47"/>
        <v>57564.77910893731</v>
      </c>
      <c r="M387" s="10">
        <f t="shared" si="48"/>
        <v>22621.635384003737</v>
      </c>
      <c r="N387" s="31">
        <f t="shared" si="49"/>
        <v>80186.41449294105</v>
      </c>
    </row>
    <row r="388" spans="1:14" s="4" customFormat="1" ht="12.75">
      <c r="A388" s="25" t="s">
        <v>483</v>
      </c>
      <c r="B388" s="26" t="s">
        <v>93</v>
      </c>
      <c r="C388" s="58">
        <v>19295</v>
      </c>
      <c r="D388" s="116">
        <v>57066328</v>
      </c>
      <c r="E388" s="27">
        <v>3899350</v>
      </c>
      <c r="F388" s="28">
        <f t="shared" si="50"/>
        <v>282379.06285919447</v>
      </c>
      <c r="G388" s="29">
        <f t="shared" si="51"/>
        <v>0.012934263377947747</v>
      </c>
      <c r="H388" s="7">
        <f t="shared" si="52"/>
        <v>14.63483093336069</v>
      </c>
      <c r="I388" s="7">
        <f t="shared" si="53"/>
        <v>89429.0628591945</v>
      </c>
      <c r="J388" s="7">
        <f t="shared" si="54"/>
        <v>89429.0628591945</v>
      </c>
      <c r="K388" s="7">
        <f t="shared" si="55"/>
        <v>0.010305905822768767</v>
      </c>
      <c r="L388" s="30">
        <f t="shared" si="47"/>
        <v>664418.5902384782</v>
      </c>
      <c r="M388" s="10">
        <f t="shared" si="48"/>
        <v>173574.32657057286</v>
      </c>
      <c r="N388" s="31">
        <f t="shared" si="49"/>
        <v>837992.9168090511</v>
      </c>
    </row>
    <row r="389" spans="1:14" s="4" customFormat="1" ht="12.75">
      <c r="A389" s="25" t="s">
        <v>494</v>
      </c>
      <c r="B389" s="26" t="s">
        <v>387</v>
      </c>
      <c r="C389" s="58">
        <v>1413</v>
      </c>
      <c r="D389" s="116">
        <v>3060064</v>
      </c>
      <c r="E389" s="27">
        <v>164550</v>
      </c>
      <c r="F389" s="28">
        <f t="shared" si="50"/>
        <v>26276.939726526893</v>
      </c>
      <c r="G389" s="29">
        <f t="shared" si="51"/>
        <v>0.001203605025627666</v>
      </c>
      <c r="H389" s="7">
        <f t="shared" si="52"/>
        <v>18.59656031601337</v>
      </c>
      <c r="I389" s="7">
        <f t="shared" si="53"/>
        <v>12146.939726526893</v>
      </c>
      <c r="J389" s="7">
        <f t="shared" si="54"/>
        <v>12146.939726526893</v>
      </c>
      <c r="K389" s="7">
        <f t="shared" si="55"/>
        <v>0.0013998270009106335</v>
      </c>
      <c r="L389" s="30">
        <f t="shared" si="47"/>
        <v>61827.83904763563</v>
      </c>
      <c r="M389" s="10">
        <f t="shared" si="48"/>
        <v>23576.19341538781</v>
      </c>
      <c r="N389" s="31">
        <f t="shared" si="49"/>
        <v>85404.03246302344</v>
      </c>
    </row>
    <row r="390" spans="1:14" s="4" customFormat="1" ht="12.75">
      <c r="A390" s="25" t="s">
        <v>494</v>
      </c>
      <c r="B390" s="26" t="s">
        <v>388</v>
      </c>
      <c r="C390" s="58">
        <v>2599</v>
      </c>
      <c r="D390" s="116">
        <v>4863819</v>
      </c>
      <c r="E390" s="27">
        <v>244550</v>
      </c>
      <c r="F390" s="28">
        <f t="shared" si="50"/>
        <v>51691.128934778164</v>
      </c>
      <c r="G390" s="29">
        <f t="shared" si="51"/>
        <v>0.00236769209861448</v>
      </c>
      <c r="H390" s="7">
        <f t="shared" si="52"/>
        <v>19.888852995297484</v>
      </c>
      <c r="I390" s="7">
        <f t="shared" si="53"/>
        <v>25701.12893477816</v>
      </c>
      <c r="J390" s="7">
        <f t="shared" si="54"/>
        <v>25701.12893477816</v>
      </c>
      <c r="K390" s="7">
        <f t="shared" si="55"/>
        <v>0.0029618270154267703</v>
      </c>
      <c r="L390" s="30">
        <f aca="true" t="shared" si="56" ref="L390:L453">$B$508*G390</f>
        <v>121625.68522938361</v>
      </c>
      <c r="M390" s="10">
        <f aca="true" t="shared" si="57" ref="M390:M453">$G$508*K390</f>
        <v>49883.74030019177</v>
      </c>
      <c r="N390" s="31">
        <f aca="true" t="shared" si="58" ref="N390:N453">L390+M390</f>
        <v>171509.42552957538</v>
      </c>
    </row>
    <row r="391" spans="1:14" s="4" customFormat="1" ht="12.75">
      <c r="A391" s="25" t="s">
        <v>483</v>
      </c>
      <c r="B391" s="26" t="s">
        <v>94</v>
      </c>
      <c r="C391" s="58">
        <v>1771</v>
      </c>
      <c r="D391" s="116">
        <v>4734457</v>
      </c>
      <c r="E391" s="27">
        <v>364450</v>
      </c>
      <c r="F391" s="28">
        <f t="shared" si="50"/>
        <v>23006.512133351625</v>
      </c>
      <c r="G391" s="29">
        <f t="shared" si="51"/>
        <v>0.0010538043590331693</v>
      </c>
      <c r="H391" s="7">
        <f t="shared" si="52"/>
        <v>12.990690080943889</v>
      </c>
      <c r="I391" s="7">
        <f t="shared" si="53"/>
        <v>5296.512133351627</v>
      </c>
      <c r="J391" s="7">
        <f t="shared" si="54"/>
        <v>5296.512133351627</v>
      </c>
      <c r="K391" s="7">
        <f t="shared" si="55"/>
        <v>0.0006103760174857055</v>
      </c>
      <c r="L391" s="30">
        <f t="shared" si="56"/>
        <v>54132.74696491263</v>
      </c>
      <c r="M391" s="10">
        <f t="shared" si="57"/>
        <v>10280.086778577448</v>
      </c>
      <c r="N391" s="31">
        <f t="shared" si="58"/>
        <v>64412.833743490075</v>
      </c>
    </row>
    <row r="392" spans="1:14" s="4" customFormat="1" ht="12.75">
      <c r="A392" s="25" t="s">
        <v>491</v>
      </c>
      <c r="B392" s="26" t="s">
        <v>325</v>
      </c>
      <c r="C392" s="58">
        <v>602</v>
      </c>
      <c r="D392" s="116">
        <v>879323</v>
      </c>
      <c r="E392" s="27">
        <v>73000</v>
      </c>
      <c r="F392" s="28">
        <f aca="true" t="shared" si="59" ref="F392:F455">(C392*D392)/E392</f>
        <v>7251.403369863014</v>
      </c>
      <c r="G392" s="29">
        <f aca="true" t="shared" si="60" ref="G392:G455">F392/$F$499</f>
        <v>0.00033214771695844284</v>
      </c>
      <c r="H392" s="7">
        <f aca="true" t="shared" si="61" ref="H392:H455">D392/E392</f>
        <v>12.045520547945205</v>
      </c>
      <c r="I392" s="7">
        <f aca="true" t="shared" si="62" ref="I392:I455">(H392-10)*C392</f>
        <v>1231.4033698630137</v>
      </c>
      <c r="J392" s="7">
        <f aca="true" t="shared" si="63" ref="J392:J455">IF(I392&gt;0,I392,0)</f>
        <v>1231.4033698630137</v>
      </c>
      <c r="K392" s="7">
        <f aca="true" t="shared" si="64" ref="K392:K455">J392/$J$499</f>
        <v>0.00014190830982574183</v>
      </c>
      <c r="L392" s="30">
        <f t="shared" si="56"/>
        <v>17062.05536441406</v>
      </c>
      <c r="M392" s="10">
        <f t="shared" si="57"/>
        <v>2390.050883091987</v>
      </c>
      <c r="N392" s="31">
        <f t="shared" si="58"/>
        <v>19452.106247506046</v>
      </c>
    </row>
    <row r="393" spans="1:14" s="4" customFormat="1" ht="12.75">
      <c r="A393" s="25" t="s">
        <v>490</v>
      </c>
      <c r="B393" s="26" t="s">
        <v>301</v>
      </c>
      <c r="C393" s="58">
        <v>36</v>
      </c>
      <c r="D393" s="116">
        <v>114282</v>
      </c>
      <c r="E393" s="27">
        <v>11250</v>
      </c>
      <c r="F393" s="28">
        <f t="shared" si="59"/>
        <v>365.7024</v>
      </c>
      <c r="G393" s="29">
        <f t="shared" si="60"/>
        <v>1.675085649641883E-05</v>
      </c>
      <c r="H393" s="7">
        <f t="shared" si="61"/>
        <v>10.1584</v>
      </c>
      <c r="I393" s="7">
        <f t="shared" si="62"/>
        <v>5.7024000000000115</v>
      </c>
      <c r="J393" s="7">
        <f t="shared" si="63"/>
        <v>5.7024000000000115</v>
      </c>
      <c r="K393" s="7">
        <f t="shared" si="64"/>
        <v>6.571509919128551E-07</v>
      </c>
      <c r="L393" s="30">
        <f t="shared" si="56"/>
        <v>860.4726943795666</v>
      </c>
      <c r="M393" s="10">
        <f t="shared" si="57"/>
        <v>11.06788115843789</v>
      </c>
      <c r="N393" s="31">
        <f t="shared" si="58"/>
        <v>871.5405755380045</v>
      </c>
    </row>
    <row r="394" spans="1:14" s="4" customFormat="1" ht="12.75">
      <c r="A394" s="25" t="s">
        <v>485</v>
      </c>
      <c r="B394" s="26" t="s">
        <v>143</v>
      </c>
      <c r="C394" s="58">
        <v>1215</v>
      </c>
      <c r="D394" s="116">
        <v>2336887</v>
      </c>
      <c r="E394" s="27">
        <v>214750</v>
      </c>
      <c r="F394" s="28">
        <f t="shared" si="59"/>
        <v>13221.5027008149</v>
      </c>
      <c r="G394" s="29">
        <f t="shared" si="60"/>
        <v>0.000605605799711362</v>
      </c>
      <c r="H394" s="7">
        <f t="shared" si="61"/>
        <v>10.88189522700815</v>
      </c>
      <c r="I394" s="7">
        <f t="shared" si="62"/>
        <v>1071.5027008149013</v>
      </c>
      <c r="J394" s="7">
        <f t="shared" si="63"/>
        <v>1071.5027008149013</v>
      </c>
      <c r="K394" s="7">
        <f t="shared" si="64"/>
        <v>0.00012348117681639558</v>
      </c>
      <c r="L394" s="30">
        <f t="shared" si="56"/>
        <v>31109.29010232614</v>
      </c>
      <c r="M394" s="10">
        <f t="shared" si="57"/>
        <v>2079.697066772681</v>
      </c>
      <c r="N394" s="31">
        <f t="shared" si="58"/>
        <v>33188.98716909882</v>
      </c>
    </row>
    <row r="395" spans="1:14" s="4" customFormat="1" ht="12.75">
      <c r="A395" s="25" t="s">
        <v>496</v>
      </c>
      <c r="B395" s="26" t="s">
        <v>460</v>
      </c>
      <c r="C395" s="58">
        <v>2700</v>
      </c>
      <c r="D395" s="116">
        <v>5181456</v>
      </c>
      <c r="E395" s="27">
        <v>502500</v>
      </c>
      <c r="F395" s="28">
        <f t="shared" si="59"/>
        <v>27840.65910447761</v>
      </c>
      <c r="G395" s="29">
        <f t="shared" si="60"/>
        <v>0.0012752305848275011</v>
      </c>
      <c r="H395" s="7">
        <f t="shared" si="61"/>
        <v>10.311355223880597</v>
      </c>
      <c r="I395" s="7">
        <f t="shared" si="62"/>
        <v>840.6591044776108</v>
      </c>
      <c r="J395" s="7">
        <f t="shared" si="63"/>
        <v>840.6591044776108</v>
      </c>
      <c r="K395" s="7">
        <f t="shared" si="64"/>
        <v>9.687850104658271E-05</v>
      </c>
      <c r="L395" s="30">
        <f t="shared" si="56"/>
        <v>65507.16361974343</v>
      </c>
      <c r="M395" s="10">
        <f t="shared" si="57"/>
        <v>1631.6489658945356</v>
      </c>
      <c r="N395" s="31">
        <f t="shared" si="58"/>
        <v>67138.81258563796</v>
      </c>
    </row>
    <row r="396" spans="1:14" s="4" customFormat="1" ht="12.75">
      <c r="A396" s="9" t="s">
        <v>482</v>
      </c>
      <c r="B396" s="26" t="s">
        <v>63</v>
      </c>
      <c r="C396" s="58">
        <v>828</v>
      </c>
      <c r="D396" s="116">
        <v>821388</v>
      </c>
      <c r="E396" s="27">
        <v>42400</v>
      </c>
      <c r="F396" s="28">
        <f t="shared" si="59"/>
        <v>16040.312830188679</v>
      </c>
      <c r="G396" s="29">
        <f t="shared" si="60"/>
        <v>0.0007347203036571713</v>
      </c>
      <c r="H396" s="7">
        <f t="shared" si="61"/>
        <v>19.372358490566036</v>
      </c>
      <c r="I396" s="7">
        <f t="shared" si="62"/>
        <v>7760.312830188678</v>
      </c>
      <c r="J396" s="7">
        <f t="shared" si="63"/>
        <v>7760.312830188678</v>
      </c>
      <c r="K396" s="7">
        <f t="shared" si="64"/>
        <v>0.0008943071818729895</v>
      </c>
      <c r="L396" s="30">
        <f t="shared" si="56"/>
        <v>37741.75723124481</v>
      </c>
      <c r="M396" s="10">
        <f t="shared" si="57"/>
        <v>15062.117732328305</v>
      </c>
      <c r="N396" s="31">
        <f t="shared" si="58"/>
        <v>52803.874963573115</v>
      </c>
    </row>
    <row r="397" spans="1:14" s="4" customFormat="1" ht="12.75">
      <c r="A397" s="25" t="s">
        <v>491</v>
      </c>
      <c r="B397" s="26" t="s">
        <v>326</v>
      </c>
      <c r="C397" s="58">
        <v>221</v>
      </c>
      <c r="D397" s="116">
        <v>363111</v>
      </c>
      <c r="E397" s="27">
        <v>29450</v>
      </c>
      <c r="F397" s="28">
        <f t="shared" si="59"/>
        <v>2724.8737181663837</v>
      </c>
      <c r="G397" s="29">
        <f t="shared" si="60"/>
        <v>0.00012481178308884025</v>
      </c>
      <c r="H397" s="7">
        <f t="shared" si="61"/>
        <v>12.32974533106961</v>
      </c>
      <c r="I397" s="7">
        <f t="shared" si="62"/>
        <v>514.8737181663838</v>
      </c>
      <c r="J397" s="7">
        <f t="shared" si="63"/>
        <v>514.8737181663838</v>
      </c>
      <c r="K397" s="7">
        <f t="shared" si="64"/>
        <v>5.9334626578791074E-05</v>
      </c>
      <c r="L397" s="30">
        <f t="shared" si="56"/>
        <v>6411.4411885585</v>
      </c>
      <c r="M397" s="10">
        <f t="shared" si="57"/>
        <v>999.3267964836856</v>
      </c>
      <c r="N397" s="31">
        <f t="shared" si="58"/>
        <v>7410.7679850421855</v>
      </c>
    </row>
    <row r="398" spans="1:14" s="4" customFormat="1" ht="12.75">
      <c r="A398" s="25" t="s">
        <v>486</v>
      </c>
      <c r="B398" s="26" t="s">
        <v>175</v>
      </c>
      <c r="C398" s="58">
        <v>4253</v>
      </c>
      <c r="D398" s="116">
        <v>4208893</v>
      </c>
      <c r="E398" s="27">
        <v>378250</v>
      </c>
      <c r="F398" s="28">
        <f t="shared" si="59"/>
        <v>47324.31441903503</v>
      </c>
      <c r="G398" s="29">
        <f t="shared" si="60"/>
        <v>0.002167671854558953</v>
      </c>
      <c r="H398" s="7">
        <f t="shared" si="61"/>
        <v>11.127278255122274</v>
      </c>
      <c r="I398" s="7">
        <f t="shared" si="62"/>
        <v>4794.314419035031</v>
      </c>
      <c r="J398" s="7">
        <f t="shared" si="63"/>
        <v>4794.314419035031</v>
      </c>
      <c r="K398" s="7">
        <f t="shared" si="64"/>
        <v>0.0005525021878526529</v>
      </c>
      <c r="L398" s="30">
        <f t="shared" si="56"/>
        <v>111350.86982697636</v>
      </c>
      <c r="M398" s="10">
        <f t="shared" si="57"/>
        <v>9305.363044694306</v>
      </c>
      <c r="N398" s="31">
        <f t="shared" si="58"/>
        <v>120656.23287167065</v>
      </c>
    </row>
    <row r="399" spans="1:14" s="4" customFormat="1" ht="12.75">
      <c r="A399" s="25" t="s">
        <v>493</v>
      </c>
      <c r="B399" s="26" t="s">
        <v>365</v>
      </c>
      <c r="C399" s="58">
        <v>8390</v>
      </c>
      <c r="D399" s="116">
        <v>17369071</v>
      </c>
      <c r="E399" s="27">
        <v>1048550</v>
      </c>
      <c r="F399" s="28">
        <f t="shared" si="59"/>
        <v>138979.0717562348</v>
      </c>
      <c r="G399" s="29">
        <f t="shared" si="60"/>
        <v>0.006365882441554073</v>
      </c>
      <c r="H399" s="7">
        <f t="shared" si="61"/>
        <v>16.564847646750273</v>
      </c>
      <c r="I399" s="7">
        <f t="shared" si="62"/>
        <v>55079.07175623479</v>
      </c>
      <c r="J399" s="7">
        <f t="shared" si="63"/>
        <v>55079.07175623479</v>
      </c>
      <c r="K399" s="7">
        <f t="shared" si="64"/>
        <v>0.006347374200029627</v>
      </c>
      <c r="L399" s="30">
        <f t="shared" si="56"/>
        <v>327008.2349376391</v>
      </c>
      <c r="M399" s="10">
        <f t="shared" si="57"/>
        <v>106903.86863690348</v>
      </c>
      <c r="N399" s="31">
        <f t="shared" si="58"/>
        <v>433912.10357454256</v>
      </c>
    </row>
    <row r="400" spans="1:14" s="4" customFormat="1" ht="12.75">
      <c r="A400" s="25" t="s">
        <v>493</v>
      </c>
      <c r="B400" s="26" t="s">
        <v>366</v>
      </c>
      <c r="C400" s="58">
        <v>1016</v>
      </c>
      <c r="D400" s="116">
        <v>1746103</v>
      </c>
      <c r="E400" s="27">
        <v>115750</v>
      </c>
      <c r="F400" s="28">
        <f t="shared" si="59"/>
        <v>15326.485079913607</v>
      </c>
      <c r="G400" s="29">
        <f t="shared" si="60"/>
        <v>0.0007020237006050195</v>
      </c>
      <c r="H400" s="7">
        <f t="shared" si="61"/>
        <v>15.085123110151187</v>
      </c>
      <c r="I400" s="7">
        <f t="shared" si="62"/>
        <v>5166.485079913606</v>
      </c>
      <c r="J400" s="7">
        <f t="shared" si="63"/>
        <v>5166.485079913606</v>
      </c>
      <c r="K400" s="7">
        <f t="shared" si="64"/>
        <v>0.0005953915535508182</v>
      </c>
      <c r="L400" s="30">
        <f t="shared" si="56"/>
        <v>36062.169436354496</v>
      </c>
      <c r="M400" s="10">
        <f t="shared" si="57"/>
        <v>10027.715149994066</v>
      </c>
      <c r="N400" s="31">
        <f t="shared" si="58"/>
        <v>46089.88458634856</v>
      </c>
    </row>
    <row r="401" spans="1:14" s="4" customFormat="1" ht="12.75">
      <c r="A401" s="9" t="s">
        <v>482</v>
      </c>
      <c r="B401" s="26" t="s">
        <v>64</v>
      </c>
      <c r="C401" s="58">
        <v>438</v>
      </c>
      <c r="D401" s="116">
        <v>345268</v>
      </c>
      <c r="E401" s="27">
        <v>21050</v>
      </c>
      <c r="F401" s="28">
        <f t="shared" si="59"/>
        <v>7184.198764845606</v>
      </c>
      <c r="G401" s="29">
        <f t="shared" si="60"/>
        <v>0.00032906943610891843</v>
      </c>
      <c r="H401" s="7">
        <f t="shared" si="61"/>
        <v>16.40228028503563</v>
      </c>
      <c r="I401" s="7">
        <f t="shared" si="62"/>
        <v>2804.198764845606</v>
      </c>
      <c r="J401" s="7">
        <f t="shared" si="63"/>
        <v>2804.198764845606</v>
      </c>
      <c r="K401" s="7">
        <f t="shared" si="64"/>
        <v>0.00032315902073496935</v>
      </c>
      <c r="L401" s="30">
        <f t="shared" si="56"/>
        <v>16903.92753272894</v>
      </c>
      <c r="M401" s="10">
        <f t="shared" si="57"/>
        <v>5442.715115381142</v>
      </c>
      <c r="N401" s="31">
        <f t="shared" si="58"/>
        <v>22346.642648110083</v>
      </c>
    </row>
    <row r="402" spans="1:14" s="4" customFormat="1" ht="12.75">
      <c r="A402" s="25" t="s">
        <v>493</v>
      </c>
      <c r="B402" s="26" t="s">
        <v>367</v>
      </c>
      <c r="C402" s="58">
        <v>1026</v>
      </c>
      <c r="D402" s="116">
        <v>1523186</v>
      </c>
      <c r="E402" s="27">
        <v>92200</v>
      </c>
      <c r="F402" s="28">
        <f t="shared" si="59"/>
        <v>16949.98737527115</v>
      </c>
      <c r="G402" s="29">
        <f t="shared" si="60"/>
        <v>0.0007763875931338647</v>
      </c>
      <c r="H402" s="7">
        <f t="shared" si="61"/>
        <v>16.52045553145336</v>
      </c>
      <c r="I402" s="7">
        <f t="shared" si="62"/>
        <v>6689.987375271149</v>
      </c>
      <c r="J402" s="7">
        <f t="shared" si="63"/>
        <v>6689.987375271149</v>
      </c>
      <c r="K402" s="7">
        <f t="shared" si="64"/>
        <v>0.0007709616721983559</v>
      </c>
      <c r="L402" s="30">
        <f t="shared" si="56"/>
        <v>39882.15911763008</v>
      </c>
      <c r="M402" s="10">
        <f t="shared" si="57"/>
        <v>12984.705601317124</v>
      </c>
      <c r="N402" s="31">
        <f t="shared" si="58"/>
        <v>52866.8647189472</v>
      </c>
    </row>
    <row r="403" spans="1:14" s="4" customFormat="1" ht="12.75">
      <c r="A403" s="25" t="s">
        <v>488</v>
      </c>
      <c r="B403" s="26" t="s">
        <v>212</v>
      </c>
      <c r="C403" s="58">
        <v>558</v>
      </c>
      <c r="D403" s="116">
        <v>846497</v>
      </c>
      <c r="E403" s="27">
        <v>52600</v>
      </c>
      <c r="F403" s="28">
        <f t="shared" si="59"/>
        <v>8979.949163498099</v>
      </c>
      <c r="G403" s="29">
        <f t="shared" si="60"/>
        <v>0.000411323086156648</v>
      </c>
      <c r="H403" s="7">
        <f t="shared" si="61"/>
        <v>16.09309885931559</v>
      </c>
      <c r="I403" s="7">
        <f t="shared" si="62"/>
        <v>3399.9491634980986</v>
      </c>
      <c r="J403" s="7">
        <f t="shared" si="63"/>
        <v>3399.9491634980986</v>
      </c>
      <c r="K403" s="7">
        <f t="shared" si="64"/>
        <v>0.0003918139669693555</v>
      </c>
      <c r="L403" s="30">
        <f t="shared" si="56"/>
        <v>21129.20520102341</v>
      </c>
      <c r="M403" s="10">
        <f t="shared" si="57"/>
        <v>6599.01678000968</v>
      </c>
      <c r="N403" s="31">
        <f t="shared" si="58"/>
        <v>27728.22198103309</v>
      </c>
    </row>
    <row r="404" spans="1:14" s="4" customFormat="1" ht="12.75">
      <c r="A404" s="25" t="s">
        <v>485</v>
      </c>
      <c r="B404" s="26" t="s">
        <v>144</v>
      </c>
      <c r="C404" s="58">
        <v>280</v>
      </c>
      <c r="D404" s="116">
        <v>863278</v>
      </c>
      <c r="E404" s="27">
        <v>105450</v>
      </c>
      <c r="F404" s="28">
        <f t="shared" si="59"/>
        <v>2292.250734945472</v>
      </c>
      <c r="G404" s="29">
        <f t="shared" si="60"/>
        <v>0.00010499565525105164</v>
      </c>
      <c r="H404" s="7">
        <f t="shared" si="61"/>
        <v>8.1866097676624</v>
      </c>
      <c r="I404" s="7">
        <f t="shared" si="62"/>
        <v>-507.749265054528</v>
      </c>
      <c r="J404" s="7">
        <f t="shared" si="63"/>
        <v>0</v>
      </c>
      <c r="K404" s="7">
        <f t="shared" si="64"/>
        <v>0</v>
      </c>
      <c r="L404" s="30">
        <f t="shared" si="56"/>
        <v>5393.508946323764</v>
      </c>
      <c r="M404" s="10">
        <f t="shared" si="57"/>
        <v>0</v>
      </c>
      <c r="N404" s="31">
        <f t="shared" si="58"/>
        <v>5393.508946323764</v>
      </c>
    </row>
    <row r="405" spans="1:14" s="4" customFormat="1" ht="12.75">
      <c r="A405" s="25" t="s">
        <v>496</v>
      </c>
      <c r="B405" s="26" t="s">
        <v>507</v>
      </c>
      <c r="C405" s="58">
        <v>7374</v>
      </c>
      <c r="D405" s="116">
        <v>11528263</v>
      </c>
      <c r="E405" s="27">
        <v>675300</v>
      </c>
      <c r="F405" s="28">
        <f t="shared" si="59"/>
        <v>125883.92027543313</v>
      </c>
      <c r="G405" s="29">
        <f t="shared" si="60"/>
        <v>0.00576606411043627</v>
      </c>
      <c r="H405" s="7">
        <f t="shared" si="61"/>
        <v>17.071320894417298</v>
      </c>
      <c r="I405" s="7">
        <f t="shared" si="62"/>
        <v>52143.92027543315</v>
      </c>
      <c r="J405" s="7">
        <f t="shared" si="63"/>
        <v>52143.92027543315</v>
      </c>
      <c r="K405" s="7">
        <f t="shared" si="64"/>
        <v>0.006009124040969708</v>
      </c>
      <c r="L405" s="30">
        <f t="shared" si="56"/>
        <v>296196.2406001834</v>
      </c>
      <c r="M405" s="10">
        <f t="shared" si="57"/>
        <v>101206.98525946145</v>
      </c>
      <c r="N405" s="31">
        <f t="shared" si="58"/>
        <v>397403.2258596448</v>
      </c>
    </row>
    <row r="406" spans="1:14" s="4" customFormat="1" ht="12.75">
      <c r="A406" s="25" t="s">
        <v>488</v>
      </c>
      <c r="B406" s="26" t="s">
        <v>508</v>
      </c>
      <c r="C406" s="58">
        <v>875</v>
      </c>
      <c r="D406" s="116">
        <v>2415284</v>
      </c>
      <c r="E406" s="27">
        <v>605400</v>
      </c>
      <c r="F406" s="28">
        <f t="shared" si="59"/>
        <v>3490.871324743971</v>
      </c>
      <c r="G406" s="29">
        <f t="shared" si="60"/>
        <v>0.00015989800616088312</v>
      </c>
      <c r="H406" s="7">
        <f t="shared" si="61"/>
        <v>3.989567228278824</v>
      </c>
      <c r="I406" s="7">
        <f t="shared" si="62"/>
        <v>-5259.128675256029</v>
      </c>
      <c r="J406" s="7">
        <f t="shared" si="63"/>
        <v>0</v>
      </c>
      <c r="K406" s="7">
        <f t="shared" si="64"/>
        <v>0</v>
      </c>
      <c r="L406" s="30">
        <f t="shared" si="56"/>
        <v>8213.78108137877</v>
      </c>
      <c r="M406" s="10">
        <f t="shared" si="57"/>
        <v>0</v>
      </c>
      <c r="N406" s="31">
        <f t="shared" si="58"/>
        <v>8213.78108137877</v>
      </c>
    </row>
    <row r="407" spans="1:14" s="4" customFormat="1" ht="12.75">
      <c r="A407" s="25" t="s">
        <v>483</v>
      </c>
      <c r="B407" s="26" t="s">
        <v>509</v>
      </c>
      <c r="C407" s="58">
        <v>25571</v>
      </c>
      <c r="D407" s="116">
        <v>60286179.14</v>
      </c>
      <c r="E407" s="27">
        <v>3738700</v>
      </c>
      <c r="F407" s="28">
        <f t="shared" si="59"/>
        <v>412329.92398131435</v>
      </c>
      <c r="G407" s="29">
        <f t="shared" si="60"/>
        <v>0.0188866121354147</v>
      </c>
      <c r="H407" s="7">
        <f t="shared" si="61"/>
        <v>16.124904148500814</v>
      </c>
      <c r="I407" s="7">
        <f t="shared" si="62"/>
        <v>156619.92398131432</v>
      </c>
      <c r="J407" s="7">
        <f t="shared" si="63"/>
        <v>156619.92398131432</v>
      </c>
      <c r="K407" s="7">
        <f t="shared" si="64"/>
        <v>0.01804905625660011</v>
      </c>
      <c r="L407" s="30">
        <f t="shared" si="56"/>
        <v>970184.0640409344</v>
      </c>
      <c r="M407" s="10">
        <f t="shared" si="57"/>
        <v>303986.1647146395</v>
      </c>
      <c r="N407" s="31">
        <f t="shared" si="58"/>
        <v>1274170.228755574</v>
      </c>
    </row>
    <row r="408" spans="1:14" s="4" customFormat="1" ht="12.75">
      <c r="A408" s="25" t="s">
        <v>487</v>
      </c>
      <c r="B408" s="26" t="s">
        <v>510</v>
      </c>
      <c r="C408" s="58">
        <v>1569</v>
      </c>
      <c r="D408" s="116">
        <v>3440495</v>
      </c>
      <c r="E408" s="27">
        <v>253500</v>
      </c>
      <c r="F408" s="28">
        <f t="shared" si="59"/>
        <v>21294.424674556212</v>
      </c>
      <c r="G408" s="29">
        <f t="shared" si="60"/>
        <v>0.0009753828574745239</v>
      </c>
      <c r="H408" s="7">
        <f t="shared" si="61"/>
        <v>13.57197238658777</v>
      </c>
      <c r="I408" s="7">
        <f t="shared" si="62"/>
        <v>5604.424674556211</v>
      </c>
      <c r="J408" s="7">
        <f t="shared" si="63"/>
        <v>5604.424674556211</v>
      </c>
      <c r="K408" s="7">
        <f t="shared" si="64"/>
        <v>0.0006458602051742226</v>
      </c>
      <c r="L408" s="30">
        <f t="shared" si="56"/>
        <v>50104.32246268581</v>
      </c>
      <c r="M408" s="10">
        <f t="shared" si="57"/>
        <v>10877.719251438864</v>
      </c>
      <c r="N408" s="31">
        <f t="shared" si="58"/>
        <v>60982.04171412467</v>
      </c>
    </row>
    <row r="409" spans="1:14" s="4" customFormat="1" ht="12.75">
      <c r="A409" s="25" t="s">
        <v>488</v>
      </c>
      <c r="B409" s="26" t="s">
        <v>213</v>
      </c>
      <c r="C409" s="58">
        <v>582</v>
      </c>
      <c r="D409" s="116">
        <v>2942571</v>
      </c>
      <c r="E409" s="27">
        <v>608200</v>
      </c>
      <c r="F409" s="28">
        <f t="shared" si="59"/>
        <v>2815.811118053272</v>
      </c>
      <c r="G409" s="29">
        <f t="shared" si="60"/>
        <v>0.000128977135396243</v>
      </c>
      <c r="H409" s="7">
        <f t="shared" si="61"/>
        <v>4.838163433081223</v>
      </c>
      <c r="I409" s="7">
        <f t="shared" si="62"/>
        <v>-3004.188881946728</v>
      </c>
      <c r="J409" s="7">
        <f t="shared" si="63"/>
        <v>0</v>
      </c>
      <c r="K409" s="7">
        <f t="shared" si="64"/>
        <v>0</v>
      </c>
      <c r="L409" s="30">
        <f t="shared" si="56"/>
        <v>6625.410660731892</v>
      </c>
      <c r="M409" s="10">
        <f t="shared" si="57"/>
        <v>0</v>
      </c>
      <c r="N409" s="31">
        <f t="shared" si="58"/>
        <v>6625.410660731892</v>
      </c>
    </row>
    <row r="410" spans="1:14" s="4" customFormat="1" ht="12.75">
      <c r="A410" s="25" t="s">
        <v>485</v>
      </c>
      <c r="B410" s="26" t="s">
        <v>145</v>
      </c>
      <c r="C410" s="58">
        <v>1752</v>
      </c>
      <c r="D410" s="116">
        <v>7054665</v>
      </c>
      <c r="E410" s="27">
        <v>597300</v>
      </c>
      <c r="F410" s="28">
        <f t="shared" si="59"/>
        <v>20692.739126067303</v>
      </c>
      <c r="G410" s="29">
        <f t="shared" si="60"/>
        <v>0.0009478228844508117</v>
      </c>
      <c r="H410" s="7">
        <f t="shared" si="61"/>
        <v>11.810924158714213</v>
      </c>
      <c r="I410" s="7">
        <f t="shared" si="62"/>
        <v>3172.7391260673016</v>
      </c>
      <c r="J410" s="7">
        <f t="shared" si="63"/>
        <v>3172.7391260673016</v>
      </c>
      <c r="K410" s="7">
        <f t="shared" si="64"/>
        <v>0.00036563002661613495</v>
      </c>
      <c r="L410" s="30">
        <f t="shared" si="56"/>
        <v>48688.59758618103</v>
      </c>
      <c r="M410" s="10">
        <f t="shared" si="57"/>
        <v>6158.021112871583</v>
      </c>
      <c r="N410" s="31">
        <f t="shared" si="58"/>
        <v>54846.61869905261</v>
      </c>
    </row>
    <row r="411" spans="1:14" s="4" customFormat="1" ht="12.75">
      <c r="A411" s="25" t="s">
        <v>490</v>
      </c>
      <c r="B411" s="26" t="s">
        <v>302</v>
      </c>
      <c r="C411" s="58">
        <v>401</v>
      </c>
      <c r="D411" s="116">
        <v>322882</v>
      </c>
      <c r="E411" s="27">
        <v>17800</v>
      </c>
      <c r="F411" s="28">
        <f t="shared" si="59"/>
        <v>7273.914719101123</v>
      </c>
      <c r="G411" s="29">
        <f t="shared" si="60"/>
        <v>0.00033317884057324095</v>
      </c>
      <c r="H411" s="7">
        <f t="shared" si="61"/>
        <v>18.13943820224719</v>
      </c>
      <c r="I411" s="7">
        <f t="shared" si="62"/>
        <v>3263.914719101124</v>
      </c>
      <c r="J411" s="7">
        <f t="shared" si="63"/>
        <v>3263.914719101124</v>
      </c>
      <c r="K411" s="7">
        <f t="shared" si="64"/>
        <v>0.0003761372045412926</v>
      </c>
      <c r="L411" s="30">
        <f t="shared" si="56"/>
        <v>17115.023027008112</v>
      </c>
      <c r="M411" s="10">
        <f t="shared" si="57"/>
        <v>6334.985308341638</v>
      </c>
      <c r="N411" s="31">
        <f t="shared" si="58"/>
        <v>23450.00833534975</v>
      </c>
    </row>
    <row r="412" spans="1:14" s="4" customFormat="1" ht="12.75">
      <c r="A412" s="25" t="s">
        <v>490</v>
      </c>
      <c r="B412" s="26" t="s">
        <v>303</v>
      </c>
      <c r="C412" s="58">
        <v>391</v>
      </c>
      <c r="D412" s="116">
        <v>401261</v>
      </c>
      <c r="E412" s="27">
        <v>18600</v>
      </c>
      <c r="F412" s="28">
        <f t="shared" si="59"/>
        <v>8435.110268817205</v>
      </c>
      <c r="G412" s="29">
        <f t="shared" si="60"/>
        <v>0.00038636695204741846</v>
      </c>
      <c r="H412" s="7">
        <f t="shared" si="61"/>
        <v>21.573172043010754</v>
      </c>
      <c r="I412" s="7">
        <f t="shared" si="62"/>
        <v>4525.110268817205</v>
      </c>
      <c r="J412" s="7">
        <f t="shared" si="63"/>
        <v>4525.110268817205</v>
      </c>
      <c r="K412" s="7">
        <f t="shared" si="64"/>
        <v>0.0005214787986932285</v>
      </c>
      <c r="L412" s="30">
        <f t="shared" si="56"/>
        <v>19847.236606590195</v>
      </c>
      <c r="M412" s="10">
        <f t="shared" si="57"/>
        <v>8782.860319180636</v>
      </c>
      <c r="N412" s="31">
        <f t="shared" si="58"/>
        <v>28630.09692577083</v>
      </c>
    </row>
    <row r="413" spans="1:14" s="4" customFormat="1" ht="12.75">
      <c r="A413" s="25" t="s">
        <v>483</v>
      </c>
      <c r="B413" s="26" t="s">
        <v>95</v>
      </c>
      <c r="C413" s="58">
        <v>10104</v>
      </c>
      <c r="D413" s="116">
        <v>12763258</v>
      </c>
      <c r="E413" s="27">
        <v>1024950</v>
      </c>
      <c r="F413" s="28">
        <f t="shared" si="59"/>
        <v>125820.73157910143</v>
      </c>
      <c r="G413" s="29">
        <f t="shared" si="60"/>
        <v>0.005763169776725449</v>
      </c>
      <c r="H413" s="7">
        <f t="shared" si="61"/>
        <v>12.45256646665691</v>
      </c>
      <c r="I413" s="7">
        <f t="shared" si="62"/>
        <v>24780.731579101415</v>
      </c>
      <c r="J413" s="7">
        <f t="shared" si="63"/>
        <v>24780.731579101415</v>
      </c>
      <c r="K413" s="7">
        <f t="shared" si="64"/>
        <v>0.0028557593885964985</v>
      </c>
      <c r="L413" s="30">
        <f t="shared" si="56"/>
        <v>296047.56192652177</v>
      </c>
      <c r="M413" s="10">
        <f t="shared" si="57"/>
        <v>48097.32606212171</v>
      </c>
      <c r="N413" s="31">
        <f t="shared" si="58"/>
        <v>344144.8879886435</v>
      </c>
    </row>
    <row r="414" spans="1:14" s="4" customFormat="1" ht="12.75">
      <c r="A414" s="25" t="s">
        <v>493</v>
      </c>
      <c r="B414" s="26" t="s">
        <v>368</v>
      </c>
      <c r="C414" s="58">
        <v>633</v>
      </c>
      <c r="D414" s="116">
        <v>752959</v>
      </c>
      <c r="E414" s="27">
        <v>46550</v>
      </c>
      <c r="F414" s="28">
        <f t="shared" si="59"/>
        <v>10238.948378088078</v>
      </c>
      <c r="G414" s="29">
        <f t="shared" si="60"/>
        <v>0.00046899105654103914</v>
      </c>
      <c r="H414" s="7">
        <f t="shared" si="61"/>
        <v>16.175273899033296</v>
      </c>
      <c r="I414" s="7">
        <f t="shared" si="62"/>
        <v>3908.948378088077</v>
      </c>
      <c r="J414" s="7">
        <f t="shared" si="63"/>
        <v>3908.948378088077</v>
      </c>
      <c r="K414" s="7">
        <f t="shared" si="64"/>
        <v>0.0004504716091464507</v>
      </c>
      <c r="L414" s="30">
        <f t="shared" si="56"/>
        <v>24091.544103912747</v>
      </c>
      <c r="M414" s="10">
        <f t="shared" si="57"/>
        <v>7586.941656696705</v>
      </c>
      <c r="N414" s="31">
        <f t="shared" si="58"/>
        <v>31678.485760609452</v>
      </c>
    </row>
    <row r="415" spans="1:14" s="4" customFormat="1" ht="12.75">
      <c r="A415" s="25" t="s">
        <v>490</v>
      </c>
      <c r="B415" s="26" t="s">
        <v>304</v>
      </c>
      <c r="C415" s="58">
        <v>1215</v>
      </c>
      <c r="D415" s="116">
        <v>1319516</v>
      </c>
      <c r="E415" s="27">
        <v>90300</v>
      </c>
      <c r="F415" s="28">
        <f t="shared" si="59"/>
        <v>17754.28504983389</v>
      </c>
      <c r="G415" s="29">
        <f t="shared" si="60"/>
        <v>0.0008132281359550324</v>
      </c>
      <c r="H415" s="7">
        <f t="shared" si="61"/>
        <v>14.612580287929125</v>
      </c>
      <c r="I415" s="7">
        <f t="shared" si="62"/>
        <v>5604.285049833888</v>
      </c>
      <c r="J415" s="7">
        <f t="shared" si="63"/>
        <v>5604.285049833888</v>
      </c>
      <c r="K415" s="7">
        <f t="shared" si="64"/>
        <v>0.0006458441146641267</v>
      </c>
      <c r="L415" s="30">
        <f t="shared" si="56"/>
        <v>41774.616446633714</v>
      </c>
      <c r="M415" s="10">
        <f t="shared" si="57"/>
        <v>10877.448251538215</v>
      </c>
      <c r="N415" s="31">
        <f t="shared" si="58"/>
        <v>52652.06469817193</v>
      </c>
    </row>
    <row r="416" spans="1:14" s="4" customFormat="1" ht="12.75">
      <c r="A416" s="25" t="s">
        <v>495</v>
      </c>
      <c r="B416" s="26" t="s">
        <v>428</v>
      </c>
      <c r="C416" s="58">
        <v>1126</v>
      </c>
      <c r="D416" s="116">
        <v>2724162</v>
      </c>
      <c r="E416" s="27">
        <v>163000</v>
      </c>
      <c r="F416" s="28">
        <f t="shared" si="59"/>
        <v>18818.444245398772</v>
      </c>
      <c r="G416" s="29">
        <f t="shared" si="60"/>
        <v>0.0008619715348888427</v>
      </c>
      <c r="H416" s="7">
        <f t="shared" si="61"/>
        <v>16.712650306748465</v>
      </c>
      <c r="I416" s="7">
        <f t="shared" si="62"/>
        <v>7558.444245398771</v>
      </c>
      <c r="J416" s="7">
        <f t="shared" si="63"/>
        <v>7558.444245398771</v>
      </c>
      <c r="K416" s="7">
        <f t="shared" si="64"/>
        <v>0.0008710436190344072</v>
      </c>
      <c r="L416" s="30">
        <f t="shared" si="56"/>
        <v>44278.510132473646</v>
      </c>
      <c r="M416" s="10">
        <f t="shared" si="57"/>
        <v>14670.307703905757</v>
      </c>
      <c r="N416" s="31">
        <f t="shared" si="58"/>
        <v>58948.8178363794</v>
      </c>
    </row>
    <row r="417" spans="1:14" s="4" customFormat="1" ht="12.75">
      <c r="A417" s="9" t="s">
        <v>482</v>
      </c>
      <c r="B417" s="26" t="s">
        <v>65</v>
      </c>
      <c r="C417" s="58">
        <v>253</v>
      </c>
      <c r="D417" s="116">
        <v>295455</v>
      </c>
      <c r="E417" s="27">
        <v>16250</v>
      </c>
      <c r="F417" s="28">
        <f t="shared" si="59"/>
        <v>4600.007076923077</v>
      </c>
      <c r="G417" s="29">
        <f t="shared" si="60"/>
        <v>0.00021070153881420933</v>
      </c>
      <c r="H417" s="7">
        <f t="shared" si="61"/>
        <v>18.181846153846156</v>
      </c>
      <c r="I417" s="7">
        <f t="shared" si="62"/>
        <v>2070.0070769230774</v>
      </c>
      <c r="J417" s="7">
        <f t="shared" si="63"/>
        <v>2070.0070769230774</v>
      </c>
      <c r="K417" s="7">
        <f t="shared" si="64"/>
        <v>0.0002385499445613474</v>
      </c>
      <c r="L417" s="30">
        <f t="shared" si="56"/>
        <v>10823.501523766521</v>
      </c>
      <c r="M417" s="10">
        <f t="shared" si="57"/>
        <v>4017.7104946180516</v>
      </c>
      <c r="N417" s="31">
        <f t="shared" si="58"/>
        <v>14841.212018384573</v>
      </c>
    </row>
    <row r="418" spans="1:14" s="4" customFormat="1" ht="12.75">
      <c r="A418" s="25" t="s">
        <v>494</v>
      </c>
      <c r="B418" s="26" t="s">
        <v>389</v>
      </c>
      <c r="C418" s="58">
        <v>1582</v>
      </c>
      <c r="D418" s="116">
        <v>3487253</v>
      </c>
      <c r="E418" s="27">
        <v>194500</v>
      </c>
      <c r="F418" s="28">
        <f t="shared" si="59"/>
        <v>28364.186354755784</v>
      </c>
      <c r="G418" s="29">
        <f t="shared" si="60"/>
        <v>0.001299210547336291</v>
      </c>
      <c r="H418" s="7">
        <f t="shared" si="61"/>
        <v>17.929321336760925</v>
      </c>
      <c r="I418" s="7">
        <f t="shared" si="62"/>
        <v>12544.186354755782</v>
      </c>
      <c r="J418" s="7">
        <f t="shared" si="63"/>
        <v>12544.186354755782</v>
      </c>
      <c r="K418" s="7">
        <f t="shared" si="64"/>
        <v>0.0014456061492998471</v>
      </c>
      <c r="L418" s="30">
        <f t="shared" si="56"/>
        <v>66738.98737487325</v>
      </c>
      <c r="M418" s="10">
        <f t="shared" si="57"/>
        <v>24347.215874672933</v>
      </c>
      <c r="N418" s="31">
        <f t="shared" si="58"/>
        <v>91086.20324954618</v>
      </c>
    </row>
    <row r="419" spans="1:14" s="4" customFormat="1" ht="12.75">
      <c r="A419" s="25" t="s">
        <v>489</v>
      </c>
      <c r="B419" s="26" t="s">
        <v>245</v>
      </c>
      <c r="C419" s="58">
        <v>235</v>
      </c>
      <c r="D419" s="116">
        <v>676365</v>
      </c>
      <c r="E419" s="27">
        <v>74350</v>
      </c>
      <c r="F419" s="28">
        <f t="shared" si="59"/>
        <v>2137.8046402151986</v>
      </c>
      <c r="G419" s="29">
        <f t="shared" si="60"/>
        <v>9.792131182519742E-05</v>
      </c>
      <c r="H419" s="7">
        <f t="shared" si="61"/>
        <v>9.097041022192334</v>
      </c>
      <c r="I419" s="7">
        <f t="shared" si="62"/>
        <v>-212.19535978480147</v>
      </c>
      <c r="J419" s="7">
        <f t="shared" si="63"/>
        <v>0</v>
      </c>
      <c r="K419" s="7">
        <f t="shared" si="64"/>
        <v>0</v>
      </c>
      <c r="L419" s="30">
        <f t="shared" si="56"/>
        <v>5030.107865912589</v>
      </c>
      <c r="M419" s="10">
        <f t="shared" si="57"/>
        <v>0</v>
      </c>
      <c r="N419" s="31">
        <f t="shared" si="58"/>
        <v>5030.107865912589</v>
      </c>
    </row>
    <row r="420" spans="1:14" s="4" customFormat="1" ht="12.75">
      <c r="A420" s="25" t="s">
        <v>485</v>
      </c>
      <c r="B420" s="26" t="s">
        <v>146</v>
      </c>
      <c r="C420" s="58">
        <v>1043</v>
      </c>
      <c r="D420" s="116">
        <v>3661069</v>
      </c>
      <c r="E420" s="27">
        <v>272450</v>
      </c>
      <c r="F420" s="28">
        <f t="shared" si="59"/>
        <v>14015.397199486144</v>
      </c>
      <c r="G420" s="29">
        <f t="shared" si="60"/>
        <v>0.0006419698290984766</v>
      </c>
      <c r="H420" s="7">
        <f t="shared" si="61"/>
        <v>13.43758120756102</v>
      </c>
      <c r="I420" s="7">
        <f t="shared" si="62"/>
        <v>3585.3971994861445</v>
      </c>
      <c r="J420" s="7">
        <f t="shared" si="63"/>
        <v>3585.3971994861445</v>
      </c>
      <c r="K420" s="7">
        <f t="shared" si="64"/>
        <v>0.00041318520728884114</v>
      </c>
      <c r="L420" s="30">
        <f t="shared" si="56"/>
        <v>32977.269471137384</v>
      </c>
      <c r="M420" s="10">
        <f t="shared" si="57"/>
        <v>6958.955897465733</v>
      </c>
      <c r="N420" s="31">
        <f t="shared" si="58"/>
        <v>39936.22536860312</v>
      </c>
    </row>
    <row r="421" spans="1:14" s="4" customFormat="1" ht="12.75">
      <c r="A421" s="25" t="s">
        <v>489</v>
      </c>
      <c r="B421" s="26" t="s">
        <v>246</v>
      </c>
      <c r="C421" s="58">
        <v>380</v>
      </c>
      <c r="D421" s="116">
        <v>593916</v>
      </c>
      <c r="E421" s="27">
        <v>46300</v>
      </c>
      <c r="F421" s="28">
        <f t="shared" si="59"/>
        <v>4874.472570194384</v>
      </c>
      <c r="G421" s="29">
        <f t="shared" si="60"/>
        <v>0.0002232733242085805</v>
      </c>
      <c r="H421" s="7">
        <f t="shared" si="61"/>
        <v>12.82755939524838</v>
      </c>
      <c r="I421" s="7">
        <f t="shared" si="62"/>
        <v>1074.4725701943846</v>
      </c>
      <c r="J421" s="7">
        <f t="shared" si="63"/>
        <v>1074.4725701943846</v>
      </c>
      <c r="K421" s="7">
        <f t="shared" si="64"/>
        <v>0.00012382342790516156</v>
      </c>
      <c r="L421" s="30">
        <f t="shared" si="56"/>
        <v>11469.300026891955</v>
      </c>
      <c r="M421" s="10">
        <f t="shared" si="57"/>
        <v>2085.4613346858764</v>
      </c>
      <c r="N421" s="31">
        <f t="shared" si="58"/>
        <v>13554.761361577832</v>
      </c>
    </row>
    <row r="422" spans="1:14" s="4" customFormat="1" ht="12.75">
      <c r="A422" s="25" t="s">
        <v>484</v>
      </c>
      <c r="B422" s="26" t="s">
        <v>114</v>
      </c>
      <c r="C422" s="58">
        <v>1178</v>
      </c>
      <c r="D422" s="116">
        <v>1222939</v>
      </c>
      <c r="E422" s="27">
        <v>82950</v>
      </c>
      <c r="F422" s="28">
        <f t="shared" si="59"/>
        <v>17367.355539481614</v>
      </c>
      <c r="G422" s="29">
        <f t="shared" si="60"/>
        <v>0.0007955049799075453</v>
      </c>
      <c r="H422" s="7">
        <f t="shared" si="61"/>
        <v>14.743086196503919</v>
      </c>
      <c r="I422" s="7">
        <f t="shared" si="62"/>
        <v>5587.355539481617</v>
      </c>
      <c r="J422" s="7">
        <f t="shared" si="63"/>
        <v>5587.355539481617</v>
      </c>
      <c r="K422" s="7">
        <f t="shared" si="64"/>
        <v>0.0006438931388433155</v>
      </c>
      <c r="L422" s="30">
        <f t="shared" si="56"/>
        <v>40864.19781578036</v>
      </c>
      <c r="M422" s="10">
        <f t="shared" si="57"/>
        <v>10844.589488798056</v>
      </c>
      <c r="N422" s="31">
        <f t="shared" si="58"/>
        <v>51708.787304578414</v>
      </c>
    </row>
    <row r="423" spans="1:14" s="4" customFormat="1" ht="12.75">
      <c r="A423" s="25" t="s">
        <v>485</v>
      </c>
      <c r="B423" s="26" t="s">
        <v>147</v>
      </c>
      <c r="C423" s="58">
        <v>1267</v>
      </c>
      <c r="D423" s="116">
        <v>2365734</v>
      </c>
      <c r="E423" s="27">
        <v>179950</v>
      </c>
      <c r="F423" s="28">
        <f t="shared" si="59"/>
        <v>16656.76564601278</v>
      </c>
      <c r="G423" s="29">
        <f t="shared" si="60"/>
        <v>0.0007629566856297337</v>
      </c>
      <c r="H423" s="7">
        <f t="shared" si="61"/>
        <v>13.146618505140317</v>
      </c>
      <c r="I423" s="7">
        <f t="shared" si="62"/>
        <v>3986.765646012782</v>
      </c>
      <c r="J423" s="7">
        <f t="shared" si="63"/>
        <v>3986.765646012782</v>
      </c>
      <c r="K423" s="7">
        <f t="shared" si="64"/>
        <v>0.00045943935865624806</v>
      </c>
      <c r="L423" s="30">
        <f t="shared" si="56"/>
        <v>39192.2284761424</v>
      </c>
      <c r="M423" s="10">
        <f t="shared" si="57"/>
        <v>7737.978461106244</v>
      </c>
      <c r="N423" s="31">
        <f t="shared" si="58"/>
        <v>46930.206937248644</v>
      </c>
    </row>
    <row r="424" spans="1:14" s="4" customFormat="1" ht="12.75">
      <c r="A424" s="25" t="s">
        <v>489</v>
      </c>
      <c r="B424" s="26" t="s">
        <v>247</v>
      </c>
      <c r="C424" s="58">
        <v>961</v>
      </c>
      <c r="D424" s="116">
        <v>1167926</v>
      </c>
      <c r="E424" s="27">
        <v>69150</v>
      </c>
      <c r="F424" s="28">
        <f t="shared" si="59"/>
        <v>16231.046796818511</v>
      </c>
      <c r="G424" s="29">
        <f t="shared" si="60"/>
        <v>0.0007434567989714187</v>
      </c>
      <c r="H424" s="7">
        <f t="shared" si="61"/>
        <v>16.889746926970354</v>
      </c>
      <c r="I424" s="7">
        <f t="shared" si="62"/>
        <v>6621.046796818509</v>
      </c>
      <c r="J424" s="7">
        <f t="shared" si="63"/>
        <v>6621.046796818509</v>
      </c>
      <c r="K424" s="7">
        <f t="shared" si="64"/>
        <v>0.0007630168823707048</v>
      </c>
      <c r="L424" s="30">
        <f t="shared" si="56"/>
        <v>38190.541188297524</v>
      </c>
      <c r="M424" s="10">
        <f t="shared" si="57"/>
        <v>12850.897708270726</v>
      </c>
      <c r="N424" s="31">
        <f t="shared" si="58"/>
        <v>51041.43889656825</v>
      </c>
    </row>
    <row r="425" spans="1:14" s="4" customFormat="1" ht="12.75">
      <c r="A425" s="25" t="s">
        <v>485</v>
      </c>
      <c r="B425" s="26" t="s">
        <v>148</v>
      </c>
      <c r="C425" s="58">
        <v>1482</v>
      </c>
      <c r="D425" s="116">
        <v>2265316</v>
      </c>
      <c r="E425" s="27">
        <v>322950</v>
      </c>
      <c r="F425" s="28">
        <f t="shared" si="59"/>
        <v>10395.4120204366</v>
      </c>
      <c r="G425" s="29">
        <f t="shared" si="60"/>
        <v>0.00047615781295250127</v>
      </c>
      <c r="H425" s="7">
        <f t="shared" si="61"/>
        <v>7.014448056974764</v>
      </c>
      <c r="I425" s="7">
        <f t="shared" si="62"/>
        <v>-4424.587979563399</v>
      </c>
      <c r="J425" s="7">
        <f t="shared" si="63"/>
        <v>0</v>
      </c>
      <c r="K425" s="7">
        <f t="shared" si="64"/>
        <v>0</v>
      </c>
      <c r="L425" s="30">
        <f t="shared" si="56"/>
        <v>24459.69233565548</v>
      </c>
      <c r="M425" s="10">
        <f t="shared" si="57"/>
        <v>0</v>
      </c>
      <c r="N425" s="31">
        <f t="shared" si="58"/>
        <v>24459.69233565548</v>
      </c>
    </row>
    <row r="426" spans="1:14" s="4" customFormat="1" ht="12.75">
      <c r="A426" s="25" t="s">
        <v>485</v>
      </c>
      <c r="B426" s="26" t="s">
        <v>149</v>
      </c>
      <c r="C426" s="58">
        <v>335</v>
      </c>
      <c r="D426" s="116">
        <v>1840785</v>
      </c>
      <c r="E426" s="27">
        <v>161150</v>
      </c>
      <c r="F426" s="28">
        <f t="shared" si="59"/>
        <v>3826.6396214706797</v>
      </c>
      <c r="G426" s="29">
        <f t="shared" si="60"/>
        <v>0.0001752777426748247</v>
      </c>
      <c r="H426" s="7">
        <f t="shared" si="61"/>
        <v>11.422804840210983</v>
      </c>
      <c r="I426" s="7">
        <f t="shared" si="62"/>
        <v>476.63962147067923</v>
      </c>
      <c r="J426" s="7">
        <f t="shared" si="63"/>
        <v>476.63962147067923</v>
      </c>
      <c r="K426" s="7">
        <f t="shared" si="64"/>
        <v>5.4928486257439675E-05</v>
      </c>
      <c r="L426" s="30">
        <f t="shared" si="56"/>
        <v>9003.820881422927</v>
      </c>
      <c r="M426" s="10">
        <f t="shared" si="57"/>
        <v>925.1176146605444</v>
      </c>
      <c r="N426" s="31">
        <f t="shared" si="58"/>
        <v>9928.938496083472</v>
      </c>
    </row>
    <row r="427" spans="1:14" s="4" customFormat="1" ht="12.75">
      <c r="A427" s="25" t="s">
        <v>494</v>
      </c>
      <c r="B427" s="26" t="s">
        <v>390</v>
      </c>
      <c r="C427" s="58">
        <v>1414</v>
      </c>
      <c r="D427" s="116">
        <v>2048811</v>
      </c>
      <c r="E427" s="27">
        <v>118600</v>
      </c>
      <c r="F427" s="28">
        <f t="shared" si="59"/>
        <v>24426.80231028668</v>
      </c>
      <c r="G427" s="29">
        <f t="shared" si="60"/>
        <v>0.0011188601993478962</v>
      </c>
      <c r="H427" s="7">
        <f t="shared" si="61"/>
        <v>17.274966273187182</v>
      </c>
      <c r="I427" s="7">
        <f t="shared" si="62"/>
        <v>10286.802310286675</v>
      </c>
      <c r="J427" s="7">
        <f t="shared" si="63"/>
        <v>10286.802310286675</v>
      </c>
      <c r="K427" s="7">
        <f t="shared" si="64"/>
        <v>0.0011854626721759828</v>
      </c>
      <c r="L427" s="30">
        <f t="shared" si="56"/>
        <v>57474.592452796045</v>
      </c>
      <c r="M427" s="10">
        <f t="shared" si="57"/>
        <v>19965.82236787967</v>
      </c>
      <c r="N427" s="31">
        <f t="shared" si="58"/>
        <v>77440.41482067571</v>
      </c>
    </row>
    <row r="428" spans="1:14" s="4" customFormat="1" ht="12.75">
      <c r="A428" s="25" t="s">
        <v>489</v>
      </c>
      <c r="B428" s="26" t="s">
        <v>248</v>
      </c>
      <c r="C428" s="58">
        <v>384</v>
      </c>
      <c r="D428" s="116">
        <v>1193143</v>
      </c>
      <c r="E428" s="27">
        <v>87400</v>
      </c>
      <c r="F428" s="28">
        <f t="shared" si="59"/>
        <v>5242.184347826087</v>
      </c>
      <c r="G428" s="29">
        <f t="shared" si="60"/>
        <v>0.0002401162194675444</v>
      </c>
      <c r="H428" s="7">
        <f t="shared" si="61"/>
        <v>13.651521739130434</v>
      </c>
      <c r="I428" s="7">
        <f t="shared" si="62"/>
        <v>1402.1843478260867</v>
      </c>
      <c r="J428" s="7">
        <f t="shared" si="63"/>
        <v>1402.1843478260867</v>
      </c>
      <c r="K428" s="7">
        <f t="shared" si="64"/>
        <v>0.0001615893018761558</v>
      </c>
      <c r="L428" s="30">
        <f t="shared" si="56"/>
        <v>12334.500649184429</v>
      </c>
      <c r="M428" s="10">
        <f t="shared" si="57"/>
        <v>2721.5224684274754</v>
      </c>
      <c r="N428" s="31">
        <f t="shared" si="58"/>
        <v>15056.023117611905</v>
      </c>
    </row>
    <row r="429" spans="1:14" s="4" customFormat="1" ht="12.75">
      <c r="A429" s="25" t="s">
        <v>495</v>
      </c>
      <c r="B429" s="26" t="s">
        <v>429</v>
      </c>
      <c r="C429" s="58">
        <v>61</v>
      </c>
      <c r="D429" s="116">
        <v>110684</v>
      </c>
      <c r="E429" s="27">
        <v>6750</v>
      </c>
      <c r="F429" s="28">
        <f t="shared" si="59"/>
        <v>1000.2554074074075</v>
      </c>
      <c r="G429" s="29">
        <f t="shared" si="60"/>
        <v>4.581631071944956E-05</v>
      </c>
      <c r="H429" s="7">
        <f t="shared" si="61"/>
        <v>16.39762962962963</v>
      </c>
      <c r="I429" s="7">
        <f t="shared" si="62"/>
        <v>390.25540740740746</v>
      </c>
      <c r="J429" s="7">
        <f t="shared" si="63"/>
        <v>390.25540740740746</v>
      </c>
      <c r="K429" s="7">
        <f t="shared" si="64"/>
        <v>4.497347223574858E-05</v>
      </c>
      <c r="L429" s="30">
        <f t="shared" si="56"/>
        <v>2353.532450100363</v>
      </c>
      <c r="M429" s="10">
        <f t="shared" si="57"/>
        <v>757.4530847753472</v>
      </c>
      <c r="N429" s="31">
        <f t="shared" si="58"/>
        <v>3110.98553487571</v>
      </c>
    </row>
    <row r="430" spans="1:14" s="4" customFormat="1" ht="12.75">
      <c r="A430" s="25" t="s">
        <v>484</v>
      </c>
      <c r="B430" s="26" t="s">
        <v>115</v>
      </c>
      <c r="C430" s="58">
        <v>527</v>
      </c>
      <c r="D430" s="116">
        <v>835003</v>
      </c>
      <c r="E430" s="27">
        <v>40000</v>
      </c>
      <c r="F430" s="28">
        <f t="shared" si="59"/>
        <v>11001.164525</v>
      </c>
      <c r="G430" s="29">
        <f t="shared" si="60"/>
        <v>0.0005039040713207477</v>
      </c>
      <c r="H430" s="7">
        <f t="shared" si="61"/>
        <v>20.875075</v>
      </c>
      <c r="I430" s="7">
        <f t="shared" si="62"/>
        <v>5731.164524999999</v>
      </c>
      <c r="J430" s="7">
        <f t="shared" si="63"/>
        <v>5731.164524999999</v>
      </c>
      <c r="K430" s="7">
        <f t="shared" si="64"/>
        <v>0.0006604658481375402</v>
      </c>
      <c r="L430" s="30">
        <f t="shared" si="56"/>
        <v>25884.986481192507</v>
      </c>
      <c r="M430" s="10">
        <f t="shared" si="57"/>
        <v>11123.710694120899</v>
      </c>
      <c r="N430" s="31">
        <f t="shared" si="58"/>
        <v>37008.697175313406</v>
      </c>
    </row>
    <row r="431" spans="1:14" s="4" customFormat="1" ht="12.75">
      <c r="A431" s="25" t="s">
        <v>493</v>
      </c>
      <c r="B431" s="26" t="s">
        <v>369</v>
      </c>
      <c r="C431" s="58">
        <v>35</v>
      </c>
      <c r="D431" s="116">
        <v>416273</v>
      </c>
      <c r="E431" s="27">
        <v>47700</v>
      </c>
      <c r="F431" s="28">
        <f t="shared" si="59"/>
        <v>305.4414046121593</v>
      </c>
      <c r="G431" s="29">
        <f t="shared" si="60"/>
        <v>1.3990624991038835E-05</v>
      </c>
      <c r="H431" s="7">
        <f t="shared" si="61"/>
        <v>8.726897274633124</v>
      </c>
      <c r="I431" s="7">
        <f t="shared" si="62"/>
        <v>-44.55859538784065</v>
      </c>
      <c r="J431" s="7">
        <f t="shared" si="63"/>
        <v>0</v>
      </c>
      <c r="K431" s="7">
        <f t="shared" si="64"/>
        <v>0</v>
      </c>
      <c r="L431" s="30">
        <f t="shared" si="56"/>
        <v>718.682700473675</v>
      </c>
      <c r="M431" s="10">
        <f t="shared" si="57"/>
        <v>0</v>
      </c>
      <c r="N431" s="31">
        <f t="shared" si="58"/>
        <v>718.682700473675</v>
      </c>
    </row>
    <row r="432" spans="1:14" s="4" customFormat="1" ht="12.75">
      <c r="A432" s="25" t="s">
        <v>487</v>
      </c>
      <c r="B432" s="26" t="s">
        <v>195</v>
      </c>
      <c r="C432" s="58">
        <v>2791</v>
      </c>
      <c r="D432" s="116">
        <v>6422283.65582</v>
      </c>
      <c r="E432" s="27">
        <v>365100</v>
      </c>
      <c r="F432" s="28">
        <f t="shared" si="59"/>
        <v>49095.025153091265</v>
      </c>
      <c r="G432" s="29">
        <f t="shared" si="60"/>
        <v>0.0022487785724881887</v>
      </c>
      <c r="H432" s="7">
        <f t="shared" si="61"/>
        <v>17.590478378033417</v>
      </c>
      <c r="I432" s="7">
        <f t="shared" si="62"/>
        <v>21185.02515309127</v>
      </c>
      <c r="J432" s="7">
        <f t="shared" si="63"/>
        <v>21185.02515309127</v>
      </c>
      <c r="K432" s="7">
        <f t="shared" si="64"/>
        <v>0.002441386134443863</v>
      </c>
      <c r="L432" s="30">
        <f t="shared" si="56"/>
        <v>115517.23087984392</v>
      </c>
      <c r="M432" s="10">
        <f t="shared" si="57"/>
        <v>41118.36081876599</v>
      </c>
      <c r="N432" s="31">
        <f t="shared" si="58"/>
        <v>156635.5916986099</v>
      </c>
    </row>
    <row r="433" spans="1:14" s="4" customFormat="1" ht="12.75">
      <c r="A433" s="25" t="s">
        <v>494</v>
      </c>
      <c r="B433" s="26" t="s">
        <v>391</v>
      </c>
      <c r="C433" s="58">
        <v>922</v>
      </c>
      <c r="D433" s="116">
        <v>754708</v>
      </c>
      <c r="E433" s="27">
        <v>51150</v>
      </c>
      <c r="F433" s="28">
        <f t="shared" si="59"/>
        <v>13603.925239491691</v>
      </c>
      <c r="G433" s="29">
        <f t="shared" si="60"/>
        <v>0.0006231225156704891</v>
      </c>
      <c r="H433" s="7">
        <f t="shared" si="61"/>
        <v>14.754799608993157</v>
      </c>
      <c r="I433" s="7">
        <f t="shared" si="62"/>
        <v>4383.92523949169</v>
      </c>
      <c r="J433" s="7">
        <f t="shared" si="63"/>
        <v>4383.92523949169</v>
      </c>
      <c r="K433" s="7">
        <f t="shared" si="64"/>
        <v>0.0005052084770629488</v>
      </c>
      <c r="L433" s="30">
        <f t="shared" si="56"/>
        <v>32009.10413758183</v>
      </c>
      <c r="M433" s="10">
        <f t="shared" si="57"/>
        <v>8508.83199322571</v>
      </c>
      <c r="N433" s="31">
        <f t="shared" si="58"/>
        <v>40517.936130807546</v>
      </c>
    </row>
    <row r="434" spans="1:14" s="4" customFormat="1" ht="12.75">
      <c r="A434" s="25" t="s">
        <v>495</v>
      </c>
      <c r="B434" s="26" t="s">
        <v>430</v>
      </c>
      <c r="C434" s="58">
        <v>231</v>
      </c>
      <c r="D434" s="116">
        <v>242968</v>
      </c>
      <c r="E434" s="27">
        <v>18700</v>
      </c>
      <c r="F434" s="28">
        <f t="shared" si="59"/>
        <v>3001.369411764706</v>
      </c>
      <c r="G434" s="29">
        <f t="shared" si="60"/>
        <v>0.0001374765610212336</v>
      </c>
      <c r="H434" s="7">
        <f t="shared" si="61"/>
        <v>12.992941176470588</v>
      </c>
      <c r="I434" s="7">
        <f t="shared" si="62"/>
        <v>691.3694117647058</v>
      </c>
      <c r="J434" s="7">
        <f t="shared" si="63"/>
        <v>691.3694117647058</v>
      </c>
      <c r="K434" s="7">
        <f t="shared" si="64"/>
        <v>7.967418888878062E-05</v>
      </c>
      <c r="L434" s="30">
        <f t="shared" si="56"/>
        <v>7062.01661397243</v>
      </c>
      <c r="M434" s="10">
        <f t="shared" si="57"/>
        <v>1341.8901665949177</v>
      </c>
      <c r="N434" s="31">
        <f t="shared" si="58"/>
        <v>8403.906780567348</v>
      </c>
    </row>
    <row r="435" spans="1:14" s="4" customFormat="1" ht="12.75">
      <c r="A435" s="25" t="s">
        <v>492</v>
      </c>
      <c r="B435" s="26" t="s">
        <v>336</v>
      </c>
      <c r="C435" s="58">
        <v>8737</v>
      </c>
      <c r="D435" s="116">
        <v>15053383</v>
      </c>
      <c r="E435" s="27">
        <v>885550</v>
      </c>
      <c r="F435" s="28">
        <f t="shared" si="59"/>
        <v>148519.4593992434</v>
      </c>
      <c r="G435" s="29">
        <f t="shared" si="60"/>
        <v>0.006802876194748596</v>
      </c>
      <c r="H435" s="7">
        <f t="shared" si="61"/>
        <v>16.99890802326238</v>
      </c>
      <c r="I435" s="7">
        <f t="shared" si="62"/>
        <v>61149.45939924342</v>
      </c>
      <c r="J435" s="7">
        <f t="shared" si="63"/>
        <v>61149.45939924342</v>
      </c>
      <c r="K435" s="7">
        <f t="shared" si="64"/>
        <v>0.007046932501954894</v>
      </c>
      <c r="L435" s="30">
        <f t="shared" si="56"/>
        <v>349456.11348753417</v>
      </c>
      <c r="M435" s="10">
        <f t="shared" si="57"/>
        <v>118685.98301303796</v>
      </c>
      <c r="N435" s="31">
        <f t="shared" si="58"/>
        <v>468142.0965005721</v>
      </c>
    </row>
    <row r="436" spans="1:14" s="4" customFormat="1" ht="12.75">
      <c r="A436" s="25" t="s">
        <v>485</v>
      </c>
      <c r="B436" s="26" t="s">
        <v>150</v>
      </c>
      <c r="C436" s="58">
        <v>1559</v>
      </c>
      <c r="D436" s="116">
        <v>4747081</v>
      </c>
      <c r="E436" s="27">
        <v>517250</v>
      </c>
      <c r="F436" s="28">
        <f t="shared" si="59"/>
        <v>14307.780143064283</v>
      </c>
      <c r="G436" s="29">
        <f t="shared" si="60"/>
        <v>0.0006553623163500723</v>
      </c>
      <c r="H436" s="7">
        <f t="shared" si="61"/>
        <v>9.177536974383761</v>
      </c>
      <c r="I436" s="7">
        <f t="shared" si="62"/>
        <v>-1282.2198569357163</v>
      </c>
      <c r="J436" s="7">
        <f t="shared" si="63"/>
        <v>0</v>
      </c>
      <c r="K436" s="7">
        <f t="shared" si="64"/>
        <v>0</v>
      </c>
      <c r="L436" s="30">
        <f t="shared" si="56"/>
        <v>33665.22650738137</v>
      </c>
      <c r="M436" s="10">
        <f t="shared" si="57"/>
        <v>0</v>
      </c>
      <c r="N436" s="31">
        <f t="shared" si="58"/>
        <v>33665.22650738137</v>
      </c>
    </row>
    <row r="437" spans="1:14" s="4" customFormat="1" ht="12.75">
      <c r="A437" s="25" t="s">
        <v>485</v>
      </c>
      <c r="B437" s="26" t="s">
        <v>151</v>
      </c>
      <c r="C437" s="58">
        <v>1528</v>
      </c>
      <c r="D437" s="116">
        <v>3021527</v>
      </c>
      <c r="E437" s="27">
        <v>307650</v>
      </c>
      <c r="F437" s="28">
        <f t="shared" si="59"/>
        <v>15006.966539899237</v>
      </c>
      <c r="G437" s="29">
        <f t="shared" si="60"/>
        <v>0.0006873882778904681</v>
      </c>
      <c r="H437" s="7">
        <f t="shared" si="61"/>
        <v>9.821313180562328</v>
      </c>
      <c r="I437" s="7">
        <f t="shared" si="62"/>
        <v>-273.03346010076325</v>
      </c>
      <c r="J437" s="7">
        <f t="shared" si="63"/>
        <v>0</v>
      </c>
      <c r="K437" s="7">
        <f t="shared" si="64"/>
        <v>0</v>
      </c>
      <c r="L437" s="30">
        <f t="shared" si="56"/>
        <v>35310.36420064812</v>
      </c>
      <c r="M437" s="10">
        <f t="shared" si="57"/>
        <v>0</v>
      </c>
      <c r="N437" s="31">
        <f t="shared" si="58"/>
        <v>35310.36420064812</v>
      </c>
    </row>
    <row r="438" spans="1:14" s="4" customFormat="1" ht="12.75">
      <c r="A438" s="25" t="s">
        <v>494</v>
      </c>
      <c r="B438" s="26" t="s">
        <v>392</v>
      </c>
      <c r="C438" s="58">
        <v>1026</v>
      </c>
      <c r="D438" s="116">
        <v>908536</v>
      </c>
      <c r="E438" s="27">
        <v>63950</v>
      </c>
      <c r="F438" s="28">
        <f t="shared" si="59"/>
        <v>14576.355527756059</v>
      </c>
      <c r="G438" s="29">
        <f t="shared" si="60"/>
        <v>0.0006676643076070134</v>
      </c>
      <c r="H438" s="7">
        <f t="shared" si="61"/>
        <v>14.20697419859265</v>
      </c>
      <c r="I438" s="7">
        <f t="shared" si="62"/>
        <v>4316.355527756059</v>
      </c>
      <c r="J438" s="7">
        <f t="shared" si="63"/>
        <v>4316.355527756059</v>
      </c>
      <c r="K438" s="7">
        <f t="shared" si="64"/>
        <v>0.0004974216674581622</v>
      </c>
      <c r="L438" s="30">
        <f t="shared" si="56"/>
        <v>34297.16598852713</v>
      </c>
      <c r="M438" s="10">
        <f t="shared" si="57"/>
        <v>8377.68483774734</v>
      </c>
      <c r="N438" s="31">
        <f t="shared" si="58"/>
        <v>42674.85082627447</v>
      </c>
    </row>
    <row r="439" spans="1:14" s="4" customFormat="1" ht="12.75">
      <c r="A439" s="9" t="s">
        <v>481</v>
      </c>
      <c r="B439" s="26" t="s">
        <v>12</v>
      </c>
      <c r="C439" s="58">
        <v>5809</v>
      </c>
      <c r="D439" s="116">
        <v>6162362</v>
      </c>
      <c r="E439" s="27">
        <v>476050</v>
      </c>
      <c r="F439" s="28">
        <f t="shared" si="59"/>
        <v>75196.22068690264</v>
      </c>
      <c r="G439" s="29">
        <f t="shared" si="60"/>
        <v>0.003444333703577956</v>
      </c>
      <c r="H439" s="7">
        <f t="shared" si="61"/>
        <v>12.944778909778385</v>
      </c>
      <c r="I439" s="7">
        <f t="shared" si="62"/>
        <v>17106.22068690264</v>
      </c>
      <c r="J439" s="7">
        <f t="shared" si="63"/>
        <v>17106.22068690264</v>
      </c>
      <c r="K439" s="7">
        <f t="shared" si="64"/>
        <v>0.001971340118595372</v>
      </c>
      <c r="L439" s="30">
        <f t="shared" si="56"/>
        <v>176931.5558815573</v>
      </c>
      <c r="M439" s="10">
        <f t="shared" si="57"/>
        <v>33201.74271055167</v>
      </c>
      <c r="N439" s="31">
        <f t="shared" si="58"/>
        <v>210133.29859210894</v>
      </c>
    </row>
    <row r="440" spans="1:14" s="4" customFormat="1" ht="12.75">
      <c r="A440" s="25" t="s">
        <v>487</v>
      </c>
      <c r="B440" s="26" t="s">
        <v>196</v>
      </c>
      <c r="C440" s="58">
        <v>2254</v>
      </c>
      <c r="D440" s="116">
        <v>3462094</v>
      </c>
      <c r="E440" s="27">
        <v>222850</v>
      </c>
      <c r="F440" s="28">
        <f t="shared" si="59"/>
        <v>35017.096145389274</v>
      </c>
      <c r="G440" s="29">
        <f t="shared" si="60"/>
        <v>0.001603944498184088</v>
      </c>
      <c r="H440" s="7">
        <f t="shared" si="61"/>
        <v>15.535535113304913</v>
      </c>
      <c r="I440" s="7">
        <f t="shared" si="62"/>
        <v>12477.096145389274</v>
      </c>
      <c r="J440" s="7">
        <f t="shared" si="63"/>
        <v>12477.096145389274</v>
      </c>
      <c r="K440" s="7">
        <f t="shared" si="64"/>
        <v>0.0014378745980875782</v>
      </c>
      <c r="L440" s="30">
        <f t="shared" si="56"/>
        <v>82392.82834778071</v>
      </c>
      <c r="M440" s="10">
        <f t="shared" si="57"/>
        <v>24216.999393162827</v>
      </c>
      <c r="N440" s="31">
        <f t="shared" si="58"/>
        <v>106609.82774094354</v>
      </c>
    </row>
    <row r="441" spans="1:14" s="4" customFormat="1" ht="12.75">
      <c r="A441" s="25" t="s">
        <v>494</v>
      </c>
      <c r="B441" s="26" t="s">
        <v>393</v>
      </c>
      <c r="C441" s="58">
        <v>2128</v>
      </c>
      <c r="D441" s="116">
        <v>1987226</v>
      </c>
      <c r="E441" s="27">
        <v>128800</v>
      </c>
      <c r="F441" s="28">
        <f t="shared" si="59"/>
        <v>32832.42956521739</v>
      </c>
      <c r="G441" s="29">
        <f t="shared" si="60"/>
        <v>0.0015038766933871239</v>
      </c>
      <c r="H441" s="7">
        <f t="shared" si="61"/>
        <v>15.428773291925467</v>
      </c>
      <c r="I441" s="7">
        <f t="shared" si="62"/>
        <v>11552.429565217393</v>
      </c>
      <c r="J441" s="7">
        <f t="shared" si="63"/>
        <v>11552.429565217393</v>
      </c>
      <c r="K441" s="7">
        <f t="shared" si="64"/>
        <v>0.0013313149810230758</v>
      </c>
      <c r="L441" s="30">
        <f t="shared" si="56"/>
        <v>77252.45754747563</v>
      </c>
      <c r="M441" s="10">
        <f t="shared" si="57"/>
        <v>22422.29894764488</v>
      </c>
      <c r="N441" s="31">
        <f t="shared" si="58"/>
        <v>99674.7564951205</v>
      </c>
    </row>
    <row r="442" spans="1:14" s="4" customFormat="1" ht="12.75">
      <c r="A442" s="25" t="s">
        <v>497</v>
      </c>
      <c r="B442" s="26" t="s">
        <v>511</v>
      </c>
      <c r="C442" s="58">
        <v>7959</v>
      </c>
      <c r="D442" s="116">
        <v>24556149.50238</v>
      </c>
      <c r="E442" s="27">
        <v>3925550</v>
      </c>
      <c r="F442" s="28">
        <f t="shared" si="59"/>
        <v>49787.26392211089</v>
      </c>
      <c r="G442" s="29">
        <f t="shared" si="60"/>
        <v>0.002280486300633001</v>
      </c>
      <c r="H442" s="7">
        <f t="shared" si="61"/>
        <v>6.255467259971214</v>
      </c>
      <c r="I442" s="7">
        <f t="shared" si="62"/>
        <v>-29802.73607788911</v>
      </c>
      <c r="J442" s="7">
        <f t="shared" si="63"/>
        <v>0</v>
      </c>
      <c r="K442" s="7">
        <f t="shared" si="64"/>
        <v>0</v>
      </c>
      <c r="L442" s="30">
        <f t="shared" si="56"/>
        <v>117146.02128081562</v>
      </c>
      <c r="M442" s="10">
        <f t="shared" si="57"/>
        <v>0</v>
      </c>
      <c r="N442" s="31">
        <f t="shared" si="58"/>
        <v>117146.02128081562</v>
      </c>
    </row>
    <row r="443" spans="1:14" s="4" customFormat="1" ht="12.75">
      <c r="A443" s="25" t="s">
        <v>489</v>
      </c>
      <c r="B443" s="26" t="s">
        <v>249</v>
      </c>
      <c r="C443" s="58">
        <v>110</v>
      </c>
      <c r="D443" s="116">
        <v>158623</v>
      </c>
      <c r="E443" s="27">
        <v>28200</v>
      </c>
      <c r="F443" s="28">
        <f t="shared" si="59"/>
        <v>618.7421985815603</v>
      </c>
      <c r="G443" s="29">
        <f t="shared" si="60"/>
        <v>2.8341246261217858E-05</v>
      </c>
      <c r="H443" s="7">
        <f t="shared" si="61"/>
        <v>5.624929078014184</v>
      </c>
      <c r="I443" s="7">
        <f t="shared" si="62"/>
        <v>-481.2578014184397</v>
      </c>
      <c r="J443" s="7">
        <f t="shared" si="63"/>
        <v>0</v>
      </c>
      <c r="K443" s="7">
        <f t="shared" si="64"/>
        <v>0</v>
      </c>
      <c r="L443" s="30">
        <f t="shared" si="56"/>
        <v>1455.8580056893584</v>
      </c>
      <c r="M443" s="10">
        <f t="shared" si="57"/>
        <v>0</v>
      </c>
      <c r="N443" s="31">
        <f t="shared" si="58"/>
        <v>1455.8580056893584</v>
      </c>
    </row>
    <row r="444" spans="1:14" s="4" customFormat="1" ht="12.75">
      <c r="A444" s="9" t="s">
        <v>482</v>
      </c>
      <c r="B444" s="26" t="s">
        <v>66</v>
      </c>
      <c r="C444" s="58">
        <v>2050</v>
      </c>
      <c r="D444" s="116">
        <v>1499574</v>
      </c>
      <c r="E444" s="27">
        <v>65250</v>
      </c>
      <c r="F444" s="28">
        <f t="shared" si="59"/>
        <v>47113.05287356322</v>
      </c>
      <c r="G444" s="29">
        <f t="shared" si="60"/>
        <v>0.002157995101462966</v>
      </c>
      <c r="H444" s="7">
        <f t="shared" si="61"/>
        <v>22.98197701149425</v>
      </c>
      <c r="I444" s="7">
        <f t="shared" si="62"/>
        <v>26613.052873563214</v>
      </c>
      <c r="J444" s="7">
        <f t="shared" si="63"/>
        <v>26613.052873563214</v>
      </c>
      <c r="K444" s="7">
        <f t="shared" si="64"/>
        <v>0.00306691815616079</v>
      </c>
      <c r="L444" s="30">
        <f t="shared" si="56"/>
        <v>110853.78588317145</v>
      </c>
      <c r="M444" s="10">
        <f t="shared" si="57"/>
        <v>51653.70834522676</v>
      </c>
      <c r="N444" s="31">
        <f t="shared" si="58"/>
        <v>162507.49422839822</v>
      </c>
    </row>
    <row r="445" spans="1:14" s="4" customFormat="1" ht="12.75">
      <c r="A445" s="25" t="s">
        <v>495</v>
      </c>
      <c r="B445" s="26" t="s">
        <v>431</v>
      </c>
      <c r="C445" s="58">
        <v>137</v>
      </c>
      <c r="D445" s="116">
        <v>209795</v>
      </c>
      <c r="E445" s="27">
        <v>9700</v>
      </c>
      <c r="F445" s="28">
        <f t="shared" si="59"/>
        <v>2963.0840206185567</v>
      </c>
      <c r="G445" s="29">
        <f t="shared" si="60"/>
        <v>0.0001357229135390229</v>
      </c>
      <c r="H445" s="7">
        <f t="shared" si="61"/>
        <v>21.628350515463918</v>
      </c>
      <c r="I445" s="7">
        <f t="shared" si="62"/>
        <v>1593.0840206185567</v>
      </c>
      <c r="J445" s="7">
        <f t="shared" si="63"/>
        <v>1593.0840206185567</v>
      </c>
      <c r="K445" s="7">
        <f t="shared" si="64"/>
        <v>0.00018358879495475617</v>
      </c>
      <c r="L445" s="30">
        <f t="shared" si="56"/>
        <v>6971.933711385784</v>
      </c>
      <c r="M445" s="10">
        <f t="shared" si="57"/>
        <v>3092.0427566660646</v>
      </c>
      <c r="N445" s="31">
        <f t="shared" si="58"/>
        <v>10063.97646805185</v>
      </c>
    </row>
    <row r="446" spans="1:14" s="4" customFormat="1" ht="12.75">
      <c r="A446" s="25" t="s">
        <v>486</v>
      </c>
      <c r="B446" s="26" t="s">
        <v>176</v>
      </c>
      <c r="C446" s="58">
        <v>4353</v>
      </c>
      <c r="D446" s="116">
        <v>4105843</v>
      </c>
      <c r="E446" s="27">
        <v>312600</v>
      </c>
      <c r="F446" s="28">
        <f t="shared" si="59"/>
        <v>57174.45482725528</v>
      </c>
      <c r="G446" s="29">
        <f t="shared" si="60"/>
        <v>0.0026188537129434586</v>
      </c>
      <c r="H446" s="7">
        <f t="shared" si="61"/>
        <v>13.134494561740244</v>
      </c>
      <c r="I446" s="7">
        <f t="shared" si="62"/>
        <v>13644.454827255282</v>
      </c>
      <c r="J446" s="7">
        <f t="shared" si="63"/>
        <v>13644.454827255282</v>
      </c>
      <c r="K446" s="7">
        <f t="shared" si="64"/>
        <v>0.0015724023260102649</v>
      </c>
      <c r="L446" s="30">
        <f t="shared" si="56"/>
        <v>134527.57541348145</v>
      </c>
      <c r="M446" s="10">
        <f t="shared" si="57"/>
        <v>26482.744896839115</v>
      </c>
      <c r="N446" s="31">
        <f t="shared" si="58"/>
        <v>161010.32031032056</v>
      </c>
    </row>
    <row r="447" spans="1:14" s="4" customFormat="1" ht="12.75">
      <c r="A447" s="25" t="s">
        <v>490</v>
      </c>
      <c r="B447" s="26" t="s">
        <v>305</v>
      </c>
      <c r="C447" s="58">
        <v>1898</v>
      </c>
      <c r="D447" s="116">
        <v>4201620</v>
      </c>
      <c r="E447" s="27">
        <v>231200</v>
      </c>
      <c r="F447" s="28">
        <f t="shared" si="59"/>
        <v>34492.53788927336</v>
      </c>
      <c r="G447" s="29">
        <f t="shared" si="60"/>
        <v>0.001579917310853052</v>
      </c>
      <c r="H447" s="7">
        <f t="shared" si="61"/>
        <v>18.17309688581315</v>
      </c>
      <c r="I447" s="7">
        <f t="shared" si="62"/>
        <v>15512.537889273355</v>
      </c>
      <c r="J447" s="7">
        <f t="shared" si="63"/>
        <v>15512.537889273355</v>
      </c>
      <c r="K447" s="7">
        <f t="shared" si="64"/>
        <v>0.0017876823199042004</v>
      </c>
      <c r="L447" s="30">
        <f t="shared" si="56"/>
        <v>81158.57870654481</v>
      </c>
      <c r="M447" s="10">
        <f t="shared" si="57"/>
        <v>30108.53777782024</v>
      </c>
      <c r="N447" s="31">
        <f t="shared" si="58"/>
        <v>111267.11648436505</v>
      </c>
    </row>
    <row r="448" spans="1:14" s="4" customFormat="1" ht="12.75">
      <c r="A448" s="25" t="s">
        <v>485</v>
      </c>
      <c r="B448" s="26" t="s">
        <v>152</v>
      </c>
      <c r="C448" s="58">
        <v>542</v>
      </c>
      <c r="D448" s="116">
        <v>646741</v>
      </c>
      <c r="E448" s="27">
        <v>54450</v>
      </c>
      <c r="F448" s="28">
        <f t="shared" si="59"/>
        <v>6437.7157392102845</v>
      </c>
      <c r="G448" s="29">
        <f t="shared" si="60"/>
        <v>0.0002948770708429814</v>
      </c>
      <c r="H448" s="7">
        <f t="shared" si="61"/>
        <v>11.877704315886135</v>
      </c>
      <c r="I448" s="7">
        <f t="shared" si="62"/>
        <v>1017.7157392102849</v>
      </c>
      <c r="J448" s="7">
        <f t="shared" si="63"/>
        <v>1017.7157392102849</v>
      </c>
      <c r="K448" s="7">
        <f t="shared" si="64"/>
        <v>0.00011728270684402391</v>
      </c>
      <c r="L448" s="30">
        <f t="shared" si="56"/>
        <v>15147.50411199931</v>
      </c>
      <c r="M448" s="10">
        <f t="shared" si="57"/>
        <v>1975.301075801624</v>
      </c>
      <c r="N448" s="31">
        <f t="shared" si="58"/>
        <v>17122.805187800932</v>
      </c>
    </row>
    <row r="449" spans="1:14" s="4" customFormat="1" ht="12.75">
      <c r="A449" s="25" t="s">
        <v>486</v>
      </c>
      <c r="B449" s="26" t="s">
        <v>177</v>
      </c>
      <c r="C449" s="58">
        <v>585</v>
      </c>
      <c r="D449" s="116">
        <v>1132707</v>
      </c>
      <c r="E449" s="27">
        <v>68150</v>
      </c>
      <c r="F449" s="28">
        <f t="shared" si="59"/>
        <v>9723.163536316948</v>
      </c>
      <c r="G449" s="29">
        <f t="shared" si="60"/>
        <v>0.00044536573204894856</v>
      </c>
      <c r="H449" s="7">
        <f t="shared" si="61"/>
        <v>16.62079236977256</v>
      </c>
      <c r="I449" s="7">
        <f t="shared" si="62"/>
        <v>3873.163536316947</v>
      </c>
      <c r="J449" s="7">
        <f t="shared" si="63"/>
        <v>3873.163536316947</v>
      </c>
      <c r="K449" s="7">
        <f t="shared" si="64"/>
        <v>0.0004463477237183253</v>
      </c>
      <c r="L449" s="30">
        <f t="shared" si="56"/>
        <v>22877.937705598317</v>
      </c>
      <c r="M449" s="10">
        <f t="shared" si="57"/>
        <v>7517.486273700709</v>
      </c>
      <c r="N449" s="31">
        <f t="shared" si="58"/>
        <v>30395.423979299027</v>
      </c>
    </row>
    <row r="450" spans="1:14" s="4" customFormat="1" ht="12.75">
      <c r="A450" s="25" t="s">
        <v>487</v>
      </c>
      <c r="B450" s="26" t="s">
        <v>197</v>
      </c>
      <c r="C450" s="58">
        <v>1163</v>
      </c>
      <c r="D450" s="116">
        <v>5081614</v>
      </c>
      <c r="E450" s="27">
        <v>474800</v>
      </c>
      <c r="F450" s="28">
        <f t="shared" si="59"/>
        <v>12447.171613310868</v>
      </c>
      <c r="G450" s="29">
        <f t="shared" si="60"/>
        <v>0.0005701378647798548</v>
      </c>
      <c r="H450" s="7">
        <f t="shared" si="61"/>
        <v>10.702641112047178</v>
      </c>
      <c r="I450" s="7">
        <f t="shared" si="62"/>
        <v>817.1716133108686</v>
      </c>
      <c r="J450" s="7">
        <f t="shared" si="63"/>
        <v>817.1716133108686</v>
      </c>
      <c r="K450" s="7">
        <f t="shared" si="64"/>
        <v>9.417177613816363E-05</v>
      </c>
      <c r="L450" s="30">
        <f t="shared" si="56"/>
        <v>29287.342099779653</v>
      </c>
      <c r="M450" s="10">
        <f t="shared" si="57"/>
        <v>1586.0617112397654</v>
      </c>
      <c r="N450" s="31">
        <f t="shared" si="58"/>
        <v>30873.40381101942</v>
      </c>
    </row>
    <row r="451" spans="1:14" s="4" customFormat="1" ht="12.75">
      <c r="A451" s="9" t="s">
        <v>482</v>
      </c>
      <c r="B451" s="26" t="s">
        <v>67</v>
      </c>
      <c r="C451" s="58">
        <v>268</v>
      </c>
      <c r="D451" s="116">
        <v>289221</v>
      </c>
      <c r="E451" s="27">
        <v>16200</v>
      </c>
      <c r="F451" s="28">
        <f t="shared" si="59"/>
        <v>4784.643703703704</v>
      </c>
      <c r="G451" s="29">
        <f t="shared" si="60"/>
        <v>0.0002191587478431496</v>
      </c>
      <c r="H451" s="7">
        <f t="shared" si="61"/>
        <v>17.853148148148147</v>
      </c>
      <c r="I451" s="7">
        <f t="shared" si="62"/>
        <v>2104.6437037037035</v>
      </c>
      <c r="J451" s="7">
        <f t="shared" si="63"/>
        <v>2104.6437037037035</v>
      </c>
      <c r="K451" s="7">
        <f t="shared" si="64"/>
        <v>0.00024254150840208175</v>
      </c>
      <c r="L451" s="30">
        <f t="shared" si="56"/>
        <v>11257.938857858617</v>
      </c>
      <c r="M451" s="10">
        <f t="shared" si="57"/>
        <v>4084.937288413144</v>
      </c>
      <c r="N451" s="31">
        <f t="shared" si="58"/>
        <v>15342.876146271761</v>
      </c>
    </row>
    <row r="452" spans="1:14" s="4" customFormat="1" ht="12.75">
      <c r="A452" s="25" t="s">
        <v>495</v>
      </c>
      <c r="B452" s="26" t="s">
        <v>432</v>
      </c>
      <c r="C452" s="58">
        <v>100</v>
      </c>
      <c r="D452" s="116">
        <v>201047</v>
      </c>
      <c r="E452" s="27">
        <v>9300</v>
      </c>
      <c r="F452" s="28">
        <f t="shared" si="59"/>
        <v>2161.7956989247314</v>
      </c>
      <c r="G452" s="29">
        <f t="shared" si="60"/>
        <v>9.90202129580326E-05</v>
      </c>
      <c r="H452" s="7">
        <f t="shared" si="61"/>
        <v>21.61795698924731</v>
      </c>
      <c r="I452" s="7">
        <f t="shared" si="62"/>
        <v>1161.7956989247311</v>
      </c>
      <c r="J452" s="7">
        <f t="shared" si="63"/>
        <v>1161.7956989247311</v>
      </c>
      <c r="K452" s="7">
        <f t="shared" si="64"/>
        <v>0.00013388664350948273</v>
      </c>
      <c r="L452" s="30">
        <f t="shared" si="56"/>
        <v>5086.557183523876</v>
      </c>
      <c r="M452" s="10">
        <f t="shared" si="57"/>
        <v>2254.9482193608283</v>
      </c>
      <c r="N452" s="31">
        <f t="shared" si="58"/>
        <v>7341.505402884704</v>
      </c>
    </row>
    <row r="453" spans="1:14" s="4" customFormat="1" ht="12.75">
      <c r="A453" s="25" t="s">
        <v>494</v>
      </c>
      <c r="B453" s="26" t="s">
        <v>394</v>
      </c>
      <c r="C453" s="58">
        <v>806</v>
      </c>
      <c r="D453" s="116">
        <v>726746</v>
      </c>
      <c r="E453" s="27">
        <v>57400</v>
      </c>
      <c r="F453" s="28">
        <f t="shared" si="59"/>
        <v>10204.830592334494</v>
      </c>
      <c r="G453" s="29">
        <f t="shared" si="60"/>
        <v>0.00046742830460631336</v>
      </c>
      <c r="H453" s="7">
        <f t="shared" si="61"/>
        <v>12.661080139372823</v>
      </c>
      <c r="I453" s="7">
        <f t="shared" si="62"/>
        <v>2144.830592334495</v>
      </c>
      <c r="J453" s="7">
        <f t="shared" si="63"/>
        <v>2144.830592334495</v>
      </c>
      <c r="K453" s="7">
        <f t="shared" si="64"/>
        <v>0.00024717269066316765</v>
      </c>
      <c r="L453" s="30">
        <f t="shared" si="56"/>
        <v>24011.267291308697</v>
      </c>
      <c r="M453" s="10">
        <f t="shared" si="57"/>
        <v>4162.936675950493</v>
      </c>
      <c r="N453" s="31">
        <f t="shared" si="58"/>
        <v>28174.20396725919</v>
      </c>
    </row>
    <row r="454" spans="1:14" s="2" customFormat="1" ht="12.75">
      <c r="A454" s="25" t="s">
        <v>488</v>
      </c>
      <c r="B454" s="26" t="s">
        <v>214</v>
      </c>
      <c r="C454" s="58">
        <v>5064</v>
      </c>
      <c r="D454" s="116">
        <v>7410142</v>
      </c>
      <c r="E454" s="27">
        <v>493500</v>
      </c>
      <c r="F454" s="28">
        <f t="shared" si="59"/>
        <v>76038.41760486322</v>
      </c>
      <c r="G454" s="29">
        <f t="shared" si="60"/>
        <v>0.0034829102065335937</v>
      </c>
      <c r="H454" s="7">
        <f t="shared" si="61"/>
        <v>15.015485309017224</v>
      </c>
      <c r="I454" s="7">
        <f t="shared" si="62"/>
        <v>25398.417604863225</v>
      </c>
      <c r="J454" s="7">
        <f t="shared" si="63"/>
        <v>25398.417604863225</v>
      </c>
      <c r="K454" s="7">
        <f t="shared" si="64"/>
        <v>0.002926942221179285</v>
      </c>
      <c r="L454" s="30">
        <f aca="true" t="shared" si="65" ref="L454:L498">$B$508*G454</f>
        <v>178913.18753394924</v>
      </c>
      <c r="M454" s="10">
        <f aca="true" t="shared" si="66" ref="M454:M498">$G$508*K454</f>
        <v>49296.20294314715</v>
      </c>
      <c r="N454" s="31">
        <f aca="true" t="shared" si="67" ref="N454:N499">L454+M454</f>
        <v>228209.3904770964</v>
      </c>
    </row>
    <row r="455" spans="1:14" s="4" customFormat="1" ht="12.75">
      <c r="A455" s="9" t="s">
        <v>481</v>
      </c>
      <c r="B455" s="26" t="s">
        <v>13</v>
      </c>
      <c r="C455" s="58">
        <v>1645</v>
      </c>
      <c r="D455" s="116">
        <v>1852439</v>
      </c>
      <c r="E455" s="27">
        <v>108050</v>
      </c>
      <c r="F455" s="28">
        <f t="shared" si="59"/>
        <v>28202.33368810736</v>
      </c>
      <c r="G455" s="29">
        <f t="shared" si="60"/>
        <v>0.0012917969487583475</v>
      </c>
      <c r="H455" s="7">
        <f t="shared" si="61"/>
        <v>17.144275798241555</v>
      </c>
      <c r="I455" s="7">
        <f t="shared" si="62"/>
        <v>11752.333688107357</v>
      </c>
      <c r="J455" s="7">
        <f t="shared" si="63"/>
        <v>11752.333688107357</v>
      </c>
      <c r="K455" s="7">
        <f t="shared" si="64"/>
        <v>0.0013543521570620436</v>
      </c>
      <c r="L455" s="30">
        <f t="shared" si="65"/>
        <v>66358.15913813352</v>
      </c>
      <c r="M455" s="10">
        <f t="shared" si="66"/>
        <v>22810.29611992811</v>
      </c>
      <c r="N455" s="31">
        <f t="shared" si="67"/>
        <v>89168.45525806163</v>
      </c>
    </row>
    <row r="456" spans="1:14" s="4" customFormat="1" ht="12.75">
      <c r="A456" s="9" t="s">
        <v>482</v>
      </c>
      <c r="B456" s="26" t="s">
        <v>512</v>
      </c>
      <c r="C456" s="58">
        <v>568</v>
      </c>
      <c r="D456" s="116">
        <v>508699</v>
      </c>
      <c r="E456" s="27">
        <v>38900</v>
      </c>
      <c r="F456" s="28">
        <f aca="true" t="shared" si="68" ref="F456:F498">(C456*D456)/E456</f>
        <v>7427.7900257069405</v>
      </c>
      <c r="G456" s="29">
        <f aca="true" t="shared" si="69" ref="G456:G498">F456/$F$499</f>
        <v>0.00034022703927058745</v>
      </c>
      <c r="H456" s="7">
        <f aca="true" t="shared" si="70" ref="H456:H498">D456/E456</f>
        <v>13.077095115681233</v>
      </c>
      <c r="I456" s="7">
        <f aca="true" t="shared" si="71" ref="I456:I498">(H456-10)*C456</f>
        <v>1747.7900257069405</v>
      </c>
      <c r="J456" s="7">
        <f aca="true" t="shared" si="72" ref="J456:J498">IF(I456&gt;0,I456,0)</f>
        <v>1747.7900257069405</v>
      </c>
      <c r="K456" s="7">
        <f aca="true" t="shared" si="73" ref="K456:K498">J456/$J$499</f>
        <v>0.00020141728904473697</v>
      </c>
      <c r="L456" s="30">
        <f t="shared" si="65"/>
        <v>17477.081082064873</v>
      </c>
      <c r="M456" s="10">
        <f t="shared" si="66"/>
        <v>3392.314164987985</v>
      </c>
      <c r="N456" s="31">
        <f t="shared" si="67"/>
        <v>20869.395247052857</v>
      </c>
    </row>
    <row r="457" spans="1:14" s="4" customFormat="1" ht="12.75">
      <c r="A457" s="25" t="s">
        <v>485</v>
      </c>
      <c r="B457" s="26" t="s">
        <v>153</v>
      </c>
      <c r="C457" s="58">
        <v>364</v>
      </c>
      <c r="D457" s="116">
        <v>432128</v>
      </c>
      <c r="E457" s="27">
        <v>31300</v>
      </c>
      <c r="F457" s="28">
        <f t="shared" si="68"/>
        <v>5025.386325878594</v>
      </c>
      <c r="G457" s="29">
        <f t="shared" si="69"/>
        <v>0.00023018587021539315</v>
      </c>
      <c r="H457" s="7">
        <f t="shared" si="70"/>
        <v>13.806006389776357</v>
      </c>
      <c r="I457" s="7">
        <f t="shared" si="71"/>
        <v>1385.3863258785939</v>
      </c>
      <c r="J457" s="7">
        <f t="shared" si="72"/>
        <v>1385.3863258785939</v>
      </c>
      <c r="K457" s="7">
        <f t="shared" si="73"/>
        <v>0.00015965347892705212</v>
      </c>
      <c r="L457" s="30">
        <f t="shared" si="65"/>
        <v>11824.389755514276</v>
      </c>
      <c r="M457" s="10">
        <f t="shared" si="66"/>
        <v>2688.918913676549</v>
      </c>
      <c r="N457" s="31">
        <f t="shared" si="67"/>
        <v>14513.308669190825</v>
      </c>
    </row>
    <row r="458" spans="1:14" s="4" customFormat="1" ht="12.75">
      <c r="A458" s="25" t="s">
        <v>487</v>
      </c>
      <c r="B458" s="26" t="s">
        <v>198</v>
      </c>
      <c r="C458" s="58">
        <v>4841</v>
      </c>
      <c r="D458" s="116">
        <v>4766072</v>
      </c>
      <c r="E458" s="27">
        <v>304150</v>
      </c>
      <c r="F458" s="28">
        <f t="shared" si="68"/>
        <v>75859.13053427586</v>
      </c>
      <c r="G458" s="29">
        <f t="shared" si="69"/>
        <v>0.0034746980318498284</v>
      </c>
      <c r="H458" s="7">
        <f t="shared" si="70"/>
        <v>15.670136445832648</v>
      </c>
      <c r="I458" s="7">
        <f t="shared" si="71"/>
        <v>27449.13053427585</v>
      </c>
      <c r="J458" s="7">
        <f t="shared" si="72"/>
        <v>27449.13053427585</v>
      </c>
      <c r="K458" s="7">
        <f t="shared" si="73"/>
        <v>0.0031632686864732002</v>
      </c>
      <c r="L458" s="30">
        <f t="shared" si="65"/>
        <v>178491.33733910305</v>
      </c>
      <c r="M458" s="10">
        <f t="shared" si="66"/>
        <v>53276.4651122007</v>
      </c>
      <c r="N458" s="31">
        <f t="shared" si="67"/>
        <v>231767.80245130375</v>
      </c>
    </row>
    <row r="459" spans="1:14" s="4" customFormat="1" ht="12.75">
      <c r="A459" s="9" t="s">
        <v>482</v>
      </c>
      <c r="B459" s="26" t="s">
        <v>68</v>
      </c>
      <c r="C459" s="58">
        <v>1624</v>
      </c>
      <c r="D459" s="116">
        <v>1525189</v>
      </c>
      <c r="E459" s="27">
        <v>67800</v>
      </c>
      <c r="F459" s="28">
        <f t="shared" si="68"/>
        <v>36532.550678466076</v>
      </c>
      <c r="G459" s="29">
        <f t="shared" si="69"/>
        <v>0.001673359304896915</v>
      </c>
      <c r="H459" s="7">
        <f t="shared" si="70"/>
        <v>22.495412979351034</v>
      </c>
      <c r="I459" s="7">
        <f t="shared" si="71"/>
        <v>20292.55067846608</v>
      </c>
      <c r="J459" s="7">
        <f t="shared" si="72"/>
        <v>20292.55067846608</v>
      </c>
      <c r="K459" s="7">
        <f t="shared" si="73"/>
        <v>0.002338536371842704</v>
      </c>
      <c r="L459" s="30">
        <f t="shared" si="65"/>
        <v>85958.5890463332</v>
      </c>
      <c r="M459" s="10">
        <f t="shared" si="66"/>
        <v>39386.14255591335</v>
      </c>
      <c r="N459" s="31">
        <f t="shared" si="67"/>
        <v>125344.73160224655</v>
      </c>
    </row>
    <row r="460" spans="1:14" s="4" customFormat="1" ht="12.75">
      <c r="A460" s="25" t="s">
        <v>487</v>
      </c>
      <c r="B460" s="26" t="s">
        <v>199</v>
      </c>
      <c r="C460" s="58">
        <v>1525</v>
      </c>
      <c r="D460" s="116">
        <v>1985256</v>
      </c>
      <c r="E460" s="27">
        <v>145150</v>
      </c>
      <c r="F460" s="28">
        <f t="shared" si="68"/>
        <v>20857.839476403722</v>
      </c>
      <c r="G460" s="29">
        <f t="shared" si="69"/>
        <v>0.0009553852419196001</v>
      </c>
      <c r="H460" s="7">
        <f t="shared" si="70"/>
        <v>13.677271787805719</v>
      </c>
      <c r="I460" s="7">
        <f t="shared" si="71"/>
        <v>5607.839476403721</v>
      </c>
      <c r="J460" s="7">
        <f t="shared" si="72"/>
        <v>5607.839476403721</v>
      </c>
      <c r="K460" s="7">
        <f t="shared" si="73"/>
        <v>0.0006462537307812086</v>
      </c>
      <c r="L460" s="30">
        <f t="shared" si="65"/>
        <v>49077.067400152686</v>
      </c>
      <c r="M460" s="10">
        <f t="shared" si="66"/>
        <v>10884.347096035499</v>
      </c>
      <c r="N460" s="31">
        <f t="shared" si="67"/>
        <v>59961.41449618818</v>
      </c>
    </row>
    <row r="461" spans="1:14" s="4" customFormat="1" ht="12.75">
      <c r="A461" s="25" t="s">
        <v>496</v>
      </c>
      <c r="B461" s="26" t="s">
        <v>461</v>
      </c>
      <c r="C461" s="58">
        <v>7897</v>
      </c>
      <c r="D461" s="116">
        <v>10728374</v>
      </c>
      <c r="E461" s="27">
        <v>707200</v>
      </c>
      <c r="F461" s="28">
        <f t="shared" si="68"/>
        <v>119799.16498585972</v>
      </c>
      <c r="G461" s="29">
        <f t="shared" si="69"/>
        <v>0.005487354255998701</v>
      </c>
      <c r="H461" s="7">
        <f t="shared" si="70"/>
        <v>15.170212104072398</v>
      </c>
      <c r="I461" s="7">
        <f t="shared" si="71"/>
        <v>40829.16498585973</v>
      </c>
      <c r="J461" s="7">
        <f t="shared" si="72"/>
        <v>40829.16498585973</v>
      </c>
      <c r="K461" s="7">
        <f t="shared" si="73"/>
        <v>0.004705198910885115</v>
      </c>
      <c r="L461" s="30">
        <f t="shared" si="65"/>
        <v>281879.2282462597</v>
      </c>
      <c r="M461" s="10">
        <f t="shared" si="66"/>
        <v>79245.99218956019</v>
      </c>
      <c r="N461" s="31">
        <f t="shared" si="67"/>
        <v>361125.2204358199</v>
      </c>
    </row>
    <row r="462" spans="1:14" s="4" customFormat="1" ht="12.75">
      <c r="A462" s="25" t="s">
        <v>489</v>
      </c>
      <c r="B462" s="26" t="s">
        <v>250</v>
      </c>
      <c r="C462" s="58">
        <v>1549</v>
      </c>
      <c r="D462" s="116">
        <v>3037088</v>
      </c>
      <c r="E462" s="27">
        <v>232200</v>
      </c>
      <c r="F462" s="28">
        <f t="shared" si="68"/>
        <v>20260.3329543497</v>
      </c>
      <c r="G462" s="29">
        <f t="shared" si="69"/>
        <v>0.0009280166875797837</v>
      </c>
      <c r="H462" s="7">
        <f t="shared" si="70"/>
        <v>13.079621016365202</v>
      </c>
      <c r="I462" s="7">
        <f t="shared" si="71"/>
        <v>4770.3329543496975</v>
      </c>
      <c r="J462" s="7">
        <f t="shared" si="72"/>
        <v>4770.3329543496975</v>
      </c>
      <c r="K462" s="7">
        <f t="shared" si="73"/>
        <v>0.0005497385368801694</v>
      </c>
      <c r="L462" s="30">
        <f t="shared" si="65"/>
        <v>47671.17548656068</v>
      </c>
      <c r="M462" s="10">
        <f t="shared" si="66"/>
        <v>9258.817028781263</v>
      </c>
      <c r="N462" s="31">
        <f t="shared" si="67"/>
        <v>56929.99251534194</v>
      </c>
    </row>
    <row r="463" spans="1:14" s="4" customFormat="1" ht="12.75">
      <c r="A463" s="25" t="s">
        <v>486</v>
      </c>
      <c r="B463" s="26" t="s">
        <v>178</v>
      </c>
      <c r="C463" s="58">
        <v>15628</v>
      </c>
      <c r="D463" s="116">
        <v>16311474</v>
      </c>
      <c r="E463" s="27">
        <v>744900</v>
      </c>
      <c r="F463" s="28">
        <f t="shared" si="68"/>
        <v>342214.6807249295</v>
      </c>
      <c r="G463" s="29">
        <f t="shared" si="69"/>
        <v>0.015675010631024243</v>
      </c>
      <c r="H463" s="7">
        <f t="shared" si="70"/>
        <v>21.89753523962948</v>
      </c>
      <c r="I463" s="7">
        <f t="shared" si="71"/>
        <v>185934.68072492952</v>
      </c>
      <c r="J463" s="7">
        <f t="shared" si="72"/>
        <v>185934.68072492952</v>
      </c>
      <c r="K463" s="7">
        <f t="shared" si="73"/>
        <v>0.021427321806500282</v>
      </c>
      <c r="L463" s="30">
        <f t="shared" si="65"/>
        <v>805207.6999757814</v>
      </c>
      <c r="M463" s="10">
        <f t="shared" si="66"/>
        <v>360883.6541623892</v>
      </c>
      <c r="N463" s="31">
        <f t="shared" si="67"/>
        <v>1166091.3541381706</v>
      </c>
    </row>
    <row r="464" spans="1:14" s="4" customFormat="1" ht="12.75">
      <c r="A464" s="25" t="s">
        <v>486</v>
      </c>
      <c r="B464" s="26" t="s">
        <v>179</v>
      </c>
      <c r="C464" s="58">
        <v>1166</v>
      </c>
      <c r="D464" s="116">
        <v>2642647</v>
      </c>
      <c r="E464" s="27">
        <v>190100</v>
      </c>
      <c r="F464" s="28">
        <f t="shared" si="68"/>
        <v>16208.97633876907</v>
      </c>
      <c r="G464" s="29">
        <f t="shared" si="69"/>
        <v>0.0007424458702063999</v>
      </c>
      <c r="H464" s="7">
        <f t="shared" si="70"/>
        <v>13.901351920042083</v>
      </c>
      <c r="I464" s="7">
        <f t="shared" si="71"/>
        <v>4548.976338769069</v>
      </c>
      <c r="J464" s="7">
        <f t="shared" si="72"/>
        <v>4548.976338769069</v>
      </c>
      <c r="K464" s="7">
        <f t="shared" si="73"/>
        <v>0.0005242291514467936</v>
      </c>
      <c r="L464" s="30">
        <f t="shared" si="65"/>
        <v>38138.6109124667</v>
      </c>
      <c r="M464" s="10">
        <f t="shared" si="66"/>
        <v>8829.182363573558</v>
      </c>
      <c r="N464" s="31">
        <f t="shared" si="67"/>
        <v>46967.793276040255</v>
      </c>
    </row>
    <row r="465" spans="1:14" s="4" customFormat="1" ht="12.75">
      <c r="A465" s="25" t="s">
        <v>490</v>
      </c>
      <c r="B465" s="26" t="s">
        <v>306</v>
      </c>
      <c r="C465" s="58">
        <v>84</v>
      </c>
      <c r="D465" s="116">
        <v>128465</v>
      </c>
      <c r="E465" s="27">
        <v>7250</v>
      </c>
      <c r="F465" s="28">
        <f t="shared" si="68"/>
        <v>1488.4220689655172</v>
      </c>
      <c r="G465" s="29">
        <f t="shared" si="69"/>
        <v>6.817659518598781E-05</v>
      </c>
      <c r="H465" s="7">
        <f t="shared" si="70"/>
        <v>17.719310344827587</v>
      </c>
      <c r="I465" s="7">
        <f t="shared" si="71"/>
        <v>648.4220689655173</v>
      </c>
      <c r="J465" s="7">
        <f t="shared" si="72"/>
        <v>648.4220689655173</v>
      </c>
      <c r="K465" s="7">
        <f t="shared" si="73"/>
        <v>7.472488878347267E-05</v>
      </c>
      <c r="L465" s="30">
        <f t="shared" si="65"/>
        <v>3502.1551623855016</v>
      </c>
      <c r="M465" s="10">
        <f t="shared" si="66"/>
        <v>1258.53296854285</v>
      </c>
      <c r="N465" s="31">
        <f t="shared" si="67"/>
        <v>4760.688130928352</v>
      </c>
    </row>
    <row r="466" spans="1:14" s="4" customFormat="1" ht="12.75">
      <c r="A466" s="25" t="s">
        <v>484</v>
      </c>
      <c r="B466" s="26" t="s">
        <v>116</v>
      </c>
      <c r="C466" s="58">
        <v>408</v>
      </c>
      <c r="D466" s="116">
        <v>900011</v>
      </c>
      <c r="E466" s="27">
        <v>112650</v>
      </c>
      <c r="F466" s="28">
        <f t="shared" si="68"/>
        <v>3259.693635153129</v>
      </c>
      <c r="G466" s="29">
        <f t="shared" si="69"/>
        <v>0.0001493090018133321</v>
      </c>
      <c r="H466" s="7">
        <f t="shared" si="70"/>
        <v>7.989445184198846</v>
      </c>
      <c r="I466" s="7">
        <f t="shared" si="71"/>
        <v>-820.3063648468707</v>
      </c>
      <c r="J466" s="7">
        <f t="shared" si="72"/>
        <v>0</v>
      </c>
      <c r="K466" s="7">
        <f t="shared" si="73"/>
        <v>0</v>
      </c>
      <c r="L466" s="30">
        <f t="shared" si="65"/>
        <v>7669.835814837794</v>
      </c>
      <c r="M466" s="10">
        <f t="shared" si="66"/>
        <v>0</v>
      </c>
      <c r="N466" s="31">
        <f t="shared" si="67"/>
        <v>7669.835814837794</v>
      </c>
    </row>
    <row r="467" spans="1:14" s="4" customFormat="1" ht="12.75">
      <c r="A467" s="25" t="s">
        <v>491</v>
      </c>
      <c r="B467" s="26" t="s">
        <v>327</v>
      </c>
      <c r="C467" s="58">
        <v>248</v>
      </c>
      <c r="D467" s="116">
        <v>303732</v>
      </c>
      <c r="E467" s="27">
        <v>21050</v>
      </c>
      <c r="F467" s="28">
        <f t="shared" si="68"/>
        <v>3578.4102612826605</v>
      </c>
      <c r="G467" s="29">
        <f t="shared" si="69"/>
        <v>0.00016390769317362546</v>
      </c>
      <c r="H467" s="7">
        <f t="shared" si="70"/>
        <v>14.429073634204276</v>
      </c>
      <c r="I467" s="7">
        <f t="shared" si="71"/>
        <v>1098.4102612826603</v>
      </c>
      <c r="J467" s="7">
        <f t="shared" si="72"/>
        <v>1098.4102612826603</v>
      </c>
      <c r="K467" s="7">
        <f t="shared" si="73"/>
        <v>0.00012658203435906936</v>
      </c>
      <c r="L467" s="30">
        <f t="shared" si="65"/>
        <v>8419.75420210909</v>
      </c>
      <c r="M467" s="10">
        <f t="shared" si="66"/>
        <v>2131.922389710503</v>
      </c>
      <c r="N467" s="31">
        <f t="shared" si="67"/>
        <v>10551.676591819592</v>
      </c>
    </row>
    <row r="468" spans="1:14" s="4" customFormat="1" ht="12.75">
      <c r="A468" s="25" t="s">
        <v>496</v>
      </c>
      <c r="B468" s="26" t="s">
        <v>462</v>
      </c>
      <c r="C468" s="58">
        <v>9714</v>
      </c>
      <c r="D468" s="116">
        <v>29860354</v>
      </c>
      <c r="E468" s="27">
        <v>3105700</v>
      </c>
      <c r="F468" s="28">
        <f t="shared" si="68"/>
        <v>93397.1339008919</v>
      </c>
      <c r="G468" s="29">
        <f t="shared" si="69"/>
        <v>0.00427801946924782</v>
      </c>
      <c r="H468" s="7">
        <f t="shared" si="70"/>
        <v>9.614693627845574</v>
      </c>
      <c r="I468" s="7">
        <f t="shared" si="71"/>
        <v>-3742.8660991080974</v>
      </c>
      <c r="J468" s="7">
        <f t="shared" si="72"/>
        <v>0</v>
      </c>
      <c r="K468" s="7">
        <f t="shared" si="73"/>
        <v>0</v>
      </c>
      <c r="L468" s="30">
        <f t="shared" si="65"/>
        <v>219757.0578017251</v>
      </c>
      <c r="M468" s="10">
        <f t="shared" si="66"/>
        <v>0</v>
      </c>
      <c r="N468" s="31">
        <f t="shared" si="67"/>
        <v>219757.0578017251</v>
      </c>
    </row>
    <row r="469" spans="1:14" s="4" customFormat="1" ht="12.75">
      <c r="A469" s="25" t="s">
        <v>495</v>
      </c>
      <c r="B469" s="26" t="s">
        <v>433</v>
      </c>
      <c r="C469" s="58">
        <v>95</v>
      </c>
      <c r="D469" s="116">
        <v>385738</v>
      </c>
      <c r="E469" s="27">
        <v>20450</v>
      </c>
      <c r="F469" s="28">
        <f t="shared" si="68"/>
        <v>1791.9369193154034</v>
      </c>
      <c r="G469" s="29">
        <f t="shared" si="69"/>
        <v>8.207897510677306E-05</v>
      </c>
      <c r="H469" s="7">
        <f t="shared" si="70"/>
        <v>18.86249388753056</v>
      </c>
      <c r="I469" s="7">
        <f t="shared" si="71"/>
        <v>841.9369193154033</v>
      </c>
      <c r="J469" s="7">
        <f t="shared" si="72"/>
        <v>841.9369193154033</v>
      </c>
      <c r="K469" s="7">
        <f t="shared" si="73"/>
        <v>9.702575786619137E-05</v>
      </c>
      <c r="L469" s="30">
        <f t="shared" si="65"/>
        <v>4216.304812660636</v>
      </c>
      <c r="M469" s="10">
        <f t="shared" si="66"/>
        <v>1634.1290975526404</v>
      </c>
      <c r="N469" s="31">
        <f t="shared" si="67"/>
        <v>5850.433910213276</v>
      </c>
    </row>
    <row r="470" spans="1:14" s="4" customFormat="1" ht="12.75">
      <c r="A470" s="25" t="s">
        <v>492</v>
      </c>
      <c r="B470" s="26" t="s">
        <v>337</v>
      </c>
      <c r="C470" s="58">
        <v>1864</v>
      </c>
      <c r="D470" s="116">
        <v>3873579</v>
      </c>
      <c r="E470" s="27">
        <v>349000</v>
      </c>
      <c r="F470" s="28">
        <f t="shared" si="68"/>
        <v>20688.685547277935</v>
      </c>
      <c r="G470" s="29">
        <f t="shared" si="69"/>
        <v>0.0009476372118476306</v>
      </c>
      <c r="H470" s="7">
        <f t="shared" si="70"/>
        <v>11.099080229226361</v>
      </c>
      <c r="I470" s="7">
        <f t="shared" si="71"/>
        <v>2048.6855472779375</v>
      </c>
      <c r="J470" s="7">
        <f t="shared" si="72"/>
        <v>2048.6855472779375</v>
      </c>
      <c r="K470" s="7">
        <f t="shared" si="73"/>
        <v>0.00023609282749565522</v>
      </c>
      <c r="L470" s="30">
        <f t="shared" si="65"/>
        <v>48679.05979298425</v>
      </c>
      <c r="M470" s="10">
        <f t="shared" si="66"/>
        <v>3976.3271900044647</v>
      </c>
      <c r="N470" s="31">
        <f t="shared" si="67"/>
        <v>52655.38698298871</v>
      </c>
    </row>
    <row r="471" spans="1:14" s="4" customFormat="1" ht="12.75">
      <c r="A471" s="25" t="s">
        <v>493</v>
      </c>
      <c r="B471" s="26" t="s">
        <v>513</v>
      </c>
      <c r="C471" s="58">
        <v>61</v>
      </c>
      <c r="D471" s="116">
        <v>169682</v>
      </c>
      <c r="E471" s="27">
        <v>18950</v>
      </c>
      <c r="F471" s="28">
        <f t="shared" si="68"/>
        <v>546.2059102902375</v>
      </c>
      <c r="G471" s="29">
        <f t="shared" si="69"/>
        <v>2.5018749728652546E-05</v>
      </c>
      <c r="H471" s="7">
        <f t="shared" si="70"/>
        <v>8.95419525065963</v>
      </c>
      <c r="I471" s="7">
        <f t="shared" si="71"/>
        <v>-63.79408970976255</v>
      </c>
      <c r="J471" s="7">
        <f t="shared" si="72"/>
        <v>0</v>
      </c>
      <c r="K471" s="7">
        <f t="shared" si="73"/>
        <v>0</v>
      </c>
      <c r="L471" s="30">
        <f t="shared" si="65"/>
        <v>1285.1850885131857</v>
      </c>
      <c r="M471" s="10">
        <f t="shared" si="66"/>
        <v>0</v>
      </c>
      <c r="N471" s="31">
        <f t="shared" si="67"/>
        <v>1285.1850885131857</v>
      </c>
    </row>
    <row r="472" spans="1:14" s="4" customFormat="1" ht="12.75">
      <c r="A472" s="25" t="s">
        <v>486</v>
      </c>
      <c r="B472" s="26" t="s">
        <v>180</v>
      </c>
      <c r="C472" s="58">
        <v>3459</v>
      </c>
      <c r="D472" s="116">
        <v>3259324</v>
      </c>
      <c r="E472" s="27">
        <v>283900</v>
      </c>
      <c r="F472" s="28">
        <f t="shared" si="68"/>
        <v>39711.17194786897</v>
      </c>
      <c r="G472" s="29">
        <f t="shared" si="69"/>
        <v>0.0018189548184626792</v>
      </c>
      <c r="H472" s="7">
        <f t="shared" si="70"/>
        <v>11.480535399788659</v>
      </c>
      <c r="I472" s="7">
        <f t="shared" si="71"/>
        <v>5121.171947868971</v>
      </c>
      <c r="J472" s="7">
        <f t="shared" si="72"/>
        <v>5121.171947868971</v>
      </c>
      <c r="K472" s="7">
        <f t="shared" si="73"/>
        <v>0.0005901696172310564</v>
      </c>
      <c r="L472" s="30">
        <f t="shared" si="65"/>
        <v>93437.6671385068</v>
      </c>
      <c r="M472" s="10">
        <f t="shared" si="66"/>
        <v>9939.766153012688</v>
      </c>
      <c r="N472" s="31">
        <f t="shared" si="67"/>
        <v>103377.4332915195</v>
      </c>
    </row>
    <row r="473" spans="1:14" s="4" customFormat="1" ht="12.75">
      <c r="A473" s="25" t="s">
        <v>489</v>
      </c>
      <c r="B473" s="26" t="s">
        <v>251</v>
      </c>
      <c r="C473" s="58">
        <v>1773</v>
      </c>
      <c r="D473" s="116">
        <v>1545457</v>
      </c>
      <c r="E473" s="27">
        <v>99800</v>
      </c>
      <c r="F473" s="28">
        <f t="shared" si="68"/>
        <v>27455.864338677355</v>
      </c>
      <c r="G473" s="29">
        <f t="shared" si="69"/>
        <v>0.001257605209925687</v>
      </c>
      <c r="H473" s="7">
        <f t="shared" si="70"/>
        <v>15.485541082164328</v>
      </c>
      <c r="I473" s="7">
        <f t="shared" si="71"/>
        <v>9725.864338677355</v>
      </c>
      <c r="J473" s="7">
        <f t="shared" si="72"/>
        <v>9725.864338677355</v>
      </c>
      <c r="K473" s="7">
        <f t="shared" si="73"/>
        <v>0.0011208195492023842</v>
      </c>
      <c r="L473" s="30">
        <f t="shared" si="65"/>
        <v>64601.76789657809</v>
      </c>
      <c r="M473" s="10">
        <f t="shared" si="66"/>
        <v>18877.088710642867</v>
      </c>
      <c r="N473" s="31">
        <f t="shared" si="67"/>
        <v>83478.85660722095</v>
      </c>
    </row>
    <row r="474" spans="1:14" s="4" customFormat="1" ht="12.75">
      <c r="A474" s="25" t="s">
        <v>483</v>
      </c>
      <c r="B474" s="26" t="s">
        <v>96</v>
      </c>
      <c r="C474" s="58">
        <v>17849</v>
      </c>
      <c r="D474" s="116">
        <v>32141714</v>
      </c>
      <c r="E474" s="27">
        <v>1945800</v>
      </c>
      <c r="F474" s="28">
        <f t="shared" si="68"/>
        <v>294838.8596906157</v>
      </c>
      <c r="G474" s="29">
        <f t="shared" si="69"/>
        <v>0.013504979535943075</v>
      </c>
      <c r="H474" s="7">
        <f t="shared" si="70"/>
        <v>16.51850858258814</v>
      </c>
      <c r="I474" s="7">
        <f t="shared" si="71"/>
        <v>116348.85969061572</v>
      </c>
      <c r="J474" s="7">
        <f t="shared" si="72"/>
        <v>116348.85969061572</v>
      </c>
      <c r="K474" s="7">
        <f t="shared" si="73"/>
        <v>0.013408173497758412</v>
      </c>
      <c r="L474" s="30">
        <f t="shared" si="65"/>
        <v>693735.6386115679</v>
      </c>
      <c r="M474" s="10">
        <f t="shared" si="66"/>
        <v>225823.39926618562</v>
      </c>
      <c r="N474" s="31">
        <f t="shared" si="67"/>
        <v>919559.0378777535</v>
      </c>
    </row>
    <row r="475" spans="1:14" s="4" customFormat="1" ht="12.75">
      <c r="A475" s="9" t="s">
        <v>482</v>
      </c>
      <c r="B475" s="26" t="s">
        <v>69</v>
      </c>
      <c r="C475" s="58">
        <v>523</v>
      </c>
      <c r="D475" s="116">
        <v>565352</v>
      </c>
      <c r="E475" s="27">
        <v>30350</v>
      </c>
      <c r="F475" s="28">
        <f t="shared" si="68"/>
        <v>9742.309588138385</v>
      </c>
      <c r="G475" s="29">
        <f t="shared" si="69"/>
        <v>0.00044624270952170757</v>
      </c>
      <c r="H475" s="7">
        <f t="shared" si="70"/>
        <v>18.627742998352552</v>
      </c>
      <c r="I475" s="7">
        <f t="shared" si="71"/>
        <v>4512.309588138385</v>
      </c>
      <c r="J475" s="7">
        <f t="shared" si="72"/>
        <v>4512.309588138385</v>
      </c>
      <c r="K475" s="7">
        <f t="shared" si="73"/>
        <v>0.0005200036338494354</v>
      </c>
      <c r="L475" s="30">
        <f t="shared" si="65"/>
        <v>22922.987053914116</v>
      </c>
      <c r="M475" s="10">
        <f t="shared" si="66"/>
        <v>8758.015269289312</v>
      </c>
      <c r="N475" s="31">
        <f t="shared" si="67"/>
        <v>31681.00232320343</v>
      </c>
    </row>
    <row r="476" spans="1:14" s="4" customFormat="1" ht="12.75">
      <c r="A476" s="9" t="s">
        <v>482</v>
      </c>
      <c r="B476" s="26" t="s">
        <v>70</v>
      </c>
      <c r="C476" s="58">
        <v>62</v>
      </c>
      <c r="D476" s="116">
        <v>206991</v>
      </c>
      <c r="E476" s="27">
        <v>17800</v>
      </c>
      <c r="F476" s="28">
        <f t="shared" si="68"/>
        <v>720.9798876404494</v>
      </c>
      <c r="G476" s="29">
        <f t="shared" si="69"/>
        <v>3.302420392830164E-05</v>
      </c>
      <c r="H476" s="7">
        <f t="shared" si="70"/>
        <v>11.62870786516854</v>
      </c>
      <c r="I476" s="7">
        <f t="shared" si="71"/>
        <v>100.97988764044948</v>
      </c>
      <c r="J476" s="7">
        <f t="shared" si="72"/>
        <v>100.97988764044948</v>
      </c>
      <c r="K476" s="7">
        <f t="shared" si="73"/>
        <v>1.163703586668243E-05</v>
      </c>
      <c r="L476" s="30">
        <f t="shared" si="65"/>
        <v>1696.4162841464936</v>
      </c>
      <c r="M476" s="10">
        <f t="shared" si="66"/>
        <v>195.9935107668532</v>
      </c>
      <c r="N476" s="31">
        <f t="shared" si="67"/>
        <v>1892.4097949133468</v>
      </c>
    </row>
    <row r="477" spans="1:14" s="4" customFormat="1" ht="12.75">
      <c r="A477" s="9" t="s">
        <v>482</v>
      </c>
      <c r="B477" s="26" t="s">
        <v>71</v>
      </c>
      <c r="C477" s="58">
        <v>214</v>
      </c>
      <c r="D477" s="116">
        <v>824324</v>
      </c>
      <c r="E477" s="27">
        <v>47700</v>
      </c>
      <c r="F477" s="28">
        <f t="shared" si="68"/>
        <v>3698.225073375262</v>
      </c>
      <c r="G477" s="29">
        <f t="shared" si="69"/>
        <v>0.00016939576413927556</v>
      </c>
      <c r="H477" s="7">
        <f t="shared" si="70"/>
        <v>17.281425576519915</v>
      </c>
      <c r="I477" s="7">
        <f t="shared" si="71"/>
        <v>1558.225073375262</v>
      </c>
      <c r="J477" s="7">
        <f t="shared" si="72"/>
        <v>1558.225073375262</v>
      </c>
      <c r="K477" s="7">
        <f t="shared" si="73"/>
        <v>0.00017957161065376554</v>
      </c>
      <c r="L477" s="30">
        <f t="shared" si="65"/>
        <v>8701.670246925592</v>
      </c>
      <c r="M477" s="10">
        <f t="shared" si="66"/>
        <v>3024.384457459232</v>
      </c>
      <c r="N477" s="31">
        <f t="shared" si="67"/>
        <v>11726.054704384824</v>
      </c>
    </row>
    <row r="478" spans="1:14" s="4" customFormat="1" ht="12.75">
      <c r="A478" s="25" t="s">
        <v>488</v>
      </c>
      <c r="B478" s="26" t="s">
        <v>514</v>
      </c>
      <c r="C478" s="58">
        <v>714</v>
      </c>
      <c r="D478" s="116">
        <v>1824518</v>
      </c>
      <c r="E478" s="27">
        <v>213400</v>
      </c>
      <c r="F478" s="28">
        <f t="shared" si="68"/>
        <v>6104.526016869728</v>
      </c>
      <c r="G478" s="29">
        <f t="shared" si="69"/>
        <v>0.00027961544492800713</v>
      </c>
      <c r="H478" s="7">
        <f t="shared" si="70"/>
        <v>8.54975632614808</v>
      </c>
      <c r="I478" s="7">
        <f t="shared" si="71"/>
        <v>-1035.473983130271</v>
      </c>
      <c r="J478" s="7">
        <f t="shared" si="72"/>
        <v>0</v>
      </c>
      <c r="K478" s="7">
        <f t="shared" si="73"/>
        <v>0</v>
      </c>
      <c r="L478" s="30">
        <f t="shared" si="65"/>
        <v>14363.531520837867</v>
      </c>
      <c r="M478" s="10">
        <f t="shared" si="66"/>
        <v>0</v>
      </c>
      <c r="N478" s="31">
        <f t="shared" si="67"/>
        <v>14363.531520837867</v>
      </c>
    </row>
    <row r="479" spans="1:14" s="4" customFormat="1" ht="12.75">
      <c r="A479" s="25" t="s">
        <v>488</v>
      </c>
      <c r="B479" s="26" t="s">
        <v>215</v>
      </c>
      <c r="C479" s="58">
        <v>2296</v>
      </c>
      <c r="D479" s="116">
        <v>2830629</v>
      </c>
      <c r="E479" s="27">
        <v>181700</v>
      </c>
      <c r="F479" s="28">
        <f t="shared" si="68"/>
        <v>35768.43249312053</v>
      </c>
      <c r="G479" s="29">
        <f t="shared" si="69"/>
        <v>0.0016383591679849689</v>
      </c>
      <c r="H479" s="7">
        <f t="shared" si="70"/>
        <v>15.578585580627408</v>
      </c>
      <c r="I479" s="7">
        <f t="shared" si="71"/>
        <v>12808.432493120528</v>
      </c>
      <c r="J479" s="7">
        <f t="shared" si="72"/>
        <v>12808.432493120528</v>
      </c>
      <c r="K479" s="7">
        <f t="shared" si="73"/>
        <v>0.0014760581715949394</v>
      </c>
      <c r="L479" s="30">
        <f t="shared" si="65"/>
        <v>84160.67130292024</v>
      </c>
      <c r="M479" s="10">
        <f t="shared" si="66"/>
        <v>24860.095514122488</v>
      </c>
      <c r="N479" s="31">
        <f t="shared" si="67"/>
        <v>109020.76681704272</v>
      </c>
    </row>
    <row r="480" spans="1:14" s="4" customFormat="1" ht="12.75">
      <c r="A480" s="25" t="s">
        <v>495</v>
      </c>
      <c r="B480" s="26" t="s">
        <v>434</v>
      </c>
      <c r="C480" s="58">
        <v>477</v>
      </c>
      <c r="D480" s="116">
        <v>856516</v>
      </c>
      <c r="E480" s="27">
        <v>68100</v>
      </c>
      <c r="F480" s="28">
        <f t="shared" si="68"/>
        <v>5999.385198237886</v>
      </c>
      <c r="G480" s="29">
        <f t="shared" si="69"/>
        <v>0.0002747995105375902</v>
      </c>
      <c r="H480" s="7">
        <f t="shared" si="70"/>
        <v>12.577327459618209</v>
      </c>
      <c r="I480" s="7">
        <f t="shared" si="71"/>
        <v>1229.3851982378856</v>
      </c>
      <c r="J480" s="7">
        <f t="shared" si="72"/>
        <v>1229.3851982378856</v>
      </c>
      <c r="K480" s="7">
        <f t="shared" si="73"/>
        <v>0.0001416757334569667</v>
      </c>
      <c r="L480" s="30">
        <f t="shared" si="65"/>
        <v>14116.14237737746</v>
      </c>
      <c r="M480" s="10">
        <f t="shared" si="66"/>
        <v>2386.133780871124</v>
      </c>
      <c r="N480" s="31">
        <f t="shared" si="67"/>
        <v>16502.276158248584</v>
      </c>
    </row>
    <row r="481" spans="1:14" s="4" customFormat="1" ht="12.75">
      <c r="A481" s="25" t="s">
        <v>495</v>
      </c>
      <c r="B481" s="26" t="s">
        <v>435</v>
      </c>
      <c r="C481" s="58">
        <v>227</v>
      </c>
      <c r="D481" s="116">
        <v>268848</v>
      </c>
      <c r="E481" s="27">
        <v>14150</v>
      </c>
      <c r="F481" s="28">
        <f t="shared" si="68"/>
        <v>4312.9679151943465</v>
      </c>
      <c r="G481" s="29">
        <f t="shared" si="69"/>
        <v>0.00019755382141620944</v>
      </c>
      <c r="H481" s="7">
        <f t="shared" si="70"/>
        <v>18.999858657243816</v>
      </c>
      <c r="I481" s="7">
        <f t="shared" si="71"/>
        <v>2042.9679151943462</v>
      </c>
      <c r="J481" s="7">
        <f t="shared" si="72"/>
        <v>2042.9679151943462</v>
      </c>
      <c r="K481" s="7">
        <f t="shared" si="73"/>
        <v>0.0002354339211412913</v>
      </c>
      <c r="L481" s="30">
        <f t="shared" si="65"/>
        <v>10148.11804013291</v>
      </c>
      <c r="M481" s="10">
        <f t="shared" si="66"/>
        <v>3965.229744646569</v>
      </c>
      <c r="N481" s="31">
        <f t="shared" si="67"/>
        <v>14113.347784779478</v>
      </c>
    </row>
    <row r="482" spans="1:14" s="4" customFormat="1" ht="12.75">
      <c r="A482" s="25" t="s">
        <v>491</v>
      </c>
      <c r="B482" s="26" t="s">
        <v>328</v>
      </c>
      <c r="C482" s="58">
        <v>148</v>
      </c>
      <c r="D482" s="116">
        <v>415506</v>
      </c>
      <c r="E482" s="27">
        <v>56400</v>
      </c>
      <c r="F482" s="28">
        <f t="shared" si="68"/>
        <v>1090.3348936170212</v>
      </c>
      <c r="G482" s="29">
        <f t="shared" si="69"/>
        <v>4.994236662383624E-05</v>
      </c>
      <c r="H482" s="7">
        <f t="shared" si="70"/>
        <v>7.367127659574468</v>
      </c>
      <c r="I482" s="7">
        <f t="shared" si="71"/>
        <v>-389.66510638297876</v>
      </c>
      <c r="J482" s="7">
        <f t="shared" si="72"/>
        <v>0</v>
      </c>
      <c r="K482" s="7">
        <f t="shared" si="73"/>
        <v>0</v>
      </c>
      <c r="L482" s="30">
        <f t="shared" si="65"/>
        <v>2565.4833101633903</v>
      </c>
      <c r="M482" s="10">
        <f t="shared" si="66"/>
        <v>0</v>
      </c>
      <c r="N482" s="31">
        <f t="shared" si="67"/>
        <v>2565.4833101633903</v>
      </c>
    </row>
    <row r="483" spans="1:14" s="4" customFormat="1" ht="12.75">
      <c r="A483" s="25" t="s">
        <v>484</v>
      </c>
      <c r="B483" s="26" t="s">
        <v>117</v>
      </c>
      <c r="C483" s="58">
        <v>4049</v>
      </c>
      <c r="D483" s="116">
        <v>5239688</v>
      </c>
      <c r="E483" s="27">
        <v>264650</v>
      </c>
      <c r="F483" s="28">
        <f t="shared" si="68"/>
        <v>80164.3556092953</v>
      </c>
      <c r="G483" s="29">
        <f t="shared" si="69"/>
        <v>0.003671897195476959</v>
      </c>
      <c r="H483" s="7">
        <f t="shared" si="70"/>
        <v>19.79855658416777</v>
      </c>
      <c r="I483" s="7">
        <f t="shared" si="71"/>
        <v>39674.3556092953</v>
      </c>
      <c r="J483" s="7">
        <f t="shared" si="72"/>
        <v>39674.3556092953</v>
      </c>
      <c r="K483" s="7">
        <f t="shared" si="73"/>
        <v>0.00457211737902492</v>
      </c>
      <c r="L483" s="30">
        <f t="shared" si="65"/>
        <v>188621.23700673564</v>
      </c>
      <c r="M483" s="10">
        <f t="shared" si="66"/>
        <v>77004.60383720596</v>
      </c>
      <c r="N483" s="31">
        <f t="shared" si="67"/>
        <v>265625.8408439416</v>
      </c>
    </row>
    <row r="484" spans="1:14" s="4" customFormat="1" ht="12.75">
      <c r="A484" s="25" t="s">
        <v>483</v>
      </c>
      <c r="B484" s="26" t="s">
        <v>97</v>
      </c>
      <c r="C484" s="58">
        <v>17565</v>
      </c>
      <c r="D484" s="116">
        <v>26736195</v>
      </c>
      <c r="E484" s="27">
        <v>1877500</v>
      </c>
      <c r="F484" s="28">
        <f t="shared" si="68"/>
        <v>250131.1665379494</v>
      </c>
      <c r="G484" s="29">
        <f t="shared" si="69"/>
        <v>0.011457161002933067</v>
      </c>
      <c r="H484" s="7">
        <f t="shared" si="70"/>
        <v>14.24031691078562</v>
      </c>
      <c r="I484" s="7">
        <f t="shared" si="71"/>
        <v>74481.16653794941</v>
      </c>
      <c r="J484" s="7">
        <f t="shared" si="72"/>
        <v>74481.16653794941</v>
      </c>
      <c r="K484" s="7">
        <f t="shared" si="73"/>
        <v>0.008583293432456493</v>
      </c>
      <c r="L484" s="30">
        <f t="shared" si="65"/>
        <v>588541.4993700162</v>
      </c>
      <c r="M484" s="10">
        <f t="shared" si="66"/>
        <v>144561.71082067958</v>
      </c>
      <c r="N484" s="31">
        <f t="shared" si="67"/>
        <v>733103.2101906957</v>
      </c>
    </row>
    <row r="485" spans="1:14" s="4" customFormat="1" ht="12.75">
      <c r="A485" s="25" t="s">
        <v>486</v>
      </c>
      <c r="B485" s="26" t="s">
        <v>181</v>
      </c>
      <c r="C485" s="58">
        <v>2601</v>
      </c>
      <c r="D485" s="116">
        <v>3495507</v>
      </c>
      <c r="E485" s="27">
        <v>251750</v>
      </c>
      <c r="F485" s="28">
        <f t="shared" si="68"/>
        <v>36114.45365243297</v>
      </c>
      <c r="G485" s="29">
        <f t="shared" si="69"/>
        <v>0.0016542085328903322</v>
      </c>
      <c r="H485" s="7">
        <f t="shared" si="70"/>
        <v>13.884834160873883</v>
      </c>
      <c r="I485" s="7">
        <f t="shared" si="71"/>
        <v>10104.453652432969</v>
      </c>
      <c r="J485" s="7">
        <f t="shared" si="72"/>
        <v>10104.453652432969</v>
      </c>
      <c r="K485" s="7">
        <f t="shared" si="73"/>
        <v>0.0011644486076798862</v>
      </c>
      <c r="L485" s="30">
        <f t="shared" si="65"/>
        <v>84974.83538624569</v>
      </c>
      <c r="M485" s="10">
        <f t="shared" si="66"/>
        <v>19611.898883991224</v>
      </c>
      <c r="N485" s="31">
        <f t="shared" si="67"/>
        <v>104586.7342702369</v>
      </c>
    </row>
    <row r="486" spans="1:14" s="4" customFormat="1" ht="12.75">
      <c r="A486" s="25" t="s">
        <v>490</v>
      </c>
      <c r="B486" s="26" t="s">
        <v>307</v>
      </c>
      <c r="C486" s="58">
        <v>400</v>
      </c>
      <c r="D486" s="116">
        <v>307599</v>
      </c>
      <c r="E486" s="27">
        <v>21150</v>
      </c>
      <c r="F486" s="28">
        <f t="shared" si="68"/>
        <v>5817.475177304965</v>
      </c>
      <c r="G486" s="29">
        <f t="shared" si="69"/>
        <v>0.0002664671926312601</v>
      </c>
      <c r="H486" s="7">
        <f t="shared" si="70"/>
        <v>14.54368794326241</v>
      </c>
      <c r="I486" s="7">
        <f t="shared" si="71"/>
        <v>1817.4751773049643</v>
      </c>
      <c r="J486" s="7">
        <f t="shared" si="72"/>
        <v>1817.4751773049643</v>
      </c>
      <c r="K486" s="7">
        <f t="shared" si="73"/>
        <v>0.00020944788431940007</v>
      </c>
      <c r="L486" s="30">
        <f t="shared" si="65"/>
        <v>13688.120560056072</v>
      </c>
      <c r="M486" s="10">
        <f t="shared" si="66"/>
        <v>3527.5672121952402</v>
      </c>
      <c r="N486" s="31">
        <f t="shared" si="67"/>
        <v>17215.687772251313</v>
      </c>
    </row>
    <row r="487" spans="1:14" s="4" customFormat="1" ht="12.75">
      <c r="A487" s="25" t="s">
        <v>486</v>
      </c>
      <c r="B487" s="26" t="s">
        <v>182</v>
      </c>
      <c r="C487" s="58">
        <v>7661</v>
      </c>
      <c r="D487" s="116">
        <v>9141982</v>
      </c>
      <c r="E487" s="27">
        <v>596600</v>
      </c>
      <c r="F487" s="28">
        <f t="shared" si="68"/>
        <v>117393.10107609788</v>
      </c>
      <c r="G487" s="29">
        <f t="shared" si="69"/>
        <v>0.005377145432448095</v>
      </c>
      <c r="H487" s="7">
        <f t="shared" si="70"/>
        <v>15.323469661414682</v>
      </c>
      <c r="I487" s="7">
        <f t="shared" si="71"/>
        <v>40783.10107609788</v>
      </c>
      <c r="J487" s="7">
        <f t="shared" si="72"/>
        <v>40783.10107609788</v>
      </c>
      <c r="K487" s="7">
        <f t="shared" si="73"/>
        <v>0.0046998904540965026</v>
      </c>
      <c r="L487" s="30">
        <f t="shared" si="65"/>
        <v>276217.924696482</v>
      </c>
      <c r="M487" s="10">
        <f t="shared" si="66"/>
        <v>79156.58599586331</v>
      </c>
      <c r="N487" s="31">
        <f t="shared" si="67"/>
        <v>355374.5106923453</v>
      </c>
    </row>
    <row r="488" spans="1:14" s="4" customFormat="1" ht="12.75">
      <c r="A488" s="25" t="s">
        <v>485</v>
      </c>
      <c r="B488" s="26" t="s">
        <v>154</v>
      </c>
      <c r="C488" s="58">
        <v>510</v>
      </c>
      <c r="D488" s="116">
        <v>1666970</v>
      </c>
      <c r="E488" s="27">
        <v>185000</v>
      </c>
      <c r="F488" s="28">
        <f t="shared" si="68"/>
        <v>4595.430810810811</v>
      </c>
      <c r="G488" s="29">
        <f t="shared" si="69"/>
        <v>0.00021049192472106693</v>
      </c>
      <c r="H488" s="7">
        <f t="shared" si="70"/>
        <v>9.01064864864865</v>
      </c>
      <c r="I488" s="7">
        <f t="shared" si="71"/>
        <v>-504.5691891891889</v>
      </c>
      <c r="J488" s="7">
        <f t="shared" si="72"/>
        <v>0</v>
      </c>
      <c r="K488" s="7">
        <f t="shared" si="73"/>
        <v>0</v>
      </c>
      <c r="L488" s="30">
        <f t="shared" si="65"/>
        <v>10812.733883106193</v>
      </c>
      <c r="M488" s="10">
        <f t="shared" si="66"/>
        <v>0</v>
      </c>
      <c r="N488" s="31">
        <f t="shared" si="67"/>
        <v>10812.733883106193</v>
      </c>
    </row>
    <row r="489" spans="1:14" s="4" customFormat="1" ht="12.75">
      <c r="A489" s="25" t="s">
        <v>494</v>
      </c>
      <c r="B489" s="26" t="s">
        <v>395</v>
      </c>
      <c r="C489" s="58">
        <v>3784</v>
      </c>
      <c r="D489" s="116">
        <v>3498050</v>
      </c>
      <c r="E489" s="27">
        <v>266450</v>
      </c>
      <c r="F489" s="28">
        <f t="shared" si="68"/>
        <v>49677.69262525802</v>
      </c>
      <c r="G489" s="29">
        <f t="shared" si="69"/>
        <v>0.0022754674299072172</v>
      </c>
      <c r="H489" s="7">
        <f t="shared" si="70"/>
        <v>13.128354287858885</v>
      </c>
      <c r="I489" s="7">
        <f t="shared" si="71"/>
        <v>11837.692625258022</v>
      </c>
      <c r="J489" s="7">
        <f t="shared" si="72"/>
        <v>11837.692625258022</v>
      </c>
      <c r="K489" s="7">
        <f t="shared" si="73"/>
        <v>0.001364189017018761</v>
      </c>
      <c r="L489" s="30">
        <f t="shared" si="65"/>
        <v>116888.20752561562</v>
      </c>
      <c r="M489" s="10">
        <f t="shared" si="66"/>
        <v>22975.970673132746</v>
      </c>
      <c r="N489" s="31">
        <f t="shared" si="67"/>
        <v>139864.17819874838</v>
      </c>
    </row>
    <row r="490" spans="1:14" s="4" customFormat="1" ht="12.75">
      <c r="A490" s="9" t="s">
        <v>482</v>
      </c>
      <c r="B490" s="26" t="s">
        <v>72</v>
      </c>
      <c r="C490" s="58">
        <v>223</v>
      </c>
      <c r="D490" s="116">
        <v>432160</v>
      </c>
      <c r="E490" s="27">
        <v>32850</v>
      </c>
      <c r="F490" s="28">
        <f t="shared" si="68"/>
        <v>2933.688888888889</v>
      </c>
      <c r="G490" s="29">
        <f t="shared" si="69"/>
        <v>0.00013437648093891694</v>
      </c>
      <c r="H490" s="7">
        <f t="shared" si="70"/>
        <v>13.155555555555555</v>
      </c>
      <c r="I490" s="7">
        <f t="shared" si="71"/>
        <v>703.6888888888888</v>
      </c>
      <c r="J490" s="7">
        <f t="shared" si="72"/>
        <v>703.6888888888888</v>
      </c>
      <c r="K490" s="7">
        <f t="shared" si="73"/>
        <v>8.109389929352328E-05</v>
      </c>
      <c r="L490" s="30">
        <f t="shared" si="65"/>
        <v>6902.76898016972</v>
      </c>
      <c r="M490" s="10">
        <f t="shared" si="66"/>
        <v>1365.8012406592682</v>
      </c>
      <c r="N490" s="31">
        <f t="shared" si="67"/>
        <v>8268.570220828988</v>
      </c>
    </row>
    <row r="491" spans="1:14" s="4" customFormat="1" ht="12.75">
      <c r="A491" s="25" t="s">
        <v>486</v>
      </c>
      <c r="B491" s="26" t="s">
        <v>183</v>
      </c>
      <c r="C491" s="58">
        <v>5931</v>
      </c>
      <c r="D491" s="116">
        <v>9265983</v>
      </c>
      <c r="E491" s="27">
        <v>611150</v>
      </c>
      <c r="F491" s="28">
        <f t="shared" si="68"/>
        <v>89923.16971774523</v>
      </c>
      <c r="G491" s="29">
        <f t="shared" si="69"/>
        <v>0.004118895888145841</v>
      </c>
      <c r="H491" s="7">
        <f t="shared" si="70"/>
        <v>15.16155281027571</v>
      </c>
      <c r="I491" s="7">
        <f t="shared" si="71"/>
        <v>30613.169717745237</v>
      </c>
      <c r="J491" s="7">
        <f t="shared" si="72"/>
        <v>30613.169717745237</v>
      </c>
      <c r="K491" s="7">
        <f t="shared" si="73"/>
        <v>0.0035278961219158285</v>
      </c>
      <c r="L491" s="30">
        <f t="shared" si="65"/>
        <v>211583.05806628364</v>
      </c>
      <c r="M491" s="10">
        <f t="shared" si="66"/>
        <v>59417.60036459968</v>
      </c>
      <c r="N491" s="31">
        <f t="shared" si="67"/>
        <v>271000.6584308833</v>
      </c>
    </row>
    <row r="492" spans="1:14" s="4" customFormat="1" ht="12.75">
      <c r="A492" s="25" t="s">
        <v>488</v>
      </c>
      <c r="B492" s="26" t="s">
        <v>216</v>
      </c>
      <c r="C492" s="58">
        <v>3713</v>
      </c>
      <c r="D492" s="116">
        <v>7449732.902</v>
      </c>
      <c r="E492" s="27">
        <v>447800</v>
      </c>
      <c r="F492" s="28">
        <f t="shared" si="68"/>
        <v>61770.563343291644</v>
      </c>
      <c r="G492" s="29">
        <f t="shared" si="69"/>
        <v>0.0028293766796893527</v>
      </c>
      <c r="H492" s="7">
        <f t="shared" si="70"/>
        <v>16.63629500223314</v>
      </c>
      <c r="I492" s="7">
        <f t="shared" si="71"/>
        <v>24640.56334329165</v>
      </c>
      <c r="J492" s="7">
        <f t="shared" si="72"/>
        <v>24640.56334329165</v>
      </c>
      <c r="K492" s="7">
        <f t="shared" si="73"/>
        <v>0.002839606243394994</v>
      </c>
      <c r="L492" s="30">
        <f t="shared" si="65"/>
        <v>145341.90389055648</v>
      </c>
      <c r="M492" s="10">
        <f t="shared" si="66"/>
        <v>47825.271247284036</v>
      </c>
      <c r="N492" s="31">
        <f t="shared" si="67"/>
        <v>193167.1751378405</v>
      </c>
    </row>
    <row r="493" spans="1:14" s="4" customFormat="1" ht="12.75">
      <c r="A493" s="9" t="s">
        <v>482</v>
      </c>
      <c r="B493" s="26" t="s">
        <v>73</v>
      </c>
      <c r="C493" s="58">
        <v>1186</v>
      </c>
      <c r="D493" s="116">
        <v>973399</v>
      </c>
      <c r="E493" s="27">
        <v>59800</v>
      </c>
      <c r="F493" s="28">
        <f t="shared" si="68"/>
        <v>19305.204247491638</v>
      </c>
      <c r="G493" s="29">
        <f t="shared" si="69"/>
        <v>0.000884267387864525</v>
      </c>
      <c r="H493" s="7">
        <f t="shared" si="70"/>
        <v>16.27757525083612</v>
      </c>
      <c r="I493" s="7">
        <f t="shared" si="71"/>
        <v>7445.204247491637</v>
      </c>
      <c r="J493" s="7">
        <f t="shared" si="72"/>
        <v>7445.204247491637</v>
      </c>
      <c r="K493" s="7">
        <f t="shared" si="73"/>
        <v>0.0008579937142664354</v>
      </c>
      <c r="L493" s="30">
        <f t="shared" si="65"/>
        <v>45423.823071401726</v>
      </c>
      <c r="M493" s="10">
        <f t="shared" si="66"/>
        <v>14450.518345176466</v>
      </c>
      <c r="N493" s="31">
        <f t="shared" si="67"/>
        <v>59874.341416578194</v>
      </c>
    </row>
    <row r="494" spans="1:14" s="4" customFormat="1" ht="12.75">
      <c r="A494" s="25" t="s">
        <v>489</v>
      </c>
      <c r="B494" s="26" t="s">
        <v>252</v>
      </c>
      <c r="C494" s="58">
        <v>1290</v>
      </c>
      <c r="D494" s="116">
        <v>2408964</v>
      </c>
      <c r="E494" s="27">
        <v>205650</v>
      </c>
      <c r="F494" s="28">
        <f t="shared" si="68"/>
        <v>15110.933916849015</v>
      </c>
      <c r="G494" s="29">
        <f t="shared" si="69"/>
        <v>0.0006921504632400715</v>
      </c>
      <c r="H494" s="7">
        <f t="shared" si="70"/>
        <v>11.713902261123268</v>
      </c>
      <c r="I494" s="7">
        <f t="shared" si="71"/>
        <v>2210.9339168490155</v>
      </c>
      <c r="J494" s="7">
        <f t="shared" si="72"/>
        <v>2210.9339168490155</v>
      </c>
      <c r="K494" s="7">
        <f t="shared" si="73"/>
        <v>0.0002547905121547246</v>
      </c>
      <c r="L494" s="30">
        <f t="shared" si="65"/>
        <v>35554.99231621846</v>
      </c>
      <c r="M494" s="10">
        <f t="shared" si="66"/>
        <v>4291.237696556617</v>
      </c>
      <c r="N494" s="31">
        <f t="shared" si="67"/>
        <v>39846.23001277507</v>
      </c>
    </row>
    <row r="495" spans="1:14" s="4" customFormat="1" ht="12.75">
      <c r="A495" s="25" t="s">
        <v>490</v>
      </c>
      <c r="B495" s="26" t="s">
        <v>308</v>
      </c>
      <c r="C495" s="58">
        <v>253</v>
      </c>
      <c r="D495" s="116">
        <v>347715</v>
      </c>
      <c r="E495" s="27">
        <v>22050</v>
      </c>
      <c r="F495" s="28">
        <f t="shared" si="68"/>
        <v>3989.6551020408165</v>
      </c>
      <c r="G495" s="29">
        <f t="shared" si="69"/>
        <v>0.0001827446034931434</v>
      </c>
      <c r="H495" s="7">
        <f t="shared" si="70"/>
        <v>15.769387755102041</v>
      </c>
      <c r="I495" s="7">
        <f t="shared" si="71"/>
        <v>1459.6551020408165</v>
      </c>
      <c r="J495" s="7">
        <f t="shared" si="72"/>
        <v>1459.6551020408165</v>
      </c>
      <c r="K495" s="7">
        <f t="shared" si="73"/>
        <v>0.00016821229625364414</v>
      </c>
      <c r="L495" s="30">
        <f t="shared" si="65"/>
        <v>9387.385139660679</v>
      </c>
      <c r="M495" s="10">
        <f t="shared" si="66"/>
        <v>2833.0683925531807</v>
      </c>
      <c r="N495" s="31">
        <f t="shared" si="67"/>
        <v>12220.45353221386</v>
      </c>
    </row>
    <row r="496" spans="1:14" s="4" customFormat="1" ht="12.75">
      <c r="A496" s="25" t="s">
        <v>492</v>
      </c>
      <c r="B496" s="26" t="s">
        <v>338</v>
      </c>
      <c r="C496" s="58">
        <v>3063</v>
      </c>
      <c r="D496" s="116">
        <v>4917975</v>
      </c>
      <c r="E496" s="27">
        <v>385400</v>
      </c>
      <c r="F496" s="28">
        <f t="shared" si="68"/>
        <v>39086.03379605604</v>
      </c>
      <c r="G496" s="29">
        <f t="shared" si="69"/>
        <v>0.0017903206080460813</v>
      </c>
      <c r="H496" s="7">
        <f t="shared" si="70"/>
        <v>12.760703165542294</v>
      </c>
      <c r="I496" s="7">
        <f t="shared" si="71"/>
        <v>8456.033796056046</v>
      </c>
      <c r="J496" s="7">
        <f t="shared" si="72"/>
        <v>8456.033796056046</v>
      </c>
      <c r="K496" s="7">
        <f t="shared" si="73"/>
        <v>0.0009744828487526033</v>
      </c>
      <c r="L496" s="30">
        <f t="shared" si="65"/>
        <v>91966.75989302543</v>
      </c>
      <c r="M496" s="10">
        <f t="shared" si="66"/>
        <v>16412.453901249046</v>
      </c>
      <c r="N496" s="31">
        <f t="shared" si="67"/>
        <v>108379.21379427447</v>
      </c>
    </row>
    <row r="497" spans="1:14" s="4" customFormat="1" ht="12.75">
      <c r="A497" s="25" t="s">
        <v>483</v>
      </c>
      <c r="B497" s="26" t="s">
        <v>98</v>
      </c>
      <c r="C497" s="58">
        <v>8434</v>
      </c>
      <c r="D497" s="116">
        <v>27032816</v>
      </c>
      <c r="E497" s="27">
        <v>1575000</v>
      </c>
      <c r="F497" s="28">
        <f t="shared" si="68"/>
        <v>144758.5842184127</v>
      </c>
      <c r="G497" s="29">
        <f t="shared" si="69"/>
        <v>0.00663061076675294</v>
      </c>
      <c r="H497" s="7">
        <f t="shared" si="70"/>
        <v>17.1636926984127</v>
      </c>
      <c r="I497" s="7">
        <f t="shared" si="71"/>
        <v>60418.5842184127</v>
      </c>
      <c r="J497" s="7">
        <f t="shared" si="72"/>
        <v>60418.5842184127</v>
      </c>
      <c r="K497" s="7">
        <f t="shared" si="73"/>
        <v>0.006962705623790018</v>
      </c>
      <c r="L497" s="30">
        <f t="shared" si="65"/>
        <v>340607.0318296762</v>
      </c>
      <c r="M497" s="10">
        <f t="shared" si="66"/>
        <v>117267.41545497712</v>
      </c>
      <c r="N497" s="31">
        <f t="shared" si="67"/>
        <v>457874.4472846533</v>
      </c>
    </row>
    <row r="498" spans="1:14" s="4" customFormat="1" ht="12.75">
      <c r="A498" s="25" t="s">
        <v>496</v>
      </c>
      <c r="B498" s="26" t="s">
        <v>463</v>
      </c>
      <c r="C498" s="58">
        <v>12607</v>
      </c>
      <c r="D498" s="116">
        <v>43469849</v>
      </c>
      <c r="E498" s="27">
        <v>4039100</v>
      </c>
      <c r="F498" s="28">
        <f t="shared" si="68"/>
        <v>135679.8262838256</v>
      </c>
      <c r="G498" s="29">
        <f t="shared" si="69"/>
        <v>0.006214761783185994</v>
      </c>
      <c r="H498" s="7">
        <f t="shared" si="70"/>
        <v>10.762261147285287</v>
      </c>
      <c r="I498" s="7">
        <f t="shared" si="71"/>
        <v>9609.826283825609</v>
      </c>
      <c r="J498" s="7">
        <f t="shared" si="72"/>
        <v>9609.826283825609</v>
      </c>
      <c r="K498" s="7">
        <f t="shared" si="73"/>
        <v>0.0011074471932039514</v>
      </c>
      <c r="L498" s="30">
        <f t="shared" si="65"/>
        <v>319245.3363592772</v>
      </c>
      <c r="M498" s="10">
        <f t="shared" si="66"/>
        <v>18651.86855755725</v>
      </c>
      <c r="N498" s="31">
        <f t="shared" si="67"/>
        <v>337897.2049168344</v>
      </c>
    </row>
    <row r="499" spans="1:14" s="37" customFormat="1" ht="13.5" thickBot="1">
      <c r="A499" s="34" t="s">
        <v>468</v>
      </c>
      <c r="B499" s="34"/>
      <c r="C499" s="11">
        <f>SUM(C7:C498)</f>
        <v>1330089</v>
      </c>
      <c r="D499" s="11">
        <f>SUM(D7:D498)</f>
        <v>2389770302.74705</v>
      </c>
      <c r="E499" s="11">
        <f>SUM(E7:E498)</f>
        <v>165485750</v>
      </c>
      <c r="F499" s="35">
        <f>SUM(F7:F498)</f>
        <v>21831862.751506686</v>
      </c>
      <c r="G499" s="35">
        <f>SUM(G7:G498)</f>
        <v>1</v>
      </c>
      <c r="H499" s="12"/>
      <c r="I499" s="12"/>
      <c r="J499" s="12">
        <f>SUM(J7:J498)</f>
        <v>8677457.799160117</v>
      </c>
      <c r="K499" s="12">
        <f>SUM(K7:K498)</f>
        <v>0.9999999999999999</v>
      </c>
      <c r="L499" s="115">
        <f>SUM(L7:L498)</f>
        <v>51368877.440000035</v>
      </c>
      <c r="M499" s="114">
        <f>SUM(M7:M498)</f>
        <v>16842219.36</v>
      </c>
      <c r="N499" s="36">
        <f t="shared" si="67"/>
        <v>68211096.80000004</v>
      </c>
    </row>
    <row r="500" spans="1:14" s="4" customFormat="1" ht="12.75">
      <c r="A500" s="8"/>
      <c r="B500" s="8"/>
      <c r="C500" s="13"/>
      <c r="D500" s="81"/>
      <c r="E500" s="13"/>
      <c r="F500" s="16"/>
      <c r="G500" s="16"/>
      <c r="H500" s="14"/>
      <c r="I500" s="14"/>
      <c r="J500" s="14"/>
      <c r="K500" s="14"/>
      <c r="L500" s="14">
        <f>L499-B508</f>
        <v>0</v>
      </c>
      <c r="M500" s="10">
        <f>M499-G508</f>
        <v>0</v>
      </c>
      <c r="N500" s="14">
        <f>N499-L508</f>
        <v>0</v>
      </c>
    </row>
    <row r="501" spans="1:14" s="4" customFormat="1" ht="13.5" thickBot="1">
      <c r="A501" s="8"/>
      <c r="B501" s="15"/>
      <c r="C501" s="15"/>
      <c r="D501" s="42"/>
      <c r="E501" s="15"/>
      <c r="F501" s="17"/>
      <c r="G501" s="17"/>
      <c r="H501" s="38"/>
      <c r="I501" s="39"/>
      <c r="J501" s="39"/>
      <c r="K501" s="39"/>
      <c r="L501" s="16"/>
      <c r="M501" s="16"/>
      <c r="N501" s="16"/>
    </row>
    <row r="502" spans="2:14" s="4" customFormat="1" ht="12.75">
      <c r="B502" s="85" t="s">
        <v>531</v>
      </c>
      <c r="C502" s="86"/>
      <c r="D502" s="87"/>
      <c r="E502" s="86"/>
      <c r="G502" s="86"/>
      <c r="I502" s="105"/>
      <c r="K502" s="86"/>
      <c r="L502" s="88"/>
      <c r="M502" s="104"/>
      <c r="N502" s="103"/>
    </row>
    <row r="503" spans="2:14" s="4" customFormat="1" ht="12.75">
      <c r="B503" s="89" t="s">
        <v>532</v>
      </c>
      <c r="C503" s="90"/>
      <c r="D503" s="91"/>
      <c r="E503" s="90"/>
      <c r="G503" s="90"/>
      <c r="I503" s="105"/>
      <c r="K503" s="90"/>
      <c r="L503" s="92"/>
      <c r="M503" s="17"/>
      <c r="N503" s="103"/>
    </row>
    <row r="504" spans="2:14" s="4" customFormat="1" ht="12.75">
      <c r="B504" s="53"/>
      <c r="C504" s="50"/>
      <c r="D504" s="62"/>
      <c r="E504" s="50"/>
      <c r="G504" s="50"/>
      <c r="I504" s="105"/>
      <c r="K504" s="50"/>
      <c r="L504" s="41"/>
      <c r="M504" s="105"/>
      <c r="N504" s="103"/>
    </row>
    <row r="505" spans="2:14" s="4" customFormat="1" ht="12.75">
      <c r="B505" s="51">
        <v>160527742</v>
      </c>
      <c r="C505" s="18" t="s">
        <v>478</v>
      </c>
      <c r="D505" s="63"/>
      <c r="E505" s="18"/>
      <c r="G505" s="17"/>
      <c r="I505" s="40"/>
      <c r="K505" s="17"/>
      <c r="L505" s="41"/>
      <c r="M505" s="63"/>
      <c r="N505" s="18"/>
    </row>
    <row r="506" spans="2:14" s="4" customFormat="1" ht="12.75">
      <c r="B506" s="52">
        <f>-B505*0.6</f>
        <v>-96316645.2</v>
      </c>
      <c r="C506" s="15" t="s">
        <v>517</v>
      </c>
      <c r="D506" s="42"/>
      <c r="E506" s="47">
        <v>0.2</v>
      </c>
      <c r="G506" s="117">
        <f>E506*(B505+B506)</f>
        <v>12842219.36</v>
      </c>
      <c r="I506" s="38"/>
      <c r="K506" s="42"/>
      <c r="L506" s="41"/>
      <c r="M506" s="42"/>
      <c r="N506" s="93"/>
    </row>
    <row r="507" spans="2:14" s="4" customFormat="1" ht="12.75">
      <c r="B507" s="52">
        <v>4000000</v>
      </c>
      <c r="C507" s="15" t="s">
        <v>518</v>
      </c>
      <c r="D507" s="42"/>
      <c r="E507" s="48" t="s">
        <v>516</v>
      </c>
      <c r="G507" s="42">
        <f>B507</f>
        <v>4000000</v>
      </c>
      <c r="I507" s="38"/>
      <c r="K507" s="42"/>
      <c r="L507" s="54" t="s">
        <v>520</v>
      </c>
      <c r="M507" s="42"/>
      <c r="N507" s="93"/>
    </row>
    <row r="508" spans="2:14" s="4" customFormat="1" ht="13.5" thickBot="1">
      <c r="B508" s="56">
        <f>SUM(B505:B507)-G508</f>
        <v>51368877.44</v>
      </c>
      <c r="C508" s="19" t="s">
        <v>477</v>
      </c>
      <c r="D508" s="64"/>
      <c r="E508" s="43" t="s">
        <v>479</v>
      </c>
      <c r="G508" s="57">
        <f>SUM(G506:G507)</f>
        <v>16842219.36</v>
      </c>
      <c r="I508" s="38"/>
      <c r="K508" s="57"/>
      <c r="L508" s="36">
        <f>G508+B508</f>
        <v>68211096.8</v>
      </c>
      <c r="M508" s="101"/>
      <c r="N508" s="102"/>
    </row>
    <row r="509" spans="1:14" s="4" customFormat="1" ht="12" customHeight="1">
      <c r="A509" s="8"/>
      <c r="B509" s="15"/>
      <c r="C509" s="15"/>
      <c r="D509" s="42"/>
      <c r="E509" s="15"/>
      <c r="F509" s="17"/>
      <c r="G509" s="17"/>
      <c r="H509" s="38"/>
      <c r="I509" s="39"/>
      <c r="J509" s="39"/>
      <c r="K509" s="39"/>
      <c r="L509" s="16"/>
      <c r="M509" s="17"/>
      <c r="N509" s="17"/>
    </row>
    <row r="510" spans="1:14" s="4" customFormat="1" ht="12.75">
      <c r="A510" s="44"/>
      <c r="B510" s="44" t="s">
        <v>475</v>
      </c>
      <c r="C510" s="8"/>
      <c r="D510" s="59"/>
      <c r="E510" s="13"/>
      <c r="F510" s="16"/>
      <c r="G510" s="16"/>
      <c r="H510" s="14"/>
      <c r="I510" s="14"/>
      <c r="J510" s="14"/>
      <c r="K510" s="14"/>
      <c r="L510" s="16"/>
      <c r="M510" s="106"/>
      <c r="N510" s="17"/>
    </row>
    <row r="511" spans="1:14" s="4" customFormat="1" ht="12.75">
      <c r="A511" s="45"/>
      <c r="B511" s="45" t="s">
        <v>523</v>
      </c>
      <c r="C511" s="20"/>
      <c r="D511" s="65"/>
      <c r="E511" s="20"/>
      <c r="F511" s="20"/>
      <c r="G511" s="20"/>
      <c r="H511" s="20"/>
      <c r="I511" s="20"/>
      <c r="J511" s="20"/>
      <c r="K511" s="20"/>
      <c r="L511" s="20"/>
      <c r="M511" s="107"/>
      <c r="N511" s="108"/>
    </row>
    <row r="512" spans="1:14" s="4" customFormat="1" ht="12.75">
      <c r="A512" s="45"/>
      <c r="B512" s="45" t="s">
        <v>524</v>
      </c>
      <c r="C512" s="20"/>
      <c r="D512" s="65"/>
      <c r="E512" s="20"/>
      <c r="F512" s="20"/>
      <c r="G512" s="20"/>
      <c r="H512" s="20"/>
      <c r="I512" s="20"/>
      <c r="J512" s="20"/>
      <c r="K512" s="20"/>
      <c r="L512" s="20"/>
      <c r="M512" s="107"/>
      <c r="N512" s="108"/>
    </row>
    <row r="513" spans="1:14" s="4" customFormat="1" ht="12.75">
      <c r="A513" s="21"/>
      <c r="B513" s="21" t="s">
        <v>525</v>
      </c>
      <c r="C513" s="8"/>
      <c r="D513" s="59"/>
      <c r="E513" s="8"/>
      <c r="F513" s="16"/>
      <c r="G513" s="16"/>
      <c r="H513" s="14"/>
      <c r="I513" s="14"/>
      <c r="J513" s="14"/>
      <c r="K513" s="14"/>
      <c r="L513" s="16"/>
      <c r="M513" s="109"/>
      <c r="N513" s="17"/>
    </row>
    <row r="514" spans="1:14" s="5" customFormat="1" ht="15">
      <c r="A514" s="22"/>
      <c r="B514" s="45" t="s">
        <v>533</v>
      </c>
      <c r="C514" s="22"/>
      <c r="D514" s="66"/>
      <c r="E514" s="22"/>
      <c r="F514" s="23"/>
      <c r="G514" s="23"/>
      <c r="H514" s="46"/>
      <c r="I514" s="46"/>
      <c r="J514" s="46"/>
      <c r="K514" s="46"/>
      <c r="L514" s="23"/>
      <c r="M514" s="107"/>
      <c r="N514" s="110"/>
    </row>
    <row r="515" spans="1:14" s="5" customFormat="1" ht="15">
      <c r="A515" s="22"/>
      <c r="B515" s="21" t="s">
        <v>530</v>
      </c>
      <c r="C515" s="22"/>
      <c r="D515" s="66"/>
      <c r="E515" s="22"/>
      <c r="F515" s="23"/>
      <c r="G515" s="23"/>
      <c r="H515" s="46"/>
      <c r="I515" s="46"/>
      <c r="J515" s="46"/>
      <c r="K515" s="46"/>
      <c r="L515" s="23"/>
      <c r="M515" s="109"/>
      <c r="N515" s="110"/>
    </row>
    <row r="516" spans="13:14" ht="12.75">
      <c r="M516" s="17"/>
      <c r="N516" s="17"/>
    </row>
  </sheetData>
  <sheetProtection/>
  <mergeCells count="1">
    <mergeCell ref="L5:N5"/>
  </mergeCells>
  <conditionalFormatting sqref="A7:A9 C499 F499:H499 B7:B498 A11:A499 K499:IV499 D7:IV498">
    <cfRule type="expression" priority="28" dxfId="0" stopIfTrue="1">
      <formula>MOD(ROW(),2)=1</formula>
    </cfRule>
  </conditionalFormatting>
  <conditionalFormatting sqref="D499:E499">
    <cfRule type="expression" priority="19" dxfId="0" stopIfTrue="1">
      <formula>MOD(ROW(),2)=1</formula>
    </cfRule>
  </conditionalFormatting>
  <conditionalFormatting sqref="I499">
    <cfRule type="expression" priority="14" dxfId="0" stopIfTrue="1">
      <formula>MOD(ROW(),2)=1</formula>
    </cfRule>
  </conditionalFormatting>
  <conditionalFormatting sqref="J499">
    <cfRule type="expression" priority="11" dxfId="0" stopIfTrue="1">
      <formula>MOD(ROW(),2)=1</formula>
    </cfRule>
  </conditionalFormatting>
  <conditionalFormatting sqref="C7:C498">
    <cfRule type="expression" priority="7" dxfId="0" stopIfTrue="1">
      <formula>MOD(ROW(),2)=1</formula>
    </cfRule>
  </conditionalFormatting>
  <conditionalFormatting sqref="B499">
    <cfRule type="expression" priority="6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headerFooter alignWithMargins="0">
    <oddFooter>&amp;LPrepared by the Office of the State Treasurer&amp;C
Released: 3/10/2017&amp;RPage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Chetkauskas, Jeff</cp:lastModifiedBy>
  <cp:lastPrinted>2017-03-08T15:42:12Z</cp:lastPrinted>
  <dcterms:created xsi:type="dcterms:W3CDTF">2004-06-22T17:59:06Z</dcterms:created>
  <dcterms:modified xsi:type="dcterms:W3CDTF">2017-03-10T17:03:26Z</dcterms:modified>
  <cp:category/>
  <cp:version/>
  <cp:contentType/>
  <cp:contentStatus/>
</cp:coreProperties>
</file>