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DCA06D2B-6330-4A75-A075-FDD557EAA937}"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110" yWindow="-110" windowWidth="19420" windowHeight="1042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6" l="1"/>
  <c r="D12" i="5"/>
  <c r="D12" i="3"/>
  <c r="D12" i="4"/>
  <c r="E9" i="6" l="1"/>
  <c r="D9" i="6"/>
  <c r="E8" i="6"/>
  <c r="D8" i="6"/>
  <c r="E7" i="6"/>
  <c r="D7" i="6"/>
  <c r="E6" i="6"/>
  <c r="D6" i="6"/>
  <c r="E5" i="6"/>
  <c r="D5" i="6"/>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9" i="6"/>
  <c r="G8" i="6"/>
  <c r="G7" i="6"/>
  <c r="G6" i="6"/>
  <c r="G5" i="6"/>
  <c r="G27" i="5"/>
  <c r="G26" i="5"/>
  <c r="G25" i="5"/>
  <c r="G24" i="5"/>
  <c r="G22" i="5"/>
  <c r="G21" i="5"/>
  <c r="G20" i="5"/>
  <c r="G19" i="5"/>
  <c r="G18" i="5"/>
  <c r="G17" i="5"/>
  <c r="G16" i="5"/>
  <c r="G14" i="5"/>
  <c r="G13" i="5"/>
  <c r="G12" i="5"/>
  <c r="G9" i="5"/>
  <c r="G8" i="5"/>
  <c r="G7" i="5"/>
  <c r="G6" i="5"/>
  <c r="G5" i="5"/>
  <c r="G27" i="4"/>
  <c r="G26" i="4"/>
  <c r="G25" i="4"/>
  <c r="G24" i="4"/>
  <c r="G22" i="4"/>
  <c r="G21" i="4"/>
  <c r="G20" i="4"/>
  <c r="G19" i="4"/>
  <c r="G18" i="4"/>
  <c r="G17" i="4"/>
  <c r="G16" i="4"/>
  <c r="G14" i="4"/>
  <c r="G13" i="4"/>
  <c r="G12" i="4"/>
  <c r="G9" i="4"/>
  <c r="G8" i="4"/>
  <c r="G7" i="4"/>
  <c r="G6" i="4"/>
  <c r="G5" i="4"/>
  <c r="G27" i="3"/>
  <c r="G53" i="2" s="1"/>
  <c r="G26" i="3"/>
  <c r="G52" i="2" s="1"/>
  <c r="G25" i="3"/>
  <c r="G24" i="3"/>
  <c r="G22" i="3"/>
  <c r="G21" i="3"/>
  <c r="G20" i="3"/>
  <c r="G27" i="2" s="1"/>
  <c r="G19" i="3"/>
  <c r="G18" i="3"/>
  <c r="G17" i="3"/>
  <c r="G16" i="3"/>
  <c r="G14" i="3"/>
  <c r="G19" i="2" s="1"/>
  <c r="G13" i="3"/>
  <c r="G12" i="3"/>
  <c r="G9" i="3"/>
  <c r="G8" i="3"/>
  <c r="G7" i="3"/>
  <c r="G6" i="3"/>
  <c r="G5" i="3"/>
  <c r="G46" i="2"/>
  <c r="G45" i="2"/>
  <c r="G44" i="2"/>
  <c r="G42" i="2"/>
  <c r="G41" i="2"/>
  <c r="G40" i="2"/>
  <c r="G39" i="2"/>
  <c r="G38" i="2"/>
  <c r="G37" i="2"/>
  <c r="G36" i="2"/>
  <c r="G35" i="2"/>
  <c r="G34" i="2"/>
  <c r="G32" i="2"/>
  <c r="G31" i="2"/>
  <c r="G30" i="2"/>
  <c r="G20" i="2"/>
  <c r="G17" i="2"/>
  <c r="G16" i="2"/>
  <c r="G24" i="2" l="1"/>
  <c r="F48" i="2"/>
  <c r="G47" i="2"/>
  <c r="G51" i="2"/>
  <c r="G25" i="2"/>
  <c r="G28" i="2"/>
  <c r="D21" i="2"/>
  <c r="E21" i="2"/>
  <c r="F12" i="2"/>
  <c r="E12" i="2"/>
  <c r="G10" i="2"/>
  <c r="G9" i="2"/>
  <c r="C12" i="2"/>
  <c r="G18" i="2"/>
  <c r="G23" i="2"/>
  <c r="C33" i="2"/>
  <c r="E33" i="2"/>
  <c r="G29" i="2"/>
  <c r="D33" i="2"/>
  <c r="G26" i="2"/>
  <c r="G50" i="2"/>
  <c r="D12" i="2"/>
  <c r="G11" i="2"/>
  <c r="G15" i="2"/>
  <c r="C21" i="2"/>
  <c r="G5" i="2"/>
  <c r="G6" i="2"/>
  <c r="D48" i="2" l="1"/>
  <c r="E48" i="2"/>
  <c r="G21" i="2"/>
  <c r="G12" i="2"/>
  <c r="G33" i="2"/>
  <c r="C48" i="2"/>
  <c r="G48" i="2" l="1"/>
  <c r="D11" i="6" l="1"/>
  <c r="C11" i="6" l="1"/>
  <c r="G11" i="6" s="1"/>
  <c r="C11" i="5"/>
  <c r="D11" i="5"/>
  <c r="D11" i="3"/>
  <c r="D14" i="2" s="1"/>
  <c r="C11" i="3"/>
  <c r="D11" i="4"/>
  <c r="C11" i="4"/>
  <c r="G11" i="4" s="1"/>
  <c r="C14" i="2" l="1"/>
  <c r="G14" i="2" s="1"/>
  <c r="G11" i="3"/>
  <c r="G11" i="5"/>
</calcChain>
</file>

<file path=xl/sharedStrings.xml><?xml version="1.0" encoding="utf-8"?>
<sst xmlns="http://schemas.openxmlformats.org/spreadsheetml/2006/main" count="308" uniqueCount="105">
  <si>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</si>
  <si>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</si>
  <si>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</si>
  <si>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</si>
  <si>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</si>
  <si>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</si>
  <si>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</si>
  <si>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</si>
  <si>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</si>
  <si>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</si>
  <si>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</si>
  <si>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</si>
  <si>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</si>
  <si>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</si>
  <si>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</si>
  <si>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</si>
  <si>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</si>
  <si>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</si>
  <si>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</si>
  <si>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</si>
  <si>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</si>
  <si>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</si>
  <si>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</si>
  <si>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</si>
  <si>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</si>
  <si>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</si>
  <si>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</si>
  <si>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</si>
  <si>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</si>
  <si>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</si>
  <si>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</si>
  <si>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</si>
  <si>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</si>
  <si>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</si>
  <si>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</si>
  <si>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</si>
  <si>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</si>
  <si>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</si>
  <si>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</si>
  <si>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</si>
  <si>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</si>
  <si>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</si>
  <si>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</si>
  <si>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</si>
  <si>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</si>
  <si>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</si>
  <si>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</si>
  <si>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</si>
  <si>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</si>
  <si>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</si>
  <si>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</si>
  <si>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</si>
  <si>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</si>
  <si>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</si>
  <si>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</si>
  <si>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</si>
  <si>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</si>
  <si>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</si>
  <si>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</si>
  <si>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</si>
  <si>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</si>
  <si>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</si>
  <si>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</si>
  <si>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</si>
  <si>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</si>
  <si>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</si>
  <si>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</si>
  <si>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</si>
  <si>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</si>
  <si>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</si>
  <si>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</si>
  <si>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</si>
  <si>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</si>
  <si>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</si>
  <si>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</si>
  <si>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</si>
  <si>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</si>
  <si>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</si>
  <si>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</si>
  <si>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</si>
  <si>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</si>
  <si>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</si>
  <si>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</si>
  <si>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</si>
  <si>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</si>
  <si>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</si>
  <si>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</si>
  <si>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</si>
  <si>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</si>
  <si>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</si>
  <si>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</si>
  <si>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</si>
  <si>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</si>
  <si>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</si>
  <si>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</si>
  <si>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</si>
  <si>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</si>
  <si>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</si>
  <si>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</si>
  <si>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</si>
  <si>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Aetna Life Insurance Company</t>
  </si>
  <si>
    <t>Heather</t>
  </si>
  <si>
    <t>LaBroad</t>
  </si>
  <si>
    <t>860-273-0670</t>
  </si>
  <si>
    <t>labroadh@aetna.com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</si>
</sst>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63">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1fs-cohes001.som.w2k.state.me.us\pfr-db\Filings\2020%20Filings\Entities\ALIC\State%20Supplemental%20Filing\Maine\Maine%20945\2020%20Mine%20945%20w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27866\AppData\Local\Microsoft\Windows\INetCache\Content.Outlook\TZOK2LVC\me_945_report_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ies"/>
      <sheetName val="Large Small Grp Rev Info"/>
      <sheetName val="Medical"/>
      <sheetName val="AMRS_Dec 2020"/>
      <sheetName val="StopLoss Rev Info"/>
      <sheetName val="Premiums Written"/>
      <sheetName val="Premiums Earned"/>
      <sheetName val="Sheet9"/>
    </sheetNames>
    <sheetDataSet>
      <sheetData sheetId="0"/>
      <sheetData sheetId="1">
        <row r="27">
          <cell r="G27">
            <v>19865143.828289986</v>
          </cell>
          <cell r="H27">
            <v>2392675.0179261728</v>
          </cell>
        </row>
        <row r="28">
          <cell r="H28">
            <v>2385807.0836651507</v>
          </cell>
        </row>
        <row r="29">
          <cell r="G29">
            <v>8236196.2633192856</v>
          </cell>
          <cell r="H29">
            <v>992016.02627798903</v>
          </cell>
        </row>
        <row r="30">
          <cell r="H30">
            <v>989168.54352194699</v>
          </cell>
        </row>
        <row r="31">
          <cell r="G31">
            <v>14647326.309198502</v>
          </cell>
          <cell r="H31">
            <v>1764210.3194602872</v>
          </cell>
        </row>
        <row r="32">
          <cell r="H32">
            <v>1759146.3302407351</v>
          </cell>
        </row>
        <row r="33">
          <cell r="G33">
            <v>5463499.5099007189</v>
          </cell>
          <cell r="H33">
            <v>658056.08561338193</v>
          </cell>
        </row>
        <row r="34">
          <cell r="H34">
            <v>656167.20145560976</v>
          </cell>
        </row>
      </sheetData>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_945_report_content"/>
    </sheetNames>
    <sheetDataSet>
      <sheetData sheetId="0" refreshError="1">
        <row r="2">
          <cell r="F2">
            <v>2560</v>
          </cell>
        </row>
        <row r="51">
          <cell r="G51">
            <v>703</v>
          </cell>
          <cell r="H51">
            <v>0</v>
          </cell>
        </row>
        <row r="52">
          <cell r="G52">
            <v>14</v>
          </cell>
          <cell r="H52">
            <v>0</v>
          </cell>
        </row>
        <row r="55">
          <cell r="G55">
            <v>30</v>
          </cell>
          <cell r="H55">
            <v>0</v>
          </cell>
        </row>
        <row r="56">
          <cell r="G56">
            <v>7</v>
          </cell>
          <cell r="H56">
            <v>0</v>
          </cell>
        </row>
        <row r="57">
          <cell r="G57">
            <v>8</v>
          </cell>
          <cell r="H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60054</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9" t="s">
        <v>5</v>
      </c>
      <c r="K8" s="108" t="s">
        <v>102</v>
      </c>
      <c r="L8" s="109"/>
      <c r="M8" s="109"/>
      <c r="N8" s="110"/>
      <c r="P8" s="78"/>
      <c r="Q8" s="78"/>
      <c r="R8" s="78"/>
      <c r="S8" s="78"/>
    </row>
    <row r="9" spans="2:19" ht="19" thickBot="1" x14ac:dyDescent="0.5">
      <c r="B9" s="78" t="s">
        <v>91</v>
      </c>
      <c r="C9" s="78"/>
      <c r="D9" s="105" t="s">
        <v>104</v>
      </c>
      <c r="E9" s="106"/>
      <c r="F9" s="106"/>
      <c r="G9" s="106"/>
      <c r="H9" s="106"/>
      <c r="I9" s="107"/>
      <c r="J9" s="100" t="s">
        <v>6</v>
      </c>
      <c r="K9" s="111" t="s">
        <v>103</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topLeftCell="B1" zoomScaleNormal="100" workbookViewId="0">
      <pane ySplit="4" topLeftCell="A5" activePane="bottomLeft" state="frozenSplit"/>
      <selection activeCell="C1" sqref="C1:G65536"/>
      <selection pane="bottomLeft" activeCell="H19" sqref="H19"/>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73900</v>
      </c>
      <c r="D5" s="47">
        <f>'Area 1 Data'!D5+'Area 2 Data'!D5+'Area 3 Data'!D5+'Area 4 Data'!D5</f>
        <v>5106</v>
      </c>
      <c r="E5" s="47">
        <f>'Area 1 Data'!E5+'Area 2 Data'!E5+'Area 3 Data'!E5+'Area 4 Data'!E5</f>
        <v>0</v>
      </c>
      <c r="F5" s="47">
        <f>'Area 1 Data'!F5+'Area 2 Data'!F5+'Area 3 Data'!F5+'Area 4 Data'!F5</f>
        <v>150516</v>
      </c>
      <c r="G5" s="47">
        <f t="shared" ref="G5:G12" si="0">SUM(C5:F5)</f>
        <v>229522</v>
      </c>
    </row>
    <row r="6" spans="1:8" ht="16" thickBot="1" x14ac:dyDescent="0.4">
      <c r="A6" s="15">
        <v>2</v>
      </c>
      <c r="B6" s="25" t="s">
        <v>19</v>
      </c>
      <c r="C6" s="47">
        <f>'Area 1 Data'!C6+'Area 2 Data'!C6+'Area 3 Data'!C6+'Area 4 Data'!C6</f>
        <v>3838</v>
      </c>
      <c r="D6" s="47">
        <f>'Area 1 Data'!D6+'Area 2 Data'!D6+'Area 3 Data'!D6+'Area 4 Data'!D6</f>
        <v>80</v>
      </c>
      <c r="E6" s="47">
        <f>'Area 1 Data'!E6+'Area 2 Data'!E6+'Area 3 Data'!E6+'Area 4 Data'!E6</f>
        <v>0</v>
      </c>
      <c r="F6" s="47">
        <f>'Area 1 Data'!F6+'Area 2 Data'!F6+'Area 3 Data'!F6+'Area 4 Data'!F6</f>
        <v>378</v>
      </c>
      <c r="G6" s="48">
        <f t="shared" si="0"/>
        <v>4296</v>
      </c>
    </row>
    <row r="7" spans="1:8" ht="16" thickBot="1" x14ac:dyDescent="0.4">
      <c r="A7" s="15" t="s">
        <v>20</v>
      </c>
      <c r="B7" s="25" t="s">
        <v>21</v>
      </c>
      <c r="C7" s="4">
        <v>0</v>
      </c>
      <c r="D7" s="4">
        <v>0</v>
      </c>
      <c r="E7" s="4">
        <v>0</v>
      </c>
      <c r="F7" s="4">
        <v>0</v>
      </c>
      <c r="G7" s="48">
        <f t="shared" si="0"/>
        <v>0</v>
      </c>
    </row>
    <row r="8" spans="1:8" ht="16" thickBot="1" x14ac:dyDescent="0.4">
      <c r="A8" s="15" t="s">
        <v>22</v>
      </c>
      <c r="B8" s="25" t="s">
        <v>23</v>
      </c>
      <c r="C8" s="60">
        <v>0</v>
      </c>
      <c r="D8" s="4">
        <v>0</v>
      </c>
      <c r="E8" s="4">
        <v>0</v>
      </c>
      <c r="F8" s="60">
        <v>0</v>
      </c>
      <c r="G8" s="48">
        <f t="shared" si="0"/>
        <v>0</v>
      </c>
      <c r="H8" s="37"/>
    </row>
    <row r="9" spans="1:8" ht="16" thickBot="1" x14ac:dyDescent="0.4">
      <c r="A9" s="15">
        <v>3</v>
      </c>
      <c r="B9" s="25" t="s">
        <v>24</v>
      </c>
      <c r="C9" s="62">
        <f>'Area 1 Data'!C7+'Area 2 Data'!C7+'Area 3 Data'!C7+'Area 4 Data'!C7</f>
        <v>2416</v>
      </c>
      <c r="D9" s="62">
        <f>'Area 1 Data'!D7+'Area 2 Data'!D7+'Area 3 Data'!D7+'Area 4 Data'!D7</f>
        <v>145</v>
      </c>
      <c r="E9" s="62">
        <f>'Area 1 Data'!E7+'Area 2 Data'!E7+'Area 3 Data'!E7+'Area 4 Data'!E7</f>
        <v>0</v>
      </c>
      <c r="F9" s="62">
        <f>'Area 1 Data'!F7+'Area 2 Data'!F7+'Area 3 Data'!F7+'Area 4 Data'!F7</f>
        <v>3208</v>
      </c>
      <c r="G9" s="48">
        <f t="shared" si="0"/>
        <v>5769</v>
      </c>
    </row>
    <row r="10" spans="1:8" ht="16" thickBot="1" x14ac:dyDescent="0.4">
      <c r="A10" s="15">
        <v>4</v>
      </c>
      <c r="B10" s="25" t="s">
        <v>25</v>
      </c>
      <c r="C10" s="62">
        <f>'Area 1 Data'!C8+'Area 2 Data'!C8+'Area 3 Data'!C8+'Area 4 Data'!C8</f>
        <v>1371</v>
      </c>
      <c r="D10" s="62">
        <f>'Area 1 Data'!D8+'Area 2 Data'!D8+'Area 3 Data'!D8+'Area 4 Data'!D8</f>
        <v>69</v>
      </c>
      <c r="E10" s="62">
        <f>'Area 1 Data'!E8+'Area 2 Data'!E8+'Area 3 Data'!E8+'Area 4 Data'!E8</f>
        <v>0</v>
      </c>
      <c r="F10" s="62">
        <f>'Area 1 Data'!F8+'Area 2 Data'!F8+'Area 3 Data'!F8+'Area 4 Data'!F8</f>
        <v>4341</v>
      </c>
      <c r="G10" s="48">
        <f t="shared" si="0"/>
        <v>5781</v>
      </c>
    </row>
    <row r="11" spans="1:8" ht="16" thickBot="1" x14ac:dyDescent="0.4">
      <c r="A11" s="15">
        <v>5</v>
      </c>
      <c r="B11" s="25" t="s">
        <v>26</v>
      </c>
      <c r="C11" s="62">
        <f>'Area 1 Data'!C9+'Area 2 Data'!C9+'Area 3 Data'!C9+'Area 4 Data'!C9</f>
        <v>2605</v>
      </c>
      <c r="D11" s="62">
        <f>'Area 1 Data'!D9+'Area 2 Data'!D9+'Area 3 Data'!D9+'Area 4 Data'!D9</f>
        <v>127</v>
      </c>
      <c r="E11" s="62">
        <f>'Area 1 Data'!E9+'Area 2 Data'!E9+'Area 3 Data'!E9+'Area 4 Data'!E9</f>
        <v>0</v>
      </c>
      <c r="F11" s="62">
        <f>'Area 1 Data'!F9+'Area 2 Data'!F9+'Area 3 Data'!F9+'Area 4 Data'!F9</f>
        <v>4994</v>
      </c>
      <c r="G11" s="48">
        <f t="shared" si="0"/>
        <v>7726</v>
      </c>
    </row>
    <row r="12" spans="1:8" ht="16" thickBot="1" x14ac:dyDescent="0.4">
      <c r="A12" s="1" t="s">
        <v>27</v>
      </c>
      <c r="B12" s="25" t="s">
        <v>28</v>
      </c>
      <c r="C12" s="48">
        <f>SUM(C9:C11)</f>
        <v>6392</v>
      </c>
      <c r="D12" s="48">
        <f>SUM(D9:D11)</f>
        <v>341</v>
      </c>
      <c r="E12" s="48">
        <f>SUM(E9:E11)</f>
        <v>0</v>
      </c>
      <c r="F12" s="48">
        <f>SUM(F9:F11)</f>
        <v>12543</v>
      </c>
      <c r="G12" s="48">
        <f t="shared" si="0"/>
        <v>19276</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48212165.910708487</v>
      </c>
      <c r="D14" s="63">
        <f>'Area 1 Data'!D11+'Area 2 Data'!D11+'Area 3 Data'!D11+'Area 4 Data'!D11</f>
        <v>5806957.4492778312</v>
      </c>
      <c r="E14" s="63">
        <f>'Area 1 Data'!E11+'Area 2 Data'!E11+'Area 3 Data'!E11+'Area 4 Data'!E11</f>
        <v>0</v>
      </c>
      <c r="F14" s="63">
        <f>'Area 1 Data'!F11+'Area 2 Data'!F11+'Area 3 Data'!F11+'Area 4 Data'!F11</f>
        <v>26227828.152473487</v>
      </c>
      <c r="G14" s="54">
        <f t="shared" ref="G14:G21" si="1">SUM(C14:F14)</f>
        <v>80246951.512459815</v>
      </c>
    </row>
    <row r="15" spans="1:8" ht="16" thickBot="1" x14ac:dyDescent="0.4">
      <c r="A15" s="15">
        <v>7</v>
      </c>
      <c r="B15" s="25" t="s">
        <v>31</v>
      </c>
      <c r="C15" s="63">
        <f>'Area 1 Data'!C12+'Area 2 Data'!C12+'Area 3 Data'!C12+'Area 4 Data'!C12</f>
        <v>41501303</v>
      </c>
      <c r="D15" s="63">
        <f>'Area 1 Data'!D12+'Area 2 Data'!D12+'Area 3 Data'!D12+'Area 4 Data'!D12</f>
        <v>5790289.1588834422</v>
      </c>
      <c r="E15" s="63">
        <f>'Area 1 Data'!E12+'Area 2 Data'!E12+'Area 3 Data'!E12+'Area 4 Data'!E12</f>
        <v>0</v>
      </c>
      <c r="F15" s="63">
        <f>'Area 1 Data'!F12+'Area 2 Data'!F12+'Area 3 Data'!F12+'Area 4 Data'!F12</f>
        <v>26221673.530187387</v>
      </c>
      <c r="G15" s="54">
        <f t="shared" si="1"/>
        <v>73513265.689070836</v>
      </c>
    </row>
    <row r="16" spans="1:8" ht="16" thickBot="1" x14ac:dyDescent="0.4">
      <c r="A16" s="15">
        <v>8</v>
      </c>
      <c r="B16" s="25" t="s">
        <v>32</v>
      </c>
      <c r="C16" s="51">
        <v>48073777.711903617</v>
      </c>
      <c r="D16" s="51">
        <v>5790289.1588834422</v>
      </c>
      <c r="E16" s="51">
        <v>0</v>
      </c>
      <c r="F16" s="51">
        <v>26221673.530187387</v>
      </c>
      <c r="G16" s="54">
        <f t="shared" si="1"/>
        <v>80085740.400974452</v>
      </c>
    </row>
    <row r="17" spans="1:7" ht="16" thickBot="1" x14ac:dyDescent="0.4">
      <c r="A17" s="15">
        <v>9</v>
      </c>
      <c r="B17" s="25" t="s">
        <v>33</v>
      </c>
      <c r="C17" s="51">
        <v>0</v>
      </c>
      <c r="D17" s="51">
        <v>0</v>
      </c>
      <c r="E17" s="51">
        <v>0</v>
      </c>
      <c r="F17" s="51">
        <v>0</v>
      </c>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v>0</v>
      </c>
      <c r="D20" s="51">
        <v>0</v>
      </c>
      <c r="E20" s="51">
        <v>0</v>
      </c>
      <c r="F20" s="51">
        <v>0</v>
      </c>
      <c r="G20" s="54">
        <f t="shared" si="1"/>
        <v>0</v>
      </c>
    </row>
    <row r="21" spans="1:7" ht="16" thickBot="1" x14ac:dyDescent="0.4">
      <c r="A21" s="1">
        <v>14</v>
      </c>
      <c r="B21" s="25" t="s">
        <v>37</v>
      </c>
      <c r="C21" s="54">
        <f>SUM(C16:C20)</f>
        <v>48073777.711903617</v>
      </c>
      <c r="D21" s="54">
        <f>SUM(D16:D20)</f>
        <v>5790289.1588834422</v>
      </c>
      <c r="E21" s="54">
        <f>SUM(E16:E20)</f>
        <v>0</v>
      </c>
      <c r="F21" s="54">
        <f>SUM(F16:F20)</f>
        <v>26221673.530187387</v>
      </c>
      <c r="G21" s="54">
        <f t="shared" si="1"/>
        <v>80085740.400974452</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7738536.1999999993</v>
      </c>
      <c r="D23" s="68">
        <f>'Area 1 Data'!D16+'Area 2 Data'!D16+'Area 3 Data'!D16+'Area 4 Data'!D16</f>
        <v>884784.47</v>
      </c>
      <c r="E23" s="68">
        <f>'Area 1 Data'!E16+'Area 2 Data'!E16+'Area 3 Data'!E16+'Area 4 Data'!E16</f>
        <v>0</v>
      </c>
      <c r="F23" s="69">
        <v>0</v>
      </c>
      <c r="G23" s="54">
        <f>'Area 1 Data'!G16+'Area 2 Data'!G16+'Area 3 Data'!G16+'Area 4 Data'!G16</f>
        <v>8623320.6699999999</v>
      </c>
    </row>
    <row r="24" spans="1:7" ht="16" thickBot="1" x14ac:dyDescent="0.4">
      <c r="A24" s="15">
        <v>16</v>
      </c>
      <c r="B24" s="25" t="s">
        <v>40</v>
      </c>
      <c r="C24" s="68">
        <f>'Area 1 Data'!C17+'Area 2 Data'!C17+'Area 3 Data'!C17+'Area 4 Data'!C17</f>
        <v>10450601.440000001</v>
      </c>
      <c r="D24" s="68">
        <f>'Area 1 Data'!D17+'Area 2 Data'!D17+'Area 3 Data'!D17+'Area 4 Data'!D17</f>
        <v>925090.03</v>
      </c>
      <c r="E24" s="68">
        <f>'Area 1 Data'!E17+'Area 2 Data'!E17+'Area 3 Data'!E17+'Area 4 Data'!E17</f>
        <v>0</v>
      </c>
      <c r="F24" s="65">
        <v>0</v>
      </c>
      <c r="G24" s="54">
        <f>'Area 1 Data'!G17+'Area 2 Data'!G17+'Area 3 Data'!G17+'Area 4 Data'!G17</f>
        <v>11375691.470000001</v>
      </c>
    </row>
    <row r="25" spans="1:7" ht="16" thickBot="1" x14ac:dyDescent="0.4">
      <c r="A25" s="15">
        <v>17</v>
      </c>
      <c r="B25" s="25" t="s">
        <v>41</v>
      </c>
      <c r="C25" s="68">
        <f>'Area 1 Data'!C18+'Area 2 Data'!C18+'Area 3 Data'!C18+'Area 4 Data'!C18</f>
        <v>6361787.4900000002</v>
      </c>
      <c r="D25" s="68">
        <f>'Area 1 Data'!D18+'Area 2 Data'!D18+'Area 3 Data'!D18+'Area 4 Data'!D18</f>
        <v>369859.13</v>
      </c>
      <c r="E25" s="68">
        <f>'Area 1 Data'!E18+'Area 2 Data'!E18+'Area 3 Data'!E18+'Area 4 Data'!E18</f>
        <v>0</v>
      </c>
      <c r="F25" s="65">
        <v>0</v>
      </c>
      <c r="G25" s="54">
        <f>'Area 1 Data'!G18+'Area 2 Data'!G18+'Area 3 Data'!G18+'Area 4 Data'!G18</f>
        <v>6731646.6199999992</v>
      </c>
    </row>
    <row r="26" spans="1:7" ht="16" thickBot="1" x14ac:dyDescent="0.4">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 thickBot="1" x14ac:dyDescent="0.4">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 thickBot="1" x14ac:dyDescent="0.4">
      <c r="A28" s="15">
        <v>20</v>
      </c>
      <c r="B28" s="25" t="s">
        <v>44</v>
      </c>
      <c r="C28" s="68">
        <f>'Area 1 Data'!C21+'Area 2 Data'!C21+'Area 3 Data'!C21+'Area 4 Data'!C21</f>
        <v>5533172.9299999997</v>
      </c>
      <c r="D28" s="68">
        <f>'Area 1 Data'!D21+'Area 2 Data'!D21+'Area 3 Data'!D21+'Area 4 Data'!D21</f>
        <v>1116609.51</v>
      </c>
      <c r="E28" s="68">
        <f>'Area 1 Data'!E21+'Area 2 Data'!E21+'Area 3 Data'!E21+'Area 4 Data'!E21</f>
        <v>0</v>
      </c>
      <c r="F28" s="65">
        <v>0</v>
      </c>
      <c r="G28" s="54">
        <f>'Area 1 Data'!G21+'Area 2 Data'!G21+'Area 3 Data'!G21+'Area 4 Data'!G21</f>
        <v>6649782.4399999995</v>
      </c>
    </row>
    <row r="29" spans="1:7" ht="16" thickBot="1" x14ac:dyDescent="0.4">
      <c r="A29" s="15">
        <v>21</v>
      </c>
      <c r="B29" s="25" t="s">
        <v>45</v>
      </c>
      <c r="C29" s="68">
        <f>'Area 1 Data'!C22+'Area 2 Data'!C22+'Area 3 Data'!C22+'Area 4 Data'!C22</f>
        <v>7495278.54</v>
      </c>
      <c r="D29" s="68">
        <f>'Area 1 Data'!D22+'Area 2 Data'!D22+'Area 3 Data'!D22+'Area 4 Data'!D22</f>
        <v>609086.15999999992</v>
      </c>
      <c r="E29" s="68">
        <f>'Area 1 Data'!E22+'Area 2 Data'!E22+'Area 3 Data'!E22+'Area 4 Data'!E22</f>
        <v>0</v>
      </c>
      <c r="F29" s="65">
        <v>0</v>
      </c>
      <c r="G29" s="54">
        <f>'Area 1 Data'!G22+'Area 2 Data'!G22+'Area 3 Data'!G22+'Area 4 Data'!G22</f>
        <v>8104364.6999999993</v>
      </c>
    </row>
    <row r="30" spans="1:7" ht="16" thickBot="1" x14ac:dyDescent="0.4">
      <c r="A30" s="15">
        <v>22</v>
      </c>
      <c r="B30" s="25" t="s">
        <v>46</v>
      </c>
      <c r="C30" s="51">
        <v>0</v>
      </c>
      <c r="D30" s="51">
        <v>0</v>
      </c>
      <c r="E30" s="51">
        <v>0</v>
      </c>
      <c r="F30" s="65">
        <v>0</v>
      </c>
      <c r="G30" s="54">
        <f t="shared" ref="G30:G48" si="2">SUM(C30:F30)</f>
        <v>0</v>
      </c>
    </row>
    <row r="31" spans="1:7" ht="16" thickBot="1" x14ac:dyDescent="0.4">
      <c r="A31" s="15">
        <v>23</v>
      </c>
      <c r="B31" s="25" t="s">
        <v>47</v>
      </c>
      <c r="C31" s="51">
        <v>0</v>
      </c>
      <c r="D31" s="51">
        <v>0</v>
      </c>
      <c r="E31" s="51">
        <v>0</v>
      </c>
      <c r="F31" s="65">
        <v>0</v>
      </c>
      <c r="G31" s="54">
        <f t="shared" si="2"/>
        <v>0</v>
      </c>
    </row>
    <row r="32" spans="1:7" ht="16" thickBot="1" x14ac:dyDescent="0.4">
      <c r="A32" s="15">
        <v>24</v>
      </c>
      <c r="B32" s="25" t="s">
        <v>48</v>
      </c>
      <c r="C32" s="51">
        <v>0</v>
      </c>
      <c r="D32" s="51">
        <v>0</v>
      </c>
      <c r="E32" s="51">
        <v>0</v>
      </c>
      <c r="F32" s="51">
        <v>0</v>
      </c>
      <c r="G32" s="54">
        <f t="shared" si="2"/>
        <v>0</v>
      </c>
    </row>
    <row r="33" spans="1:7" ht="16" thickBot="1" x14ac:dyDescent="0.4">
      <c r="A33" s="15">
        <v>25</v>
      </c>
      <c r="B33" s="25" t="s">
        <v>77</v>
      </c>
      <c r="C33" s="54">
        <f>SUM(C23:C31)-C32</f>
        <v>37579376.600000001</v>
      </c>
      <c r="D33" s="54">
        <f>SUM(D23:D31)-D32</f>
        <v>3905429.3</v>
      </c>
      <c r="E33" s="54">
        <f>SUM(E23:E31)-E32</f>
        <v>0</v>
      </c>
      <c r="F33" s="51">
        <v>0</v>
      </c>
      <c r="G33" s="54">
        <f t="shared" si="2"/>
        <v>41484805.899999999</v>
      </c>
    </row>
    <row r="34" spans="1:7" ht="16" thickBot="1" x14ac:dyDescent="0.4">
      <c r="A34" s="15">
        <v>26</v>
      </c>
      <c r="B34" s="25" t="s">
        <v>49</v>
      </c>
      <c r="C34" s="51">
        <v>0</v>
      </c>
      <c r="D34" s="51">
        <v>0</v>
      </c>
      <c r="E34" s="51">
        <v>0</v>
      </c>
      <c r="F34" s="51">
        <v>0</v>
      </c>
      <c r="G34" s="54">
        <f t="shared" si="2"/>
        <v>0</v>
      </c>
    </row>
    <row r="35" spans="1:7" ht="16" thickBot="1" x14ac:dyDescent="0.4">
      <c r="A35" s="15">
        <v>27</v>
      </c>
      <c r="B35" s="25" t="s">
        <v>50</v>
      </c>
      <c r="C35" s="51">
        <v>925906.62947972014</v>
      </c>
      <c r="D35" s="51">
        <v>111521.65221846543</v>
      </c>
      <c r="E35" s="51">
        <v>0</v>
      </c>
      <c r="F35" s="51">
        <v>503701.07844161702</v>
      </c>
      <c r="G35" s="54">
        <f t="shared" si="2"/>
        <v>1541129.3601398026</v>
      </c>
    </row>
    <row r="36" spans="1:7" ht="16" thickBot="1" x14ac:dyDescent="0.4">
      <c r="A36" s="15">
        <v>28</v>
      </c>
      <c r="B36" s="25" t="s">
        <v>51</v>
      </c>
      <c r="C36" s="51">
        <v>0</v>
      </c>
      <c r="D36" s="51">
        <v>0</v>
      </c>
      <c r="E36" s="51">
        <v>0</v>
      </c>
      <c r="F36" s="51">
        <v>0</v>
      </c>
      <c r="G36" s="54">
        <f t="shared" si="2"/>
        <v>0</v>
      </c>
    </row>
    <row r="37" spans="1:7" ht="16" thickBot="1" x14ac:dyDescent="0.4">
      <c r="A37" s="15">
        <v>29</v>
      </c>
      <c r="B37" s="25" t="s">
        <v>52</v>
      </c>
      <c r="C37" s="51">
        <v>1846659.2580934525</v>
      </c>
      <c r="D37" s="51">
        <v>222422.52619233256</v>
      </c>
      <c r="E37" s="51">
        <v>0</v>
      </c>
      <c r="F37" s="51">
        <v>1004598.3365931192</v>
      </c>
      <c r="G37" s="54">
        <f t="shared" si="2"/>
        <v>3073680.1208789041</v>
      </c>
    </row>
    <row r="38" spans="1:7" ht="16" thickBot="1" x14ac:dyDescent="0.4">
      <c r="A38" s="15">
        <v>30</v>
      </c>
      <c r="B38" s="25" t="s">
        <v>53</v>
      </c>
      <c r="C38" s="51">
        <v>393823.98820506793</v>
      </c>
      <c r="D38" s="51">
        <v>47434.482538022028</v>
      </c>
      <c r="E38" s="51">
        <v>0</v>
      </c>
      <c r="F38" s="51">
        <v>214243.59785234285</v>
      </c>
      <c r="G38" s="54">
        <f t="shared" si="2"/>
        <v>655502.06859543279</v>
      </c>
    </row>
    <row r="39" spans="1:7" ht="16" thickBot="1" x14ac:dyDescent="0.4">
      <c r="A39" s="15">
        <v>31</v>
      </c>
      <c r="B39" s="25" t="s">
        <v>54</v>
      </c>
      <c r="C39" s="51">
        <v>160173.31814356559</v>
      </c>
      <c r="D39" s="51">
        <v>19292.21858009775</v>
      </c>
      <c r="E39" s="51">
        <v>0</v>
      </c>
      <c r="F39" s="51">
        <v>87135.64685439301</v>
      </c>
      <c r="G39" s="54">
        <f t="shared" si="2"/>
        <v>266601.18357805634</v>
      </c>
    </row>
    <row r="40" spans="1:7" ht="16" thickBot="1" x14ac:dyDescent="0.4">
      <c r="A40" s="15">
        <v>32</v>
      </c>
      <c r="B40" s="25" t="s">
        <v>55</v>
      </c>
      <c r="C40" s="51">
        <v>881675.83985177579</v>
      </c>
      <c r="D40" s="51">
        <v>106194.23519693762</v>
      </c>
      <c r="E40" s="51">
        <v>0</v>
      </c>
      <c r="F40" s="51">
        <v>479639.15283639828</v>
      </c>
      <c r="G40" s="54">
        <f t="shared" si="2"/>
        <v>1467509.2278851117</v>
      </c>
    </row>
    <row r="41" spans="1:7" ht="16" thickBot="1" x14ac:dyDescent="0.4">
      <c r="A41" s="14">
        <v>33</v>
      </c>
      <c r="B41" s="25" t="s">
        <v>56</v>
      </c>
      <c r="C41" s="51">
        <v>540193.98749998293</v>
      </c>
      <c r="D41" s="51">
        <v>65064.148032216515</v>
      </c>
      <c r="E41" s="51">
        <v>0</v>
      </c>
      <c r="F41" s="51">
        <v>293870.12189805089</v>
      </c>
      <c r="G41" s="54">
        <f t="shared" si="2"/>
        <v>899128.25743025029</v>
      </c>
    </row>
    <row r="42" spans="1:7" ht="16" thickBot="1" x14ac:dyDescent="0.4">
      <c r="A42" s="15" t="s">
        <v>57</v>
      </c>
      <c r="B42" s="25" t="s">
        <v>58</v>
      </c>
      <c r="C42" s="51">
        <v>0</v>
      </c>
      <c r="D42" s="51">
        <v>0</v>
      </c>
      <c r="E42" s="51">
        <v>0</v>
      </c>
      <c r="F42" s="51">
        <v>0</v>
      </c>
      <c r="G42" s="54">
        <f t="shared" si="2"/>
        <v>0</v>
      </c>
    </row>
    <row r="43" spans="1:7" ht="16" thickBot="1" x14ac:dyDescent="0.4">
      <c r="A43" s="15" t="s">
        <v>97</v>
      </c>
      <c r="B43" s="25" t="s">
        <v>98</v>
      </c>
      <c r="C43" s="51">
        <v>0</v>
      </c>
      <c r="D43" s="51">
        <v>0</v>
      </c>
      <c r="E43" s="51">
        <v>0</v>
      </c>
      <c r="F43" s="51">
        <v>0</v>
      </c>
      <c r="G43" s="54">
        <f t="shared" si="2"/>
        <v>0</v>
      </c>
    </row>
    <row r="44" spans="1:7" ht="16" thickBot="1" x14ac:dyDescent="0.4">
      <c r="A44" s="15">
        <v>34</v>
      </c>
      <c r="B44" s="25" t="s">
        <v>59</v>
      </c>
      <c r="C44" s="51">
        <v>0</v>
      </c>
      <c r="D44" s="51">
        <v>0</v>
      </c>
      <c r="E44" s="51">
        <v>0</v>
      </c>
      <c r="F44" s="51">
        <v>0</v>
      </c>
      <c r="G44" s="54">
        <f t="shared" si="2"/>
        <v>0</v>
      </c>
    </row>
    <row r="45" spans="1:7" ht="16" thickBot="1" x14ac:dyDescent="0.4">
      <c r="A45" s="15">
        <v>35</v>
      </c>
      <c r="B45" s="25" t="s">
        <v>60</v>
      </c>
      <c r="C45" s="51">
        <v>0</v>
      </c>
      <c r="D45" s="51">
        <v>0</v>
      </c>
      <c r="E45" s="51">
        <v>0</v>
      </c>
      <c r="F45" s="51">
        <v>0</v>
      </c>
      <c r="G45" s="54">
        <f t="shared" si="2"/>
        <v>0</v>
      </c>
    </row>
    <row r="46" spans="1:7" ht="16" thickBot="1" x14ac:dyDescent="0.4">
      <c r="A46" s="15">
        <v>36</v>
      </c>
      <c r="B46" s="25" t="s">
        <v>61</v>
      </c>
      <c r="C46" s="51">
        <v>988863.34031051968</v>
      </c>
      <c r="D46" s="51">
        <v>119104.52956975532</v>
      </c>
      <c r="E46" s="51">
        <v>0</v>
      </c>
      <c r="F46" s="51">
        <v>537950.06438788876</v>
      </c>
      <c r="G46" s="54">
        <f t="shared" si="2"/>
        <v>1645917.934268164</v>
      </c>
    </row>
    <row r="47" spans="1:7" ht="16" thickBot="1" x14ac:dyDescent="0.4">
      <c r="A47" s="15">
        <v>37</v>
      </c>
      <c r="B47" s="25" t="s">
        <v>62</v>
      </c>
      <c r="C47" s="54">
        <f>SUM(C35:C46)</f>
        <v>5737296.361584085</v>
      </c>
      <c r="D47" s="54">
        <f>SUM(D35:D46)</f>
        <v>691033.79232782719</v>
      </c>
      <c r="E47" s="54">
        <f>SUM(E35:E46)</f>
        <v>0</v>
      </c>
      <c r="F47" s="54">
        <f>SUM(F35:F46)</f>
        <v>3121137.9988638097</v>
      </c>
      <c r="G47" s="54">
        <f t="shared" si="2"/>
        <v>9549468.1527757216</v>
      </c>
    </row>
    <row r="48" spans="1:7" ht="16" thickBot="1" x14ac:dyDescent="0.4">
      <c r="A48" s="1">
        <v>38</v>
      </c>
      <c r="B48" s="25" t="s">
        <v>63</v>
      </c>
      <c r="C48" s="54">
        <f>C21-C33-C34-C47</f>
        <v>4757104.7503195303</v>
      </c>
      <c r="D48" s="54">
        <f>D21-D33-D34-D47</f>
        <v>1193826.066555615</v>
      </c>
      <c r="E48" s="54">
        <f>E21-E33-E34-E47</f>
        <v>0</v>
      </c>
      <c r="F48" s="54">
        <f>F21-F33-F34-F47</f>
        <v>23100535.531323578</v>
      </c>
      <c r="G48" s="54">
        <f t="shared" si="2"/>
        <v>29051466.348198723</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2053</v>
      </c>
      <c r="D50" s="57">
        <f>'Area 1 Data'!D24+'Area 2 Data'!D24+'Area 3 Data'!D24+'Area 4 Data'!D24</f>
        <v>306</v>
      </c>
      <c r="E50" s="57">
        <f>'Area 1 Data'!E24+'Area 2 Data'!E24+'Area 3 Data'!E24+'Area 4 Data'!E24</f>
        <v>0</v>
      </c>
      <c r="F50" s="70">
        <v>0</v>
      </c>
      <c r="G50" s="47">
        <f>'Area 1 Data'!G24+'Area 2 Data'!G24+'Area 3 Data'!G24+'Area 4 Data'!G24</f>
        <v>2359</v>
      </c>
    </row>
    <row r="51" spans="1:7" ht="16" thickBot="1" x14ac:dyDescent="0.4">
      <c r="A51" s="14">
        <v>40</v>
      </c>
      <c r="B51" s="25" t="s">
        <v>66</v>
      </c>
      <c r="C51" s="58">
        <f>'Area 1 Data'!C25+'Area 2 Data'!C25+'Area 3 Data'!C25+'Area 4 Data'!C25</f>
        <v>12851</v>
      </c>
      <c r="D51" s="58">
        <f>'Area 1 Data'!D25+'Area 2 Data'!D25+'Area 3 Data'!D25+'Area 4 Data'!D25</f>
        <v>778</v>
      </c>
      <c r="E51" s="58">
        <f>'Area 1 Data'!E25+'Area 2 Data'!E25+'Area 3 Data'!E25+'Area 4 Data'!E25</f>
        <v>0</v>
      </c>
      <c r="F51" s="71">
        <v>0</v>
      </c>
      <c r="G51" s="47">
        <f>'Area 1 Data'!G25+'Area 2 Data'!G25+'Area 3 Data'!G25+'Area 4 Data'!G25</f>
        <v>13629</v>
      </c>
    </row>
    <row r="52" spans="1:7" ht="16" thickBot="1" x14ac:dyDescent="0.4">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 thickBot="1" x14ac:dyDescent="0.4">
      <c r="A53" s="14">
        <v>42</v>
      </c>
      <c r="B53" s="25" t="s">
        <v>68</v>
      </c>
      <c r="C53" s="58">
        <f>'Area 1 Data'!C27+'Area 2 Data'!C27+'Area 3 Data'!C27+'Area 4 Data'!C27</f>
        <v>1502</v>
      </c>
      <c r="D53" s="58">
        <f>'Area 1 Data'!D27+'Area 2 Data'!D27+'Area 3 Data'!D27+'Area 4 Data'!D27</f>
        <v>131</v>
      </c>
      <c r="E53" s="58">
        <f>'Area 1 Data'!E27+'Area 2 Data'!E27+'Area 3 Data'!E27+'Area 4 Data'!E27</f>
        <v>0</v>
      </c>
      <c r="F53" s="71">
        <v>0</v>
      </c>
      <c r="G53" s="47">
        <f>'Area 1 Data'!G27+'Area 2 Data'!G27+'Area 3 Data'!G27+'Area 4 Data'!G27</f>
        <v>1633</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62" priority="13" stopIfTrue="1" operator="lessThan">
      <formula>0</formula>
    </cfRule>
    <cfRule type="cellIs" dxfId="61" priority="17" stopIfTrue="1" operator="lessThan">
      <formula>0</formula>
    </cfRule>
    <cfRule type="cellIs" dxfId="60" priority="19" stopIfTrue="1" operator="lessThan">
      <formula>0</formula>
    </cfRule>
  </conditionalFormatting>
  <conditionalFormatting sqref="C14:G21">
    <cfRule type="cellIs" dxfId="59" priority="12" stopIfTrue="1" operator="lessThan">
      <formula>0</formula>
    </cfRule>
    <cfRule type="cellIs" dxfId="58" priority="16" stopIfTrue="1" operator="lessThan">
      <formula>0</formula>
    </cfRule>
    <cfRule type="cellIs" dxfId="57" priority="18" stopIfTrue="1" operator="lessThan">
      <formula>0</formula>
    </cfRule>
  </conditionalFormatting>
  <conditionalFormatting sqref="C23:G29 F30:G32 C33:G48">
    <cfRule type="cellIs" dxfId="56" priority="11" stopIfTrue="1" operator="lessThan">
      <formula>0</formula>
    </cfRule>
    <cfRule type="cellIs" dxfId="55" priority="15" stopIfTrue="1" operator="lessThan">
      <formula>0</formula>
    </cfRule>
  </conditionalFormatting>
  <conditionalFormatting sqref="C50:G53">
    <cfRule type="cellIs" dxfId="54" priority="10" stopIfTrue="1" operator="lessThan">
      <formula>0</formula>
    </cfRule>
    <cfRule type="cellIs" dxfId="53" priority="14" stopIfTrue="1" operator="lessThan">
      <formula>0</formula>
    </cfRule>
  </conditionalFormatting>
  <conditionalFormatting sqref="C30:E30">
    <cfRule type="cellIs" dxfId="52" priority="7" stopIfTrue="1" operator="lessThan">
      <formula>0</formula>
    </cfRule>
    <cfRule type="cellIs" dxfId="51" priority="8" stopIfTrue="1" operator="lessThan">
      <formula>0</formula>
    </cfRule>
    <cfRule type="cellIs" dxfId="50" priority="9" stopIfTrue="1" operator="lessThan">
      <formula>0</formula>
    </cfRule>
  </conditionalFormatting>
  <conditionalFormatting sqref="C31:E31">
    <cfRule type="cellIs" dxfId="49" priority="4" stopIfTrue="1" operator="lessThan">
      <formula>0</formula>
    </cfRule>
    <cfRule type="cellIs" dxfId="48" priority="5" stopIfTrue="1" operator="lessThan">
      <formula>0</formula>
    </cfRule>
    <cfRule type="cellIs" dxfId="47" priority="6" stopIfTrue="1" operator="lessThan">
      <formula>0</formula>
    </cfRule>
  </conditionalFormatting>
  <conditionalFormatting sqref="C32:E32">
    <cfRule type="cellIs" dxfId="46" priority="1" stopIfTrue="1" operator="lessThan">
      <formula>0</formula>
    </cfRule>
    <cfRule type="cellIs" dxfId="45" priority="2" stopIfTrue="1" operator="lessThan">
      <formula>0</formula>
    </cfRule>
    <cfRule type="cellIs" dxfId="44" priority="3"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13" sqref="C13"/>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31193</v>
      </c>
      <c r="D5" s="3">
        <v>2061</v>
      </c>
      <c r="E5" s="3">
        <v>0</v>
      </c>
      <c r="F5" s="3">
        <v>69336</v>
      </c>
      <c r="G5" s="47">
        <f>SUM(C5:F5)</f>
        <v>102590</v>
      </c>
    </row>
    <row r="6" spans="1:7" ht="16" thickBot="1" x14ac:dyDescent="0.4">
      <c r="A6" s="15">
        <v>2</v>
      </c>
      <c r="B6" s="25" t="s">
        <v>19</v>
      </c>
      <c r="C6" s="4">
        <v>2380</v>
      </c>
      <c r="D6" s="4">
        <v>35</v>
      </c>
      <c r="E6" s="4">
        <v>0</v>
      </c>
      <c r="F6" s="4">
        <v>152</v>
      </c>
      <c r="G6" s="48">
        <f>SUM(C6:F6)</f>
        <v>2567</v>
      </c>
    </row>
    <row r="7" spans="1:7" ht="16" thickBot="1" x14ac:dyDescent="0.4">
      <c r="A7" s="15">
        <v>3</v>
      </c>
      <c r="B7" s="25" t="s">
        <v>24</v>
      </c>
      <c r="C7" s="4">
        <v>860</v>
      </c>
      <c r="D7" s="4">
        <v>62</v>
      </c>
      <c r="E7" s="4">
        <v>0</v>
      </c>
      <c r="F7" s="4">
        <v>1437</v>
      </c>
      <c r="G7" s="48">
        <f>SUM(C7:F7)</f>
        <v>2359</v>
      </c>
    </row>
    <row r="8" spans="1:7" ht="16" thickBot="1" x14ac:dyDescent="0.4">
      <c r="A8" s="15">
        <v>4</v>
      </c>
      <c r="B8" s="25" t="s">
        <v>25</v>
      </c>
      <c r="C8" s="4">
        <v>597</v>
      </c>
      <c r="D8" s="4">
        <v>25</v>
      </c>
      <c r="E8" s="4">
        <v>0</v>
      </c>
      <c r="F8" s="4">
        <v>1945</v>
      </c>
      <c r="G8" s="48">
        <f>SUM(C8:F8)</f>
        <v>2567</v>
      </c>
    </row>
    <row r="9" spans="1:7" ht="16" thickBot="1" x14ac:dyDescent="0.4">
      <c r="A9" s="15">
        <v>5</v>
      </c>
      <c r="B9" s="25" t="s">
        <v>26</v>
      </c>
      <c r="C9" s="4">
        <v>1213</v>
      </c>
      <c r="D9" s="4">
        <v>42</v>
      </c>
      <c r="E9" s="5">
        <v>0</v>
      </c>
      <c r="F9" s="4">
        <v>2396</v>
      </c>
      <c r="G9" s="48">
        <f>SUM(C9:F9)</f>
        <v>3651</v>
      </c>
    </row>
    <row r="10" spans="1:7" ht="16" thickBot="1" x14ac:dyDescent="0.4">
      <c r="A10" s="19"/>
      <c r="B10" s="19" t="s">
        <v>29</v>
      </c>
      <c r="C10" s="23"/>
      <c r="D10" s="23"/>
      <c r="E10" s="23"/>
      <c r="F10" s="23"/>
      <c r="G10" s="49"/>
    </row>
    <row r="11" spans="1:7" ht="16" thickBot="1" x14ac:dyDescent="0.4">
      <c r="A11" s="14">
        <v>6</v>
      </c>
      <c r="B11" s="25" t="s">
        <v>30</v>
      </c>
      <c r="C11" s="52">
        <f>'[1]Large Small Grp Rev Info'!$G$27</f>
        <v>19865143.828289986</v>
      </c>
      <c r="D11" s="53">
        <f>'[1]Large Small Grp Rev Info'!$H$27</f>
        <v>2392675.0179261728</v>
      </c>
      <c r="E11" s="53">
        <v>0</v>
      </c>
      <c r="F11" s="53">
        <v>12081989.242206154</v>
      </c>
      <c r="G11" s="54">
        <f>SUM(C11:F11)</f>
        <v>34339808.088422313</v>
      </c>
    </row>
    <row r="12" spans="1:7" ht="16" thickBot="1" x14ac:dyDescent="0.4">
      <c r="A12" s="15">
        <v>7</v>
      </c>
      <c r="B12" s="25" t="s">
        <v>31</v>
      </c>
      <c r="C12" s="51">
        <v>17339479</v>
      </c>
      <c r="D12" s="51">
        <f>'[1]Large Small Grp Rev Info'!$H$28</f>
        <v>2385807.0836651507</v>
      </c>
      <c r="E12" s="51">
        <v>0</v>
      </c>
      <c r="F12" s="51">
        <v>12079154.082549844</v>
      </c>
      <c r="G12" s="54">
        <f>SUM(C12:F12)</f>
        <v>31804440.166214995</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2729661.07</v>
      </c>
      <c r="D16" s="53">
        <v>453547.85</v>
      </c>
      <c r="E16" s="53">
        <v>0</v>
      </c>
      <c r="F16" s="59">
        <v>0</v>
      </c>
      <c r="G16" s="54">
        <f t="shared" ref="G16:G22" si="0">SUM(C16:F16)</f>
        <v>3183208.92</v>
      </c>
    </row>
    <row r="17" spans="1:7" ht="16" thickBot="1" x14ac:dyDescent="0.4">
      <c r="A17" s="15">
        <v>16</v>
      </c>
      <c r="B17" s="25" t="s">
        <v>40</v>
      </c>
      <c r="C17" s="51">
        <v>3091567.06</v>
      </c>
      <c r="D17" s="51">
        <v>248580.46</v>
      </c>
      <c r="E17" s="51">
        <v>0</v>
      </c>
      <c r="F17" s="59">
        <v>0</v>
      </c>
      <c r="G17" s="54">
        <f t="shared" si="0"/>
        <v>3340147.52</v>
      </c>
    </row>
    <row r="18" spans="1:7" ht="16" thickBot="1" x14ac:dyDescent="0.4">
      <c r="A18" s="15">
        <v>17</v>
      </c>
      <c r="B18" s="25" t="s">
        <v>41</v>
      </c>
      <c r="C18" s="51">
        <v>3224674.9000000004</v>
      </c>
      <c r="D18" s="51">
        <v>194426.1</v>
      </c>
      <c r="E18" s="51">
        <v>0</v>
      </c>
      <c r="F18" s="59">
        <v>0</v>
      </c>
      <c r="G18" s="54">
        <f t="shared" si="0"/>
        <v>3419101.0000000005</v>
      </c>
    </row>
    <row r="19" spans="1:7" ht="16" thickBot="1" x14ac:dyDescent="0.4">
      <c r="A19" s="15">
        <v>18</v>
      </c>
      <c r="B19" s="25" t="s">
        <v>42</v>
      </c>
      <c r="C19" s="51">
        <v>0</v>
      </c>
      <c r="D19" s="51"/>
      <c r="E19" s="51">
        <v>0</v>
      </c>
      <c r="F19" s="59">
        <v>0</v>
      </c>
      <c r="G19" s="54">
        <f t="shared" si="0"/>
        <v>0</v>
      </c>
    </row>
    <row r="20" spans="1:7" ht="16" thickBot="1" x14ac:dyDescent="0.4">
      <c r="A20" s="15">
        <v>19</v>
      </c>
      <c r="B20" s="25" t="s">
        <v>43</v>
      </c>
      <c r="C20" s="51">
        <v>0</v>
      </c>
      <c r="D20" s="51"/>
      <c r="E20" s="53">
        <v>0</v>
      </c>
      <c r="F20" s="59">
        <v>0</v>
      </c>
      <c r="G20" s="54">
        <f t="shared" si="0"/>
        <v>0</v>
      </c>
    </row>
    <row r="21" spans="1:7" ht="16" thickBot="1" x14ac:dyDescent="0.4">
      <c r="A21" s="15">
        <v>20</v>
      </c>
      <c r="B21" s="25" t="s">
        <v>44</v>
      </c>
      <c r="C21" s="51">
        <v>3200092.4899999998</v>
      </c>
      <c r="D21" s="51">
        <v>470372.73</v>
      </c>
      <c r="E21" s="51">
        <v>0</v>
      </c>
      <c r="F21" s="59">
        <v>0</v>
      </c>
      <c r="G21" s="54">
        <f t="shared" si="0"/>
        <v>3670465.2199999997</v>
      </c>
    </row>
    <row r="22" spans="1:7" ht="16" thickBot="1" x14ac:dyDescent="0.4">
      <c r="A22" s="15">
        <v>21</v>
      </c>
      <c r="B22" s="25" t="s">
        <v>45</v>
      </c>
      <c r="C22" s="51">
        <v>2828131.2199999997</v>
      </c>
      <c r="D22" s="51">
        <v>121951.23999999999</v>
      </c>
      <c r="E22" s="51">
        <v>0</v>
      </c>
      <c r="F22" s="59">
        <v>0</v>
      </c>
      <c r="G22" s="54">
        <f t="shared" si="0"/>
        <v>2950082.46</v>
      </c>
    </row>
    <row r="23" spans="1:7" ht="16" thickBot="1" x14ac:dyDescent="0.4">
      <c r="A23" s="19"/>
      <c r="B23" s="19" t="s">
        <v>64</v>
      </c>
      <c r="C23" s="23"/>
      <c r="D23" s="23"/>
      <c r="E23" s="23"/>
      <c r="F23" s="23"/>
      <c r="G23" s="50"/>
    </row>
    <row r="24" spans="1:7" ht="16" thickBot="1" x14ac:dyDescent="0.4">
      <c r="A24" s="14">
        <v>39</v>
      </c>
      <c r="B24" s="25" t="s">
        <v>65</v>
      </c>
      <c r="C24" s="6">
        <v>777</v>
      </c>
      <c r="D24" s="6">
        <v>187</v>
      </c>
      <c r="E24" s="51">
        <v>0</v>
      </c>
      <c r="F24" s="60">
        <v>0</v>
      </c>
      <c r="G24" s="47">
        <f>SUM(C24:F24)</f>
        <v>964</v>
      </c>
    </row>
    <row r="25" spans="1:7" ht="16" thickBot="1" x14ac:dyDescent="0.4">
      <c r="A25" s="14">
        <v>40</v>
      </c>
      <c r="B25" s="25" t="s">
        <v>66</v>
      </c>
      <c r="C25" s="4">
        <v>5930</v>
      </c>
      <c r="D25" s="4">
        <v>317</v>
      </c>
      <c r="E25" s="53">
        <v>0</v>
      </c>
      <c r="F25" s="60">
        <v>0</v>
      </c>
      <c r="G25" s="47">
        <f>SUM(C25:F25)</f>
        <v>6247</v>
      </c>
    </row>
    <row r="26" spans="1:7" ht="16" thickBot="1" x14ac:dyDescent="0.4">
      <c r="A26" s="14">
        <v>41</v>
      </c>
      <c r="B26" s="25" t="s">
        <v>67</v>
      </c>
      <c r="C26" s="4">
        <v>0</v>
      </c>
      <c r="D26" s="4"/>
      <c r="E26" s="51">
        <v>0</v>
      </c>
      <c r="F26" s="60">
        <v>0</v>
      </c>
      <c r="G26" s="47">
        <f>SUM(C26:F26)</f>
        <v>0</v>
      </c>
    </row>
    <row r="27" spans="1:7" ht="16" thickBot="1" x14ac:dyDescent="0.4">
      <c r="A27" s="14">
        <v>42</v>
      </c>
      <c r="B27" s="25" t="s">
        <v>68</v>
      </c>
      <c r="C27" s="4">
        <v>545</v>
      </c>
      <c r="D27" s="4">
        <v>63</v>
      </c>
      <c r="E27" s="51">
        <v>0</v>
      </c>
      <c r="F27" s="60">
        <v>0</v>
      </c>
      <c r="G27" s="47">
        <f>SUM(C27:F27)</f>
        <v>608</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43" priority="8" stopIfTrue="1" operator="lessThan">
      <formula>0</formula>
    </cfRule>
    <cfRule type="cellIs" dxfId="42" priority="12" stopIfTrue="1" operator="lessThan">
      <formula>0</formula>
    </cfRule>
  </conditionalFormatting>
  <conditionalFormatting sqref="C11:G14">
    <cfRule type="cellIs" dxfId="41" priority="7" stopIfTrue="1" operator="lessThan">
      <formula>0</formula>
    </cfRule>
    <cfRule type="cellIs" dxfId="40" priority="11" stopIfTrue="1" operator="lessThan">
      <formula>0</formula>
    </cfRule>
  </conditionalFormatting>
  <conditionalFormatting sqref="C16:D22 F16:G22">
    <cfRule type="cellIs" dxfId="39" priority="6" stopIfTrue="1" operator="lessThan">
      <formula>0</formula>
    </cfRule>
    <cfRule type="cellIs" dxfId="38" priority="10" stopIfTrue="1" operator="lessThan">
      <formula>0</formula>
    </cfRule>
  </conditionalFormatting>
  <conditionalFormatting sqref="C24:D27 F24:G27">
    <cfRule type="cellIs" dxfId="37" priority="5" stopIfTrue="1" operator="lessThan">
      <formula>0</formula>
    </cfRule>
    <cfRule type="cellIs" dxfId="36" priority="9" stopIfTrue="1" operator="lessThan">
      <formula>0</formula>
    </cfRule>
  </conditionalFormatting>
  <conditionalFormatting sqref="E16:E22">
    <cfRule type="cellIs" dxfId="35" priority="3" stopIfTrue="1" operator="lessThan">
      <formula>0</formula>
    </cfRule>
    <cfRule type="cellIs" dxfId="34" priority="4" stopIfTrue="1" operator="lessThan">
      <formula>0</formula>
    </cfRule>
  </conditionalFormatting>
  <conditionalFormatting sqref="E24:E27">
    <cfRule type="cellIs" dxfId="33" priority="1" stopIfTrue="1" operator="lessThan">
      <formula>0</formula>
    </cfRule>
    <cfRule type="cellIs" dxfId="32" priority="2" stopIfTrue="1" operator="less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3" sqref="C13"/>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12601</v>
      </c>
      <c r="D5" s="3">
        <v>1342</v>
      </c>
      <c r="E5" s="3">
        <v>0</v>
      </c>
      <c r="F5" s="3">
        <v>19296</v>
      </c>
      <c r="G5" s="47">
        <f>SUM(C5:F5)</f>
        <v>33239</v>
      </c>
    </row>
    <row r="6" spans="1:7" ht="16" thickBot="1" x14ac:dyDescent="0.4">
      <c r="A6" s="15">
        <v>2</v>
      </c>
      <c r="B6" s="25" t="s">
        <v>19</v>
      </c>
      <c r="C6" s="4">
        <v>385</v>
      </c>
      <c r="D6" s="4">
        <v>19</v>
      </c>
      <c r="E6" s="4">
        <v>0</v>
      </c>
      <c r="F6" s="4">
        <v>72</v>
      </c>
      <c r="G6" s="48">
        <f>SUM(C6:F6)</f>
        <v>476</v>
      </c>
    </row>
    <row r="7" spans="1:7" ht="16" thickBot="1" x14ac:dyDescent="0.4">
      <c r="A7" s="15">
        <v>3</v>
      </c>
      <c r="B7" s="25" t="s">
        <v>24</v>
      </c>
      <c r="C7" s="4">
        <v>421</v>
      </c>
      <c r="D7" s="4">
        <v>22</v>
      </c>
      <c r="E7" s="4">
        <v>0</v>
      </c>
      <c r="F7" s="4">
        <v>411</v>
      </c>
      <c r="G7" s="48">
        <f>SUM(C7:F7)</f>
        <v>854</v>
      </c>
    </row>
    <row r="8" spans="1:7" ht="16" thickBot="1" x14ac:dyDescent="0.4">
      <c r="A8" s="15">
        <v>4</v>
      </c>
      <c r="B8" s="25" t="s">
        <v>25</v>
      </c>
      <c r="C8" s="4">
        <v>248</v>
      </c>
      <c r="D8" s="4">
        <v>23</v>
      </c>
      <c r="E8" s="4">
        <v>0</v>
      </c>
      <c r="F8" s="4">
        <v>557</v>
      </c>
      <c r="G8" s="48">
        <f>SUM(C8:F8)</f>
        <v>828</v>
      </c>
    </row>
    <row r="9" spans="1:7" ht="16" thickBot="1" x14ac:dyDescent="0.4">
      <c r="A9" s="15">
        <v>5</v>
      </c>
      <c r="B9" s="25" t="s">
        <v>26</v>
      </c>
      <c r="C9" s="4">
        <v>436</v>
      </c>
      <c r="D9" s="4">
        <v>54</v>
      </c>
      <c r="E9" s="5">
        <v>0</v>
      </c>
      <c r="F9" s="4">
        <v>640</v>
      </c>
      <c r="G9" s="48">
        <f>SUM(C9:F9)</f>
        <v>1130</v>
      </c>
    </row>
    <row r="10" spans="1:7" ht="16" thickBot="1" x14ac:dyDescent="0.4">
      <c r="A10" s="19"/>
      <c r="B10" s="19" t="s">
        <v>29</v>
      </c>
      <c r="C10" s="23"/>
      <c r="D10" s="23"/>
      <c r="E10" s="23"/>
      <c r="F10" s="23"/>
      <c r="G10" s="49"/>
    </row>
    <row r="11" spans="1:7" ht="16" thickBot="1" x14ac:dyDescent="0.4">
      <c r="A11" s="14">
        <v>6</v>
      </c>
      <c r="B11" s="25" t="s">
        <v>30</v>
      </c>
      <c r="C11" s="52">
        <f>'[1]Large Small Grp Rev Info'!$G$29</f>
        <v>8236196.2633192856</v>
      </c>
      <c r="D11" s="53">
        <f>'[1]Large Small Grp Rev Info'!$H$29</f>
        <v>992016.02627798903</v>
      </c>
      <c r="E11" s="53">
        <v>0</v>
      </c>
      <c r="F11" s="53">
        <v>3362381.2221300616</v>
      </c>
      <c r="G11" s="54">
        <f>SUM(C11:F11)</f>
        <v>12590593.511727337</v>
      </c>
    </row>
    <row r="12" spans="1:7" ht="16" thickBot="1" x14ac:dyDescent="0.4">
      <c r="A12" s="15">
        <v>7</v>
      </c>
      <c r="B12" s="25" t="s">
        <v>31</v>
      </c>
      <c r="C12" s="51">
        <v>7171009</v>
      </c>
      <c r="D12" s="51">
        <f>'[1]Large Small Grp Rev Info'!$H$30</f>
        <v>989168.54352194699</v>
      </c>
      <c r="E12" s="51">
        <v>0</v>
      </c>
      <c r="F12" s="51">
        <v>3361592.2057355745</v>
      </c>
      <c r="G12" s="54">
        <f>SUM(C12:F12)</f>
        <v>11521769.749257522</v>
      </c>
    </row>
    <row r="13" spans="1:7" ht="16" thickBot="1" x14ac:dyDescent="0.4">
      <c r="A13" s="15">
        <v>10</v>
      </c>
      <c r="B13" s="25" t="s">
        <v>34</v>
      </c>
      <c r="C13" s="51"/>
      <c r="D13" s="51"/>
      <c r="E13" s="51">
        <v>0</v>
      </c>
      <c r="F13" s="59">
        <v>0</v>
      </c>
      <c r="G13" s="54">
        <f>SUM(C13:F13)</f>
        <v>0</v>
      </c>
    </row>
    <row r="14" spans="1:7" ht="16" thickBot="1" x14ac:dyDescent="0.4">
      <c r="A14" s="15">
        <v>11</v>
      </c>
      <c r="B14" s="25" t="s">
        <v>35</v>
      </c>
      <c r="C14" s="51"/>
      <c r="D14" s="51"/>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1716544.39</v>
      </c>
      <c r="D16" s="53">
        <v>201616.65</v>
      </c>
      <c r="E16" s="53">
        <v>0</v>
      </c>
      <c r="F16" s="59">
        <v>0</v>
      </c>
      <c r="G16" s="54">
        <f t="shared" ref="G16:G22" si="0">SUM(C16:F16)</f>
        <v>1918161.0399999998</v>
      </c>
    </row>
    <row r="17" spans="1:7" ht="16" thickBot="1" x14ac:dyDescent="0.4">
      <c r="A17" s="15">
        <v>16</v>
      </c>
      <c r="B17" s="25" t="s">
        <v>40</v>
      </c>
      <c r="C17" s="51">
        <v>1776174.42</v>
      </c>
      <c r="D17" s="51">
        <v>289860.53999999998</v>
      </c>
      <c r="E17" s="51">
        <v>0</v>
      </c>
      <c r="F17" s="59">
        <v>0</v>
      </c>
      <c r="G17" s="54">
        <f t="shared" si="0"/>
        <v>2066034.96</v>
      </c>
    </row>
    <row r="18" spans="1:7" ht="16" thickBot="1" x14ac:dyDescent="0.4">
      <c r="A18" s="15">
        <v>17</v>
      </c>
      <c r="B18" s="25" t="s">
        <v>41</v>
      </c>
      <c r="C18" s="51">
        <v>848408.5</v>
      </c>
      <c r="D18" s="51">
        <v>77897.08</v>
      </c>
      <c r="E18" s="51">
        <v>0</v>
      </c>
      <c r="F18" s="59">
        <v>0</v>
      </c>
      <c r="G18" s="54">
        <f t="shared" si="0"/>
        <v>926305.58</v>
      </c>
    </row>
    <row r="19" spans="1:7" ht="16" thickBot="1" x14ac:dyDescent="0.4">
      <c r="A19" s="15">
        <v>18</v>
      </c>
      <c r="B19" s="25" t="s">
        <v>42</v>
      </c>
      <c r="C19" s="51">
        <v>0</v>
      </c>
      <c r="D19" s="51"/>
      <c r="E19" s="51">
        <v>0</v>
      </c>
      <c r="F19" s="59">
        <v>0</v>
      </c>
      <c r="G19" s="54">
        <f t="shared" si="0"/>
        <v>0</v>
      </c>
    </row>
    <row r="20" spans="1:7" ht="16" thickBot="1" x14ac:dyDescent="0.4">
      <c r="A20" s="15">
        <v>19</v>
      </c>
      <c r="B20" s="25" t="s">
        <v>43</v>
      </c>
      <c r="C20" s="51">
        <v>0</v>
      </c>
      <c r="D20" s="51"/>
      <c r="E20" s="51">
        <v>0</v>
      </c>
      <c r="F20" s="59">
        <v>0</v>
      </c>
      <c r="G20" s="54">
        <f t="shared" si="0"/>
        <v>0</v>
      </c>
    </row>
    <row r="21" spans="1:7" ht="16" thickBot="1" x14ac:dyDescent="0.4">
      <c r="A21" s="15">
        <v>20</v>
      </c>
      <c r="B21" s="25" t="s">
        <v>44</v>
      </c>
      <c r="C21" s="51">
        <v>799195.9</v>
      </c>
      <c r="D21" s="51">
        <v>539795.22</v>
      </c>
      <c r="E21" s="51">
        <v>0</v>
      </c>
      <c r="F21" s="59">
        <v>0</v>
      </c>
      <c r="G21" s="54">
        <f t="shared" si="0"/>
        <v>1338991.1200000001</v>
      </c>
    </row>
    <row r="22" spans="1:7" ht="16" thickBot="1" x14ac:dyDescent="0.4">
      <c r="A22" s="15">
        <v>21</v>
      </c>
      <c r="B22" s="25" t="s">
        <v>45</v>
      </c>
      <c r="C22" s="51">
        <v>934784.72</v>
      </c>
      <c r="D22" s="51">
        <v>199909.74</v>
      </c>
      <c r="E22" s="51">
        <v>0</v>
      </c>
      <c r="F22" s="59">
        <v>0</v>
      </c>
      <c r="G22" s="54">
        <f t="shared" si="0"/>
        <v>1134694.46</v>
      </c>
    </row>
    <row r="23" spans="1:7" ht="16" thickBot="1" x14ac:dyDescent="0.4">
      <c r="A23" s="19"/>
      <c r="B23" s="19" t="s">
        <v>64</v>
      </c>
      <c r="C23" s="23"/>
      <c r="D23" s="23"/>
      <c r="E23" s="23"/>
      <c r="F23" s="23"/>
      <c r="G23" s="50"/>
    </row>
    <row r="24" spans="1:7" ht="16" thickBot="1" x14ac:dyDescent="0.4">
      <c r="A24" s="14">
        <v>39</v>
      </c>
      <c r="B24" s="25" t="s">
        <v>65</v>
      </c>
      <c r="C24" s="6">
        <v>370</v>
      </c>
      <c r="D24" s="6">
        <v>56</v>
      </c>
      <c r="E24" s="6"/>
      <c r="F24" s="60">
        <v>0</v>
      </c>
      <c r="G24" s="47">
        <f>SUM(C24:F24)</f>
        <v>426</v>
      </c>
    </row>
    <row r="25" spans="1:7" ht="16" thickBot="1" x14ac:dyDescent="0.4">
      <c r="A25" s="14">
        <v>40</v>
      </c>
      <c r="B25" s="25" t="s">
        <v>66</v>
      </c>
      <c r="C25" s="4">
        <v>1964</v>
      </c>
      <c r="D25" s="4">
        <v>189</v>
      </c>
      <c r="E25" s="4"/>
      <c r="F25" s="60">
        <v>0</v>
      </c>
      <c r="G25" s="47">
        <f>SUM(C25:F25)</f>
        <v>2153</v>
      </c>
    </row>
    <row r="26" spans="1:7" ht="16" thickBot="1" x14ac:dyDescent="0.4">
      <c r="A26" s="14">
        <v>41</v>
      </c>
      <c r="B26" s="25" t="s">
        <v>67</v>
      </c>
      <c r="C26" s="4">
        <v>0</v>
      </c>
      <c r="D26" s="4"/>
      <c r="E26" s="4"/>
      <c r="F26" s="60">
        <v>0</v>
      </c>
      <c r="G26" s="47">
        <f>SUM(C26:F26)</f>
        <v>0</v>
      </c>
    </row>
    <row r="27" spans="1:7" ht="16" thickBot="1" x14ac:dyDescent="0.4">
      <c r="A27" s="14">
        <v>42</v>
      </c>
      <c r="B27" s="25" t="s">
        <v>68</v>
      </c>
      <c r="C27" s="4">
        <v>279</v>
      </c>
      <c r="D27" s="4">
        <v>26</v>
      </c>
      <c r="E27" s="4"/>
      <c r="F27" s="60">
        <v>0</v>
      </c>
      <c r="G27" s="47">
        <f>SUM(C27:F27)</f>
        <v>305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3" sqref="C13"/>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21202</v>
      </c>
      <c r="D5" s="3">
        <v>1000</v>
      </c>
      <c r="E5" s="3">
        <v>0</v>
      </c>
      <c r="F5" s="3">
        <v>52584</v>
      </c>
      <c r="G5" s="47">
        <f>SUM(C5:F5)</f>
        <v>74786</v>
      </c>
    </row>
    <row r="6" spans="1:7" ht="16" thickBot="1" x14ac:dyDescent="0.4">
      <c r="A6" s="15">
        <v>2</v>
      </c>
      <c r="B6" s="25" t="s">
        <v>19</v>
      </c>
      <c r="C6" s="4">
        <v>747</v>
      </c>
      <c r="D6" s="4">
        <v>12</v>
      </c>
      <c r="E6" s="4">
        <v>0</v>
      </c>
      <c r="F6" s="4">
        <v>111</v>
      </c>
      <c r="G6" s="48">
        <f>SUM(C6:F6)</f>
        <v>870</v>
      </c>
    </row>
    <row r="7" spans="1:7" ht="16" thickBot="1" x14ac:dyDescent="0.4">
      <c r="A7" s="15">
        <v>3</v>
      </c>
      <c r="B7" s="25" t="s">
        <v>24</v>
      </c>
      <c r="C7" s="4">
        <v>808</v>
      </c>
      <c r="D7" s="4">
        <v>31</v>
      </c>
      <c r="E7" s="4">
        <v>0</v>
      </c>
      <c r="F7" s="4">
        <v>1148</v>
      </c>
      <c r="G7" s="48">
        <f>SUM(C7:F7)</f>
        <v>1987</v>
      </c>
    </row>
    <row r="8" spans="1:7" ht="16" thickBot="1" x14ac:dyDescent="0.4">
      <c r="A8" s="15">
        <v>4</v>
      </c>
      <c r="B8" s="25" t="s">
        <v>25</v>
      </c>
      <c r="C8" s="4">
        <v>377</v>
      </c>
      <c r="D8" s="4">
        <v>14</v>
      </c>
      <c r="E8" s="4">
        <v>0</v>
      </c>
      <c r="F8" s="4">
        <v>1554</v>
      </c>
      <c r="G8" s="48">
        <f>SUM(C8:F8)</f>
        <v>1945</v>
      </c>
    </row>
    <row r="9" spans="1:7" ht="16" thickBot="1" x14ac:dyDescent="0.4">
      <c r="A9" s="15">
        <v>5</v>
      </c>
      <c r="B9" s="25" t="s">
        <v>26</v>
      </c>
      <c r="C9" s="4">
        <v>685</v>
      </c>
      <c r="D9" s="4">
        <v>23</v>
      </c>
      <c r="E9" s="5">
        <v>0</v>
      </c>
      <c r="F9" s="4">
        <v>1680</v>
      </c>
      <c r="G9" s="48">
        <f>SUM(C9:F9)</f>
        <v>2388</v>
      </c>
    </row>
    <row r="10" spans="1:7" ht="16" thickBot="1" x14ac:dyDescent="0.4">
      <c r="A10" s="19"/>
      <c r="B10" s="19" t="s">
        <v>29</v>
      </c>
      <c r="C10" s="23"/>
      <c r="D10" s="23"/>
      <c r="E10" s="23"/>
      <c r="F10" s="23"/>
      <c r="G10" s="49"/>
    </row>
    <row r="11" spans="1:7" ht="16" thickBot="1" x14ac:dyDescent="0.4">
      <c r="A11" s="14">
        <v>6</v>
      </c>
      <c r="B11" s="25" t="s">
        <v>30</v>
      </c>
      <c r="C11" s="52">
        <f>'[1]Large Small Grp Rev Info'!$G$31</f>
        <v>14647326.309198502</v>
      </c>
      <c r="D11" s="53">
        <f>'[1]Large Small Grp Rev Info'!$H$31</f>
        <v>1764210.3194602872</v>
      </c>
      <c r="E11" s="53"/>
      <c r="F11" s="53">
        <v>9162907.0369240846</v>
      </c>
      <c r="G11" s="54">
        <f>SUM(C11:F11)</f>
        <v>25574443.665582873</v>
      </c>
    </row>
    <row r="12" spans="1:7" ht="16" thickBot="1" x14ac:dyDescent="0.4">
      <c r="A12" s="15">
        <v>7</v>
      </c>
      <c r="B12" s="25" t="s">
        <v>31</v>
      </c>
      <c r="C12" s="51">
        <v>12140757</v>
      </c>
      <c r="D12" s="51">
        <f>'[1]Large Small Grp Rev Info'!$H$32</f>
        <v>1759146.3302407351</v>
      </c>
      <c r="E12" s="51"/>
      <c r="F12" s="51">
        <v>9160756.8691127431</v>
      </c>
      <c r="G12" s="54">
        <f>SUM(C12:F12)</f>
        <v>23060660.199353479</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2546661.64</v>
      </c>
      <c r="D16" s="53">
        <v>138105.09</v>
      </c>
      <c r="E16" s="53"/>
      <c r="F16" s="59">
        <v>0</v>
      </c>
      <c r="G16" s="54">
        <f t="shared" ref="G16:G22" si="0">SUM(C16:F16)</f>
        <v>2684766.73</v>
      </c>
    </row>
    <row r="17" spans="1:7" ht="16" thickBot="1" x14ac:dyDescent="0.4">
      <c r="A17" s="15">
        <v>16</v>
      </c>
      <c r="B17" s="25" t="s">
        <v>40</v>
      </c>
      <c r="C17" s="51">
        <v>3166472.16</v>
      </c>
      <c r="D17" s="51">
        <v>84398.05</v>
      </c>
      <c r="E17" s="51"/>
      <c r="F17" s="59">
        <v>0</v>
      </c>
      <c r="G17" s="54">
        <f t="shared" si="0"/>
        <v>3250870.21</v>
      </c>
    </row>
    <row r="18" spans="1:7" ht="16" thickBot="1" x14ac:dyDescent="0.4">
      <c r="A18" s="15">
        <v>17</v>
      </c>
      <c r="B18" s="25" t="s">
        <v>41</v>
      </c>
      <c r="C18" s="51">
        <v>1646525.43</v>
      </c>
      <c r="D18" s="51">
        <v>53423.09</v>
      </c>
      <c r="E18" s="51"/>
      <c r="F18" s="59">
        <v>0</v>
      </c>
      <c r="G18" s="54">
        <f t="shared" si="0"/>
        <v>1699948.52</v>
      </c>
    </row>
    <row r="19" spans="1:7" ht="16" thickBot="1" x14ac:dyDescent="0.4">
      <c r="A19" s="15">
        <v>18</v>
      </c>
      <c r="B19" s="25" t="s">
        <v>42</v>
      </c>
      <c r="C19" s="51">
        <v>0</v>
      </c>
      <c r="D19" s="51"/>
      <c r="E19" s="51"/>
      <c r="F19" s="59">
        <v>0</v>
      </c>
      <c r="G19" s="54">
        <f t="shared" si="0"/>
        <v>0</v>
      </c>
    </row>
    <row r="20" spans="1:7" ht="16" thickBot="1" x14ac:dyDescent="0.4">
      <c r="A20" s="15">
        <v>19</v>
      </c>
      <c r="B20" s="25" t="s">
        <v>43</v>
      </c>
      <c r="C20" s="51">
        <v>0</v>
      </c>
      <c r="D20" s="51"/>
      <c r="E20" s="51"/>
      <c r="F20" s="59">
        <v>0</v>
      </c>
      <c r="G20" s="54">
        <f t="shared" si="0"/>
        <v>0</v>
      </c>
    </row>
    <row r="21" spans="1:7" ht="16" thickBot="1" x14ac:dyDescent="0.4">
      <c r="A21" s="15">
        <v>20</v>
      </c>
      <c r="B21" s="25" t="s">
        <v>44</v>
      </c>
      <c r="C21" s="51">
        <v>1190919.77</v>
      </c>
      <c r="D21" s="51">
        <v>31263.65</v>
      </c>
      <c r="E21" s="51"/>
      <c r="F21" s="59">
        <v>0</v>
      </c>
      <c r="G21" s="54">
        <f t="shared" si="0"/>
        <v>1222183.42</v>
      </c>
    </row>
    <row r="22" spans="1:7" ht="16" thickBot="1" x14ac:dyDescent="0.4">
      <c r="A22" s="15">
        <v>21</v>
      </c>
      <c r="B22" s="25" t="s">
        <v>45</v>
      </c>
      <c r="C22" s="51">
        <v>2727244.32</v>
      </c>
      <c r="D22" s="51">
        <v>187443.97999999998</v>
      </c>
      <c r="E22" s="51"/>
      <c r="F22" s="59">
        <v>0</v>
      </c>
      <c r="G22" s="54">
        <f t="shared" si="0"/>
        <v>2914688.3</v>
      </c>
    </row>
    <row r="23" spans="1:7" ht="16" thickBot="1" x14ac:dyDescent="0.4">
      <c r="A23" s="19"/>
      <c r="B23" s="19" t="s">
        <v>64</v>
      </c>
      <c r="C23" s="23"/>
      <c r="D23" s="23"/>
      <c r="E23" s="23"/>
      <c r="F23" s="23"/>
      <c r="G23" s="50"/>
    </row>
    <row r="24" spans="1:7" ht="16" thickBot="1" x14ac:dyDescent="0.4">
      <c r="A24" s="14">
        <v>39</v>
      </c>
      <c r="B24" s="25" t="s">
        <v>65</v>
      </c>
      <c r="C24" s="6">
        <v>492</v>
      </c>
      <c r="D24" s="6">
        <v>47</v>
      </c>
      <c r="E24" s="6"/>
      <c r="F24" s="60">
        <v>0</v>
      </c>
      <c r="G24" s="47">
        <f>SUM(C24:F24)</f>
        <v>539</v>
      </c>
    </row>
    <row r="25" spans="1:7" ht="16" thickBot="1" x14ac:dyDescent="0.4">
      <c r="A25" s="14">
        <v>40</v>
      </c>
      <c r="B25" s="25" t="s">
        <v>66</v>
      </c>
      <c r="C25" s="4">
        <v>3614</v>
      </c>
      <c r="D25" s="4">
        <v>172</v>
      </c>
      <c r="E25" s="4"/>
      <c r="F25" s="60">
        <v>0</v>
      </c>
      <c r="G25" s="47">
        <f>SUM(C25:F25)</f>
        <v>3786</v>
      </c>
    </row>
    <row r="26" spans="1:7" ht="16" thickBot="1" x14ac:dyDescent="0.4">
      <c r="A26" s="14">
        <v>41</v>
      </c>
      <c r="B26" s="25" t="s">
        <v>67</v>
      </c>
      <c r="C26" s="4">
        <v>0</v>
      </c>
      <c r="D26" s="4"/>
      <c r="E26" s="4"/>
      <c r="F26" s="60">
        <v>0</v>
      </c>
      <c r="G26" s="47">
        <f>SUM(C26:F26)</f>
        <v>0</v>
      </c>
    </row>
    <row r="27" spans="1:7" ht="16" thickBot="1" x14ac:dyDescent="0.4">
      <c r="A27" s="14">
        <v>42</v>
      </c>
      <c r="B27" s="25" t="s">
        <v>68</v>
      </c>
      <c r="C27" s="4">
        <v>512</v>
      </c>
      <c r="D27" s="4">
        <v>29</v>
      </c>
      <c r="E27" s="4"/>
      <c r="F27" s="60">
        <v>0</v>
      </c>
      <c r="G27" s="47">
        <f>SUM(C27:F27)</f>
        <v>541</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7" sqref="C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8904</v>
      </c>
      <c r="D5" s="2">
        <f>[2]me_945_report_content!G51</f>
        <v>703</v>
      </c>
      <c r="E5" s="2">
        <f>[2]me_945_report_content!H51</f>
        <v>0</v>
      </c>
      <c r="F5" s="3">
        <v>9300</v>
      </c>
      <c r="G5" s="47">
        <f>SUM(C5:F5)</f>
        <v>18907</v>
      </c>
    </row>
    <row r="6" spans="1:7" ht="16" thickBot="1" x14ac:dyDescent="0.4">
      <c r="A6" s="15">
        <v>2</v>
      </c>
      <c r="B6" s="25" t="s">
        <v>19</v>
      </c>
      <c r="C6" s="2">
        <v>326</v>
      </c>
      <c r="D6" s="2">
        <f>[2]me_945_report_content!G52</f>
        <v>14</v>
      </c>
      <c r="E6" s="2">
        <f>[2]me_945_report_content!H52</f>
        <v>0</v>
      </c>
      <c r="F6" s="4">
        <v>43</v>
      </c>
      <c r="G6" s="48">
        <f>SUM(C6:F6)</f>
        <v>383</v>
      </c>
    </row>
    <row r="7" spans="1:7" ht="16" thickBot="1" x14ac:dyDescent="0.4">
      <c r="A7" s="15">
        <v>3</v>
      </c>
      <c r="B7" s="25" t="s">
        <v>24</v>
      </c>
      <c r="C7" s="2">
        <v>327</v>
      </c>
      <c r="D7" s="2">
        <f>[2]me_945_report_content!G55</f>
        <v>30</v>
      </c>
      <c r="E7" s="2">
        <f>[2]me_945_report_content!H55</f>
        <v>0</v>
      </c>
      <c r="F7" s="4">
        <v>212</v>
      </c>
      <c r="G7" s="48">
        <f>SUM(C7:F7)</f>
        <v>569</v>
      </c>
    </row>
    <row r="8" spans="1:7" ht="16" thickBot="1" x14ac:dyDescent="0.4">
      <c r="A8" s="15">
        <v>4</v>
      </c>
      <c r="B8" s="25" t="s">
        <v>25</v>
      </c>
      <c r="C8" s="2">
        <v>149</v>
      </c>
      <c r="D8" s="2">
        <f>[2]me_945_report_content!G56</f>
        <v>7</v>
      </c>
      <c r="E8" s="2">
        <f>[2]me_945_report_content!H56</f>
        <v>0</v>
      </c>
      <c r="F8" s="4">
        <v>285</v>
      </c>
      <c r="G8" s="48">
        <f>SUM(C8:F8)</f>
        <v>441</v>
      </c>
    </row>
    <row r="9" spans="1:7" ht="16" thickBot="1" x14ac:dyDescent="0.4">
      <c r="A9" s="15">
        <v>5</v>
      </c>
      <c r="B9" s="25" t="s">
        <v>26</v>
      </c>
      <c r="C9" s="2">
        <v>271</v>
      </c>
      <c r="D9" s="2">
        <f>[2]me_945_report_content!G57</f>
        <v>8</v>
      </c>
      <c r="E9" s="2">
        <f>[2]me_945_report_content!H57</f>
        <v>0</v>
      </c>
      <c r="F9" s="4">
        <v>278</v>
      </c>
      <c r="G9" s="48">
        <f>SUM(C9:F9)</f>
        <v>557</v>
      </c>
    </row>
    <row r="10" spans="1:7" ht="16" thickBot="1" x14ac:dyDescent="0.4">
      <c r="A10" s="19"/>
      <c r="B10" s="19" t="s">
        <v>29</v>
      </c>
      <c r="C10" s="23"/>
      <c r="D10" s="23"/>
      <c r="E10" s="23"/>
      <c r="F10" s="23"/>
      <c r="G10" s="49"/>
    </row>
    <row r="11" spans="1:7" ht="16" thickBot="1" x14ac:dyDescent="0.4">
      <c r="A11" s="14">
        <v>6</v>
      </c>
      <c r="B11" s="25" t="s">
        <v>30</v>
      </c>
      <c r="C11" s="52">
        <f>'[1]Large Small Grp Rev Info'!$G$33</f>
        <v>5463499.5099007189</v>
      </c>
      <c r="D11" s="53">
        <f>'[1]Large Small Grp Rev Info'!$H$33</f>
        <v>658056.08561338193</v>
      </c>
      <c r="E11" s="53"/>
      <c r="F11" s="53">
        <v>1620550.6512131826</v>
      </c>
      <c r="G11" s="54">
        <f>SUM(C11:F11)</f>
        <v>7742106.246727284</v>
      </c>
    </row>
    <row r="12" spans="1:7" ht="16" thickBot="1" x14ac:dyDescent="0.4">
      <c r="A12" s="15">
        <v>7</v>
      </c>
      <c r="B12" s="25" t="s">
        <v>31</v>
      </c>
      <c r="C12" s="51">
        <v>4850058</v>
      </c>
      <c r="D12" s="51">
        <f>'[1]Large Small Grp Rev Info'!$H$34</f>
        <v>656167.20145560976</v>
      </c>
      <c r="E12" s="51"/>
      <c r="F12" s="51">
        <v>1620170.3727892227</v>
      </c>
      <c r="G12" s="54">
        <f>SUM(C12:F12)</f>
        <v>7126395.5742448326</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745669.1</v>
      </c>
      <c r="D16" s="53">
        <v>91514.880000000005</v>
      </c>
      <c r="E16" s="53"/>
      <c r="F16" s="59">
        <v>0</v>
      </c>
      <c r="G16" s="54">
        <f t="shared" ref="G16:G22" si="0">SUM(C16:F16)</f>
        <v>837183.98</v>
      </c>
    </row>
    <row r="17" spans="1:7" ht="16" thickBot="1" x14ac:dyDescent="0.4">
      <c r="A17" s="15">
        <v>16</v>
      </c>
      <c r="B17" s="25" t="s">
        <v>40</v>
      </c>
      <c r="C17" s="51">
        <v>2416387.7999999998</v>
      </c>
      <c r="D17" s="51">
        <v>302250.98</v>
      </c>
      <c r="E17" s="51"/>
      <c r="F17" s="59">
        <v>0</v>
      </c>
      <c r="G17" s="54">
        <f t="shared" si="0"/>
        <v>2718638.78</v>
      </c>
    </row>
    <row r="18" spans="1:7" ht="16" thickBot="1" x14ac:dyDescent="0.4">
      <c r="A18" s="15">
        <v>17</v>
      </c>
      <c r="B18" s="25" t="s">
        <v>41</v>
      </c>
      <c r="C18" s="51">
        <v>642178.66</v>
      </c>
      <c r="D18" s="51">
        <v>44112.86</v>
      </c>
      <c r="E18" s="51"/>
      <c r="F18" s="59">
        <v>0</v>
      </c>
      <c r="G18" s="54">
        <f t="shared" si="0"/>
        <v>686291.52</v>
      </c>
    </row>
    <row r="19" spans="1:7" ht="16" thickBot="1" x14ac:dyDescent="0.4">
      <c r="A19" s="15">
        <v>18</v>
      </c>
      <c r="B19" s="25" t="s">
        <v>42</v>
      </c>
      <c r="C19" s="51">
        <v>0</v>
      </c>
      <c r="D19" s="51"/>
      <c r="E19" s="51"/>
      <c r="F19" s="59">
        <v>0</v>
      </c>
      <c r="G19" s="54">
        <f t="shared" si="0"/>
        <v>0</v>
      </c>
    </row>
    <row r="20" spans="1:7" ht="16" thickBot="1" x14ac:dyDescent="0.4">
      <c r="A20" s="15">
        <v>19</v>
      </c>
      <c r="B20" s="25" t="s">
        <v>43</v>
      </c>
      <c r="C20" s="51">
        <v>0</v>
      </c>
      <c r="D20" s="51"/>
      <c r="E20" s="51"/>
      <c r="F20" s="59">
        <v>0</v>
      </c>
      <c r="G20" s="54">
        <f t="shared" si="0"/>
        <v>0</v>
      </c>
    </row>
    <row r="21" spans="1:7" ht="16" thickBot="1" x14ac:dyDescent="0.4">
      <c r="A21" s="15">
        <v>20</v>
      </c>
      <c r="B21" s="25" t="s">
        <v>44</v>
      </c>
      <c r="C21" s="51">
        <v>342964.77</v>
      </c>
      <c r="D21" s="51">
        <v>75177.91</v>
      </c>
      <c r="E21" s="51"/>
      <c r="F21" s="59">
        <v>0</v>
      </c>
      <c r="G21" s="54">
        <f t="shared" si="0"/>
        <v>418142.68000000005</v>
      </c>
    </row>
    <row r="22" spans="1:7" ht="16" thickBot="1" x14ac:dyDescent="0.4">
      <c r="A22" s="15">
        <v>21</v>
      </c>
      <c r="B22" s="25" t="s">
        <v>45</v>
      </c>
      <c r="C22" s="51">
        <v>1005118.2799999999</v>
      </c>
      <c r="D22" s="51">
        <v>99781.200000000012</v>
      </c>
      <c r="E22" s="51"/>
      <c r="F22" s="59">
        <v>0</v>
      </c>
      <c r="G22" s="54">
        <f t="shared" si="0"/>
        <v>1104899.48</v>
      </c>
    </row>
    <row r="23" spans="1:7" ht="16" thickBot="1" x14ac:dyDescent="0.4">
      <c r="A23" s="19"/>
      <c r="B23" s="19" t="s">
        <v>64</v>
      </c>
      <c r="C23" s="23"/>
      <c r="D23" s="23"/>
      <c r="E23" s="23"/>
      <c r="F23" s="23"/>
      <c r="G23" s="50"/>
    </row>
    <row r="24" spans="1:7" ht="16" thickBot="1" x14ac:dyDescent="0.4">
      <c r="A24" s="14">
        <v>39</v>
      </c>
      <c r="B24" s="25" t="s">
        <v>65</v>
      </c>
      <c r="C24" s="6">
        <v>414</v>
      </c>
      <c r="D24" s="6">
        <v>16</v>
      </c>
      <c r="E24" s="6"/>
      <c r="F24" s="60">
        <v>0</v>
      </c>
      <c r="G24" s="47">
        <f>SUM(C24:F24)</f>
        <v>430</v>
      </c>
    </row>
    <row r="25" spans="1:7" ht="16" thickBot="1" x14ac:dyDescent="0.4">
      <c r="A25" s="14">
        <v>40</v>
      </c>
      <c r="B25" s="25" t="s">
        <v>66</v>
      </c>
      <c r="C25" s="4">
        <v>1343</v>
      </c>
      <c r="D25" s="4">
        <v>100</v>
      </c>
      <c r="E25" s="4"/>
      <c r="F25" s="60">
        <v>0</v>
      </c>
      <c r="G25" s="47">
        <f>SUM(C25:F25)</f>
        <v>1443</v>
      </c>
    </row>
    <row r="26" spans="1:7" ht="16" thickBot="1" x14ac:dyDescent="0.4">
      <c r="A26" s="14">
        <v>41</v>
      </c>
      <c r="B26" s="25" t="s">
        <v>67</v>
      </c>
      <c r="C26" s="4">
        <v>0</v>
      </c>
      <c r="D26" s="4"/>
      <c r="E26" s="4"/>
      <c r="F26" s="60">
        <v>0</v>
      </c>
      <c r="G26" s="47">
        <f>SUM(C26:F26)</f>
        <v>0</v>
      </c>
    </row>
    <row r="27" spans="1:7" ht="16" thickBot="1" x14ac:dyDescent="0.4">
      <c r="A27" s="14">
        <v>42</v>
      </c>
      <c r="B27" s="25" t="s">
        <v>68</v>
      </c>
      <c r="C27" s="4">
        <v>166</v>
      </c>
      <c r="D27" s="4">
        <v>13</v>
      </c>
      <c r="E27" s="4"/>
      <c r="F27" s="60"/>
      <c r="G27" s="47">
        <f>SUM(C27:F27)</f>
        <v>179</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F5:G9">
    <cfRule type="cellIs" dxfId="15" priority="12" stopIfTrue="1" operator="lessThan">
      <formula>0</formula>
    </cfRule>
    <cfRule type="cellIs" dxfId="14" priority="16" stopIfTrue="1" operator="lessThan">
      <formula>0</formula>
    </cfRule>
  </conditionalFormatting>
  <conditionalFormatting sqref="C11:G14">
    <cfRule type="cellIs" dxfId="13" priority="11" stopIfTrue="1" operator="lessThan">
      <formula>0</formula>
    </cfRule>
    <cfRule type="cellIs" dxfId="12" priority="15" stopIfTrue="1" operator="lessThan">
      <formula>0</formula>
    </cfRule>
  </conditionalFormatting>
  <conditionalFormatting sqref="C16:G22">
    <cfRule type="cellIs" dxfId="11" priority="10" stopIfTrue="1" operator="lessThan">
      <formula>0</formula>
    </cfRule>
    <cfRule type="cellIs" dxfId="10" priority="14" stopIfTrue="1" operator="lessThan">
      <formula>0</formula>
    </cfRule>
  </conditionalFormatting>
  <conditionalFormatting sqref="C24:G27">
    <cfRule type="cellIs" dxfId="9" priority="9" stopIfTrue="1" operator="lessThan">
      <formula>0</formula>
    </cfRule>
    <cfRule type="cellIs" dxfId="8" priority="13" stopIfTrue="1" operator="lessThan">
      <formula>0</formula>
    </cfRule>
  </conditionalFormatting>
  <conditionalFormatting sqref="D5:E7 C8:E9">
    <cfRule type="cellIs" dxfId="7" priority="7" stopIfTrue="1" operator="lessThan">
      <formula>0</formula>
    </cfRule>
    <cfRule type="cellIs" dxfId="6" priority="8" stopIfTrue="1" operator="lessThan">
      <formula>0</formula>
    </cfRule>
  </conditionalFormatting>
  <conditionalFormatting sqref="C5:E5">
    <cfRule type="cellIs" dxfId="5" priority="5" stopIfTrue="1" operator="lessThan">
      <formula>0</formula>
    </cfRule>
    <cfRule type="cellIs" dxfId="4" priority="6" stopIfTrue="1" operator="lessThan">
      <formula>0</formula>
    </cfRule>
  </conditionalFormatting>
  <conditionalFormatting sqref="C6:E6">
    <cfRule type="cellIs" dxfId="3" priority="3" stopIfTrue="1" operator="lessThan">
      <formula>0</formula>
    </cfRule>
    <cfRule type="cellIs" dxfId="2" priority="4" stopIfTrue="1" operator="lessThan">
      <formula>0</formula>
    </cfRule>
  </conditionalFormatting>
  <conditionalFormatting sqref="C7:E9">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c r="F7" s="40"/>
      <c r="G7" s="38"/>
      <c r="H7" s="38"/>
      <c r="I7" s="12"/>
    </row>
    <row r="8" spans="1:9" ht="15.5" x14ac:dyDescent="0.35">
      <c r="A8" s="28">
        <v>7</v>
      </c>
      <c r="B8" s="44" t="s">
        <v>31</v>
      </c>
      <c r="C8" s="38"/>
      <c r="D8" s="38"/>
      <c r="E8" s="39"/>
      <c r="F8" s="40"/>
      <c r="G8" s="38"/>
      <c r="H8" s="38"/>
      <c r="I8" s="12"/>
    </row>
    <row r="9" spans="1:9" ht="15.5" x14ac:dyDescent="0.35">
      <c r="A9" s="28">
        <v>8</v>
      </c>
      <c r="B9" s="44" t="s">
        <v>32</v>
      </c>
      <c r="C9" s="32"/>
      <c r="D9" s="32"/>
      <c r="E9" s="33"/>
      <c r="F9" s="40"/>
      <c r="G9" s="38"/>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c r="I15" s="37"/>
    </row>
    <row r="16" spans="1:9" ht="15.5" x14ac:dyDescent="0.35">
      <c r="A16" s="28">
        <v>16</v>
      </c>
      <c r="B16" s="44" t="s">
        <v>40</v>
      </c>
      <c r="C16" s="38"/>
      <c r="D16" s="38"/>
      <c r="E16" s="39"/>
      <c r="F16" s="40"/>
      <c r="G16" s="38"/>
      <c r="H16" s="38"/>
      <c r="I16" s="12"/>
    </row>
    <row r="17" spans="1:9" ht="15.5" x14ac:dyDescent="0.35">
      <c r="A17" s="28">
        <v>17</v>
      </c>
      <c r="B17" s="44" t="s">
        <v>41</v>
      </c>
      <c r="C17" s="38"/>
      <c r="D17" s="38"/>
      <c r="E17" s="39"/>
      <c r="F17" s="40"/>
      <c r="G17" s="38"/>
      <c r="H17" s="38"/>
      <c r="I17" s="12"/>
    </row>
    <row r="18" spans="1:9" ht="15.5" x14ac:dyDescent="0.35">
      <c r="A18" s="28">
        <v>18</v>
      </c>
      <c r="B18" s="44" t="s">
        <v>42</v>
      </c>
      <c r="C18" s="38"/>
      <c r="D18" s="38"/>
      <c r="E18" s="39"/>
      <c r="F18" s="40"/>
      <c r="G18" s="38"/>
      <c r="H18" s="38"/>
      <c r="I18" s="12"/>
    </row>
    <row r="19" spans="1:9" ht="15.5" x14ac:dyDescent="0.35">
      <c r="A19" s="28">
        <v>19</v>
      </c>
      <c r="B19" s="44" t="s">
        <v>43</v>
      </c>
      <c r="C19" s="38"/>
      <c r="D19" s="38"/>
      <c r="E19" s="39"/>
      <c r="F19" s="40"/>
      <c r="G19" s="38"/>
      <c r="H19" s="38"/>
      <c r="I19" s="12"/>
    </row>
    <row r="20" spans="1:9" ht="15.5" x14ac:dyDescent="0.35">
      <c r="A20" s="28">
        <v>20</v>
      </c>
      <c r="B20" s="44" t="s">
        <v>44</v>
      </c>
      <c r="C20" s="38"/>
      <c r="D20" s="38"/>
      <c r="E20" s="39"/>
      <c r="F20" s="40"/>
      <c r="G20" s="38"/>
      <c r="H20" s="38"/>
      <c r="I20" s="12"/>
    </row>
    <row r="21" spans="1:9" ht="15.5" x14ac:dyDescent="0.35">
      <c r="A21" s="28">
        <v>21</v>
      </c>
      <c r="B21" s="44" t="s">
        <v>45</v>
      </c>
      <c r="C21" s="38"/>
      <c r="D21" s="38"/>
      <c r="E21" s="39"/>
      <c r="F21" s="40"/>
      <c r="G21" s="38"/>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c r="H28" s="38"/>
      <c r="I28" s="12"/>
    </row>
    <row r="29" spans="1:9" ht="15.5" x14ac:dyDescent="0.35">
      <c r="A29" s="28">
        <v>30</v>
      </c>
      <c r="B29" s="44" t="s">
        <v>53</v>
      </c>
      <c r="C29" s="32"/>
      <c r="D29" s="32"/>
      <c r="E29" s="33"/>
      <c r="F29" s="40"/>
      <c r="G29" s="38"/>
      <c r="H29" s="38"/>
      <c r="I29" s="12"/>
    </row>
    <row r="30" spans="1:9" ht="15.5" x14ac:dyDescent="0.35">
      <c r="A30" s="28">
        <v>31</v>
      </c>
      <c r="B30" s="44" t="s">
        <v>54</v>
      </c>
      <c r="C30" s="32"/>
      <c r="D30" s="32"/>
      <c r="E30" s="33"/>
      <c r="F30" s="40"/>
      <c r="G30" s="38"/>
      <c r="H30" s="38"/>
      <c r="I30" s="12"/>
    </row>
    <row r="31" spans="1:9" ht="15.5" x14ac:dyDescent="0.35">
      <c r="A31" s="28">
        <v>32</v>
      </c>
      <c r="B31" s="44" t="s">
        <v>55</v>
      </c>
      <c r="C31" s="32"/>
      <c r="D31" s="32"/>
      <c r="E31" s="33"/>
      <c r="F31" s="40"/>
      <c r="G31" s="38"/>
      <c r="H31" s="38"/>
      <c r="I31" s="12"/>
    </row>
    <row r="32" spans="1:9" ht="15.5" x14ac:dyDescent="0.35">
      <c r="A32" s="28">
        <v>33</v>
      </c>
      <c r="B32" s="44" t="s">
        <v>56</v>
      </c>
      <c r="C32" s="32"/>
      <c r="D32" s="32"/>
      <c r="E32" s="33"/>
      <c r="F32" s="40"/>
      <c r="G32" s="38"/>
      <c r="H32" s="38"/>
      <c r="I32" s="12"/>
    </row>
    <row r="33" spans="1:9" ht="15.5" x14ac:dyDescent="0.35">
      <c r="A33" s="28" t="s">
        <v>57</v>
      </c>
      <c r="B33" s="44" t="s">
        <v>58</v>
      </c>
      <c r="C33" s="32"/>
      <c r="D33" s="32"/>
      <c r="E33" s="33"/>
      <c r="F33" s="40"/>
      <c r="G33" s="38"/>
      <c r="H33" s="38"/>
      <c r="I33" s="12"/>
    </row>
    <row r="34" spans="1:9" ht="15.5" x14ac:dyDescent="0.35">
      <c r="A34" s="28">
        <v>34</v>
      </c>
      <c r="B34" s="44" t="s">
        <v>59</v>
      </c>
      <c r="C34" s="32"/>
      <c r="D34" s="32"/>
      <c r="E34" s="33"/>
      <c r="F34" s="40"/>
      <c r="G34" s="38"/>
      <c r="H34" s="38"/>
      <c r="I34" s="12"/>
    </row>
    <row r="35" spans="1:9" ht="15.5" x14ac:dyDescent="0.35">
      <c r="A35" s="28">
        <v>35</v>
      </c>
      <c r="B35" s="44" t="s">
        <v>60</v>
      </c>
      <c r="C35" s="32"/>
      <c r="D35" s="32"/>
      <c r="E35" s="33"/>
      <c r="F35" s="40"/>
      <c r="G35" s="38"/>
      <c r="H35" s="38"/>
      <c r="I35" s="12"/>
    </row>
    <row r="36" spans="1:9" ht="16" thickBot="1" x14ac:dyDescent="0.4">
      <c r="A36" s="29">
        <v>36</v>
      </c>
      <c r="B36" s="45" t="s">
        <v>61</v>
      </c>
      <c r="C36" s="34"/>
      <c r="D36" s="34"/>
      <c r="E36" s="35"/>
      <c r="F36" s="41"/>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x14ac:dyDescent="0.35"/>
  <cols>
    <col min="1" max="1" width="8.26953125" style="83" customWidth="1"/>
    <col min="2" max="2" width="6.54296875" style="83" bestFit="1" customWidth="1"/>
    <col min="3" max="3" width="50.7265625" style="83" customWidth="1"/>
    <col min="4" max="5" width="55.7265625" style="83" customWidth="1"/>
    <col min="6" max="8" width="16.7265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c r="E6" s="38"/>
    </row>
    <row r="7" spans="1:9" ht="15.5" x14ac:dyDescent="0.35">
      <c r="B7" s="94">
        <v>7</v>
      </c>
      <c r="C7" s="95" t="s">
        <v>31</v>
      </c>
      <c r="D7" s="38"/>
      <c r="E7" s="38"/>
    </row>
    <row r="8" spans="1:9" ht="15.5" x14ac:dyDescent="0.35">
      <c r="B8" s="94">
        <v>8</v>
      </c>
      <c r="C8" s="95" t="s">
        <v>32</v>
      </c>
      <c r="D8" s="38"/>
      <c r="E8" s="38"/>
    </row>
    <row r="9" spans="1:9" ht="31" x14ac:dyDescent="0.35">
      <c r="B9" s="94">
        <v>9</v>
      </c>
      <c r="C9" s="95" t="s">
        <v>33</v>
      </c>
      <c r="D9" s="38"/>
      <c r="E9" s="38"/>
    </row>
    <row r="10" spans="1:9" ht="15.5" x14ac:dyDescent="0.35">
      <c r="B10" s="94">
        <v>10</v>
      </c>
      <c r="C10" s="95" t="s">
        <v>34</v>
      </c>
      <c r="D10" s="38"/>
      <c r="E10" s="38"/>
    </row>
    <row r="11" spans="1:9" ht="15.5" x14ac:dyDescent="0.35">
      <c r="B11" s="94">
        <v>11</v>
      </c>
      <c r="C11" s="95" t="s">
        <v>35</v>
      </c>
      <c r="D11" s="38"/>
      <c r="E11" s="38"/>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c r="E14" s="38"/>
    </row>
    <row r="15" spans="1:9" ht="31" x14ac:dyDescent="0.35">
      <c r="B15" s="94">
        <v>16</v>
      </c>
      <c r="C15" s="95" t="s">
        <v>40</v>
      </c>
      <c r="D15" s="38"/>
      <c r="E15" s="38"/>
    </row>
    <row r="16" spans="1:9" ht="31" x14ac:dyDescent="0.35">
      <c r="B16" s="94">
        <v>17</v>
      </c>
      <c r="C16" s="95" t="s">
        <v>41</v>
      </c>
      <c r="D16" s="38"/>
      <c r="E16" s="38"/>
    </row>
    <row r="17" spans="2:5" ht="15.5" x14ac:dyDescent="0.35">
      <c r="B17" s="94">
        <v>18</v>
      </c>
      <c r="C17" s="95" t="s">
        <v>42</v>
      </c>
      <c r="D17" s="38"/>
      <c r="E17" s="38"/>
    </row>
    <row r="18" spans="2:5" ht="15.5" x14ac:dyDescent="0.35">
      <c r="B18" s="94">
        <v>19</v>
      </c>
      <c r="C18" s="95" t="s">
        <v>43</v>
      </c>
      <c r="D18" s="38"/>
      <c r="E18" s="38"/>
    </row>
    <row r="19" spans="2:5" ht="15.5" x14ac:dyDescent="0.35">
      <c r="B19" s="94">
        <v>20</v>
      </c>
      <c r="C19" s="95" t="s">
        <v>44</v>
      </c>
      <c r="D19" s="38"/>
      <c r="E19" s="38"/>
    </row>
    <row r="20" spans="2:5" ht="15.5" x14ac:dyDescent="0.35">
      <c r="B20" s="94">
        <v>21</v>
      </c>
      <c r="C20" s="95" t="s">
        <v>45</v>
      </c>
      <c r="D20" s="38"/>
      <c r="E20" s="38"/>
    </row>
    <row r="21" spans="2:5" ht="15.5" x14ac:dyDescent="0.35">
      <c r="B21" s="94">
        <v>22</v>
      </c>
      <c r="C21" s="95" t="s">
        <v>46</v>
      </c>
      <c r="D21" s="38"/>
      <c r="E21" s="38"/>
    </row>
    <row r="22" spans="2:5" ht="31" x14ac:dyDescent="0.35">
      <c r="B22" s="94">
        <v>23</v>
      </c>
      <c r="C22" s="95" t="s">
        <v>47</v>
      </c>
      <c r="D22" s="38"/>
      <c r="E22" s="38"/>
    </row>
    <row r="23" spans="2:5" ht="15.5" x14ac:dyDescent="0.35">
      <c r="B23" s="94">
        <v>24</v>
      </c>
      <c r="C23" s="95" t="s">
        <v>48</v>
      </c>
      <c r="D23" s="38"/>
      <c r="E23" s="38"/>
    </row>
    <row r="24" spans="2:5" ht="15.5" x14ac:dyDescent="0.35">
      <c r="B24" s="94">
        <v>26</v>
      </c>
      <c r="C24" s="95" t="s">
        <v>49</v>
      </c>
      <c r="D24" s="38"/>
      <c r="E24" s="38"/>
    </row>
    <row r="25" spans="2:5" ht="15.5" x14ac:dyDescent="0.35">
      <c r="B25" s="94">
        <v>27</v>
      </c>
      <c r="C25" s="95" t="s">
        <v>50</v>
      </c>
      <c r="D25" s="38"/>
      <c r="E25" s="38"/>
    </row>
    <row r="26" spans="2:5" ht="15.5" x14ac:dyDescent="0.35">
      <c r="B26" s="94">
        <v>28</v>
      </c>
      <c r="C26" s="95" t="s">
        <v>51</v>
      </c>
      <c r="D26" s="38"/>
      <c r="E26" s="38"/>
    </row>
    <row r="27" spans="2:5" ht="15.5" x14ac:dyDescent="0.35">
      <c r="B27" s="94">
        <v>29</v>
      </c>
      <c r="C27" s="95" t="s">
        <v>87</v>
      </c>
      <c r="D27" s="38"/>
      <c r="E27" s="38"/>
    </row>
    <row r="28" spans="2:5" ht="15.5" x14ac:dyDescent="0.35">
      <c r="B28" s="94">
        <v>30</v>
      </c>
      <c r="C28" s="95" t="s">
        <v>53</v>
      </c>
      <c r="D28" s="38"/>
      <c r="E28" s="38"/>
    </row>
    <row r="29" spans="2:5" ht="15.5" x14ac:dyDescent="0.35">
      <c r="B29" s="94">
        <v>31</v>
      </c>
      <c r="C29" s="95" t="s">
        <v>54</v>
      </c>
      <c r="D29" s="38"/>
      <c r="E29" s="38"/>
    </row>
    <row r="30" spans="2:5" ht="31" x14ac:dyDescent="0.35">
      <c r="B30" s="94">
        <v>32</v>
      </c>
      <c r="C30" s="95" t="s">
        <v>55</v>
      </c>
      <c r="D30" s="38"/>
      <c r="E30" s="38"/>
    </row>
    <row r="31" spans="2:5" ht="15.5" x14ac:dyDescent="0.35">
      <c r="B31" s="94">
        <v>33</v>
      </c>
      <c r="C31" s="95" t="s">
        <v>56</v>
      </c>
      <c r="D31" s="38"/>
      <c r="E31" s="38"/>
    </row>
    <row r="32" spans="2:5" ht="15.5" x14ac:dyDescent="0.35">
      <c r="B32" s="94" t="s">
        <v>57</v>
      </c>
      <c r="C32" s="95" t="s">
        <v>58</v>
      </c>
      <c r="D32" s="38"/>
      <c r="E32" s="38"/>
    </row>
    <row r="33" spans="2:5" ht="15.5" x14ac:dyDescent="0.35">
      <c r="B33" s="94">
        <v>34</v>
      </c>
      <c r="C33" s="95" t="s">
        <v>59</v>
      </c>
      <c r="D33" s="38"/>
      <c r="E33" s="38"/>
    </row>
    <row r="34" spans="2:5" ht="15.5" x14ac:dyDescent="0.35">
      <c r="B34" s="94">
        <v>35</v>
      </c>
      <c r="C34" s="95" t="s">
        <v>60</v>
      </c>
      <c r="D34" s="38"/>
      <c r="E34" s="38"/>
    </row>
    <row r="35" spans="2:5" ht="16" thickBot="1" x14ac:dyDescent="0.4">
      <c r="B35" s="96">
        <v>36</v>
      </c>
      <c r="C35" s="97"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2021-05-04T17:01:32Z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7599526-06ca-49cc-9fa9-5307800a949a_Enabled">
    <vt:lpwstr>True</vt:lpwstr>
  </property>
  <property fmtid="{D5CDD505-2E9C-101B-9397-08002B2CF9AE}" pid="5" name="MSIP_Label_67599526-06ca-49cc-9fa9-5307800a949a_SiteId">
    <vt:lpwstr>fabb61b8-3afe-4e75-b934-a47f782b8cd7</vt:lpwstr>
  </property>
  <property fmtid="{D5CDD505-2E9C-101B-9397-08002B2CF9AE}" pid="6" name="MSIP_Label_67599526-06ca-49cc-9fa9-5307800a949a_Owner">
    <vt:lpwstr>A662874@aeth.aetna.com</vt:lpwstr>
  </property>
  <property fmtid="{D5CDD505-2E9C-101B-9397-08002B2CF9AE}" pid="7" name="MSIP_Label_67599526-06ca-49cc-9fa9-5307800a949a_SetDate">
    <vt:lpwstr>2021-02-28T12:22:59.2289843Z</vt:lpwstr>
  </property>
  <property fmtid="{D5CDD505-2E9C-101B-9397-08002B2CF9AE}" pid="8" name="MSIP_Label_67599526-06ca-49cc-9fa9-5307800a949a_Name">
    <vt:lpwstr>Proprietary</vt:lpwstr>
  </property>
  <property fmtid="{D5CDD505-2E9C-101B-9397-08002B2CF9AE}" pid="9" name="MSIP_Label_67599526-06ca-49cc-9fa9-5307800a949a_Application">
    <vt:lpwstr>Microsoft Azure Information Protection</vt:lpwstr>
  </property>
  <property fmtid="{D5CDD505-2E9C-101B-9397-08002B2CF9AE}" pid="10" name="MSIP_Label_67599526-06ca-49cc-9fa9-5307800a949a_ActionId">
    <vt:lpwstr>44aae312-7c48-4169-b561-964d06d03617</vt:lpwstr>
  </property>
  <property fmtid="{D5CDD505-2E9C-101B-9397-08002B2CF9AE}" pid="11" name="MSIP_Label_67599526-06ca-49cc-9fa9-5307800a949a_Extended_MSFT_Method">
    <vt:lpwstr>Automatic</vt:lpwstr>
  </property>
  <property fmtid="{D5CDD505-2E9C-101B-9397-08002B2CF9AE}" pid="12" name="Sensitivity">
    <vt:lpwstr>Proprietary</vt:lpwstr>
  </property>
</Properties>
</file>