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th.fougere\Downloads\"/>
    </mc:Choice>
  </mc:AlternateContent>
  <xr:revisionPtr revIDLastSave="0" documentId="13_ncr:1_{D0BCB282-B111-4E5F-A913-C0EE5DD8E101}" xr6:coauthVersionLast="46" xr6:coauthVersionMax="46" xr10:uidLastSave="{00000000-0000-0000-0000-000000000000}"/>
  <workbookProtection workbookPassword="8FA1" lockStructure="1"/>
  <bookViews>
    <workbookView xWindow="-108" yWindow="-108" windowWidth="23256" windowHeight="12576" tabRatio="745" xr2:uid="{00000000-000D-0000-FFFF-FFFF00000000}"/>
  </bookViews>
  <sheets>
    <sheet name="CoverSheet" sheetId="12" r:id="rId1"/>
    <sheet name="L1" sheetId="1" r:id="rId2"/>
    <sheet name="L2" sheetId="4" r:id="rId3"/>
    <sheet name="L3" sheetId="2" r:id="rId4"/>
    <sheet name="L4" sheetId="3" r:id="rId5"/>
    <sheet name="Life Credibility Table" sheetId="16" r:id="rId6"/>
  </sheets>
  <definedNames>
    <definedName name="_xlnm.Print_Area" localSheetId="0">CoverSheet!$A$1:$J$52</definedName>
    <definedName name="_xlnm.Print_Area" localSheetId="1">'L1'!$A$1:$K$47</definedName>
    <definedName name="_xlnm.Print_Area" localSheetId="2">'L2'!$A$1:$K$43</definedName>
    <definedName name="_xlnm.Print_Area" localSheetId="3">'L3'!$A$1:$L$42</definedName>
    <definedName name="_xlnm.Print_Area" localSheetId="4">'L4'!$A$1:$K$45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7" i="1"/>
  <c r="C6" i="1"/>
  <c r="C5" i="1"/>
  <c r="B9" i="4"/>
  <c r="C7" i="4"/>
  <c r="C6" i="4"/>
  <c r="C5" i="4"/>
  <c r="B9" i="2"/>
  <c r="C7" i="2"/>
  <c r="C6" i="2"/>
  <c r="C5" i="2"/>
  <c r="B9" i="3"/>
  <c r="C7" i="3"/>
  <c r="C6" i="3"/>
  <c r="C5" i="3"/>
  <c r="J28" i="1"/>
  <c r="N2" i="1"/>
  <c r="L34" i="1"/>
  <c r="H28" i="1"/>
  <c r="M2" i="1"/>
  <c r="L33" i="1" s="1"/>
  <c r="M7" i="1"/>
  <c r="M8" i="1"/>
  <c r="M6" i="1"/>
  <c r="M4" i="1"/>
  <c r="L27" i="1"/>
  <c r="L26" i="1" s="1"/>
  <c r="N4" i="1"/>
  <c r="N5" i="1"/>
  <c r="L31" i="1"/>
  <c r="L29" i="1" s="1"/>
  <c r="N7" i="1"/>
  <c r="N6" i="1"/>
  <c r="N8" i="1"/>
  <c r="N3" i="1"/>
  <c r="M3" i="1"/>
  <c r="J32" i="3"/>
  <c r="J37" i="3" s="1"/>
  <c r="J24" i="3"/>
  <c r="K34" i="2"/>
  <c r="E36" i="2" s="1"/>
  <c r="K37" i="2"/>
  <c r="H21" i="4" s="1"/>
  <c r="E35" i="2"/>
  <c r="A39" i="4"/>
  <c r="A38" i="4"/>
  <c r="K22" i="2"/>
  <c r="E23" i="2" s="1"/>
  <c r="K25" i="2"/>
  <c r="F21" i="4" s="1"/>
  <c r="E24" i="2"/>
  <c r="H19" i="4"/>
  <c r="B43" i="1"/>
  <c r="I13" i="2"/>
  <c r="G13" i="2"/>
  <c r="E13" i="2"/>
  <c r="B45" i="1"/>
  <c r="B41" i="1"/>
  <c r="B39" i="1"/>
  <c r="H32" i="3"/>
  <c r="H35" i="3" s="1"/>
  <c r="H24" i="3"/>
  <c r="J16" i="3"/>
  <c r="J19" i="3"/>
  <c r="H16" i="3"/>
  <c r="H19" i="3" s="1"/>
  <c r="I16" i="2"/>
  <c r="K16" i="2"/>
  <c r="F15" i="4" s="1"/>
  <c r="I29" i="2"/>
  <c r="K29" i="2"/>
  <c r="H15" i="4" s="1"/>
  <c r="H30" i="4" s="1"/>
  <c r="M5" i="1"/>
  <c r="J21" i="4" l="1"/>
  <c r="J15" i="4"/>
  <c r="F30" i="4"/>
  <c r="J30" i="4" s="1"/>
  <c r="J35" i="3"/>
  <c r="I19" i="2"/>
  <c r="K19" i="2" s="1"/>
  <c r="F17" i="4" s="1"/>
  <c r="F19" i="4"/>
  <c r="J19" i="4" s="1"/>
  <c r="J24" i="4" s="1"/>
  <c r="H37" i="3"/>
  <c r="I31" i="2"/>
  <c r="K31" i="2" s="1"/>
  <c r="H17" i="4" s="1"/>
  <c r="J17" i="4" l="1"/>
  <c r="J32" i="4" s="1"/>
  <c r="F34" i="4" s="1"/>
  <c r="F36" i="4" s="1"/>
  <c r="H34" i="4"/>
  <c r="H36" i="4" s="1"/>
</calcChain>
</file>

<file path=xl/sharedStrings.xml><?xml version="1.0" encoding="utf-8"?>
<sst xmlns="http://schemas.openxmlformats.org/spreadsheetml/2006/main" count="207" uniqueCount="141">
  <si>
    <t>FORM L1</t>
  </si>
  <si>
    <t>STATE OF MAINE</t>
  </si>
  <si>
    <t>CASE</t>
  </si>
  <si>
    <t>Classes of Business (Check all that apply):</t>
  </si>
  <si>
    <t>Mode of Premium Payment:</t>
  </si>
  <si>
    <t>Plan of Benefits:</t>
  </si>
  <si>
    <t xml:space="preserve">Check one or both: </t>
  </si>
  <si>
    <t>MONTHLY PREMIUM PER $1000</t>
  </si>
  <si>
    <t>Single Life</t>
  </si>
  <si>
    <t>Joint Life</t>
  </si>
  <si>
    <t>Case Rate to be Used</t>
  </si>
  <si>
    <t>Effective Date of New Rates or Renewal</t>
  </si>
  <si>
    <t xml:space="preserve">  Date of Present Rates</t>
  </si>
  <si>
    <t>(Type or Print)</t>
  </si>
  <si>
    <t>FORM L2</t>
  </si>
  <si>
    <t>MAINE EXPERIENCE LAST THREE YEARS</t>
  </si>
  <si>
    <t>SINGLE</t>
  </si>
  <si>
    <t>JOINT</t>
  </si>
  <si>
    <t>TOTAL</t>
  </si>
  <si>
    <t>XXX</t>
  </si>
  <si>
    <t>G.  Expected Losses [A x F/E]</t>
  </si>
  <si>
    <t>+</t>
  </si>
  <si>
    <t>=</t>
  </si>
  <si>
    <t>H.  Actual/Expected Ratio [B/G]</t>
  </si>
  <si>
    <t>I.  Deviation [D x (H - 1) x F]</t>
  </si>
  <si>
    <t>J.  Deviated Rate [E + I]</t>
  </si>
  <si>
    <t>(from Form L3)</t>
  </si>
  <si>
    <t>FORM L3</t>
  </si>
  <si>
    <t>Year Ending:</t>
  </si>
  <si>
    <t>SINGLE LIFE</t>
  </si>
  <si>
    <t>A. Earned Premium at Prima</t>
  </si>
  <si>
    <t xml:space="preserve">     Facie Rate</t>
  </si>
  <si>
    <t>B. Incurred Losses</t>
  </si>
  <si>
    <t xml:space="preserve">        </t>
  </si>
  <si>
    <t>JOINT LIFE</t>
  </si>
  <si>
    <t>FORM L4</t>
  </si>
  <si>
    <t>1.  Actual Earned Premiums</t>
  </si>
  <si>
    <t>Joint</t>
  </si>
  <si>
    <t>Single</t>
  </si>
  <si>
    <t>a. Gross premium written (before deduction for</t>
  </si>
  <si>
    <t xml:space="preserve">     Dividends and Experience Rating Credits)</t>
  </si>
  <si>
    <t>b. Refunds on Termination</t>
  </si>
  <si>
    <t>c. Net [a - b]</t>
  </si>
  <si>
    <t>d. Premium reserve, beginning of period</t>
  </si>
  <si>
    <t>e. Premium reserve, end of period</t>
  </si>
  <si>
    <t>f. Actual Earned Premiums [c + d - e]</t>
  </si>
  <si>
    <t>2.  Prima Facie Earned Premiums</t>
  </si>
  <si>
    <t>b. Earned Premium at prima facie rate</t>
  </si>
  <si>
    <t>3.  Incurred Claims</t>
  </si>
  <si>
    <t>a. Claims paid</t>
  </si>
  <si>
    <t>b. Unreported claims, beginning of period</t>
  </si>
  <si>
    <t>c. Unreported claims, end of period</t>
  </si>
  <si>
    <t>e. Claim reserve, end of period</t>
  </si>
  <si>
    <t>d. Claim reserve, beginning of period</t>
  </si>
  <si>
    <t>4. Loss Ratio</t>
  </si>
  <si>
    <t>a. Actual loss ratio (3f/1f)</t>
  </si>
  <si>
    <t>b. Loss ratio at prima facie rate</t>
  </si>
  <si>
    <t xml:space="preserve">    (3f/2b)</t>
  </si>
  <si>
    <t>f. Incurred claims (a - b + c - d + e)</t>
  </si>
  <si>
    <t>CREDIT LIFE INSURANCE SUMMARY REPORT</t>
  </si>
  <si>
    <t xml:space="preserve">    [Single: (a x .00050); Joint: (a x .00084]</t>
  </si>
  <si>
    <t>5. State basis for incurred but unreported claims:</t>
  </si>
  <si>
    <t>(a) credit unions</t>
  </si>
  <si>
    <t>(b) commercial &amp; savings banks</t>
  </si>
  <si>
    <t>(c)  finance companies</t>
  </si>
  <si>
    <t>(e) other sales finance</t>
  </si>
  <si>
    <t>(g) all others</t>
  </si>
  <si>
    <t>(d) motor vehicle dealers</t>
  </si>
  <si>
    <t>(f) production credit associations; bank agricultural loans</t>
  </si>
  <si>
    <t>Single Premium</t>
  </si>
  <si>
    <t>Revolving Account</t>
  </si>
  <si>
    <t>Decreasing</t>
  </si>
  <si>
    <t>Non-Decreasing</t>
  </si>
  <si>
    <t>Calculated Case Rate (from Form L2, Line J)</t>
  </si>
  <si>
    <t>Company Name:</t>
  </si>
  <si>
    <t>NAIC number:</t>
  </si>
  <si>
    <t>(signature not required if filed electronically)</t>
  </si>
  <si>
    <t>E-Mail:</t>
  </si>
  <si>
    <t>Position:</t>
  </si>
  <si>
    <t>Name:</t>
  </si>
  <si>
    <t>Signed:</t>
  </si>
  <si>
    <t>Phone:</t>
  </si>
  <si>
    <t>The information above and on Forms L2, L3 and L4 attached is true to</t>
  </si>
  <si>
    <t>the best of my knowledge.</t>
  </si>
  <si>
    <t>CASE:</t>
  </si>
  <si>
    <t>Outstanding Balance (Monthly Premium)</t>
  </si>
  <si>
    <t>(Use TOTAL factor for both SINGLE and JOINT)</t>
  </si>
  <si>
    <t>D. Credibility Factor (from table)</t>
  </si>
  <si>
    <t>(Use TOTAL ratio for both SINGLE and JOINT)</t>
  </si>
  <si>
    <t>C.* 1. Number of Life Years Covered</t>
  </si>
  <si>
    <t xml:space="preserve">      2. Number of Claims Incurred</t>
  </si>
  <si>
    <t>* Complete either C.1. Or C.2., as elected in writing pursuant to Section 11 of Rule - Chapter 220.</t>
  </si>
  <si>
    <t>A. Earned Premium at Prima Facie Rate</t>
  </si>
  <si>
    <t>CREDIT LIFE INSURANCE EXPERIENCE REPORT</t>
  </si>
  <si>
    <t>(from L4)</t>
  </si>
  <si>
    <t>* Complete either C.1. Or C.2., as elected in writing pursuant to Section 11 of Rule Chapter 220.</t>
  </si>
  <si>
    <t>CREDIT LIFE INSURANCE WORKSHEET</t>
  </si>
  <si>
    <t>COVER PAGE</t>
  </si>
  <si>
    <t>For Calendar Year:</t>
  </si>
  <si>
    <t>Low Range</t>
  </si>
  <si>
    <t>High Range</t>
  </si>
  <si>
    <t># of Life Years</t>
  </si>
  <si>
    <t># of Claims Incurred</t>
  </si>
  <si>
    <t>Credibility Factor</t>
  </si>
  <si>
    <t>LIFE CREDIBILITY TABLE</t>
  </si>
  <si>
    <t>C.</t>
  </si>
  <si>
    <t>Number of Life Years</t>
  </si>
  <si>
    <t>Number of Claims</t>
  </si>
  <si>
    <t>You modified either the Prima Facia Rate or Claim Cost,</t>
  </si>
  <si>
    <t>For the State to accept these rates, you must attach an explanation.</t>
  </si>
  <si>
    <t>E.  ** Prima Facie Rate</t>
  </si>
  <si>
    <t>F.  ** Prima Facie Claim Cost</t>
  </si>
  <si>
    <t>** If Prima Facie Rates or Claim Cost are modified from standard, explanation is required.</t>
  </si>
  <si>
    <t>Case:</t>
  </si>
  <si>
    <t>Fixed Monthly Premium</t>
  </si>
  <si>
    <t>Phone / Fax:</t>
  </si>
  <si>
    <t>Address1:</t>
  </si>
  <si>
    <t>Address2:</t>
  </si>
  <si>
    <t>City - State - Zip:</t>
  </si>
  <si>
    <t>City</t>
  </si>
  <si>
    <t>State</t>
  </si>
  <si>
    <t>Zip</t>
  </si>
  <si>
    <t>Present Case Rate (Current Rate)</t>
  </si>
  <si>
    <t>(Indicated Rate)</t>
  </si>
  <si>
    <t>Condition</t>
  </si>
  <si>
    <t>Indicated Rate &gt; Current Rate</t>
  </si>
  <si>
    <t>(Indicated Rate-Current Rate)/IndicatedRate&lt;.1</t>
  </si>
  <si>
    <t>Indicated Rate = Current Rate</t>
  </si>
  <si>
    <t>Indicated Rate is NULL</t>
  </si>
  <si>
    <t>Rate Used = Current Rate</t>
  </si>
  <si>
    <t>Current Rate is NULL</t>
  </si>
  <si>
    <t>Rate Used is NULL</t>
  </si>
  <si>
    <t>Classes of Business</t>
  </si>
  <si>
    <t>Plan of Benefits</t>
  </si>
  <si>
    <t>Dcreasing</t>
  </si>
  <si>
    <t>CREDIT LIFE REPORT</t>
  </si>
  <si>
    <t>Effective Date of Last Rate Revision*</t>
  </si>
  <si>
    <t>*  Enter the date the rates were initially implemented if there have not been any rate revisions.</t>
  </si>
  <si>
    <t>Completed By:</t>
  </si>
  <si>
    <t>Form Updated: 8-23-2006</t>
  </si>
  <si>
    <t>a. Insured Balance [See Section 9.D (3) of Rule]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</si>
</sst>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#,##0.000"/>
    <numFmt numFmtId="167" formatCode="[&lt;=9999999]###\-####;\(###\)\ ###\-####"/>
    <numFmt numFmtId="168" formatCode="0.000%"/>
  </numFmts>
  <fonts count="2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2"/>
      <color indexed="2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vertAlign val="superscript"/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6" fillId="2" borderId="0" xfId="0" applyFont="1" applyFill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5" fillId="2" borderId="0" xfId="0" quotePrefix="1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0" xfId="0" quotePrefix="1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7" fillId="2" borderId="0" xfId="0" applyFont="1" applyFill="1" applyBorder="1" applyProtection="1">
      <protection hidden="1"/>
    </xf>
    <xf numFmtId="43" fontId="3" fillId="2" borderId="0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3" fontId="4" fillId="2" borderId="0" xfId="1" applyNumberFormat="1" applyFont="1" applyFill="1" applyProtection="1">
      <protection hidden="1"/>
    </xf>
    <xf numFmtId="166" fontId="3" fillId="2" borderId="1" xfId="3" applyNumberFormat="1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center"/>
      <protection hidden="1"/>
    </xf>
    <xf numFmtId="0" fontId="4" fillId="2" borderId="0" xfId="0" quotePrefix="1" applyFont="1" applyFill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0" xfId="0" quotePrefix="1" applyFont="1" applyFill="1" applyBorder="1" applyAlignment="1" applyProtection="1">
      <protection hidden="1"/>
    </xf>
    <xf numFmtId="0" fontId="7" fillId="2" borderId="1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left"/>
      <protection hidden="1"/>
    </xf>
    <xf numFmtId="165" fontId="3" fillId="2" borderId="2" xfId="1" applyNumberFormat="1" applyFont="1" applyFill="1" applyBorder="1" applyAlignment="1" applyProtection="1">
      <protection hidden="1"/>
    </xf>
    <xf numFmtId="165" fontId="3" fillId="2" borderId="2" xfId="0" applyNumberFormat="1" applyFont="1" applyFill="1" applyBorder="1" applyProtection="1">
      <protection hidden="1"/>
    </xf>
    <xf numFmtId="165" fontId="3" fillId="2" borderId="0" xfId="1" applyNumberFormat="1" applyFont="1" applyFill="1" applyBorder="1" applyAlignment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protection hidden="1"/>
    </xf>
    <xf numFmtId="43" fontId="4" fillId="2" borderId="0" xfId="1" applyFont="1" applyFill="1" applyProtection="1">
      <protection hidden="1"/>
    </xf>
    <xf numFmtId="43" fontId="4" fillId="2" borderId="0" xfId="1" applyFont="1" applyFill="1" applyAlignment="1" applyProtection="1">
      <alignment horizontal="left"/>
      <protection hidden="1"/>
    </xf>
    <xf numFmtId="43" fontId="4" fillId="2" borderId="0" xfId="1" applyFont="1" applyFill="1" applyBorder="1" applyProtection="1">
      <protection hidden="1"/>
    </xf>
    <xf numFmtId="43" fontId="4" fillId="2" borderId="0" xfId="1" applyFont="1" applyFill="1" applyBorder="1" applyAlignment="1" applyProtection="1">
      <protection hidden="1"/>
    </xf>
    <xf numFmtId="43" fontId="4" fillId="2" borderId="0" xfId="1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165" fontId="4" fillId="2" borderId="0" xfId="1" applyNumberFormat="1" applyFont="1" applyFill="1" applyProtection="1">
      <protection hidden="1"/>
    </xf>
    <xf numFmtId="165" fontId="4" fillId="2" borderId="0" xfId="1" applyNumberFormat="1" applyFont="1" applyFill="1" applyBorder="1" applyProtection="1">
      <protection hidden="1"/>
    </xf>
    <xf numFmtId="0" fontId="13" fillId="2" borderId="0" xfId="0" quotePrefix="1" applyFont="1" applyFill="1" applyAlignment="1" applyProtection="1">
      <alignment horizontal="left"/>
      <protection hidden="1"/>
    </xf>
    <xf numFmtId="0" fontId="4" fillId="2" borderId="0" xfId="0" quotePrefix="1" applyFont="1" applyFill="1" applyAlignment="1" applyProtection="1">
      <alignment horizontal="left"/>
      <protection hidden="1"/>
    </xf>
    <xf numFmtId="4" fontId="4" fillId="2" borderId="0" xfId="0" applyNumberFormat="1" applyFont="1" applyFill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8" fillId="2" borderId="0" xfId="0" quotePrefix="1" applyFont="1" applyFill="1" applyAlignment="1" applyProtection="1">
      <alignment horizontal="left"/>
      <protection hidden="1"/>
    </xf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0" fontId="8" fillId="3" borderId="3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horizontal="center"/>
      <protection hidden="1"/>
    </xf>
    <xf numFmtId="2" fontId="8" fillId="3" borderId="5" xfId="0" applyNumberFormat="1" applyFont="1" applyFill="1" applyBorder="1" applyAlignment="1" applyProtection="1">
      <alignment horizontal="center"/>
      <protection hidden="1"/>
    </xf>
    <xf numFmtId="2" fontId="8" fillId="3" borderId="6" xfId="0" applyNumberFormat="1" applyFont="1" applyFill="1" applyBorder="1" applyAlignment="1" applyProtection="1">
      <alignment horizontal="center"/>
      <protection hidden="1"/>
    </xf>
    <xf numFmtId="165" fontId="14" fillId="2" borderId="0" xfId="1" applyNumberFormat="1" applyFont="1" applyFill="1" applyProtection="1">
      <protection hidden="1"/>
    </xf>
    <xf numFmtId="0" fontId="18" fillId="3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20" fillId="2" borderId="0" xfId="0" applyFont="1" applyFill="1" applyAlignment="1" applyProtection="1">
      <alignment horizontal="left"/>
      <protection hidden="1"/>
    </xf>
    <xf numFmtId="0" fontId="20" fillId="2" borderId="0" xfId="0" applyFont="1" applyFill="1" applyProtection="1">
      <protection hidden="1"/>
    </xf>
    <xf numFmtId="0" fontId="24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4" fontId="4" fillId="2" borderId="1" xfId="1" applyNumberFormat="1" applyFont="1" applyFill="1" applyBorder="1" applyAlignment="1" applyProtection="1">
      <alignment shrinkToFit="1"/>
      <protection locked="0"/>
    </xf>
    <xf numFmtId="4" fontId="3" fillId="2" borderId="1" xfId="1" applyNumberFormat="1" applyFont="1" applyFill="1" applyBorder="1" applyAlignment="1" applyProtection="1">
      <alignment shrinkToFit="1"/>
      <protection hidden="1"/>
    </xf>
    <xf numFmtId="3" fontId="4" fillId="2" borderId="1" xfId="1" applyNumberFormat="1" applyFont="1" applyFill="1" applyBorder="1" applyAlignment="1" applyProtection="1">
      <alignment shrinkToFit="1"/>
      <protection locked="0"/>
    </xf>
    <xf numFmtId="3" fontId="3" fillId="2" borderId="1" xfId="1" applyNumberFormat="1" applyFont="1" applyFill="1" applyBorder="1" applyAlignment="1" applyProtection="1">
      <alignment shrinkToFit="1"/>
      <protection hidden="1"/>
    </xf>
    <xf numFmtId="4" fontId="3" fillId="2" borderId="1" xfId="0" applyNumberFormat="1" applyFont="1" applyFill="1" applyBorder="1" applyAlignment="1" applyProtection="1">
      <alignment shrinkToFit="1"/>
      <protection hidden="1"/>
    </xf>
    <xf numFmtId="3" fontId="3" fillId="2" borderId="1" xfId="0" applyNumberFormat="1" applyFont="1" applyFill="1" applyBorder="1" applyAlignment="1" applyProtection="1">
      <alignment shrinkToFit="1"/>
      <protection hidden="1"/>
    </xf>
    <xf numFmtId="164" fontId="15" fillId="2" borderId="1" xfId="0" applyNumberFormat="1" applyFont="1" applyFill="1" applyBorder="1" applyAlignment="1" applyProtection="1">
      <alignment shrinkToFit="1"/>
      <protection hidden="1"/>
    </xf>
    <xf numFmtId="164" fontId="4" fillId="2" borderId="1" xfId="1" applyNumberFormat="1" applyFont="1" applyFill="1" applyBorder="1" applyAlignment="1" applyProtection="1">
      <alignment horizontal="center" shrinkToFit="1"/>
      <protection locked="0"/>
    </xf>
    <xf numFmtId="164" fontId="3" fillId="2" borderId="1" xfId="1" applyNumberFormat="1" applyFont="1" applyFill="1" applyBorder="1" applyAlignment="1" applyProtection="1">
      <alignment horizontal="right" shrinkToFit="1"/>
      <protection hidden="1"/>
    </xf>
    <xf numFmtId="4" fontId="3" fillId="2" borderId="1" xfId="1" applyNumberFormat="1" applyFont="1" applyFill="1" applyBorder="1" applyAlignment="1" applyProtection="1">
      <alignment horizontal="right" shrinkToFit="1"/>
      <protection hidden="1"/>
    </xf>
    <xf numFmtId="168" fontId="3" fillId="2" borderId="1" xfId="3" applyNumberFormat="1" applyFont="1" applyFill="1" applyBorder="1" applyAlignment="1" applyProtection="1">
      <alignment shrinkToFit="1"/>
      <protection hidden="1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Protection="1">
      <protection hidden="1"/>
    </xf>
    <xf numFmtId="164" fontId="4" fillId="2" borderId="1" xfId="0" applyNumberFormat="1" applyFont="1" applyFill="1" applyBorder="1" applyProtection="1">
      <protection locked="0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 vertical="top" wrapText="1"/>
      <protection hidden="1"/>
    </xf>
    <xf numFmtId="0" fontId="16" fillId="3" borderId="0" xfId="0" applyFont="1" applyFill="1" applyAlignment="1" applyProtection="1">
      <alignment horizontal="left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Alignment="1" applyProtection="1">
      <alignment horizontal="left"/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 indent="1"/>
      <protection hidden="1"/>
    </xf>
    <xf numFmtId="0" fontId="4" fillId="2" borderId="0" xfId="0" applyFont="1" applyFill="1" applyAlignment="1" applyProtection="1">
      <alignment horizontal="left" indent="2"/>
      <protection hidden="1"/>
    </xf>
    <xf numFmtId="0" fontId="4" fillId="2" borderId="0" xfId="0" applyFont="1" applyFill="1" applyAlignment="1" applyProtection="1">
      <alignment horizontal="left" vertical="top" indent="2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17" fillId="3" borderId="0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left"/>
      <protection hidden="1"/>
    </xf>
    <xf numFmtId="0" fontId="18" fillId="3" borderId="0" xfId="0" applyFont="1" applyFill="1" applyBorder="1" applyProtection="1">
      <protection hidden="1"/>
    </xf>
    <xf numFmtId="3" fontId="0" fillId="2" borderId="7" xfId="0" applyNumberFormat="1" applyFill="1" applyBorder="1" applyAlignment="1" applyProtection="1">
      <alignment horizontal="center"/>
      <protection hidden="1"/>
    </xf>
    <xf numFmtId="3" fontId="0" fillId="2" borderId="8" xfId="0" applyNumberFormat="1" applyFill="1" applyBorder="1" applyAlignment="1" applyProtection="1">
      <alignment horizontal="center"/>
      <protection hidden="1"/>
    </xf>
    <xf numFmtId="1" fontId="0" fillId="2" borderId="7" xfId="0" applyNumberFormat="1" applyFill="1" applyBorder="1" applyAlignment="1" applyProtection="1">
      <alignment horizontal="center"/>
      <protection hidden="1"/>
    </xf>
    <xf numFmtId="1" fontId="0" fillId="2" borderId="8" xfId="0" applyNumberFormat="1" applyFill="1" applyBorder="1" applyAlignment="1" applyProtection="1">
      <alignment horizontal="center"/>
      <protection hidden="1"/>
    </xf>
    <xf numFmtId="2" fontId="0" fillId="2" borderId="9" xfId="0" applyNumberFormat="1" applyFill="1" applyBorder="1" applyAlignment="1" applyProtection="1">
      <alignment horizontal="center"/>
      <protection hidden="1"/>
    </xf>
    <xf numFmtId="3" fontId="0" fillId="2" borderId="10" xfId="0" applyNumberFormat="1" applyFill="1" applyBorder="1" applyAlignment="1" applyProtection="1">
      <alignment horizontal="center"/>
      <protection hidden="1"/>
    </xf>
    <xf numFmtId="3" fontId="0" fillId="2" borderId="11" xfId="0" applyNumberFormat="1" applyFill="1" applyBorder="1" applyAlignment="1" applyProtection="1">
      <alignment horizontal="center"/>
      <protection hidden="1"/>
    </xf>
    <xf numFmtId="1" fontId="0" fillId="2" borderId="10" xfId="0" applyNumberFormat="1" applyFill="1" applyBorder="1" applyAlignment="1" applyProtection="1">
      <alignment horizontal="center"/>
      <protection hidden="1"/>
    </xf>
    <xf numFmtId="1" fontId="0" fillId="2" borderId="11" xfId="0" applyNumberFormat="1" applyFill="1" applyBorder="1" applyAlignment="1" applyProtection="1">
      <alignment horizontal="center"/>
      <protection hidden="1"/>
    </xf>
    <xf numFmtId="2" fontId="0" fillId="2" borderId="12" xfId="0" applyNumberFormat="1" applyFill="1" applyBorder="1" applyAlignment="1" applyProtection="1">
      <alignment horizontal="center"/>
      <protection hidden="1"/>
    </xf>
    <xf numFmtId="3" fontId="0" fillId="2" borderId="13" xfId="0" applyNumberFormat="1" applyFill="1" applyBorder="1" applyAlignment="1" applyProtection="1">
      <alignment horizontal="center"/>
      <protection hidden="1"/>
    </xf>
    <xf numFmtId="3" fontId="0" fillId="2" borderId="14" xfId="0" applyNumberFormat="1" applyFill="1" applyBorder="1" applyAlignment="1" applyProtection="1">
      <alignment horizontal="center"/>
      <protection hidden="1"/>
    </xf>
    <xf numFmtId="1" fontId="0" fillId="2" borderId="13" xfId="0" applyNumberFormat="1" applyFill="1" applyBorder="1" applyAlignment="1" applyProtection="1">
      <alignment horizontal="center"/>
      <protection hidden="1"/>
    </xf>
    <xf numFmtId="1" fontId="0" fillId="2" borderId="14" xfId="0" applyNumberFormat="1" applyFill="1" applyBorder="1" applyAlignment="1" applyProtection="1">
      <alignment horizontal="center"/>
      <protection hidden="1"/>
    </xf>
    <xf numFmtId="2" fontId="0" fillId="2" borderId="15" xfId="0" applyNumberFormat="1" applyFill="1" applyBorder="1" applyAlignment="1" applyProtection="1">
      <alignment horizontal="center"/>
      <protection hidden="1"/>
    </xf>
    <xf numFmtId="49" fontId="0" fillId="3" borderId="0" xfId="0" applyNumberFormat="1" applyFill="1" applyProtection="1">
      <protection hidden="1"/>
    </xf>
    <xf numFmtId="2" fontId="0" fillId="3" borderId="0" xfId="0" applyNumberFormat="1" applyFill="1" applyProtection="1">
      <protection hidden="1"/>
    </xf>
    <xf numFmtId="167" fontId="4" fillId="2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 vertical="top" wrapText="1"/>
      <protection hidden="1"/>
    </xf>
    <xf numFmtId="0" fontId="17" fillId="3" borderId="0" xfId="0" applyFont="1" applyFill="1" applyBorder="1" applyAlignment="1" applyProtection="1">
      <alignment horizontal="center"/>
      <protection locked="0" hidden="1"/>
    </xf>
    <xf numFmtId="0" fontId="4" fillId="2" borderId="2" xfId="0" applyFont="1" applyFill="1" applyBorder="1" applyAlignment="1" applyProtection="1">
      <alignment horizontal="right"/>
      <protection locked="0"/>
    </xf>
    <xf numFmtId="14" fontId="4" fillId="2" borderId="16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shrinkToFit="1"/>
      <protection locked="0"/>
    </xf>
    <xf numFmtId="0" fontId="4" fillId="2" borderId="16" xfId="0" applyFont="1" applyFill="1" applyBorder="1" applyAlignment="1" applyProtection="1">
      <alignment shrinkToFit="1"/>
      <protection locked="0"/>
    </xf>
    <xf numFmtId="0" fontId="4" fillId="2" borderId="1" xfId="0" applyFont="1" applyFill="1" applyBorder="1" applyAlignment="1" applyProtection="1">
      <alignment horizontal="left" shrinkToFit="1"/>
      <protection locked="0"/>
    </xf>
    <xf numFmtId="0" fontId="4" fillId="2" borderId="1" xfId="0" applyNumberFormat="1" applyFont="1" applyFill="1" applyBorder="1" applyAlignment="1" applyProtection="1">
      <alignment horizontal="left" shrinkToFit="1"/>
      <protection locked="0"/>
    </xf>
    <xf numFmtId="167" fontId="4" fillId="2" borderId="1" xfId="0" applyNumberFormat="1" applyFont="1" applyFill="1" applyBorder="1" applyAlignment="1" applyProtection="1">
      <alignment horizontal="left" shrinkToFit="1"/>
      <protection locked="0"/>
    </xf>
    <xf numFmtId="0" fontId="4" fillId="2" borderId="16" xfId="0" applyFont="1" applyFill="1" applyBorder="1" applyAlignment="1" applyProtection="1">
      <alignment horizontal="center" shrinkToFit="1"/>
      <protection locked="0"/>
    </xf>
    <xf numFmtId="49" fontId="4" fillId="2" borderId="16" xfId="0" applyNumberFormat="1" applyFont="1" applyFill="1" applyBorder="1" applyAlignment="1" applyProtection="1">
      <alignment horizontal="center" shrinkToFit="1"/>
      <protection locked="0"/>
    </xf>
    <xf numFmtId="0" fontId="21" fillId="2" borderId="16" xfId="2" applyFill="1" applyBorder="1" applyAlignment="1" applyProtection="1">
      <alignment horizontal="left" shrinkToFit="1"/>
      <protection locked="0"/>
    </xf>
    <xf numFmtId="0" fontId="4" fillId="2" borderId="16" xfId="0" applyFont="1" applyFill="1" applyBorder="1" applyAlignment="1" applyProtection="1">
      <alignment horizontal="left" shrinkToFit="1"/>
      <protection locked="0"/>
    </xf>
    <xf numFmtId="0" fontId="23" fillId="2" borderId="2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6" fillId="3" borderId="0" xfId="0" applyFont="1" applyFill="1" applyAlignment="1" applyProtection="1">
      <alignment horizontal="left" vertical="top" wrapText="1"/>
      <protection hidden="1"/>
    </xf>
    <xf numFmtId="0" fontId="4" fillId="2" borderId="16" xfId="0" quotePrefix="1" applyFont="1" applyFill="1" applyBorder="1" applyAlignment="1" applyProtection="1">
      <alignment horizontal="left"/>
      <protection hidden="1"/>
    </xf>
    <xf numFmtId="0" fontId="4" fillId="2" borderId="16" xfId="0" applyFont="1" applyFill="1" applyBorder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indent="1"/>
      <protection hidden="1"/>
    </xf>
    <xf numFmtId="0" fontId="4" fillId="2" borderId="1" xfId="0" applyFont="1" applyFill="1" applyBorder="1" applyAlignment="1" applyProtection="1">
      <alignment shrinkToFit="1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5" fillId="2" borderId="0" xfId="0" quotePrefix="1" applyFont="1" applyFill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 shrinkToFit="1"/>
      <protection hidden="1"/>
    </xf>
    <xf numFmtId="49" fontId="16" fillId="3" borderId="0" xfId="0" applyNumberFormat="1" applyFont="1" applyFill="1" applyBorder="1" applyAlignment="1">
      <alignment horizontal="center"/>
    </xf>
    <xf numFmtId="0" fontId="4" fillId="2" borderId="0" xfId="0" applyFont="1" applyFill="1" applyAlignment="1" applyProtection="1">
      <alignment horizontal="center" shrinkToFit="1"/>
      <protection hidden="1"/>
    </xf>
    <xf numFmtId="0" fontId="16" fillId="3" borderId="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1" xfId="0" quotePrefix="1" applyFont="1" applyFill="1" applyBorder="1" applyAlignment="1" applyProtection="1">
      <alignment horizontal="left" shrinkToFi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2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8" fillId="3" borderId="21" xfId="0" applyNumberFormat="1" applyFont="1" applyFill="1" applyBorder="1" applyAlignment="1" applyProtection="1">
      <alignment horizontal="center"/>
      <protection hidden="1"/>
    </xf>
    <xf numFmtId="49" fontId="8" fillId="3" borderId="22" xfId="0" applyNumberFormat="1" applyFont="1" applyFill="1" applyBorder="1" applyAlignment="1" applyProtection="1">
      <alignment horizontal="center"/>
      <protection hidden="1"/>
    </xf>
    <xf numFmtId="49" fontId="8" fillId="3" borderId="23" xfId="0" applyNumberFormat="1" applyFont="1" applyFill="1" applyBorder="1" applyAlignment="1" applyProtection="1">
      <alignment horizontal="center"/>
      <protection hidden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">
    <dxf>
      <font>
        <condense val="0"/>
        <extend val="0"/>
        <color indexed="1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11" noThreeD="1"/>
</file>

<file path=xl/ctrlProps/ctrlProp10.xml><?xml version="1.0" encoding="utf-8"?>
<formControlPr xmlns="http://schemas.microsoft.com/office/spreadsheetml/2009/9/main" objectType="CheckBox" fmlaLink="$N$21" noThreeD="1"/>
</file>

<file path=xl/ctrlProps/ctrlProp11.xml><?xml version="1.0" encoding="utf-8"?>
<formControlPr xmlns="http://schemas.microsoft.com/office/spreadsheetml/2009/9/main" objectType="CheckBox" checked="Checked" fmlaLink="$N$24" noThreeD="1"/>
</file>

<file path=xl/ctrlProps/ctrlProp12.xml><?xml version="1.0" encoding="utf-8"?>
<formControlPr xmlns="http://schemas.microsoft.com/office/spreadsheetml/2009/9/main" objectType="CheckBox" fmlaLink="$N$25" noThreeD="1"/>
</file>

<file path=xl/ctrlProps/ctrlProp13.xml><?xml version="1.0" encoding="utf-8"?>
<formControlPr xmlns="http://schemas.microsoft.com/office/spreadsheetml/2009/9/main" objectType="CheckBox" fmlaLink="$N$22" noThreeD="1"/>
</file>

<file path=xl/ctrlProps/ctrlProp2.xml><?xml version="1.0" encoding="utf-8"?>
<formControlPr xmlns="http://schemas.microsoft.com/office/spreadsheetml/2009/9/main" objectType="CheckBox" fmlaLink="$N$12" noThreeD="1"/>
</file>

<file path=xl/ctrlProps/ctrlProp3.xml><?xml version="1.0" encoding="utf-8"?>
<formControlPr xmlns="http://schemas.microsoft.com/office/spreadsheetml/2009/9/main" objectType="CheckBox" fmlaLink="$N$13" noThreeD="1"/>
</file>

<file path=xl/ctrlProps/ctrlProp4.xml><?xml version="1.0" encoding="utf-8"?>
<formControlPr xmlns="http://schemas.microsoft.com/office/spreadsheetml/2009/9/main" objectType="CheckBox" fmlaLink="$N$14" noThreeD="1"/>
</file>

<file path=xl/ctrlProps/ctrlProp5.xml><?xml version="1.0" encoding="utf-8"?>
<formControlPr xmlns="http://schemas.microsoft.com/office/spreadsheetml/2009/9/main" objectType="CheckBox" fmlaLink="$N$15" noThreeD="1"/>
</file>

<file path=xl/ctrlProps/ctrlProp6.xml><?xml version="1.0" encoding="utf-8"?>
<formControlPr xmlns="http://schemas.microsoft.com/office/spreadsheetml/2009/9/main" objectType="CheckBox" fmlaLink="$N$16" noThreeD="1"/>
</file>

<file path=xl/ctrlProps/ctrlProp7.xml><?xml version="1.0" encoding="utf-8"?>
<formControlPr xmlns="http://schemas.microsoft.com/office/spreadsheetml/2009/9/main" objectType="CheckBox" fmlaLink="$N$17" noThreeD="1"/>
</file>

<file path=xl/ctrlProps/ctrlProp8.xml><?xml version="1.0" encoding="utf-8"?>
<formControlPr xmlns="http://schemas.microsoft.com/office/spreadsheetml/2009/9/main" objectType="CheckBox" fmlaLink="$N$19" noThreeD="1"/>
</file>

<file path=xl/ctrlProps/ctrlProp9.xml><?xml version="1.0" encoding="utf-8"?>
<formControlPr xmlns="http://schemas.microsoft.com/office/spreadsheetml/2009/9/main" objectType="CheckBox" fmlaLink="$N$20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190499</xdr:rowOff>
    </xdr:from>
    <xdr:to>
      <xdr:col>13</xdr:col>
      <xdr:colOff>485775</xdr:colOff>
      <xdr:row>17</xdr:row>
      <xdr:rowOff>57150</xdr:rowOff>
    </xdr:to>
    <xdr:sp macro="" textlink="">
      <xdr:nvSpPr>
        <xdr:cNvPr id="6159" name="Text Box 15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 txBox="1">
          <a:spLocks noChangeArrowheads="1"/>
        </xdr:cNvSpPr>
      </xdr:nvSpPr>
      <xdr:spPr bwMode="auto">
        <a:xfrm>
          <a:off x="6638925" y="190499"/>
          <a:ext cx="2266950" cy="3105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workbook is password protected. Although it is possible to work around passwords to gain full access, it is not recommended.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We prefer all filings to be filed electronically, using the </a:t>
          </a:r>
          <a:r>
            <a:rPr lang="en-US" sz="1100" u="sng">
              <a:effectLst/>
              <a:latin typeface="+mn-lt"/>
              <a:ea typeface="+mn-ea"/>
              <a:cs typeface="+mn-cs"/>
            </a:rPr>
            <a:t>NAIC</a:t>
          </a:r>
          <a:r>
            <a:rPr lang="en-US" sz="1100">
              <a:effectLst/>
              <a:latin typeface="+mn-lt"/>
              <a:ea typeface="+mn-ea"/>
              <a:cs typeface="+mn-cs"/>
            </a:rPr>
            <a:t> System for Electronic Rate and Form Filing (SERFF). See </a:t>
          </a:r>
          <a:r>
            <a:rPr lang="en-US" sz="11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http://www.serff.com</a:t>
          </a:r>
          <a:r>
            <a:rPr lang="en-US" sz="1100">
              <a:effectLst/>
              <a:latin typeface="+mn-lt"/>
              <a:ea typeface="+mn-ea"/>
              <a:cs typeface="+mn-cs"/>
            </a:rPr>
            <a:t>. There is no filing fee as this is an annual report.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If you are having difficulty in entering data, please call the </a:t>
          </a:r>
          <a:endParaRPr lang="en-US">
            <a:effectLst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Maine Bureau of Insurance </a:t>
          </a:r>
          <a:endParaRPr lang="en-US">
            <a:effectLst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for assistance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at </a:t>
          </a:r>
          <a:r>
            <a:rPr lang="en-US" sz="1100">
              <a:effectLst/>
              <a:latin typeface="+mn-lt"/>
              <a:ea typeface="+mn-ea"/>
              <a:cs typeface="+mn-cs"/>
            </a:rPr>
            <a:t>(207-624-8453) </a:t>
          </a:r>
          <a:endParaRPr lang="en-US">
            <a:effectLst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Or email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u="sng">
              <a:effectLst/>
              <a:latin typeface="+mn-lt"/>
              <a:ea typeface="+mn-ea"/>
              <a:cs typeface="+mn-cs"/>
            </a:rPr>
            <a:t>Joshua.D.Winters@maine.gov</a:t>
          </a:r>
          <a:r>
            <a:rPr lang="en-US" sz="1100"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175260</xdr:rowOff>
        </xdr:from>
        <xdr:to>
          <xdr:col>0</xdr:col>
          <xdr:colOff>304800</xdr:colOff>
          <xdr:row>12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160020</xdr:rowOff>
        </xdr:from>
        <xdr:to>
          <xdr:col>0</xdr:col>
          <xdr:colOff>304800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175260</xdr:rowOff>
        </xdr:from>
        <xdr:to>
          <xdr:col>0</xdr:col>
          <xdr:colOff>304800</xdr:colOff>
          <xdr:row>14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175260</xdr:rowOff>
        </xdr:from>
        <xdr:to>
          <xdr:col>0</xdr:col>
          <xdr:colOff>304800</xdr:colOff>
          <xdr:row>15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10</xdr:row>
          <xdr:rowOff>152400</xdr:rowOff>
        </xdr:from>
        <xdr:to>
          <xdr:col>4</xdr:col>
          <xdr:colOff>152400</xdr:colOff>
          <xdr:row>12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11</xdr:row>
          <xdr:rowOff>152400</xdr:rowOff>
        </xdr:from>
        <xdr:to>
          <xdr:col>4</xdr:col>
          <xdr:colOff>152400</xdr:colOff>
          <xdr:row>13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12</xdr:row>
          <xdr:rowOff>182880</xdr:rowOff>
        </xdr:from>
        <xdr:to>
          <xdr:col>4</xdr:col>
          <xdr:colOff>160020</xdr:colOff>
          <xdr:row>14</xdr:row>
          <xdr:rowOff>60960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137160</xdr:rowOff>
        </xdr:from>
        <xdr:to>
          <xdr:col>0</xdr:col>
          <xdr:colOff>304800</xdr:colOff>
          <xdr:row>18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152400</xdr:rowOff>
        </xdr:from>
        <xdr:to>
          <xdr:col>0</xdr:col>
          <xdr:colOff>304800</xdr:colOff>
          <xdr:row>19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152400</xdr:rowOff>
        </xdr:from>
        <xdr:to>
          <xdr:col>0</xdr:col>
          <xdr:colOff>312420</xdr:colOff>
          <xdr:row>20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160020</xdr:rowOff>
        </xdr:from>
        <xdr:to>
          <xdr:col>6</xdr:col>
          <xdr:colOff>99060</xdr:colOff>
          <xdr:row>19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175260</xdr:rowOff>
        </xdr:from>
        <xdr:to>
          <xdr:col>6</xdr:col>
          <xdr:colOff>99060</xdr:colOff>
          <xdr:row>20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175260</xdr:rowOff>
        </xdr:from>
        <xdr:to>
          <xdr:col>0</xdr:col>
          <xdr:colOff>304800</xdr:colOff>
          <xdr:row>21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61"/>
  </sheetPr>
  <dimension ref="A1:J52"/>
  <sheetViews>
    <sheetView tabSelected="1" zoomScaleNormal="100" workbookViewId="0">
      <selection activeCell="C5" sqref="C5:D5"/>
    </sheetView>
  </sheetViews>
  <sheetFormatPr defaultColWidth="9.109375" defaultRowHeight="13.2" x14ac:dyDescent="0.25"/>
  <cols>
    <col min="1" max="1" width="7" style="10" customWidth="1"/>
    <col min="2" max="2" width="13" style="10" customWidth="1"/>
    <col min="3" max="3" width="13.109375" style="10" customWidth="1"/>
    <col min="4" max="4" width="13.44140625" style="10" customWidth="1"/>
    <col min="5" max="7" width="9.109375" style="10"/>
    <col min="8" max="8" width="6.5546875" style="10" customWidth="1"/>
    <col min="9" max="16384" width="9.109375" style="10"/>
  </cols>
  <sheetData>
    <row r="1" spans="1:10" ht="17.399999999999999" x14ac:dyDescent="0.3">
      <c r="A1" s="142" t="s">
        <v>97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5.6" x14ac:dyDescent="0.3">
      <c r="A2" s="143" t="s">
        <v>135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5.6" x14ac:dyDescent="0.3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3.8" x14ac:dyDescent="0.25">
      <c r="A5" s="75" t="s">
        <v>98</v>
      </c>
      <c r="B5" s="76"/>
      <c r="C5" s="135"/>
      <c r="D5" s="135"/>
      <c r="E5" s="8"/>
      <c r="F5" s="8"/>
      <c r="G5" s="8"/>
      <c r="H5" s="8"/>
      <c r="I5" s="8"/>
      <c r="J5" s="11"/>
    </row>
    <row r="6" spans="1:10" ht="13.8" x14ac:dyDescent="0.25">
      <c r="A6" s="75" t="s">
        <v>75</v>
      </c>
      <c r="B6" s="76"/>
      <c r="C6" s="134"/>
      <c r="D6" s="134"/>
      <c r="E6" s="8"/>
      <c r="F6" s="8"/>
      <c r="G6" s="8"/>
      <c r="H6" s="8"/>
      <c r="I6" s="8"/>
      <c r="J6" s="11"/>
    </row>
    <row r="7" spans="1:10" ht="13.8" x14ac:dyDescent="0.25">
      <c r="A7" s="75" t="s">
        <v>74</v>
      </c>
      <c r="B7" s="76"/>
      <c r="C7" s="134"/>
      <c r="D7" s="134"/>
      <c r="E7" s="134"/>
      <c r="F7" s="134"/>
      <c r="G7" s="134"/>
      <c r="H7" s="134"/>
      <c r="I7" s="134"/>
      <c r="J7" s="11"/>
    </row>
    <row r="8" spans="1:10" ht="13.8" x14ac:dyDescent="0.25">
      <c r="A8" s="77" t="s">
        <v>116</v>
      </c>
      <c r="B8" s="76"/>
      <c r="C8" s="133"/>
      <c r="D8" s="133"/>
      <c r="E8" s="133"/>
      <c r="F8" s="133"/>
      <c r="G8" s="133"/>
      <c r="H8" s="133"/>
      <c r="I8" s="133"/>
      <c r="J8" s="11"/>
    </row>
    <row r="9" spans="1:10" ht="13.8" x14ac:dyDescent="0.25">
      <c r="A9" s="77" t="s">
        <v>117</v>
      </c>
      <c r="B9" s="76"/>
      <c r="C9" s="133"/>
      <c r="D9" s="133"/>
      <c r="E9" s="133"/>
      <c r="F9" s="133"/>
      <c r="G9" s="133"/>
      <c r="H9" s="133"/>
      <c r="I9" s="133"/>
      <c r="J9" s="11"/>
    </row>
    <row r="10" spans="1:10" ht="13.8" x14ac:dyDescent="0.25">
      <c r="A10" s="77" t="s">
        <v>118</v>
      </c>
      <c r="B10" s="76"/>
      <c r="C10" s="132"/>
      <c r="D10" s="132"/>
      <c r="E10" s="137"/>
      <c r="F10" s="137"/>
      <c r="G10" s="138"/>
      <c r="H10" s="138"/>
      <c r="I10" s="8"/>
      <c r="J10" s="11"/>
    </row>
    <row r="11" spans="1:10" ht="15" customHeight="1" x14ac:dyDescent="0.25">
      <c r="A11" s="77"/>
      <c r="B11" s="76"/>
      <c r="C11" s="141" t="s">
        <v>119</v>
      </c>
      <c r="D11" s="141"/>
      <c r="E11" s="141" t="s">
        <v>120</v>
      </c>
      <c r="F11" s="141"/>
      <c r="G11" s="141" t="s">
        <v>121</v>
      </c>
      <c r="H11" s="141"/>
      <c r="I11" s="8"/>
      <c r="J11" s="11"/>
    </row>
    <row r="12" spans="1:10" ht="13.8" x14ac:dyDescent="0.25">
      <c r="A12" s="77" t="s">
        <v>138</v>
      </c>
      <c r="B12" s="76"/>
      <c r="C12" s="134"/>
      <c r="D12" s="134"/>
      <c r="E12" s="134"/>
      <c r="F12" s="134"/>
      <c r="G12" s="134"/>
      <c r="H12" s="134"/>
      <c r="I12" s="134"/>
      <c r="J12" s="11"/>
    </row>
    <row r="13" spans="1:10" ht="13.8" x14ac:dyDescent="0.25">
      <c r="A13" s="77" t="s">
        <v>78</v>
      </c>
      <c r="B13" s="76"/>
      <c r="C13" s="140"/>
      <c r="D13" s="140"/>
      <c r="E13" s="140"/>
      <c r="F13" s="140"/>
      <c r="G13" s="140"/>
      <c r="H13" s="140"/>
      <c r="I13" s="140"/>
      <c r="J13" s="11"/>
    </row>
    <row r="14" spans="1:10" ht="13.8" x14ac:dyDescent="0.25">
      <c r="A14" s="77" t="s">
        <v>77</v>
      </c>
      <c r="B14" s="76"/>
      <c r="C14" s="139"/>
      <c r="D14" s="140"/>
      <c r="E14" s="140"/>
      <c r="F14" s="140"/>
      <c r="G14" s="140"/>
      <c r="H14" s="140"/>
      <c r="I14" s="140"/>
      <c r="J14" s="11"/>
    </row>
    <row r="15" spans="1:10" ht="13.8" x14ac:dyDescent="0.25">
      <c r="A15" s="77" t="s">
        <v>115</v>
      </c>
      <c r="B15" s="76"/>
      <c r="C15" s="136"/>
      <c r="D15" s="136"/>
      <c r="E15" s="127"/>
      <c r="F15" s="132"/>
      <c r="G15" s="132"/>
      <c r="H15" s="132"/>
      <c r="I15" s="8"/>
      <c r="J15" s="11"/>
    </row>
    <row r="16" spans="1:10" ht="13.8" x14ac:dyDescent="0.25">
      <c r="A16" s="77" t="s">
        <v>113</v>
      </c>
      <c r="B16" s="76"/>
      <c r="C16" s="132"/>
      <c r="D16" s="132"/>
      <c r="E16" s="132"/>
      <c r="F16" s="132"/>
      <c r="G16" s="132"/>
      <c r="H16" s="132"/>
      <c r="I16" s="132"/>
      <c r="J16" s="11"/>
    </row>
    <row r="17" spans="1:10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x14ac:dyDescent="0.25">
      <c r="A52" s="78" t="s">
        <v>139</v>
      </c>
      <c r="B52" s="11"/>
      <c r="C52" s="11"/>
      <c r="D52" s="11"/>
      <c r="E52" s="11"/>
      <c r="F52" s="11"/>
      <c r="G52" s="11"/>
      <c r="H52" s="11"/>
      <c r="I52" s="11"/>
      <c r="J52" s="11"/>
    </row>
  </sheetData>
  <sheetProtection algorithmName="SHA-512" hashValue="Ux0Uk/qfGzwBu15eUp6LtgZlDd7EJhLKskiL07TGzGKiTfPYVq2XONXvj/m9PpBVkKEDlwc5uxogli7dmyKn4A==" saltValue="2TU7H5BOWalKNagZMnARmg==" spinCount="100000" sheet="1" objects="1" scenarios="1" selectLockedCells="1"/>
  <mergeCells count="20">
    <mergeCell ref="A1:J1"/>
    <mergeCell ref="A2:J2"/>
    <mergeCell ref="A3:J3"/>
    <mergeCell ref="C7:I7"/>
    <mergeCell ref="C12:I12"/>
    <mergeCell ref="C16:I16"/>
    <mergeCell ref="C8:I8"/>
    <mergeCell ref="C6:D6"/>
    <mergeCell ref="C5:D5"/>
    <mergeCell ref="C15:D15"/>
    <mergeCell ref="F15:H15"/>
    <mergeCell ref="C10:D10"/>
    <mergeCell ref="E10:F10"/>
    <mergeCell ref="G10:H10"/>
    <mergeCell ref="C9:I9"/>
    <mergeCell ref="C14:I14"/>
    <mergeCell ref="C11:D11"/>
    <mergeCell ref="E11:F11"/>
    <mergeCell ref="G11:H11"/>
    <mergeCell ref="C13:I13"/>
  </mergeCells>
  <phoneticPr fontId="0" type="noConversion"/>
  <dataValidations count="1">
    <dataValidation errorStyle="information" allowBlank="1" showInputMessage="1" showErrorMessage="1" sqref="C5:D5" xr:uid="{00000000-0002-0000-0000-000000000000}"/>
  </dataValidations>
  <pageMargins left="0.5" right="0.25" top="0.75" bottom="0.5" header="0.5" footer="0.5"/>
  <pageSetup orientation="portrait" r:id="rId1"/>
  <headerFooter alignWithMargins="0">
    <oddFooter>&amp;L&amp;Z&amp;F
&amp;A&amp;R&amp;D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41"/>
  </sheetPr>
  <dimension ref="A1:R47"/>
  <sheetViews>
    <sheetView topLeftCell="A15" zoomScaleNormal="100" workbookViewId="0">
      <selection activeCell="H27" sqref="H27"/>
    </sheetView>
  </sheetViews>
  <sheetFormatPr defaultColWidth="9.109375" defaultRowHeight="15" x14ac:dyDescent="0.25"/>
  <cols>
    <col min="1" max="1" width="9.44140625" style="2" customWidth="1"/>
    <col min="2" max="2" width="10" style="2" customWidth="1"/>
    <col min="3" max="4" width="9.109375" style="2"/>
    <col min="5" max="5" width="10.6640625" style="2" customWidth="1"/>
    <col min="6" max="6" width="3.6640625" style="2" customWidth="1"/>
    <col min="7" max="7" width="9.109375" style="2"/>
    <col min="8" max="8" width="11.6640625" style="2" customWidth="1"/>
    <col min="9" max="9" width="1.6640625" style="2" customWidth="1"/>
    <col min="10" max="10" width="11.6640625" style="2" customWidth="1"/>
    <col min="11" max="11" width="1.5546875" style="2" customWidth="1"/>
    <col min="12" max="12" width="40.88671875" style="2" customWidth="1"/>
    <col min="13" max="16384" width="9.109375" style="2"/>
  </cols>
  <sheetData>
    <row r="1" spans="1:15" ht="17.399999999999999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"/>
      <c r="L1" s="96" t="s">
        <v>124</v>
      </c>
      <c r="M1" s="97" t="s">
        <v>38</v>
      </c>
      <c r="N1" s="98" t="s">
        <v>37</v>
      </c>
    </row>
    <row r="2" spans="1:15" ht="15.6" x14ac:dyDescent="0.3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3"/>
      <c r="L2" s="99" t="s">
        <v>128</v>
      </c>
      <c r="M2" s="100" t="str">
        <f>IF(H28="","YES","NO")</f>
        <v>YES</v>
      </c>
      <c r="N2" s="100" t="str">
        <f>IF(J28="","YES","NO")</f>
        <v>YES</v>
      </c>
      <c r="O2" s="94"/>
    </row>
    <row r="3" spans="1:15" ht="15.6" x14ac:dyDescent="0.3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4"/>
      <c r="L3" s="99" t="s">
        <v>127</v>
      </c>
      <c r="M3" s="100" t="str">
        <f>IF(H28=H27,"YES","NO")</f>
        <v>YES</v>
      </c>
      <c r="N3" s="100" t="str">
        <f>IF(J28=J27,"YES","NO")</f>
        <v>YES</v>
      </c>
      <c r="O3" s="94"/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99" t="s">
        <v>125</v>
      </c>
      <c r="M4" s="100" t="str">
        <f>IF(H28&gt;H27,"YES","NO")</f>
        <v>NO</v>
      </c>
      <c r="N4" s="100" t="str">
        <f>IF(J28&gt;J27,"YES","NO")</f>
        <v>NO</v>
      </c>
      <c r="O4" s="94"/>
    </row>
    <row r="5" spans="1:15" x14ac:dyDescent="0.25">
      <c r="A5" s="18" t="s">
        <v>74</v>
      </c>
      <c r="B5" s="33"/>
      <c r="C5" s="156" t="str">
        <f>IF((CoverSheet!C7)="","Please complete Cover Page",UPPER(CoverSheet!C7))</f>
        <v>Please complete Cover Page</v>
      </c>
      <c r="D5" s="156"/>
      <c r="E5" s="156"/>
      <c r="F5" s="156"/>
      <c r="G5" s="156"/>
      <c r="H5" s="156"/>
      <c r="I5" s="156"/>
      <c r="J5" s="156"/>
      <c r="K5" s="5"/>
      <c r="L5" s="99" t="s">
        <v>126</v>
      </c>
      <c r="M5" s="100" t="str">
        <f>IF(ISERROR((H28-H27)/H28),"NO",IF((H28-H27)/H28&lt;0.1,"YES","NO"))</f>
        <v>NO</v>
      </c>
      <c r="N5" s="100" t="str">
        <f>IF(ISERROR((J28-J27)/J28),"NO",IF((J28-J27)/J28&lt;0.1,"YES","NO"))</f>
        <v>NO</v>
      </c>
      <c r="O5" s="94"/>
    </row>
    <row r="6" spans="1:15" x14ac:dyDescent="0.25">
      <c r="A6" s="18" t="s">
        <v>75</v>
      </c>
      <c r="B6" s="33"/>
      <c r="C6" s="146" t="str">
        <f>IF((CoverSheet!C6)="","Please complete Cover Page",CoverSheet!C6)</f>
        <v>Please complete Cover Page</v>
      </c>
      <c r="D6" s="146"/>
      <c r="E6" s="146"/>
      <c r="F6" s="35"/>
      <c r="G6" s="35"/>
      <c r="H6" s="8"/>
      <c r="I6" s="8"/>
      <c r="J6" s="34"/>
      <c r="K6" s="5"/>
      <c r="L6" s="99" t="s">
        <v>129</v>
      </c>
      <c r="M6" s="100" t="str">
        <f>IF(H29=H27,"YES","NO")</f>
        <v>YES</v>
      </c>
      <c r="N6" s="100" t="str">
        <f>IF(J29=J27,"YES","NO")</f>
        <v>YES</v>
      </c>
      <c r="O6" s="94"/>
    </row>
    <row r="7" spans="1:15" x14ac:dyDescent="0.25">
      <c r="A7" s="18" t="s">
        <v>28</v>
      </c>
      <c r="B7" s="18"/>
      <c r="C7" s="147" t="str">
        <f>IF((CoverSheet!C5)="","Please complete Cover Page",CoverSheet!C5)</f>
        <v>Please complete Cover Page</v>
      </c>
      <c r="D7" s="147"/>
      <c r="E7" s="147"/>
      <c r="F7" s="8"/>
      <c r="G7" s="8"/>
      <c r="H7" s="8"/>
      <c r="I7" s="8"/>
      <c r="J7" s="8"/>
      <c r="K7" s="5"/>
      <c r="L7" s="99" t="s">
        <v>130</v>
      </c>
      <c r="M7" s="100" t="str">
        <f>IF(H27="","YES","NO")</f>
        <v>YES</v>
      </c>
      <c r="N7" s="100" t="str">
        <f>IF(J27="","YES","NO")</f>
        <v>YES</v>
      </c>
      <c r="O7" s="94"/>
    </row>
    <row r="8" spans="1:15" x14ac:dyDescent="0.25">
      <c r="A8" s="20"/>
      <c r="B8" s="20"/>
      <c r="C8" s="8"/>
      <c r="D8" s="8"/>
      <c r="E8" s="8"/>
      <c r="F8" s="8"/>
      <c r="G8" s="8"/>
      <c r="H8" s="8"/>
      <c r="I8" s="8"/>
      <c r="J8" s="8"/>
      <c r="K8" s="5"/>
      <c r="L8" s="99" t="s">
        <v>131</v>
      </c>
      <c r="M8" s="100" t="str">
        <f>IF(H29="","YES","NO")</f>
        <v>YES</v>
      </c>
      <c r="N8" s="100" t="str">
        <f>IF(J29="","YES","NO")</f>
        <v>YES</v>
      </c>
      <c r="O8" s="94"/>
    </row>
    <row r="9" spans="1:15" x14ac:dyDescent="0.25">
      <c r="A9" s="8" t="s">
        <v>84</v>
      </c>
      <c r="B9" s="150" t="str">
        <f>IF(CoverSheet!C16="","Please complete Cover Page",CoverSheet!C16)</f>
        <v>Please complete Cover Page</v>
      </c>
      <c r="C9" s="150"/>
      <c r="D9" s="150"/>
      <c r="E9" s="150"/>
      <c r="F9" s="150"/>
      <c r="G9" s="150"/>
      <c r="H9" s="150"/>
      <c r="I9" s="150"/>
      <c r="J9" s="9"/>
      <c r="K9" s="5"/>
      <c r="L9" s="99"/>
      <c r="M9" s="100"/>
      <c r="N9" s="100"/>
      <c r="O9" s="94"/>
    </row>
    <row r="10" spans="1:1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5"/>
      <c r="L10" s="106" t="s">
        <v>132</v>
      </c>
      <c r="M10" s="107"/>
      <c r="N10" s="107"/>
      <c r="O10" s="94"/>
    </row>
    <row r="11" spans="1:15" x14ac:dyDescent="0.25">
      <c r="A11" s="151" t="s">
        <v>3</v>
      </c>
      <c r="B11" s="151"/>
      <c r="C11" s="151"/>
      <c r="D11" s="151"/>
      <c r="E11" s="151"/>
      <c r="F11" s="8"/>
      <c r="G11" s="8"/>
      <c r="H11" s="8"/>
      <c r="I11" s="8"/>
      <c r="J11" s="8"/>
      <c r="K11" s="5"/>
      <c r="L11" s="108" t="s">
        <v>62</v>
      </c>
      <c r="M11" s="107"/>
      <c r="N11" s="129" t="b">
        <v>0</v>
      </c>
      <c r="O11" s="94"/>
    </row>
    <row r="12" spans="1:15" ht="15" customHeight="1" x14ac:dyDescent="0.25">
      <c r="A12" s="102" t="s">
        <v>62</v>
      </c>
      <c r="B12" s="5"/>
      <c r="C12" s="104"/>
      <c r="D12" s="104"/>
      <c r="E12" s="101" t="s">
        <v>65</v>
      </c>
      <c r="F12" s="8"/>
      <c r="G12" s="5"/>
      <c r="H12" s="20"/>
      <c r="I12" s="8"/>
      <c r="J12" s="8"/>
      <c r="K12" s="5"/>
      <c r="L12" s="108" t="s">
        <v>63</v>
      </c>
      <c r="M12" s="107"/>
      <c r="N12" s="129" t="b">
        <v>0</v>
      </c>
      <c r="O12" s="94"/>
    </row>
    <row r="13" spans="1:15" ht="15" customHeight="1" x14ac:dyDescent="0.25">
      <c r="A13" s="103" t="s">
        <v>63</v>
      </c>
      <c r="B13" s="5"/>
      <c r="C13" s="105"/>
      <c r="D13" s="105"/>
      <c r="E13" s="149" t="s">
        <v>68</v>
      </c>
      <c r="F13" s="149"/>
      <c r="G13" s="149"/>
      <c r="H13" s="149"/>
      <c r="I13" s="149"/>
      <c r="J13" s="149"/>
      <c r="K13" s="5"/>
      <c r="L13" s="108" t="s">
        <v>64</v>
      </c>
      <c r="M13" s="107"/>
      <c r="N13" s="129" t="b">
        <v>0</v>
      </c>
      <c r="O13" s="94"/>
    </row>
    <row r="14" spans="1:15" ht="15" customHeight="1" x14ac:dyDescent="0.25">
      <c r="A14" s="102" t="s">
        <v>64</v>
      </c>
      <c r="B14" s="5"/>
      <c r="C14" s="104"/>
      <c r="D14" s="104"/>
      <c r="E14" s="101" t="s">
        <v>66</v>
      </c>
      <c r="F14" s="15"/>
      <c r="G14" s="5"/>
      <c r="H14" s="15"/>
      <c r="I14" s="15"/>
      <c r="J14" s="8"/>
      <c r="K14" s="5"/>
      <c r="L14" s="108" t="s">
        <v>67</v>
      </c>
      <c r="M14" s="107"/>
      <c r="N14" s="129" t="b">
        <v>0</v>
      </c>
      <c r="O14" s="94"/>
    </row>
    <row r="15" spans="1:15" ht="15" customHeight="1" x14ac:dyDescent="0.25">
      <c r="A15" s="102" t="s">
        <v>67</v>
      </c>
      <c r="B15" s="5"/>
      <c r="C15" s="104"/>
      <c r="D15" s="104"/>
      <c r="E15" s="20"/>
      <c r="F15" s="8"/>
      <c r="G15" s="8"/>
      <c r="H15" s="8"/>
      <c r="I15" s="8"/>
      <c r="J15" s="8"/>
      <c r="K15" s="5"/>
      <c r="L15" s="108" t="s">
        <v>65</v>
      </c>
      <c r="M15" s="107"/>
      <c r="N15" s="129" t="b">
        <v>0</v>
      </c>
      <c r="O15" s="94"/>
    </row>
    <row r="16" spans="1:15" ht="15" customHeight="1" x14ac:dyDescent="0.25">
      <c r="A16" s="8"/>
      <c r="B16" s="8"/>
      <c r="C16" s="8"/>
      <c r="D16" s="8"/>
      <c r="E16" s="8"/>
      <c r="F16" s="8"/>
      <c r="G16" s="20"/>
      <c r="H16" s="20"/>
      <c r="I16" s="8"/>
      <c r="J16" s="8"/>
      <c r="K16" s="5"/>
      <c r="L16" s="108" t="s">
        <v>68</v>
      </c>
      <c r="M16" s="107"/>
      <c r="N16" s="129" t="b">
        <v>0</v>
      </c>
      <c r="O16" s="94"/>
    </row>
    <row r="17" spans="1:18" x14ac:dyDescent="0.25">
      <c r="A17" s="151" t="s">
        <v>4</v>
      </c>
      <c r="B17" s="151"/>
      <c r="C17" s="151"/>
      <c r="D17" s="151"/>
      <c r="E17" s="8"/>
      <c r="F17" s="17" t="s">
        <v>5</v>
      </c>
      <c r="G17" s="17"/>
      <c r="H17" s="17"/>
      <c r="I17" s="8"/>
      <c r="J17" s="8"/>
      <c r="K17" s="5"/>
      <c r="L17" s="108" t="s">
        <v>66</v>
      </c>
      <c r="M17" s="107"/>
      <c r="N17" s="129" t="b">
        <v>0</v>
      </c>
      <c r="O17" s="94"/>
    </row>
    <row r="18" spans="1:18" ht="15" customHeight="1" x14ac:dyDescent="0.25">
      <c r="A18" s="103" t="s">
        <v>85</v>
      </c>
      <c r="B18" s="5"/>
      <c r="C18" s="19"/>
      <c r="D18" s="19"/>
      <c r="E18" s="19"/>
      <c r="F18" s="8"/>
      <c r="G18" s="154" t="s">
        <v>6</v>
      </c>
      <c r="H18" s="154"/>
      <c r="I18" s="154"/>
      <c r="J18" s="8"/>
      <c r="K18" s="5"/>
      <c r="L18" s="106" t="s">
        <v>4</v>
      </c>
      <c r="M18" s="109"/>
      <c r="N18" s="109"/>
      <c r="O18" s="94"/>
    </row>
    <row r="19" spans="1:18" x14ac:dyDescent="0.25">
      <c r="A19" s="102" t="s">
        <v>69</v>
      </c>
      <c r="B19" s="5"/>
      <c r="C19" s="20"/>
      <c r="D19" s="8"/>
      <c r="E19" s="8"/>
      <c r="F19" s="8"/>
      <c r="G19" s="20" t="s">
        <v>71</v>
      </c>
      <c r="H19" s="8"/>
      <c r="I19" s="8"/>
      <c r="J19" s="8"/>
      <c r="K19" s="5"/>
      <c r="L19" s="108" t="s">
        <v>85</v>
      </c>
      <c r="M19" s="109"/>
      <c r="N19" s="129" t="b">
        <v>0</v>
      </c>
    </row>
    <row r="20" spans="1:18" x14ac:dyDescent="0.25">
      <c r="A20" s="102" t="s">
        <v>70</v>
      </c>
      <c r="B20" s="5"/>
      <c r="C20" s="8"/>
      <c r="D20" s="8"/>
      <c r="E20" s="8"/>
      <c r="F20" s="8"/>
      <c r="G20" s="20" t="s">
        <v>72</v>
      </c>
      <c r="H20" s="8"/>
      <c r="I20" s="8"/>
      <c r="J20" s="8"/>
      <c r="K20" s="5"/>
      <c r="L20" s="108" t="s">
        <v>69</v>
      </c>
      <c r="M20" s="109"/>
      <c r="N20" s="129" t="b">
        <v>0</v>
      </c>
    </row>
    <row r="21" spans="1:18" x14ac:dyDescent="0.25">
      <c r="A21" s="102" t="s">
        <v>114</v>
      </c>
      <c r="B21" s="5"/>
      <c r="C21" s="8"/>
      <c r="D21" s="8"/>
      <c r="E21" s="8"/>
      <c r="F21" s="8"/>
      <c r="G21" s="8"/>
      <c r="H21" s="8"/>
      <c r="I21" s="8"/>
      <c r="J21" s="8"/>
      <c r="K21" s="5"/>
      <c r="L21" s="108" t="s">
        <v>70</v>
      </c>
      <c r="M21" s="109"/>
      <c r="N21" s="129" t="b">
        <v>0</v>
      </c>
    </row>
    <row r="22" spans="1:18" x14ac:dyDescent="0.25">
      <c r="A22" s="5"/>
      <c r="B22" s="5"/>
      <c r="C22" s="8"/>
      <c r="D22" s="8"/>
      <c r="E22" s="8"/>
      <c r="F22" s="8"/>
      <c r="G22" s="8"/>
      <c r="H22" s="8"/>
      <c r="I22" s="8"/>
      <c r="J22" s="8"/>
      <c r="K22" s="5"/>
      <c r="L22" s="108" t="s">
        <v>114</v>
      </c>
      <c r="M22" s="109"/>
      <c r="N22" s="129" t="b">
        <v>0</v>
      </c>
    </row>
    <row r="23" spans="1:18" x14ac:dyDescent="0.25">
      <c r="A23" s="5"/>
      <c r="B23" s="5"/>
      <c r="C23" s="5"/>
      <c r="D23" s="8"/>
      <c r="E23" s="5"/>
      <c r="F23" s="8"/>
      <c r="G23" s="20"/>
      <c r="H23" s="5"/>
      <c r="I23" s="8"/>
      <c r="J23" s="8"/>
      <c r="K23" s="5"/>
      <c r="L23" s="106" t="s">
        <v>133</v>
      </c>
      <c r="M23" s="109"/>
      <c r="N23" s="107"/>
    </row>
    <row r="24" spans="1:1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5"/>
      <c r="L24" s="108" t="s">
        <v>134</v>
      </c>
      <c r="M24" s="109"/>
      <c r="N24" s="129" t="b">
        <v>1</v>
      </c>
    </row>
    <row r="25" spans="1:18" x14ac:dyDescent="0.25">
      <c r="A25" s="153" t="s">
        <v>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5"/>
      <c r="L25" s="108" t="s">
        <v>72</v>
      </c>
      <c r="M25" s="109"/>
      <c r="N25" s="129" t="b">
        <v>0</v>
      </c>
    </row>
    <row r="26" spans="1:18" x14ac:dyDescent="0.25">
      <c r="A26" s="8"/>
      <c r="B26" s="8"/>
      <c r="C26" s="8"/>
      <c r="D26" s="8"/>
      <c r="E26" s="8"/>
      <c r="F26" s="8"/>
      <c r="G26" s="8"/>
      <c r="H26" s="36" t="s">
        <v>8</v>
      </c>
      <c r="I26" s="21"/>
      <c r="J26" s="36" t="s">
        <v>9</v>
      </c>
      <c r="K26" s="5"/>
      <c r="L26" s="128" t="str">
        <f>IF(L27="OK","","ERROR - SINGLE LIFE")</f>
        <v/>
      </c>
    </row>
    <row r="27" spans="1:18" x14ac:dyDescent="0.25">
      <c r="A27" s="8" t="s">
        <v>122</v>
      </c>
      <c r="B27" s="8"/>
      <c r="C27" s="8"/>
      <c r="D27" s="8"/>
      <c r="E27" s="8"/>
      <c r="F27" s="8"/>
      <c r="G27" s="8"/>
      <c r="H27" s="90"/>
      <c r="I27" s="8"/>
      <c r="J27" s="90"/>
      <c r="K27" s="5"/>
      <c r="L27" s="148" t="str">
        <f>IF(M4="YES",IF(M5="YES",IF(M7="NO",IF(M8="NO",IF(M6="NO","If the indicated rate exceeds the current rate by less than 10 percent, the current rate shall continue in effect.","OK"),"OK")),"OK"),"OK")</f>
        <v>OK</v>
      </c>
      <c r="M27" s="148"/>
      <c r="N27" s="148"/>
      <c r="O27" s="93"/>
      <c r="P27" s="93"/>
      <c r="Q27" s="93"/>
      <c r="R27" s="93"/>
    </row>
    <row r="28" spans="1:18" x14ac:dyDescent="0.25">
      <c r="A28" s="8" t="s">
        <v>73</v>
      </c>
      <c r="B28" s="8"/>
      <c r="C28" s="8"/>
      <c r="D28" s="8"/>
      <c r="E28" s="8" t="s">
        <v>123</v>
      </c>
      <c r="F28" s="8"/>
      <c r="G28" s="8"/>
      <c r="H28" s="91" t="str">
        <f>IF(CoverSheet!C7="","",'L2'!F36)</f>
        <v/>
      </c>
      <c r="I28" s="22"/>
      <c r="J28" s="91" t="str">
        <f>IF(CoverSheet!C7="","",'L2'!H36)</f>
        <v/>
      </c>
      <c r="K28" s="5"/>
      <c r="L28" s="148"/>
      <c r="M28" s="148"/>
      <c r="N28" s="148"/>
      <c r="O28" s="95"/>
    </row>
    <row r="29" spans="1:18" x14ac:dyDescent="0.25">
      <c r="A29" s="8" t="s">
        <v>10</v>
      </c>
      <c r="B29" s="8"/>
      <c r="C29" s="8"/>
      <c r="D29" s="8"/>
      <c r="E29" s="8"/>
      <c r="F29" s="8"/>
      <c r="G29" s="8"/>
      <c r="H29" s="92"/>
      <c r="I29" s="8"/>
      <c r="J29" s="92"/>
      <c r="K29" s="5"/>
      <c r="L29" s="128" t="str">
        <f>IF(L31="OK","","ERROR - JOINT LIFE")</f>
        <v/>
      </c>
      <c r="M29" s="95"/>
      <c r="N29" s="95"/>
      <c r="O29" s="95"/>
    </row>
    <row r="30" spans="1:18" x14ac:dyDescent="0.25">
      <c r="A30" s="8" t="s">
        <v>136</v>
      </c>
      <c r="B30" s="8"/>
      <c r="C30" s="8"/>
      <c r="D30" s="8"/>
      <c r="E30" s="8"/>
      <c r="F30" s="8"/>
      <c r="G30" s="8"/>
      <c r="H30" s="131"/>
      <c r="I30" s="8"/>
      <c r="J30" s="131"/>
      <c r="K30" s="5"/>
      <c r="L30" s="128"/>
      <c r="M30" s="95"/>
      <c r="N30" s="95"/>
      <c r="O30" s="95"/>
    </row>
    <row r="31" spans="1:18" x14ac:dyDescent="0.25">
      <c r="A31" s="8" t="s">
        <v>11</v>
      </c>
      <c r="B31" s="8"/>
      <c r="C31" s="8"/>
      <c r="D31" s="8"/>
      <c r="E31" s="8"/>
      <c r="F31" s="8"/>
      <c r="G31" s="8"/>
      <c r="H31" s="130"/>
      <c r="I31" s="8"/>
      <c r="J31" s="8"/>
      <c r="K31" s="5"/>
      <c r="L31" s="145" t="str">
        <f>IF(N4="YES",IF(N5="YES",IF(N7="NO",IF(N8="NO",IF(N6="NO","If the indicated rate exceeds the current rate by less than 10 percent, the current rate shall continue in effect.","OK"),"OK")),"OK"),"OK")</f>
        <v>OK</v>
      </c>
      <c r="M31" s="145"/>
      <c r="N31" s="145"/>
      <c r="O31" s="95"/>
    </row>
    <row r="32" spans="1:18" x14ac:dyDescent="0.25">
      <c r="A32" s="8" t="s">
        <v>12</v>
      </c>
      <c r="B32" s="8"/>
      <c r="C32" s="8"/>
      <c r="D32" s="8"/>
      <c r="E32" s="8"/>
      <c r="F32" s="8"/>
      <c r="G32" s="8"/>
      <c r="H32" s="31"/>
      <c r="I32" s="8"/>
      <c r="J32" s="31"/>
      <c r="K32" s="5"/>
      <c r="L32" s="145"/>
      <c r="M32" s="145"/>
      <c r="N32" s="145"/>
      <c r="O32" s="95"/>
    </row>
    <row r="33" spans="1: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5"/>
      <c r="L33" s="145" t="str">
        <f>IF(M2="NO",IF(M7="YES","Single Life Current Rate &amp; Rate to be used can NOT be NULL",IF(M8="YES","Single Life Current Rate &amp; Rate to be used can NOT be NULL","")),"")</f>
        <v/>
      </c>
      <c r="M33" s="145"/>
      <c r="N33" s="145"/>
      <c r="O33" s="95"/>
    </row>
    <row r="34" spans="1:15" x14ac:dyDescent="0.25">
      <c r="A34" s="8" t="s">
        <v>82</v>
      </c>
      <c r="B34" s="8"/>
      <c r="C34" s="8"/>
      <c r="D34" s="8"/>
      <c r="E34" s="8"/>
      <c r="F34" s="8"/>
      <c r="G34" s="8"/>
      <c r="H34" s="8"/>
      <c r="I34" s="8"/>
      <c r="J34" s="8"/>
      <c r="K34" s="5"/>
      <c r="L34" s="145" t="str">
        <f>IF(N2="NO",IF(N7="YES","Joint Life Current Rate &amp; Rate to be used can NOT be NULL",IF(N8="YES","Joint Life Current Rate &amp; Rate to be used can NOT be NULL","")),"")</f>
        <v/>
      </c>
      <c r="M34" s="145"/>
      <c r="N34" s="145"/>
      <c r="O34" s="95"/>
    </row>
    <row r="35" spans="1:15" x14ac:dyDescent="0.25">
      <c r="A35" s="8" t="s">
        <v>83</v>
      </c>
      <c r="B35" s="8"/>
      <c r="C35" s="8"/>
      <c r="D35" s="8"/>
      <c r="E35" s="8"/>
      <c r="F35" s="8"/>
      <c r="G35" s="8"/>
      <c r="H35" s="8"/>
      <c r="I35" s="8"/>
      <c r="J35" s="8"/>
      <c r="K35" s="5"/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5"/>
    </row>
    <row r="37" spans="1:15" x14ac:dyDescent="0.25">
      <c r="A37" s="8" t="s">
        <v>80</v>
      </c>
      <c r="B37" s="37"/>
      <c r="C37" s="37"/>
      <c r="D37" s="37"/>
      <c r="E37" s="38"/>
      <c r="F37" s="38"/>
      <c r="G37" s="38"/>
      <c r="H37" s="8"/>
      <c r="I37" s="8"/>
      <c r="J37" s="8"/>
      <c r="K37" s="5"/>
    </row>
    <row r="38" spans="1:15" x14ac:dyDescent="0.25">
      <c r="A38" s="8"/>
      <c r="B38" s="8" t="s">
        <v>76</v>
      </c>
      <c r="C38" s="8"/>
      <c r="D38" s="8"/>
      <c r="E38" s="8"/>
      <c r="F38" s="8"/>
      <c r="G38" s="8"/>
      <c r="H38" s="8"/>
      <c r="I38" s="8"/>
      <c r="J38" s="8"/>
      <c r="K38" s="5"/>
    </row>
    <row r="39" spans="1:15" x14ac:dyDescent="0.25">
      <c r="A39" s="8" t="s">
        <v>79</v>
      </c>
      <c r="B39" s="152" t="str">
        <f>IF((CoverSheet!C12)="","",UPPER(CoverSheet!C12))</f>
        <v/>
      </c>
      <c r="C39" s="152"/>
      <c r="D39" s="152"/>
      <c r="E39" s="152"/>
      <c r="F39" s="152"/>
      <c r="G39" s="8"/>
      <c r="H39" s="8"/>
      <c r="I39" s="8"/>
      <c r="J39" s="8"/>
      <c r="K39" s="5"/>
    </row>
    <row r="40" spans="1:15" x14ac:dyDescent="0.25">
      <c r="A40" s="8"/>
      <c r="B40" s="9" t="s">
        <v>13</v>
      </c>
      <c r="C40" s="34"/>
      <c r="D40" s="34"/>
      <c r="E40" s="8"/>
      <c r="F40" s="8"/>
      <c r="G40" s="8"/>
      <c r="H40" s="8"/>
      <c r="I40" s="8"/>
      <c r="J40" s="8"/>
      <c r="K40" s="5"/>
    </row>
    <row r="41" spans="1:15" x14ac:dyDescent="0.25">
      <c r="A41" s="8" t="s">
        <v>78</v>
      </c>
      <c r="B41" s="152" t="str">
        <f>IF((CoverSheet!C13)="","",UPPER(CoverSheet!C13))</f>
        <v/>
      </c>
      <c r="C41" s="152"/>
      <c r="D41" s="152"/>
      <c r="E41" s="152"/>
      <c r="F41" s="152"/>
      <c r="G41" s="8"/>
      <c r="H41" s="8"/>
      <c r="I41" s="8"/>
      <c r="J41" s="8"/>
      <c r="K41" s="5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5"/>
    </row>
    <row r="43" spans="1:15" x14ac:dyDescent="0.25">
      <c r="A43" s="8" t="s">
        <v>77</v>
      </c>
      <c r="B43" s="152" t="str">
        <f>IF((CoverSheet!C14)="","",LOWER(CoverSheet!C14))</f>
        <v/>
      </c>
      <c r="C43" s="152"/>
      <c r="D43" s="152"/>
      <c r="E43" s="152"/>
      <c r="F43" s="152"/>
      <c r="G43" s="8"/>
      <c r="H43" s="8"/>
      <c r="I43" s="8"/>
      <c r="J43" s="8"/>
      <c r="K43" s="5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5"/>
    </row>
    <row r="45" spans="1:15" x14ac:dyDescent="0.25">
      <c r="A45" s="8" t="s">
        <v>81</v>
      </c>
      <c r="B45" s="152" t="str">
        <f>IF((CoverSheet!C15)="","",UPPER(CoverSheet!C15))</f>
        <v/>
      </c>
      <c r="C45" s="152"/>
      <c r="D45" s="152"/>
      <c r="E45" s="152"/>
      <c r="F45" s="152"/>
      <c r="G45" s="8"/>
      <c r="H45" s="8"/>
      <c r="I45" s="8"/>
      <c r="J45" s="8"/>
      <c r="K45" s="5"/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5"/>
    </row>
    <row r="47" spans="1:15" x14ac:dyDescent="0.25">
      <c r="A47" s="144" t="s">
        <v>137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</row>
  </sheetData>
  <sheetProtection password="8FA1" sheet="1" objects="1" scenarios="1" selectLockedCells="1"/>
  <mergeCells count="21">
    <mergeCell ref="A1:J1"/>
    <mergeCell ref="A2:J2"/>
    <mergeCell ref="A3:J3"/>
    <mergeCell ref="C5:J5"/>
    <mergeCell ref="B41:F41"/>
    <mergeCell ref="A47:K47"/>
    <mergeCell ref="L34:N34"/>
    <mergeCell ref="L33:N33"/>
    <mergeCell ref="C6:E6"/>
    <mergeCell ref="C7:E7"/>
    <mergeCell ref="L27:N28"/>
    <mergeCell ref="L31:N32"/>
    <mergeCell ref="E13:J13"/>
    <mergeCell ref="B9:I9"/>
    <mergeCell ref="A11:E11"/>
    <mergeCell ref="B43:F43"/>
    <mergeCell ref="B45:F45"/>
    <mergeCell ref="A17:D17"/>
    <mergeCell ref="A25:J25"/>
    <mergeCell ref="B39:F39"/>
    <mergeCell ref="G18:I18"/>
  </mergeCells>
  <phoneticPr fontId="0" type="noConversion"/>
  <conditionalFormatting sqref="L27:N28 L31:N32">
    <cfRule type="cellIs" dxfId="1" priority="1" stopIfTrue="1" operator="equal">
      <formula>"OK"</formula>
    </cfRule>
  </conditionalFormatting>
  <dataValidations count="1">
    <dataValidation type="decimal" operator="greaterThanOrEqual" allowBlank="1" showInputMessage="1" showErrorMessage="1" error="Rate must be a number greater than or equal to zero." sqref="H27 J29:J30 H29:H30 J27" xr:uid="{00000000-0002-0000-0100-000000000000}">
      <formula1>0</formula1>
    </dataValidation>
  </dataValidations>
  <pageMargins left="0.5" right="0.25" top="0.5" bottom="0.5" header="0.5" footer="0.5"/>
  <pageSetup orientation="portrait" r:id="rId1"/>
  <headerFooter alignWithMargins="0">
    <oddFooter>&amp;L&amp;Z&amp;F
&amp;A&amp;R&amp;D
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175260</xdr:rowOff>
                  </from>
                  <to>
                    <xdr:col>0</xdr:col>
                    <xdr:colOff>304800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160020</xdr:rowOff>
                  </from>
                  <to>
                    <xdr:col>0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175260</xdr:rowOff>
                  </from>
                  <to>
                    <xdr:col>0</xdr:col>
                    <xdr:colOff>304800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175260</xdr:rowOff>
                  </from>
                  <to>
                    <xdr:col>0</xdr:col>
                    <xdr:colOff>304800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457200</xdr:colOff>
                    <xdr:row>10</xdr:row>
                    <xdr:rowOff>152400</xdr:rowOff>
                  </from>
                  <to>
                    <xdr:col>4</xdr:col>
                    <xdr:colOff>152400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457200</xdr:colOff>
                    <xdr:row>11</xdr:row>
                    <xdr:rowOff>152400</xdr:rowOff>
                  </from>
                  <to>
                    <xdr:col>4</xdr:col>
                    <xdr:colOff>152400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464820</xdr:colOff>
                    <xdr:row>12</xdr:row>
                    <xdr:rowOff>182880</xdr:rowOff>
                  </from>
                  <to>
                    <xdr:col>4</xdr:col>
                    <xdr:colOff>160020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137160</xdr:rowOff>
                  </from>
                  <to>
                    <xdr:col>0</xdr:col>
                    <xdr:colOff>304800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152400</xdr:rowOff>
                  </from>
                  <to>
                    <xdr:col>0</xdr:col>
                    <xdr:colOff>304800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152400</xdr:rowOff>
                  </from>
                  <to>
                    <xdr:col>0</xdr:col>
                    <xdr:colOff>312420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160020</xdr:rowOff>
                  </from>
                  <to>
                    <xdr:col>6</xdr:col>
                    <xdr:colOff>99060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175260</xdr:rowOff>
                  </from>
                  <to>
                    <xdr:col>6</xdr:col>
                    <xdr:colOff>99060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175260</xdr:rowOff>
                  </from>
                  <to>
                    <xdr:col>0</xdr:col>
                    <xdr:colOff>304800</xdr:colOff>
                    <xdr:row>21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41"/>
  </sheetPr>
  <dimension ref="A1:AF47"/>
  <sheetViews>
    <sheetView zoomScaleNormal="87" workbookViewId="0">
      <selection activeCell="F28" sqref="F28"/>
    </sheetView>
  </sheetViews>
  <sheetFormatPr defaultColWidth="9.109375" defaultRowHeight="15" x14ac:dyDescent="0.25"/>
  <cols>
    <col min="1" max="1" width="9.44140625" style="2" customWidth="1"/>
    <col min="2" max="2" width="9.6640625" style="2" customWidth="1"/>
    <col min="3" max="3" width="6.33203125" style="2" customWidth="1"/>
    <col min="4" max="4" width="8.88671875" style="2" customWidth="1"/>
    <col min="5" max="5" width="13.5546875" style="2" customWidth="1"/>
    <col min="6" max="6" width="11.6640625" style="13" customWidth="1"/>
    <col min="7" max="7" width="2.6640625" style="2" customWidth="1"/>
    <col min="8" max="8" width="11.5546875" style="2" customWidth="1"/>
    <col min="9" max="9" width="2.5546875" style="2" customWidth="1"/>
    <col min="10" max="10" width="11.6640625" style="2" customWidth="1"/>
    <col min="11" max="11" width="2.109375" style="2" customWidth="1"/>
    <col min="12" max="26" width="9.109375" style="2"/>
    <col min="27" max="32" width="16" style="2" customWidth="1"/>
    <col min="33" max="16384" width="9.109375" style="2"/>
  </cols>
  <sheetData>
    <row r="1" spans="1:32" ht="17.399999999999999" x14ac:dyDescent="0.3">
      <c r="A1" s="142" t="s">
        <v>14</v>
      </c>
      <c r="B1" s="142"/>
      <c r="C1" s="142"/>
      <c r="D1" s="142"/>
      <c r="E1" s="142"/>
      <c r="F1" s="142"/>
      <c r="G1" s="142"/>
      <c r="H1" s="142"/>
      <c r="I1" s="142"/>
      <c r="J1" s="142"/>
      <c r="K1" s="5"/>
      <c r="AA1" s="157" t="s">
        <v>104</v>
      </c>
      <c r="AB1" s="157"/>
      <c r="AC1" s="157"/>
      <c r="AD1" s="157" t="s">
        <v>104</v>
      </c>
      <c r="AE1" s="157"/>
      <c r="AF1" s="157"/>
    </row>
    <row r="2" spans="1:32" ht="15.6" x14ac:dyDescent="0.3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5"/>
      <c r="AA2" s="159" t="s">
        <v>101</v>
      </c>
      <c r="AB2" s="159"/>
      <c r="AC2" s="63"/>
      <c r="AD2" s="159" t="s">
        <v>102</v>
      </c>
      <c r="AE2" s="159"/>
      <c r="AF2" s="63"/>
    </row>
    <row r="3" spans="1:32" ht="15.6" x14ac:dyDescent="0.3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5"/>
      <c r="AA3" s="62" t="s">
        <v>99</v>
      </c>
      <c r="AB3" s="62" t="s">
        <v>100</v>
      </c>
      <c r="AC3" s="63" t="s">
        <v>103</v>
      </c>
      <c r="AD3" s="62" t="s">
        <v>99</v>
      </c>
      <c r="AE3" s="62" t="s">
        <v>100</v>
      </c>
      <c r="AF3" s="63" t="s">
        <v>103</v>
      </c>
    </row>
    <row r="4" spans="1:32" x14ac:dyDescent="0.25">
      <c r="A4" s="5"/>
      <c r="B4" s="5"/>
      <c r="C4" s="5"/>
      <c r="D4" s="5"/>
      <c r="E4" s="5"/>
      <c r="F4" s="6"/>
      <c r="G4" s="5"/>
      <c r="H4" s="5"/>
      <c r="I4" s="5"/>
      <c r="J4" s="5"/>
      <c r="K4" s="5"/>
      <c r="AA4" s="64">
        <v>1</v>
      </c>
      <c r="AB4" s="64">
        <v>1799</v>
      </c>
      <c r="AC4" s="65">
        <v>0</v>
      </c>
      <c r="AD4" s="64">
        <v>1</v>
      </c>
      <c r="AE4" s="64">
        <v>8</v>
      </c>
      <c r="AF4" s="65">
        <v>0</v>
      </c>
    </row>
    <row r="5" spans="1:32" x14ac:dyDescent="0.25">
      <c r="A5" s="18" t="s">
        <v>74</v>
      </c>
      <c r="B5" s="35"/>
      <c r="C5" s="162" t="str">
        <f>IF((CoverSheet!C7)="","Please complete Cover Page",UPPER(CoverSheet!C7))</f>
        <v>Please complete Cover Page</v>
      </c>
      <c r="D5" s="162"/>
      <c r="E5" s="162"/>
      <c r="F5" s="162"/>
      <c r="G5" s="162"/>
      <c r="H5" s="162"/>
      <c r="I5" s="162"/>
      <c r="J5" s="162"/>
      <c r="K5" s="8"/>
      <c r="AA5" s="64">
        <v>1800</v>
      </c>
      <c r="AB5" s="64">
        <v>2399</v>
      </c>
      <c r="AC5" s="65">
        <v>0.25</v>
      </c>
      <c r="AD5" s="64">
        <v>9</v>
      </c>
      <c r="AE5" s="64">
        <v>11</v>
      </c>
      <c r="AF5" s="65">
        <v>0.25</v>
      </c>
    </row>
    <row r="6" spans="1:32" x14ac:dyDescent="0.25">
      <c r="A6" s="18" t="s">
        <v>75</v>
      </c>
      <c r="B6" s="8"/>
      <c r="C6" s="147" t="str">
        <f>IF((CoverSheet!C6)="","Please complete Cover Page",CoverSheet!C6)</f>
        <v>Please complete Cover Page</v>
      </c>
      <c r="D6" s="147"/>
      <c r="E6" s="147"/>
      <c r="F6" s="20"/>
      <c r="G6" s="8"/>
      <c r="H6" s="8"/>
      <c r="I6" s="8"/>
      <c r="J6" s="8"/>
      <c r="K6" s="8"/>
      <c r="AA6" s="64">
        <v>2400</v>
      </c>
      <c r="AB6" s="64">
        <v>2999</v>
      </c>
      <c r="AC6" s="65">
        <v>0.3</v>
      </c>
      <c r="AD6" s="64">
        <v>12</v>
      </c>
      <c r="AE6" s="64">
        <v>14</v>
      </c>
      <c r="AF6" s="65">
        <v>0.3</v>
      </c>
    </row>
    <row r="7" spans="1:32" x14ac:dyDescent="0.25">
      <c r="A7" s="18" t="s">
        <v>28</v>
      </c>
      <c r="B7" s="8"/>
      <c r="C7" s="147" t="str">
        <f>IF((CoverSheet!C5)="","Please complete Cover Page",CoverSheet!C5)</f>
        <v>Please complete Cover Page</v>
      </c>
      <c r="D7" s="147"/>
      <c r="E7" s="147"/>
      <c r="F7" s="20"/>
      <c r="G7" s="8"/>
      <c r="H7" s="8"/>
      <c r="I7" s="8"/>
      <c r="J7" s="8"/>
      <c r="K7" s="8"/>
      <c r="AA7" s="64">
        <v>3000</v>
      </c>
      <c r="AB7" s="64">
        <v>3599</v>
      </c>
      <c r="AC7" s="65">
        <v>0.35</v>
      </c>
      <c r="AD7" s="64">
        <v>15</v>
      </c>
      <c r="AE7" s="64">
        <v>17</v>
      </c>
      <c r="AF7" s="65">
        <v>0.35</v>
      </c>
    </row>
    <row r="8" spans="1:32" x14ac:dyDescent="0.25">
      <c r="A8" s="18"/>
      <c r="B8" s="8"/>
      <c r="C8" s="9"/>
      <c r="D8" s="9"/>
      <c r="E8" s="8"/>
      <c r="F8" s="20"/>
      <c r="G8" s="8"/>
      <c r="H8" s="8"/>
      <c r="I8" s="8"/>
      <c r="J8" s="8"/>
      <c r="K8" s="8"/>
      <c r="AA8" s="64">
        <v>3600</v>
      </c>
      <c r="AB8" s="64">
        <v>4599</v>
      </c>
      <c r="AC8" s="65">
        <v>0.4</v>
      </c>
      <c r="AD8" s="64">
        <v>18</v>
      </c>
      <c r="AE8" s="64">
        <v>22</v>
      </c>
      <c r="AF8" s="65">
        <v>0.4</v>
      </c>
    </row>
    <row r="9" spans="1:32" x14ac:dyDescent="0.25">
      <c r="A9" s="8" t="s">
        <v>2</v>
      </c>
      <c r="B9" s="156" t="str">
        <f>IF(CoverSheet!C16="","Please complete Cover Page",CoverSheet!C16)</f>
        <v>Please complete Cover Page</v>
      </c>
      <c r="C9" s="156"/>
      <c r="D9" s="156"/>
      <c r="E9" s="156"/>
      <c r="F9" s="156"/>
      <c r="G9" s="156"/>
      <c r="H9" s="156"/>
      <c r="I9" s="156"/>
      <c r="J9" s="25"/>
      <c r="K9" s="8"/>
      <c r="AA9" s="64">
        <v>4600</v>
      </c>
      <c r="AB9" s="64">
        <v>5599</v>
      </c>
      <c r="AC9" s="65">
        <v>0.45</v>
      </c>
      <c r="AD9" s="64">
        <v>23</v>
      </c>
      <c r="AE9" s="64">
        <v>27</v>
      </c>
      <c r="AF9" s="65">
        <v>0.45</v>
      </c>
    </row>
    <row r="10" spans="1:32" x14ac:dyDescent="0.25">
      <c r="A10" s="8"/>
      <c r="B10" s="9"/>
      <c r="C10" s="9"/>
      <c r="D10" s="9"/>
      <c r="E10" s="9"/>
      <c r="F10" s="9"/>
      <c r="G10" s="9"/>
      <c r="H10" s="9"/>
      <c r="I10" s="9"/>
      <c r="J10" s="25"/>
      <c r="K10" s="8"/>
      <c r="AA10" s="64">
        <v>5600</v>
      </c>
      <c r="AB10" s="64">
        <v>6599</v>
      </c>
      <c r="AC10" s="65">
        <v>0.5</v>
      </c>
      <c r="AD10" s="64">
        <v>28</v>
      </c>
      <c r="AE10" s="64">
        <v>32</v>
      </c>
      <c r="AF10" s="65">
        <v>0.5</v>
      </c>
    </row>
    <row r="11" spans="1:32" x14ac:dyDescent="0.25">
      <c r="A11" s="8"/>
      <c r="B11" s="8"/>
      <c r="C11" s="8"/>
      <c r="D11" s="8"/>
      <c r="E11" s="8"/>
      <c r="F11" s="20"/>
      <c r="G11" s="8"/>
      <c r="H11" s="8"/>
      <c r="I11" s="8"/>
      <c r="J11" s="8"/>
      <c r="K11" s="8"/>
      <c r="AA11" s="64">
        <v>6600</v>
      </c>
      <c r="AB11" s="64">
        <v>7599</v>
      </c>
      <c r="AC11" s="65">
        <v>0.55000000000000004</v>
      </c>
      <c r="AD11" s="64">
        <v>33</v>
      </c>
      <c r="AE11" s="64">
        <v>37</v>
      </c>
      <c r="AF11" s="65">
        <v>0.55000000000000004</v>
      </c>
    </row>
    <row r="12" spans="1:32" x14ac:dyDescent="0.25">
      <c r="A12" s="20"/>
      <c r="B12" s="20"/>
      <c r="C12" s="8"/>
      <c r="D12" s="39"/>
      <c r="E12" s="39"/>
      <c r="F12" s="160" t="s">
        <v>15</v>
      </c>
      <c r="G12" s="160"/>
      <c r="H12" s="160"/>
      <c r="I12" s="160"/>
      <c r="J12" s="160"/>
      <c r="K12" s="20"/>
      <c r="AA12" s="64">
        <v>7600</v>
      </c>
      <c r="AB12" s="64">
        <v>9599</v>
      </c>
      <c r="AC12" s="65">
        <v>0.6</v>
      </c>
      <c r="AD12" s="64">
        <v>38</v>
      </c>
      <c r="AE12" s="64">
        <v>47</v>
      </c>
      <c r="AF12" s="65">
        <v>0.6</v>
      </c>
    </row>
    <row r="13" spans="1:32" x14ac:dyDescent="0.25">
      <c r="A13" s="161"/>
      <c r="B13" s="161"/>
      <c r="C13" s="161"/>
      <c r="D13" s="8"/>
      <c r="E13" s="8"/>
      <c r="F13" s="40" t="s">
        <v>16</v>
      </c>
      <c r="G13" s="26"/>
      <c r="H13" s="30" t="s">
        <v>17</v>
      </c>
      <c r="I13" s="23"/>
      <c r="J13" s="30" t="s">
        <v>18</v>
      </c>
      <c r="K13" s="8"/>
      <c r="AA13" s="64">
        <v>9600</v>
      </c>
      <c r="AB13" s="64">
        <v>11599</v>
      </c>
      <c r="AC13" s="65">
        <v>0.65</v>
      </c>
      <c r="AD13" s="64">
        <v>48</v>
      </c>
      <c r="AE13" s="64">
        <v>57</v>
      </c>
      <c r="AF13" s="65">
        <v>0.65</v>
      </c>
    </row>
    <row r="14" spans="1:32" x14ac:dyDescent="0.25">
      <c r="A14" s="161"/>
      <c r="B14" s="161"/>
      <c r="C14" s="161"/>
      <c r="D14" s="161"/>
      <c r="E14" s="8"/>
      <c r="F14" s="20"/>
      <c r="G14" s="158" t="s">
        <v>26</v>
      </c>
      <c r="H14" s="158"/>
      <c r="I14" s="158"/>
      <c r="J14" s="20"/>
      <c r="K14" s="8"/>
      <c r="AA14" s="64">
        <v>11600</v>
      </c>
      <c r="AB14" s="64">
        <v>14599</v>
      </c>
      <c r="AC14" s="65">
        <v>0.7</v>
      </c>
      <c r="AD14" s="64">
        <v>58</v>
      </c>
      <c r="AE14" s="64">
        <v>72</v>
      </c>
      <c r="AF14" s="65">
        <v>0.7</v>
      </c>
    </row>
    <row r="15" spans="1:32" x14ac:dyDescent="0.25">
      <c r="A15" s="17" t="s">
        <v>92</v>
      </c>
      <c r="B15" s="8"/>
      <c r="C15" s="8"/>
      <c r="D15" s="8"/>
      <c r="E15" s="8"/>
      <c r="F15" s="80">
        <f>IF(('L3'!K16)=0,0,'L3'!K16)</f>
        <v>0</v>
      </c>
      <c r="G15" s="8"/>
      <c r="H15" s="80">
        <f>IF(('L3'!K29)=0,0,'L3'!K29)</f>
        <v>0</v>
      </c>
      <c r="I15" s="8"/>
      <c r="J15" s="83">
        <f>IF(ISERROR(F15+H15),"",(F15+H15))</f>
        <v>0</v>
      </c>
      <c r="K15" s="8"/>
      <c r="AA15" s="64">
        <v>14600</v>
      </c>
      <c r="AB15" s="64">
        <v>17599</v>
      </c>
      <c r="AC15" s="65">
        <v>0.75</v>
      </c>
      <c r="AD15" s="64">
        <v>73</v>
      </c>
      <c r="AE15" s="64">
        <v>87</v>
      </c>
      <c r="AF15" s="65">
        <v>0.75</v>
      </c>
    </row>
    <row r="16" spans="1:32" x14ac:dyDescent="0.25">
      <c r="A16" s="20"/>
      <c r="B16" s="20"/>
      <c r="C16" s="20"/>
      <c r="D16" s="20"/>
      <c r="E16" s="8"/>
      <c r="F16" s="41"/>
      <c r="G16" s="20"/>
      <c r="H16" s="20"/>
      <c r="I16" s="8"/>
      <c r="J16" s="42"/>
      <c r="K16" s="8"/>
      <c r="AA16" s="64">
        <v>17600</v>
      </c>
      <c r="AB16" s="64">
        <v>20599</v>
      </c>
      <c r="AC16" s="65">
        <v>0.8</v>
      </c>
      <c r="AD16" s="64">
        <v>88</v>
      </c>
      <c r="AE16" s="64">
        <v>102</v>
      </c>
      <c r="AF16" s="65">
        <v>0.8</v>
      </c>
    </row>
    <row r="17" spans="1:32" x14ac:dyDescent="0.25">
      <c r="A17" s="17" t="s">
        <v>32</v>
      </c>
      <c r="B17" s="20"/>
      <c r="C17" s="20"/>
      <c r="D17" s="8"/>
      <c r="E17" s="8"/>
      <c r="F17" s="80">
        <f>IF(('L3'!K19)=0,0,'L3'!K19)</f>
        <v>0</v>
      </c>
      <c r="G17" s="43"/>
      <c r="H17" s="80">
        <f>IF(('L3'!K31)=0,0,'L3'!K31)</f>
        <v>0</v>
      </c>
      <c r="I17" s="8"/>
      <c r="J17" s="83">
        <f>IF(ISERROR(F17+H17),"",(F17+H17))</f>
        <v>0</v>
      </c>
      <c r="K17" s="8"/>
      <c r="AA17" s="64">
        <v>20600</v>
      </c>
      <c r="AB17" s="64">
        <v>25599</v>
      </c>
      <c r="AC17" s="65">
        <v>0.85</v>
      </c>
      <c r="AD17" s="64">
        <v>103</v>
      </c>
      <c r="AE17" s="64">
        <v>127</v>
      </c>
      <c r="AF17" s="65">
        <v>0.85</v>
      </c>
    </row>
    <row r="18" spans="1:32" x14ac:dyDescent="0.25">
      <c r="A18" s="20"/>
      <c r="B18" s="20"/>
      <c r="C18" s="20"/>
      <c r="D18" s="20"/>
      <c r="E18" s="8"/>
      <c r="F18" s="20"/>
      <c r="G18" s="8"/>
      <c r="H18" s="8"/>
      <c r="I18" s="8"/>
      <c r="J18" s="42"/>
      <c r="K18" s="8"/>
      <c r="AA18" s="64">
        <v>25600</v>
      </c>
      <c r="AB18" s="64">
        <v>30599</v>
      </c>
      <c r="AC18" s="65">
        <v>0.9</v>
      </c>
      <c r="AD18" s="64">
        <v>128</v>
      </c>
      <c r="AE18" s="64">
        <v>152</v>
      </c>
      <c r="AF18" s="65">
        <v>0.9</v>
      </c>
    </row>
    <row r="19" spans="1:32" x14ac:dyDescent="0.25">
      <c r="A19" s="17" t="s">
        <v>89</v>
      </c>
      <c r="B19" s="20"/>
      <c r="C19" s="20"/>
      <c r="D19" s="20"/>
      <c r="E19" s="20"/>
      <c r="F19" s="84">
        <f>'L3'!K22</f>
        <v>0</v>
      </c>
      <c r="G19" s="20"/>
      <c r="H19" s="84">
        <f>'L3'!K34</f>
        <v>0</v>
      </c>
      <c r="I19" s="8"/>
      <c r="J19" s="84">
        <f>IF(ISERROR(F19+H19),"",(F19+H19))</f>
        <v>0</v>
      </c>
      <c r="K19" s="8"/>
      <c r="AA19" s="64">
        <v>30600</v>
      </c>
      <c r="AB19" s="64">
        <v>39999</v>
      </c>
      <c r="AC19" s="65">
        <v>0.95</v>
      </c>
      <c r="AD19" s="64">
        <v>153</v>
      </c>
      <c r="AE19" s="64">
        <v>199</v>
      </c>
      <c r="AF19" s="65">
        <v>0.95</v>
      </c>
    </row>
    <row r="20" spans="1:32" x14ac:dyDescent="0.25">
      <c r="A20" s="20"/>
      <c r="B20" s="20"/>
      <c r="C20" s="20"/>
      <c r="D20" s="8"/>
      <c r="E20" s="8"/>
      <c r="F20" s="20"/>
      <c r="G20" s="8"/>
      <c r="H20" s="8"/>
      <c r="I20" s="8"/>
      <c r="J20" s="42"/>
      <c r="K20" s="8"/>
      <c r="AA20" s="64">
        <v>40000</v>
      </c>
      <c r="AB20" s="64"/>
      <c r="AC20" s="65">
        <v>1</v>
      </c>
      <c r="AD20" s="64">
        <v>200</v>
      </c>
      <c r="AE20" s="64"/>
      <c r="AF20" s="65">
        <v>1</v>
      </c>
    </row>
    <row r="21" spans="1:32" x14ac:dyDescent="0.25">
      <c r="A21" s="17" t="s">
        <v>90</v>
      </c>
      <c r="B21" s="17"/>
      <c r="C21" s="8"/>
      <c r="D21" s="8"/>
      <c r="E21" s="8"/>
      <c r="F21" s="84">
        <f>'L3'!K25</f>
        <v>0</v>
      </c>
      <c r="G21" s="8"/>
      <c r="H21" s="84">
        <f>'L3'!K37</f>
        <v>0</v>
      </c>
      <c r="I21" s="8"/>
      <c r="J21" s="84">
        <f>IF(ISERROR(F21+H21),"",(F21+H21))</f>
        <v>0</v>
      </c>
      <c r="K21" s="8"/>
    </row>
    <row r="22" spans="1:32" x14ac:dyDescent="0.25">
      <c r="A22" s="8"/>
      <c r="B22" s="8"/>
      <c r="C22" s="8"/>
      <c r="D22" s="8"/>
      <c r="E22" s="8"/>
      <c r="F22" s="20"/>
      <c r="G22" s="8"/>
      <c r="H22" s="8"/>
      <c r="I22" s="8"/>
      <c r="J22" s="8"/>
      <c r="K22" s="8"/>
      <c r="AA22" s="71" t="s">
        <v>108</v>
      </c>
    </row>
    <row r="23" spans="1:32" x14ac:dyDescent="0.25">
      <c r="A23" s="8"/>
      <c r="B23" s="8"/>
      <c r="C23" s="8"/>
      <c r="D23" s="20"/>
      <c r="E23" s="8"/>
      <c r="F23" s="8"/>
      <c r="G23" s="20"/>
      <c r="H23" s="20"/>
      <c r="I23" s="20"/>
      <c r="J23" s="20"/>
      <c r="K23" s="8"/>
      <c r="AA23" s="71" t="s">
        <v>109</v>
      </c>
    </row>
    <row r="24" spans="1:32" x14ac:dyDescent="0.25">
      <c r="A24" s="17" t="s">
        <v>87</v>
      </c>
      <c r="B24" s="20"/>
      <c r="C24" s="20"/>
      <c r="D24" s="8"/>
      <c r="E24" s="8"/>
      <c r="F24" s="15" t="s">
        <v>19</v>
      </c>
      <c r="G24" s="15"/>
      <c r="H24" s="15" t="s">
        <v>19</v>
      </c>
      <c r="I24" s="8"/>
      <c r="J24" s="85">
        <f>IF(J19&gt;0,VLOOKUP(J19,AA4:AC20,3,TRUE),IF(J21&gt;0,VLOOKUP(J21,AD4:AF20,3,TRUE),0))</f>
        <v>0</v>
      </c>
      <c r="K24" s="8"/>
      <c r="AA24" s="71"/>
    </row>
    <row r="25" spans="1:32" x14ac:dyDescent="0.25">
      <c r="A25" s="12" t="s">
        <v>86</v>
      </c>
      <c r="B25" s="8"/>
      <c r="C25" s="44"/>
      <c r="D25" s="44"/>
      <c r="E25" s="44"/>
      <c r="F25" s="45"/>
      <c r="G25" s="44"/>
      <c r="H25" s="44"/>
      <c r="I25" s="44"/>
      <c r="J25" s="46"/>
      <c r="K25" s="8"/>
    </row>
    <row r="26" spans="1:32" x14ac:dyDescent="0.25">
      <c r="A26" s="17" t="s">
        <v>110</v>
      </c>
      <c r="B26" s="20"/>
      <c r="C26" s="20"/>
      <c r="D26" s="8"/>
      <c r="E26" s="8"/>
      <c r="F26" s="86">
        <v>0.5</v>
      </c>
      <c r="G26" s="47"/>
      <c r="H26" s="86">
        <v>0.84</v>
      </c>
      <c r="I26" s="8"/>
      <c r="J26" s="15" t="s">
        <v>19</v>
      </c>
      <c r="K26" s="8"/>
    </row>
    <row r="27" spans="1:32" x14ac:dyDescent="0.25">
      <c r="A27" s="8"/>
      <c r="B27" s="8"/>
      <c r="C27" s="8"/>
      <c r="D27" s="8"/>
      <c r="E27" s="8"/>
      <c r="F27" s="48"/>
      <c r="G27" s="47"/>
      <c r="H27" s="49"/>
      <c r="I27" s="25"/>
      <c r="J27" s="25"/>
      <c r="K27" s="8"/>
    </row>
    <row r="28" spans="1:32" x14ac:dyDescent="0.25">
      <c r="A28" s="17" t="s">
        <v>111</v>
      </c>
      <c r="B28" s="20"/>
      <c r="C28" s="20"/>
      <c r="D28" s="20"/>
      <c r="E28" s="8"/>
      <c r="F28" s="86">
        <v>0.315</v>
      </c>
      <c r="G28" s="47"/>
      <c r="H28" s="86">
        <v>0.63</v>
      </c>
      <c r="I28" s="25"/>
      <c r="J28" s="34" t="s">
        <v>19</v>
      </c>
      <c r="K28" s="8"/>
    </row>
    <row r="29" spans="1:32" x14ac:dyDescent="0.25">
      <c r="A29" s="8"/>
      <c r="B29" s="8"/>
      <c r="C29" s="8"/>
      <c r="D29" s="8"/>
      <c r="E29" s="8"/>
      <c r="F29" s="20"/>
      <c r="G29" s="8"/>
      <c r="H29" s="25"/>
      <c r="I29" s="25"/>
      <c r="J29" s="25"/>
      <c r="K29" s="8"/>
    </row>
    <row r="30" spans="1:32" x14ac:dyDescent="0.25">
      <c r="A30" s="17" t="s">
        <v>20</v>
      </c>
      <c r="B30" s="20"/>
      <c r="C30" s="20"/>
      <c r="D30" s="20"/>
      <c r="E30" s="8"/>
      <c r="F30" s="88">
        <f>IF(ISERROR(F15*(F28/F26)),0,F15*(F28/F26))</f>
        <v>0</v>
      </c>
      <c r="G30" s="20" t="s">
        <v>21</v>
      </c>
      <c r="H30" s="88">
        <f>IF(ISERROR(H15*(H28/H26)),0,H15*(H28/H26))</f>
        <v>0</v>
      </c>
      <c r="I30" s="25" t="s">
        <v>22</v>
      </c>
      <c r="J30" s="80">
        <f>F30+H30</f>
        <v>0</v>
      </c>
      <c r="K30" s="8"/>
    </row>
    <row r="31" spans="1:32" x14ac:dyDescent="0.25">
      <c r="A31" s="8"/>
      <c r="B31" s="8"/>
      <c r="C31" s="8"/>
      <c r="D31" s="8"/>
      <c r="E31" s="8"/>
      <c r="F31" s="20"/>
      <c r="G31" s="8"/>
      <c r="H31" s="25"/>
      <c r="I31" s="25"/>
      <c r="J31" s="25"/>
      <c r="K31" s="8"/>
    </row>
    <row r="32" spans="1:32" x14ac:dyDescent="0.25">
      <c r="A32" s="17" t="s">
        <v>23</v>
      </c>
      <c r="B32" s="20"/>
      <c r="C32" s="20"/>
      <c r="D32" s="20"/>
      <c r="E32" s="8"/>
      <c r="F32" s="15" t="s">
        <v>19</v>
      </c>
      <c r="G32" s="20"/>
      <c r="H32" s="15" t="s">
        <v>19</v>
      </c>
      <c r="I32" s="25"/>
      <c r="J32" s="89">
        <f>IF(ISERROR(J17/J30),0,(J17/J30))</f>
        <v>0</v>
      </c>
      <c r="K32" s="8"/>
    </row>
    <row r="33" spans="1:11" x14ac:dyDescent="0.25">
      <c r="A33" s="12" t="s">
        <v>88</v>
      </c>
      <c r="B33" s="8"/>
      <c r="C33" s="8"/>
      <c r="D33" s="8"/>
      <c r="E33" s="8"/>
      <c r="F33" s="20"/>
      <c r="G33" s="8"/>
      <c r="H33" s="25"/>
      <c r="I33" s="25"/>
      <c r="J33" s="25"/>
      <c r="K33" s="8"/>
    </row>
    <row r="34" spans="1:11" x14ac:dyDescent="0.25">
      <c r="A34" s="17" t="s">
        <v>24</v>
      </c>
      <c r="B34" s="20"/>
      <c r="C34" s="20"/>
      <c r="D34" s="20"/>
      <c r="E34" s="8"/>
      <c r="F34" s="87">
        <f>IF(J24="",0,(J24*(J32-1)*F28))</f>
        <v>0</v>
      </c>
      <c r="G34" s="8"/>
      <c r="H34" s="87">
        <f>IF(J24="",0,(J24*(J32-1)*H28))</f>
        <v>0</v>
      </c>
      <c r="I34" s="25"/>
      <c r="J34" s="34" t="s">
        <v>19</v>
      </c>
      <c r="K34" s="8"/>
    </row>
    <row r="35" spans="1:11" x14ac:dyDescent="0.25">
      <c r="A35" s="8"/>
      <c r="B35" s="8"/>
      <c r="C35" s="8"/>
      <c r="D35" s="8"/>
      <c r="E35" s="8"/>
      <c r="F35" s="20"/>
      <c r="G35" s="8"/>
      <c r="H35" s="25"/>
      <c r="I35" s="25"/>
      <c r="J35" s="25"/>
      <c r="K35" s="8"/>
    </row>
    <row r="36" spans="1:11" x14ac:dyDescent="0.25">
      <c r="A36" s="17" t="s">
        <v>25</v>
      </c>
      <c r="B36" s="20"/>
      <c r="C36" s="20"/>
      <c r="D36" s="20"/>
      <c r="E36" s="8"/>
      <c r="F36" s="87">
        <f>F26+F34</f>
        <v>0.5</v>
      </c>
      <c r="G36" s="8"/>
      <c r="H36" s="87">
        <f>H26+H34</f>
        <v>0.84</v>
      </c>
      <c r="I36" s="25"/>
      <c r="J36" s="34" t="s">
        <v>19</v>
      </c>
      <c r="K36" s="8"/>
    </row>
    <row r="37" spans="1:11" x14ac:dyDescent="0.25">
      <c r="A37" s="17"/>
      <c r="B37" s="20"/>
      <c r="C37" s="20"/>
      <c r="D37" s="20"/>
      <c r="E37" s="8"/>
      <c r="F37" s="50"/>
      <c r="G37" s="8"/>
      <c r="H37" s="51"/>
      <c r="I37" s="25"/>
      <c r="J37" s="34"/>
      <c r="K37" s="8"/>
    </row>
    <row r="38" spans="1:11" ht="17.399999999999999" x14ac:dyDescent="0.3">
      <c r="A38" s="73" t="str">
        <f>IF($F$26&lt;&gt;0.5,$AA$22,IF($F$28&lt;&gt;0.315,$AA$22,IF($H$26&lt;&gt;0.84,$AA$22,IF($H$28&lt;&gt;0.63,$AA$22,""))))</f>
        <v/>
      </c>
      <c r="B38" s="20"/>
      <c r="C38" s="20"/>
      <c r="D38" s="20"/>
      <c r="E38" s="8"/>
      <c r="F38" s="50"/>
      <c r="G38" s="8"/>
      <c r="H38" s="51"/>
      <c r="I38" s="25"/>
      <c r="J38" s="34"/>
      <c r="K38" s="8"/>
    </row>
    <row r="39" spans="1:11" ht="17.399999999999999" x14ac:dyDescent="0.3">
      <c r="A39" s="73" t="str">
        <f>IF($F$26&lt;&gt;0.5,$AA$23,IF($F$28&lt;&gt;0.315,$AA$23,IF($H$26&lt;&gt;0.84,$AA$23,IF($H$28&lt;&gt;0.63,$AA$23,""))))</f>
        <v/>
      </c>
      <c r="B39" s="20"/>
      <c r="C39" s="20"/>
      <c r="D39" s="20"/>
      <c r="E39" s="8"/>
      <c r="F39" s="50"/>
      <c r="G39" s="8"/>
      <c r="H39" s="51"/>
      <c r="I39" s="25"/>
      <c r="J39" s="34"/>
      <c r="K39" s="8"/>
    </row>
    <row r="40" spans="1:11" ht="17.399999999999999" x14ac:dyDescent="0.3">
      <c r="A40" s="74"/>
      <c r="B40" s="8"/>
      <c r="C40" s="8"/>
      <c r="D40" s="8"/>
      <c r="E40" s="8"/>
      <c r="F40" s="20"/>
      <c r="G40" s="8"/>
      <c r="H40" s="8"/>
      <c r="I40" s="8"/>
      <c r="J40" s="8"/>
      <c r="K40" s="8"/>
    </row>
    <row r="41" spans="1:11" ht="15" customHeight="1" x14ac:dyDescent="0.25">
      <c r="A41" s="163" t="s">
        <v>91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5">
      <c r="A42" s="161" t="s">
        <v>112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</row>
    <row r="43" spans="1:11" x14ac:dyDescent="0.25">
      <c r="A43" s="8"/>
      <c r="B43" s="8"/>
      <c r="C43" s="8"/>
      <c r="D43" s="8"/>
      <c r="E43" s="8"/>
      <c r="F43" s="20"/>
      <c r="G43" s="8"/>
      <c r="H43" s="34"/>
      <c r="I43" s="34"/>
      <c r="J43" s="34"/>
      <c r="K43" s="8"/>
    </row>
    <row r="44" spans="1:11" ht="15.6" x14ac:dyDescent="0.3">
      <c r="A44" s="72"/>
    </row>
    <row r="45" spans="1:11" ht="15.6" x14ac:dyDescent="0.3">
      <c r="A45" s="72"/>
      <c r="H45" s="14"/>
      <c r="I45" s="14"/>
      <c r="J45" s="14"/>
    </row>
    <row r="46" spans="1:11" ht="15.6" x14ac:dyDescent="0.3">
      <c r="A46" s="72"/>
      <c r="H46" s="14"/>
      <c r="I46" s="14"/>
      <c r="J46" s="14"/>
    </row>
    <row r="47" spans="1:11" x14ac:dyDescent="0.25">
      <c r="H47" s="14"/>
      <c r="I47" s="14"/>
      <c r="J47" s="14"/>
    </row>
  </sheetData>
  <sheetProtection password="8FA1" sheet="1" objects="1" scenarios="1" selectLockedCells="1"/>
  <mergeCells count="17">
    <mergeCell ref="A42:K42"/>
    <mergeCell ref="A1:J1"/>
    <mergeCell ref="A2:J2"/>
    <mergeCell ref="A13:C13"/>
    <mergeCell ref="A14:D14"/>
    <mergeCell ref="A3:J3"/>
    <mergeCell ref="B9:I9"/>
    <mergeCell ref="C5:J5"/>
    <mergeCell ref="A41:K41"/>
    <mergeCell ref="C6:E6"/>
    <mergeCell ref="C7:E7"/>
    <mergeCell ref="AA1:AC1"/>
    <mergeCell ref="G14:I14"/>
    <mergeCell ref="AD2:AE2"/>
    <mergeCell ref="AD1:AF1"/>
    <mergeCell ref="AA2:AB2"/>
    <mergeCell ref="F12:J12"/>
  </mergeCells>
  <phoneticPr fontId="0" type="noConversion"/>
  <conditionalFormatting sqref="J24">
    <cfRule type="cellIs" dxfId="0" priority="1" stopIfTrue="1" operator="greaterThanOrEqual">
      <formula>0</formula>
    </cfRule>
  </conditionalFormatting>
  <dataValidations count="4">
    <dataValidation type="decimal" errorStyle="information" operator="equal" allowBlank="1" showInputMessage="1" showErrorMessage="1" error="If the Single Prima Facie Rate of .500 is modified, you must also submit an explanation separately from this report." sqref="F26" xr:uid="{00000000-0002-0000-0200-000000000000}">
      <formula1>0.5</formula1>
    </dataValidation>
    <dataValidation type="decimal" errorStyle="information" operator="equal" allowBlank="1" showInputMessage="1" showErrorMessage="1" error="If the Joint Prima Facie Rate of .840 is modified, you must also submit an explanation separately from this report." sqref="H26" xr:uid="{00000000-0002-0000-0200-000001000000}">
      <formula1>0.84</formula1>
    </dataValidation>
    <dataValidation type="decimal" errorStyle="information" operator="equal" allowBlank="1" showInputMessage="1" showErrorMessage="1" error="If the Single Prima Facie Claim Cost of .315 is modified, you must also submit an explanation separately from this report." sqref="F28" xr:uid="{00000000-0002-0000-0200-000002000000}">
      <formula1>0.315</formula1>
    </dataValidation>
    <dataValidation type="decimal" errorStyle="information" operator="equal" allowBlank="1" showInputMessage="1" showErrorMessage="1" error="If the Joint Prima Facie Claim Cost of .630 is modified, you must also submit an explanation separately from this report." sqref="H28" xr:uid="{00000000-0002-0000-0200-000003000000}">
      <formula1>0.63</formula1>
    </dataValidation>
  </dataValidations>
  <pageMargins left="0.5" right="0.25" top="0.5" bottom="0.5" header="0.5" footer="0.5"/>
  <pageSetup orientation="portrait" r:id="rId1"/>
  <headerFooter alignWithMargins="0">
    <oddFooter>&amp;L&amp;Z&amp;F
&amp;A&amp;R&amp;D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41"/>
  </sheetPr>
  <dimension ref="A1:L42"/>
  <sheetViews>
    <sheetView zoomScaleNormal="87" workbookViewId="0">
      <selection activeCell="E16" sqref="E16"/>
    </sheetView>
  </sheetViews>
  <sheetFormatPr defaultColWidth="9.109375" defaultRowHeight="15" x14ac:dyDescent="0.25"/>
  <cols>
    <col min="1" max="1" width="8.88671875" style="2" customWidth="1"/>
    <col min="2" max="2" width="13.5546875" style="2" customWidth="1"/>
    <col min="3" max="3" width="10.44140625" style="2" customWidth="1"/>
    <col min="4" max="4" width="2.44140625" style="2" customWidth="1"/>
    <col min="5" max="5" width="10" style="2" bestFit="1" customWidth="1"/>
    <col min="6" max="6" width="1.6640625" style="2" customWidth="1"/>
    <col min="7" max="7" width="10" style="2" bestFit="1" customWidth="1"/>
    <col min="8" max="8" width="1.6640625" style="2" customWidth="1"/>
    <col min="9" max="9" width="10" style="2" bestFit="1" customWidth="1"/>
    <col min="10" max="10" width="1.6640625" style="2" customWidth="1"/>
    <col min="11" max="11" width="10" style="2" bestFit="1" customWidth="1"/>
    <col min="12" max="16384" width="9.109375" style="2"/>
  </cols>
  <sheetData>
    <row r="1" spans="1:12" ht="17.399999999999999" x14ac:dyDescent="0.3">
      <c r="A1" s="142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6" x14ac:dyDescent="0.3">
      <c r="A2" s="155" t="s">
        <v>93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6" x14ac:dyDescent="0.3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5"/>
    </row>
    <row r="5" spans="1:12" x14ac:dyDescent="0.25">
      <c r="A5" s="18" t="s">
        <v>74</v>
      </c>
      <c r="B5" s="15"/>
      <c r="C5" s="156" t="str">
        <f>IF((CoverSheet!C7)="","Please complete Cover Page",UPPER(CoverSheet!C7))</f>
        <v>Please complete Cover Page</v>
      </c>
      <c r="D5" s="156"/>
      <c r="E5" s="156"/>
      <c r="F5" s="156"/>
      <c r="G5" s="156"/>
      <c r="H5" s="156"/>
      <c r="I5" s="156"/>
      <c r="J5" s="156"/>
      <c r="K5" s="156"/>
      <c r="L5" s="156"/>
    </row>
    <row r="6" spans="1:12" x14ac:dyDescent="0.25">
      <c r="A6" s="18" t="s">
        <v>75</v>
      </c>
      <c r="B6" s="15"/>
      <c r="C6" s="147" t="str">
        <f>IF((CoverSheet!C6)="","Please complete Cover Page",CoverSheet!C6)</f>
        <v>Please complete Cover Page</v>
      </c>
      <c r="D6" s="147"/>
      <c r="E6" s="147"/>
      <c r="F6" s="147"/>
      <c r="G6" s="20"/>
      <c r="H6" s="20"/>
      <c r="I6" s="20"/>
      <c r="J6" s="20"/>
      <c r="K6" s="20"/>
      <c r="L6" s="8"/>
    </row>
    <row r="7" spans="1:12" x14ac:dyDescent="0.25">
      <c r="A7" s="18" t="s">
        <v>28</v>
      </c>
      <c r="B7" s="8"/>
      <c r="C7" s="147" t="str">
        <f>IF((CoverSheet!C5)="","Please complete Cover Page",CoverSheet!C5)</f>
        <v>Please complete Cover Page</v>
      </c>
      <c r="D7" s="147"/>
      <c r="E7" s="147"/>
      <c r="F7" s="147"/>
      <c r="G7" s="8"/>
      <c r="H7" s="8"/>
      <c r="I7" s="8"/>
      <c r="J7" s="8"/>
      <c r="K7" s="8"/>
      <c r="L7" s="8"/>
    </row>
    <row r="8" spans="1:12" x14ac:dyDescent="0.25">
      <c r="A8" s="18"/>
      <c r="B8" s="8"/>
      <c r="C8" s="20"/>
      <c r="D8" s="20"/>
      <c r="E8" s="20"/>
      <c r="F8" s="8"/>
      <c r="G8" s="8"/>
      <c r="H8" s="8"/>
      <c r="I8" s="8"/>
      <c r="J8" s="8"/>
      <c r="K8" s="8"/>
      <c r="L8" s="8"/>
    </row>
    <row r="9" spans="1:12" x14ac:dyDescent="0.25">
      <c r="A9" s="8" t="s">
        <v>84</v>
      </c>
      <c r="B9" s="156" t="str">
        <f>IF(CoverSheet!C16="","Please complete Cover Page",CoverSheet!C16)</f>
        <v>Please complete Cover Page</v>
      </c>
      <c r="C9" s="156"/>
      <c r="D9" s="156"/>
      <c r="E9" s="156"/>
      <c r="F9" s="156"/>
      <c r="G9" s="156"/>
      <c r="H9" s="156"/>
      <c r="I9" s="156"/>
      <c r="J9" s="156"/>
      <c r="K9" s="156"/>
      <c r="L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5">
      <c r="A11" s="8"/>
      <c r="B11" s="52"/>
      <c r="C11" s="52"/>
      <c r="D11" s="52"/>
      <c r="E11" s="160" t="s">
        <v>15</v>
      </c>
      <c r="F11" s="160"/>
      <c r="G11" s="160"/>
      <c r="H11" s="160"/>
      <c r="I11" s="160"/>
      <c r="J11" s="160"/>
      <c r="K11" s="160"/>
      <c r="L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5">
      <c r="A13" s="8"/>
      <c r="B13" s="166" t="s">
        <v>28</v>
      </c>
      <c r="C13" s="166"/>
      <c r="D13" s="166"/>
      <c r="E13" s="24" t="str">
        <f>IF(CoverSheet!C5=0,"",CoverSheet!C5-2)</f>
        <v/>
      </c>
      <c r="F13" s="8"/>
      <c r="G13" s="24" t="str">
        <f>IF(CoverSheet!C5=0,"",CoverSheet!C5-1)</f>
        <v/>
      </c>
      <c r="H13" s="8"/>
      <c r="I13" s="24" t="str">
        <f>IF(CoverSheet!C5=0,"",CoverSheet!C5)</f>
        <v/>
      </c>
      <c r="J13" s="8"/>
      <c r="K13" s="53" t="s">
        <v>18</v>
      </c>
      <c r="L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15" t="s">
        <v>94</v>
      </c>
      <c r="J14" s="8"/>
      <c r="K14" s="8"/>
      <c r="L14" s="8"/>
    </row>
    <row r="15" spans="1:12" x14ac:dyDescent="0.25">
      <c r="A15" s="54" t="s">
        <v>29</v>
      </c>
      <c r="B15" s="8"/>
      <c r="C15" s="8"/>
      <c r="D15" s="8"/>
      <c r="E15" s="34"/>
      <c r="F15" s="8"/>
      <c r="G15" s="8"/>
      <c r="H15" s="34"/>
      <c r="I15" s="8"/>
      <c r="J15" s="8"/>
      <c r="K15" s="8"/>
      <c r="L15" s="8"/>
    </row>
    <row r="16" spans="1:12" x14ac:dyDescent="0.25">
      <c r="A16" s="167" t="s">
        <v>30</v>
      </c>
      <c r="B16" s="167"/>
      <c r="C16" s="167"/>
      <c r="D16" s="8"/>
      <c r="E16" s="79"/>
      <c r="F16" s="55"/>
      <c r="G16" s="79"/>
      <c r="H16" s="55"/>
      <c r="I16" s="80">
        <f>'L4'!H24</f>
        <v>0</v>
      </c>
      <c r="J16" s="56"/>
      <c r="K16" s="80">
        <f>SUM(E16:I16)</f>
        <v>0</v>
      </c>
      <c r="L16" s="8"/>
    </row>
    <row r="17" spans="1:12" x14ac:dyDescent="0.25">
      <c r="A17" s="167" t="s">
        <v>31</v>
      </c>
      <c r="B17" s="167"/>
      <c r="C17" s="8"/>
      <c r="D17" s="8"/>
      <c r="E17" s="55"/>
      <c r="F17" s="55"/>
      <c r="G17" s="55"/>
      <c r="H17" s="55"/>
      <c r="I17" s="55"/>
      <c r="J17" s="55"/>
      <c r="K17" s="55"/>
      <c r="L17" s="8"/>
    </row>
    <row r="18" spans="1:12" x14ac:dyDescent="0.25">
      <c r="A18" s="8"/>
      <c r="B18" s="8"/>
      <c r="C18" s="8"/>
      <c r="D18" s="8"/>
      <c r="E18" s="55"/>
      <c r="F18" s="55"/>
      <c r="G18" s="55"/>
      <c r="H18" s="55"/>
      <c r="I18" s="55"/>
      <c r="J18" s="55"/>
      <c r="K18" s="55"/>
      <c r="L18" s="8"/>
    </row>
    <row r="19" spans="1:12" x14ac:dyDescent="0.25">
      <c r="A19" s="167" t="s">
        <v>32</v>
      </c>
      <c r="B19" s="167"/>
      <c r="C19" s="8"/>
      <c r="D19" s="8"/>
      <c r="E19" s="79"/>
      <c r="F19" s="55"/>
      <c r="G19" s="79"/>
      <c r="H19" s="55"/>
      <c r="I19" s="80">
        <f>'L4'!H32</f>
        <v>0</v>
      </c>
      <c r="J19" s="55"/>
      <c r="K19" s="80">
        <f>SUM(E19:I19)</f>
        <v>0</v>
      </c>
      <c r="L19" s="8"/>
    </row>
    <row r="20" spans="1:12" x14ac:dyDescent="0.25">
      <c r="A20" s="8"/>
      <c r="B20" s="8"/>
      <c r="C20" s="8"/>
      <c r="D20" s="8"/>
      <c r="E20" s="55"/>
      <c r="F20" s="55"/>
      <c r="G20" s="55"/>
      <c r="H20" s="55"/>
      <c r="I20" s="55"/>
      <c r="J20" s="55"/>
      <c r="K20" s="55"/>
      <c r="L20" s="8"/>
    </row>
    <row r="21" spans="1:12" x14ac:dyDescent="0.25">
      <c r="A21" s="26" t="s">
        <v>105</v>
      </c>
      <c r="B21" s="26"/>
      <c r="C21" s="26"/>
      <c r="D21" s="8"/>
      <c r="E21" s="55"/>
      <c r="F21" s="55"/>
      <c r="G21" s="55"/>
      <c r="H21" s="55"/>
      <c r="I21" s="55"/>
      <c r="J21" s="55"/>
      <c r="K21" s="55"/>
      <c r="L21" s="8"/>
    </row>
    <row r="22" spans="1:12" x14ac:dyDescent="0.25">
      <c r="A22" s="23" t="s">
        <v>33</v>
      </c>
      <c r="B22" s="167" t="s">
        <v>106</v>
      </c>
      <c r="C22" s="167"/>
      <c r="D22" s="8"/>
      <c r="E22" s="81"/>
      <c r="F22" s="55"/>
      <c r="G22" s="81"/>
      <c r="H22" s="55"/>
      <c r="I22" s="81"/>
      <c r="J22" s="55"/>
      <c r="K22" s="82">
        <f>E22+G22+I22</f>
        <v>0</v>
      </c>
      <c r="L22" s="8"/>
    </row>
    <row r="23" spans="1:12" x14ac:dyDescent="0.25">
      <c r="A23" s="8"/>
      <c r="B23" s="8"/>
      <c r="C23" s="8"/>
      <c r="D23" s="8"/>
      <c r="E23" s="70" t="str">
        <f>IF($K$22&gt;0,IF($K$25&gt;0,"You can not enter data in both fields.",""),"")</f>
        <v/>
      </c>
      <c r="F23" s="55"/>
      <c r="G23" s="55"/>
      <c r="H23" s="55"/>
      <c r="I23" s="55"/>
      <c r="J23" s="55"/>
      <c r="K23" s="55"/>
      <c r="L23" s="8"/>
    </row>
    <row r="24" spans="1:12" x14ac:dyDescent="0.25">
      <c r="A24" s="26"/>
      <c r="B24" s="26"/>
      <c r="C24" s="26"/>
      <c r="D24" s="8"/>
      <c r="E24" s="70" t="str">
        <f>IF($K$22&gt;0,IF($K$25&gt;0,"Select either number of life years OR number of claims.",""),"")</f>
        <v/>
      </c>
      <c r="F24" s="55"/>
      <c r="G24" s="55"/>
      <c r="H24" s="55"/>
      <c r="I24" s="55"/>
      <c r="J24" s="55"/>
      <c r="K24" s="55"/>
      <c r="L24" s="8"/>
    </row>
    <row r="25" spans="1:12" x14ac:dyDescent="0.25">
      <c r="A25" s="23"/>
      <c r="B25" s="23" t="s">
        <v>107</v>
      </c>
      <c r="C25" s="23"/>
      <c r="D25" s="8"/>
      <c r="E25" s="81"/>
      <c r="F25" s="55"/>
      <c r="G25" s="81"/>
      <c r="H25" s="55"/>
      <c r="I25" s="81"/>
      <c r="J25" s="55"/>
      <c r="K25" s="82">
        <f>E25+G25+I25</f>
        <v>0</v>
      </c>
      <c r="L25" s="8"/>
    </row>
    <row r="26" spans="1:12" x14ac:dyDescent="0.25">
      <c r="A26" s="8"/>
      <c r="B26" s="8"/>
      <c r="C26" s="8"/>
      <c r="D26" s="8"/>
      <c r="E26" s="55"/>
      <c r="F26" s="55"/>
      <c r="G26" s="55"/>
      <c r="H26" s="55"/>
      <c r="I26" s="55"/>
      <c r="J26" s="55"/>
      <c r="K26" s="55"/>
      <c r="L26" s="8"/>
    </row>
    <row r="27" spans="1:12" x14ac:dyDescent="0.25">
      <c r="A27" s="57" t="s">
        <v>34</v>
      </c>
      <c r="B27" s="8"/>
      <c r="C27" s="8"/>
      <c r="D27" s="8"/>
      <c r="E27" s="55"/>
      <c r="F27" s="55"/>
      <c r="G27" s="55"/>
      <c r="H27" s="55"/>
      <c r="I27" s="55"/>
      <c r="J27" s="55"/>
      <c r="K27" s="55"/>
      <c r="L27" s="8"/>
    </row>
    <row r="28" spans="1:12" x14ac:dyDescent="0.25">
      <c r="A28" s="167" t="s">
        <v>30</v>
      </c>
      <c r="B28" s="167"/>
      <c r="C28" s="167"/>
      <c r="D28" s="8"/>
      <c r="E28" s="55"/>
      <c r="F28" s="55"/>
      <c r="G28" s="55"/>
      <c r="H28" s="55"/>
      <c r="I28" s="55"/>
      <c r="J28" s="55"/>
      <c r="K28" s="55"/>
      <c r="L28" s="8"/>
    </row>
    <row r="29" spans="1:12" x14ac:dyDescent="0.25">
      <c r="A29" s="167" t="s">
        <v>31</v>
      </c>
      <c r="B29" s="167"/>
      <c r="C29" s="8"/>
      <c r="D29" s="8"/>
      <c r="E29" s="79"/>
      <c r="F29" s="55"/>
      <c r="G29" s="79"/>
      <c r="H29" s="55"/>
      <c r="I29" s="80">
        <f>'L4'!J24</f>
        <v>0</v>
      </c>
      <c r="J29" s="55"/>
      <c r="K29" s="80">
        <f>SUM(E29:I29)</f>
        <v>0</v>
      </c>
      <c r="L29" s="59"/>
    </row>
    <row r="30" spans="1:12" x14ac:dyDescent="0.25">
      <c r="A30" s="8"/>
      <c r="B30" s="8"/>
      <c r="C30" s="8"/>
      <c r="D30" s="8"/>
      <c r="E30" s="55"/>
      <c r="F30" s="55"/>
      <c r="G30" s="55"/>
      <c r="H30" s="55"/>
      <c r="I30" s="55"/>
      <c r="J30" s="55"/>
      <c r="K30" s="55"/>
      <c r="L30" s="8"/>
    </row>
    <row r="31" spans="1:12" x14ac:dyDescent="0.25">
      <c r="A31" s="167" t="s">
        <v>32</v>
      </c>
      <c r="B31" s="167"/>
      <c r="C31" s="8"/>
      <c r="D31" s="8"/>
      <c r="E31" s="79"/>
      <c r="F31" s="55"/>
      <c r="G31" s="79"/>
      <c r="H31" s="55"/>
      <c r="I31" s="80">
        <f>'L4'!J32</f>
        <v>0</v>
      </c>
      <c r="J31" s="55"/>
      <c r="K31" s="80">
        <f>SUM(E31:I31)</f>
        <v>0</v>
      </c>
      <c r="L31" s="8"/>
    </row>
    <row r="32" spans="1:12" x14ac:dyDescent="0.25">
      <c r="A32" s="8"/>
      <c r="B32" s="8"/>
      <c r="C32" s="8"/>
      <c r="D32" s="8"/>
      <c r="E32" s="55"/>
      <c r="F32" s="55"/>
      <c r="G32" s="55"/>
      <c r="H32" s="55"/>
      <c r="I32" s="55"/>
      <c r="J32" s="55"/>
      <c r="K32" s="55"/>
      <c r="L32" s="8"/>
    </row>
    <row r="33" spans="1:12" x14ac:dyDescent="0.25">
      <c r="A33" s="26" t="s">
        <v>105</v>
      </c>
      <c r="B33" s="26"/>
      <c r="C33" s="26"/>
      <c r="D33" s="8"/>
      <c r="E33" s="55"/>
      <c r="F33" s="55"/>
      <c r="G33" s="55"/>
      <c r="H33" s="55"/>
      <c r="I33" s="55"/>
      <c r="J33" s="55"/>
      <c r="K33" s="55"/>
      <c r="L33" s="8"/>
    </row>
    <row r="34" spans="1:12" x14ac:dyDescent="0.25">
      <c r="A34" s="8"/>
      <c r="B34" s="167" t="s">
        <v>106</v>
      </c>
      <c r="C34" s="167"/>
      <c r="D34" s="8"/>
      <c r="E34" s="81"/>
      <c r="F34" s="55"/>
      <c r="G34" s="81"/>
      <c r="H34" s="55"/>
      <c r="I34" s="81"/>
      <c r="J34" s="55"/>
      <c r="K34" s="82">
        <f>E34+G34+I34</f>
        <v>0</v>
      </c>
      <c r="L34" s="8"/>
    </row>
    <row r="35" spans="1:12" x14ac:dyDescent="0.25">
      <c r="A35" s="8"/>
      <c r="B35" s="8"/>
      <c r="C35" s="8"/>
      <c r="D35" s="8"/>
      <c r="E35" s="70" t="str">
        <f>IF($K$34&gt;0,IF($K$37&gt;0,"You can not enter data in both fields.",""),"")</f>
        <v/>
      </c>
      <c r="F35" s="55"/>
      <c r="G35" s="55"/>
      <c r="H35" s="55"/>
      <c r="I35" s="55"/>
      <c r="J35" s="55"/>
      <c r="K35" s="55"/>
      <c r="L35" s="8"/>
    </row>
    <row r="36" spans="1:12" x14ac:dyDescent="0.25">
      <c r="A36" s="167"/>
      <c r="B36" s="167"/>
      <c r="C36" s="167"/>
      <c r="D36" s="8"/>
      <c r="E36" s="70" t="str">
        <f>IF($K$34&gt;0,IF($K$37&gt;0,"Select either number of life years OR number of claims.",""),"")</f>
        <v/>
      </c>
      <c r="F36" s="55"/>
      <c r="G36" s="55"/>
      <c r="H36" s="55"/>
      <c r="I36" s="55"/>
      <c r="J36" s="55"/>
      <c r="K36" s="55"/>
      <c r="L36" s="8"/>
    </row>
    <row r="37" spans="1:12" x14ac:dyDescent="0.25">
      <c r="A37" s="8"/>
      <c r="B37" s="164" t="s">
        <v>107</v>
      </c>
      <c r="C37" s="164"/>
      <c r="D37" s="8"/>
      <c r="E37" s="81"/>
      <c r="F37" s="55"/>
      <c r="G37" s="81"/>
      <c r="H37" s="55"/>
      <c r="I37" s="81"/>
      <c r="J37" s="55"/>
      <c r="K37" s="82">
        <f>E37+G37+I37</f>
        <v>0</v>
      </c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33.75" customHeight="1" x14ac:dyDescent="0.25">
      <c r="A41" s="8"/>
      <c r="B41" s="165" t="s">
        <v>95</v>
      </c>
      <c r="C41" s="165"/>
      <c r="D41" s="165"/>
      <c r="E41" s="165"/>
      <c r="F41" s="165"/>
      <c r="G41" s="165"/>
      <c r="H41" s="165"/>
      <c r="I41" s="165"/>
      <c r="J41" s="165"/>
      <c r="K41" s="165"/>
      <c r="L41" s="8"/>
    </row>
    <row r="42" spans="1:12" x14ac:dyDescent="0.25">
      <c r="A42" s="5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sheetProtection password="8FA1" sheet="1" objects="1" scenarios="1" selectLockedCells="1"/>
  <mergeCells count="20">
    <mergeCell ref="A1:L1"/>
    <mergeCell ref="A2:L2"/>
    <mergeCell ref="A3:L3"/>
    <mergeCell ref="A28:C28"/>
    <mergeCell ref="B22:C22"/>
    <mergeCell ref="A16:C16"/>
    <mergeCell ref="A17:B17"/>
    <mergeCell ref="A19:B19"/>
    <mergeCell ref="B9:K9"/>
    <mergeCell ref="C6:F6"/>
    <mergeCell ref="C7:F7"/>
    <mergeCell ref="C5:L5"/>
    <mergeCell ref="B37:C37"/>
    <mergeCell ref="E11:K11"/>
    <mergeCell ref="B41:K41"/>
    <mergeCell ref="B13:D13"/>
    <mergeCell ref="A29:B29"/>
    <mergeCell ref="A36:C36"/>
    <mergeCell ref="A31:B31"/>
    <mergeCell ref="B34:C34"/>
  </mergeCells>
  <phoneticPr fontId="0" type="noConversion"/>
  <pageMargins left="0.5" right="0.25" top="0.5" bottom="0.5" header="0.5" footer="0.5"/>
  <pageSetup orientation="portrait" r:id="rId1"/>
  <headerFooter alignWithMargins="0">
    <oddFooter>&amp;L&amp;Z&amp;F
&amp;A&amp;R&amp;D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41"/>
  </sheetPr>
  <dimension ref="A1:K47"/>
  <sheetViews>
    <sheetView zoomScaleNormal="100" workbookViewId="0">
      <selection activeCell="B22" sqref="B22"/>
    </sheetView>
  </sheetViews>
  <sheetFormatPr defaultColWidth="9.109375" defaultRowHeight="15" x14ac:dyDescent="0.25"/>
  <cols>
    <col min="1" max="1" width="7.5546875" style="2" customWidth="1"/>
    <col min="2" max="2" width="10.5546875" style="2" customWidth="1"/>
    <col min="3" max="5" width="9.109375" style="2"/>
    <col min="6" max="6" width="2.6640625" style="2" customWidth="1"/>
    <col min="7" max="7" width="10" style="2" customWidth="1"/>
    <col min="8" max="8" width="14.5546875" style="2" bestFit="1" customWidth="1"/>
    <col min="9" max="9" width="2.44140625" style="2" customWidth="1"/>
    <col min="10" max="10" width="13.33203125" style="2" bestFit="1" customWidth="1"/>
    <col min="11" max="11" width="2.33203125" style="2" customWidth="1"/>
    <col min="12" max="16384" width="9.109375" style="2"/>
  </cols>
  <sheetData>
    <row r="1" spans="1:11" ht="17.399999999999999" x14ac:dyDescent="0.3">
      <c r="A1" s="142" t="s">
        <v>35</v>
      </c>
      <c r="B1" s="142"/>
      <c r="C1" s="142"/>
      <c r="D1" s="142"/>
      <c r="E1" s="142"/>
      <c r="F1" s="142"/>
      <c r="G1" s="142"/>
      <c r="H1" s="142"/>
      <c r="I1" s="142"/>
      <c r="J1" s="142"/>
      <c r="K1" s="7"/>
    </row>
    <row r="2" spans="1:11" ht="15.6" x14ac:dyDescent="0.3">
      <c r="A2" s="155" t="s">
        <v>96</v>
      </c>
      <c r="B2" s="155"/>
      <c r="C2" s="155"/>
      <c r="D2" s="155"/>
      <c r="E2" s="155"/>
      <c r="F2" s="155"/>
      <c r="G2" s="155"/>
      <c r="H2" s="155"/>
      <c r="I2" s="155"/>
      <c r="J2" s="155"/>
      <c r="K2" s="7"/>
    </row>
    <row r="3" spans="1:11" ht="15.6" x14ac:dyDescent="0.3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5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5"/>
    </row>
    <row r="5" spans="1:11" x14ac:dyDescent="0.25">
      <c r="A5" s="18" t="s">
        <v>74</v>
      </c>
      <c r="B5" s="15"/>
      <c r="C5" s="156" t="str">
        <f>IF((CoverSheet!C7)="","Please complete Cover Page",UPPER(CoverSheet!C7))</f>
        <v>Please complete Cover Page</v>
      </c>
      <c r="D5" s="156"/>
      <c r="E5" s="156"/>
      <c r="F5" s="156"/>
      <c r="G5" s="156"/>
      <c r="H5" s="156"/>
      <c r="I5" s="156"/>
      <c r="J5" s="156"/>
      <c r="K5" s="8"/>
    </row>
    <row r="6" spans="1:11" x14ac:dyDescent="0.25">
      <c r="A6" s="18" t="s">
        <v>75</v>
      </c>
      <c r="B6" s="15"/>
      <c r="C6" s="147" t="str">
        <f>IF((CoverSheet!C6)="","Please complete Cover Page",CoverSheet!C6)</f>
        <v>Please complete Cover Page</v>
      </c>
      <c r="D6" s="147"/>
      <c r="E6" s="147"/>
      <c r="F6" s="15"/>
      <c r="G6" s="15"/>
      <c r="H6" s="15"/>
      <c r="I6" s="15"/>
      <c r="J6" s="15"/>
      <c r="K6" s="8"/>
    </row>
    <row r="7" spans="1:11" x14ac:dyDescent="0.25">
      <c r="A7" s="18" t="s">
        <v>28</v>
      </c>
      <c r="B7" s="8"/>
      <c r="C7" s="147" t="str">
        <f>IF((CoverSheet!C5)="","Please complete Cover Page",CoverSheet!C5)</f>
        <v>Please complete Cover Page</v>
      </c>
      <c r="D7" s="147"/>
      <c r="E7" s="147"/>
      <c r="F7" s="8"/>
      <c r="G7" s="8"/>
      <c r="H7" s="8"/>
      <c r="I7" s="8"/>
      <c r="J7" s="8"/>
      <c r="K7" s="8"/>
    </row>
    <row r="8" spans="1:11" x14ac:dyDescent="0.25">
      <c r="A8" s="18"/>
      <c r="B8" s="20"/>
      <c r="C8" s="20"/>
      <c r="D8" s="20"/>
      <c r="E8" s="20"/>
      <c r="F8" s="20"/>
      <c r="G8" s="20"/>
      <c r="H8" s="15"/>
      <c r="I8" s="15"/>
      <c r="J8" s="27"/>
      <c r="K8" s="8"/>
    </row>
    <row r="9" spans="1:11" x14ac:dyDescent="0.25">
      <c r="A9" s="8" t="s">
        <v>84</v>
      </c>
      <c r="B9" s="156" t="str">
        <f>IF(CoverSheet!C16="","Please complete Cover Page",CoverSheet!C16)</f>
        <v>Please complete Cover Page</v>
      </c>
      <c r="C9" s="156"/>
      <c r="D9" s="156"/>
      <c r="E9" s="156"/>
      <c r="F9" s="156"/>
      <c r="G9" s="156"/>
      <c r="H9" s="156"/>
      <c r="I9" s="8"/>
      <c r="J9" s="8"/>
      <c r="K9" s="8"/>
    </row>
    <row r="10" spans="1:11" x14ac:dyDescent="0.25">
      <c r="A10" s="8"/>
      <c r="B10" s="9"/>
      <c r="C10" s="9"/>
      <c r="D10" s="9"/>
      <c r="E10" s="9"/>
      <c r="F10" s="9"/>
      <c r="G10" s="9"/>
      <c r="H10" s="9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26" t="s">
        <v>36</v>
      </c>
      <c r="B12" s="20"/>
      <c r="C12" s="20"/>
      <c r="D12" s="20"/>
      <c r="E12" s="20"/>
      <c r="F12" s="8"/>
      <c r="G12" s="8"/>
      <c r="H12" s="32" t="s">
        <v>38</v>
      </c>
      <c r="I12" s="8"/>
      <c r="J12" s="32" t="s">
        <v>37</v>
      </c>
      <c r="K12" s="8"/>
    </row>
    <row r="13" spans="1:11" x14ac:dyDescent="0.25">
      <c r="A13" s="8"/>
      <c r="B13" s="20" t="s">
        <v>39</v>
      </c>
      <c r="C13" s="20"/>
      <c r="D13" s="20"/>
      <c r="E13" s="20"/>
      <c r="F13" s="20"/>
      <c r="G13" s="20"/>
      <c r="H13" s="8"/>
      <c r="I13" s="8"/>
      <c r="J13" s="8"/>
      <c r="K13" s="8"/>
    </row>
    <row r="14" spans="1:11" x14ac:dyDescent="0.25">
      <c r="A14" s="8"/>
      <c r="B14" s="20" t="s">
        <v>40</v>
      </c>
      <c r="C14" s="20"/>
      <c r="D14" s="20"/>
      <c r="E14" s="20"/>
      <c r="F14" s="20"/>
      <c r="G14" s="20"/>
      <c r="H14" s="79"/>
      <c r="I14" s="28"/>
      <c r="J14" s="79"/>
      <c r="K14" s="8"/>
    </row>
    <row r="15" spans="1:11" x14ac:dyDescent="0.25">
      <c r="A15" s="8"/>
      <c r="B15" s="20" t="s">
        <v>41</v>
      </c>
      <c r="C15" s="20"/>
      <c r="D15" s="20"/>
      <c r="E15" s="20"/>
      <c r="F15" s="8"/>
      <c r="G15" s="8"/>
      <c r="H15" s="79"/>
      <c r="I15" s="28"/>
      <c r="J15" s="79"/>
      <c r="K15" s="8"/>
    </row>
    <row r="16" spans="1:11" x14ac:dyDescent="0.25">
      <c r="A16" s="8"/>
      <c r="B16" s="20" t="s">
        <v>42</v>
      </c>
      <c r="C16" s="20"/>
      <c r="D16" s="8"/>
      <c r="E16" s="8"/>
      <c r="F16" s="8"/>
      <c r="G16" s="8"/>
      <c r="H16" s="80">
        <f>IF(AND(H14="",H15=""),0,H14-H15)</f>
        <v>0</v>
      </c>
      <c r="I16" s="28"/>
      <c r="J16" s="80">
        <f>IF(AND(J14="",J15=""),0,J14-J15)</f>
        <v>0</v>
      </c>
      <c r="K16" s="8"/>
    </row>
    <row r="17" spans="1:11" x14ac:dyDescent="0.25">
      <c r="A17" s="8"/>
      <c r="B17" s="20" t="s">
        <v>43</v>
      </c>
      <c r="C17" s="20"/>
      <c r="D17" s="20"/>
      <c r="E17" s="20"/>
      <c r="F17" s="20"/>
      <c r="G17" s="8"/>
      <c r="H17" s="79"/>
      <c r="I17" s="28"/>
      <c r="J17" s="79"/>
      <c r="K17" s="8"/>
    </row>
    <row r="18" spans="1:11" x14ac:dyDescent="0.25">
      <c r="A18" s="8"/>
      <c r="B18" s="20" t="s">
        <v>44</v>
      </c>
      <c r="C18" s="20"/>
      <c r="D18" s="20"/>
      <c r="E18" s="20"/>
      <c r="F18" s="20"/>
      <c r="G18" s="8"/>
      <c r="H18" s="79"/>
      <c r="I18" s="28"/>
      <c r="J18" s="79"/>
      <c r="K18" s="8"/>
    </row>
    <row r="19" spans="1:11" x14ac:dyDescent="0.25">
      <c r="A19" s="8"/>
      <c r="B19" s="20" t="s">
        <v>45</v>
      </c>
      <c r="C19" s="20"/>
      <c r="D19" s="20"/>
      <c r="E19" s="20"/>
      <c r="F19" s="20"/>
      <c r="G19" s="8"/>
      <c r="H19" s="80">
        <f>IF(AND(H16="",H17="",H18=""),0,H16+H17-H18)</f>
        <v>0</v>
      </c>
      <c r="I19" s="28"/>
      <c r="J19" s="80">
        <f>IF(AND(J16="",J17="",J18=""),0,J16+J17-J18)</f>
        <v>0</v>
      </c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28"/>
      <c r="I20" s="28"/>
      <c r="J20" s="28"/>
      <c r="K20" s="8"/>
    </row>
    <row r="21" spans="1:11" x14ac:dyDescent="0.25">
      <c r="A21" s="26" t="s">
        <v>46</v>
      </c>
      <c r="B21" s="20"/>
      <c r="C21" s="20"/>
      <c r="D21" s="20"/>
      <c r="E21" s="20"/>
      <c r="F21" s="8"/>
      <c r="G21" s="8"/>
      <c r="H21" s="28"/>
      <c r="I21" s="28"/>
      <c r="J21" s="28"/>
      <c r="K21" s="8"/>
    </row>
    <row r="22" spans="1:11" x14ac:dyDescent="0.25">
      <c r="A22" s="8"/>
      <c r="B22" s="58" t="s">
        <v>140</v>
      </c>
      <c r="C22" s="20"/>
      <c r="D22" s="20"/>
      <c r="E22" s="20"/>
      <c r="F22" s="20"/>
      <c r="G22" s="20"/>
      <c r="H22" s="79"/>
      <c r="I22" s="28"/>
      <c r="J22" s="79"/>
      <c r="K22" s="8"/>
    </row>
    <row r="23" spans="1:11" x14ac:dyDescent="0.25">
      <c r="A23" s="8"/>
      <c r="B23" s="20" t="s">
        <v>47</v>
      </c>
      <c r="C23" s="20"/>
      <c r="D23" s="20"/>
      <c r="E23" s="20"/>
      <c r="F23" s="20"/>
      <c r="G23" s="8"/>
      <c r="H23" s="28"/>
      <c r="I23" s="28"/>
      <c r="J23" s="28"/>
      <c r="K23" s="8"/>
    </row>
    <row r="24" spans="1:11" x14ac:dyDescent="0.25">
      <c r="A24" s="8"/>
      <c r="B24" s="58" t="s">
        <v>60</v>
      </c>
      <c r="C24" s="16"/>
      <c r="D24" s="16"/>
      <c r="E24" s="16"/>
      <c r="F24" s="16"/>
      <c r="G24" s="16"/>
      <c r="H24" s="80">
        <f>H22*0.0005</f>
        <v>0</v>
      </c>
      <c r="I24" s="28"/>
      <c r="J24" s="80">
        <f>J22*0.00084</f>
        <v>0</v>
      </c>
      <c r="K24" s="8"/>
    </row>
    <row r="25" spans="1:11" x14ac:dyDescent="0.25">
      <c r="A25" s="8"/>
      <c r="B25" s="8"/>
      <c r="C25" s="8"/>
      <c r="D25" s="8"/>
      <c r="E25" s="8"/>
      <c r="F25" s="8"/>
      <c r="G25" s="8"/>
      <c r="H25" s="28"/>
      <c r="I25" s="28"/>
      <c r="J25" s="28"/>
      <c r="K25" s="8"/>
    </row>
    <row r="26" spans="1:11" x14ac:dyDescent="0.25">
      <c r="A26" s="26" t="s">
        <v>48</v>
      </c>
      <c r="B26" s="20"/>
      <c r="C26" s="20"/>
      <c r="D26" s="20"/>
      <c r="E26" s="8"/>
      <c r="F26" s="8"/>
      <c r="G26" s="8"/>
      <c r="H26" s="28"/>
      <c r="I26" s="28"/>
      <c r="J26" s="28"/>
      <c r="K26" s="8"/>
    </row>
    <row r="27" spans="1:11" x14ac:dyDescent="0.25">
      <c r="A27" s="8"/>
      <c r="B27" s="20" t="s">
        <v>49</v>
      </c>
      <c r="C27" s="20"/>
      <c r="D27" s="20"/>
      <c r="E27" s="8"/>
      <c r="F27" s="8"/>
      <c r="G27" s="8"/>
      <c r="H27" s="79"/>
      <c r="I27" s="28"/>
      <c r="J27" s="79"/>
      <c r="K27" s="8"/>
    </row>
    <row r="28" spans="1:11" x14ac:dyDescent="0.25">
      <c r="A28" s="8"/>
      <c r="B28" s="20" t="s">
        <v>50</v>
      </c>
      <c r="C28" s="20"/>
      <c r="D28" s="20"/>
      <c r="E28" s="20"/>
      <c r="F28" s="20"/>
      <c r="G28" s="20"/>
      <c r="H28" s="79"/>
      <c r="I28" s="28"/>
      <c r="J28" s="79"/>
      <c r="K28" s="8"/>
    </row>
    <row r="29" spans="1:11" x14ac:dyDescent="0.25">
      <c r="A29" s="8"/>
      <c r="B29" s="20" t="s">
        <v>51</v>
      </c>
      <c r="C29" s="20"/>
      <c r="D29" s="20"/>
      <c r="E29" s="20"/>
      <c r="F29" s="20"/>
      <c r="G29" s="8"/>
      <c r="H29" s="79"/>
      <c r="I29" s="28"/>
      <c r="J29" s="79"/>
      <c r="K29" s="8"/>
    </row>
    <row r="30" spans="1:11" x14ac:dyDescent="0.25">
      <c r="A30" s="8"/>
      <c r="B30" s="20" t="s">
        <v>53</v>
      </c>
      <c r="C30" s="20"/>
      <c r="D30" s="20"/>
      <c r="E30" s="20"/>
      <c r="F30" s="20"/>
      <c r="G30" s="8"/>
      <c r="H30" s="79"/>
      <c r="I30" s="28"/>
      <c r="J30" s="79"/>
      <c r="K30" s="8"/>
    </row>
    <row r="31" spans="1:11" x14ac:dyDescent="0.25">
      <c r="A31" s="8"/>
      <c r="B31" s="20" t="s">
        <v>52</v>
      </c>
      <c r="C31" s="20"/>
      <c r="D31" s="20"/>
      <c r="E31" s="20"/>
      <c r="F31" s="8"/>
      <c r="G31" s="8"/>
      <c r="H31" s="79"/>
      <c r="I31" s="28"/>
      <c r="J31" s="79"/>
      <c r="K31" s="8"/>
    </row>
    <row r="32" spans="1:11" x14ac:dyDescent="0.25">
      <c r="A32" s="8"/>
      <c r="B32" s="20" t="s">
        <v>58</v>
      </c>
      <c r="C32" s="20"/>
      <c r="D32" s="20"/>
      <c r="E32" s="20"/>
      <c r="F32" s="8"/>
      <c r="G32" s="8"/>
      <c r="H32" s="80">
        <f>IF(AND(H27="",H28="",H29="",H30="",H31=""),0,H27-H28+H29-H30+H31)</f>
        <v>0</v>
      </c>
      <c r="I32" s="28"/>
      <c r="J32" s="80">
        <f>IF(AND(J27="",J28="",J29="",J30="",J31=""),0,J27-J28+J29-J30+J31)</f>
        <v>0</v>
      </c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23" t="s">
        <v>54</v>
      </c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8"/>
      <c r="B35" s="8" t="s">
        <v>55</v>
      </c>
      <c r="C35" s="8"/>
      <c r="D35" s="8"/>
      <c r="E35" s="8"/>
      <c r="F35" s="8"/>
      <c r="G35" s="8"/>
      <c r="H35" s="29">
        <f>IF(ISERROR(H32/H19),0,H32/H19)</f>
        <v>0</v>
      </c>
      <c r="I35" s="59"/>
      <c r="J35" s="29">
        <f>IF(ISERROR(J32/J19),0,J32/J19)</f>
        <v>0</v>
      </c>
      <c r="K35" s="8"/>
    </row>
    <row r="36" spans="1:11" x14ac:dyDescent="0.25">
      <c r="A36" s="8"/>
      <c r="B36" s="8" t="s">
        <v>56</v>
      </c>
      <c r="C36" s="8"/>
      <c r="D36" s="8"/>
      <c r="E36" s="8"/>
      <c r="F36" s="8"/>
      <c r="G36" s="8"/>
      <c r="H36" s="60"/>
      <c r="I36" s="59"/>
      <c r="J36" s="60"/>
      <c r="K36" s="8"/>
    </row>
    <row r="37" spans="1:11" x14ac:dyDescent="0.25">
      <c r="A37" s="8"/>
      <c r="B37" s="8" t="s">
        <v>57</v>
      </c>
      <c r="C37" s="8"/>
      <c r="D37" s="8"/>
      <c r="E37" s="8"/>
      <c r="F37" s="8"/>
      <c r="G37" s="8"/>
      <c r="H37" s="29">
        <f>IF(ISERROR(H32/H24),0,H32/H24)</f>
        <v>0</v>
      </c>
      <c r="I37" s="59"/>
      <c r="J37" s="29">
        <f>IF(ISERROR(J32/J24),0,J32/J24)</f>
        <v>0</v>
      </c>
      <c r="K37" s="8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61" t="s">
        <v>61</v>
      </c>
      <c r="B39" s="8"/>
      <c r="C39" s="8"/>
      <c r="D39" s="8"/>
      <c r="E39" s="8"/>
      <c r="F39" s="8"/>
      <c r="G39" s="8"/>
      <c r="H39" s="34"/>
      <c r="I39" s="8"/>
      <c r="J39" s="25"/>
      <c r="K39" s="8"/>
    </row>
    <row r="40" spans="1:11" ht="45" customHeight="1" x14ac:dyDescent="0.25">
      <c r="A40" s="18" t="s">
        <v>38</v>
      </c>
      <c r="B40" s="168"/>
      <c r="C40" s="169"/>
      <c r="D40" s="169"/>
      <c r="E40" s="169"/>
      <c r="F40" s="169"/>
      <c r="G40" s="169"/>
      <c r="H40" s="169"/>
      <c r="I40" s="169"/>
      <c r="J40" s="170"/>
      <c r="K40" s="8"/>
    </row>
    <row r="41" spans="1:11" x14ac:dyDescent="0.25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45" customHeight="1" x14ac:dyDescent="0.25">
      <c r="A42" s="18" t="s">
        <v>37</v>
      </c>
      <c r="B42" s="168"/>
      <c r="C42" s="169"/>
      <c r="D42" s="169"/>
      <c r="E42" s="169"/>
      <c r="F42" s="169"/>
      <c r="G42" s="169"/>
      <c r="H42" s="169"/>
      <c r="I42" s="169"/>
      <c r="J42" s="170"/>
      <c r="K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</sheetData>
  <sheetProtection selectLockedCells="1"/>
  <mergeCells count="9">
    <mergeCell ref="B9:H9"/>
    <mergeCell ref="B40:J40"/>
    <mergeCell ref="B42:J42"/>
    <mergeCell ref="C6:E6"/>
    <mergeCell ref="A1:J1"/>
    <mergeCell ref="A2:J2"/>
    <mergeCell ref="A3:J3"/>
    <mergeCell ref="C5:J5"/>
    <mergeCell ref="C7:E7"/>
  </mergeCells>
  <phoneticPr fontId="0" type="noConversion"/>
  <pageMargins left="0.5" right="0.25" top="0.5" bottom="0.5" header="0.5" footer="0.5"/>
  <pageSetup orientation="portrait" r:id="rId1"/>
  <headerFooter alignWithMargins="0">
    <oddFooter>&amp;L&amp;Z&amp;F
&amp;A&amp;R&amp;D
Page &amp;P of &amp;N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indexed="10"/>
  </sheetPr>
  <dimension ref="A1:E20"/>
  <sheetViews>
    <sheetView workbookViewId="0">
      <selection activeCell="D23" sqref="D23"/>
    </sheetView>
  </sheetViews>
  <sheetFormatPr defaultColWidth="9.109375" defaultRowHeight="13.2" x14ac:dyDescent="0.25"/>
  <cols>
    <col min="1" max="1" width="16.6640625" style="125" customWidth="1"/>
    <col min="2" max="2" width="16.6640625" style="126" customWidth="1"/>
    <col min="3" max="5" width="16.6640625" style="10" customWidth="1"/>
    <col min="6" max="16384" width="9.109375" style="10"/>
  </cols>
  <sheetData>
    <row r="1" spans="1:5" x14ac:dyDescent="0.25">
      <c r="A1" s="173" t="s">
        <v>104</v>
      </c>
      <c r="B1" s="174"/>
      <c r="C1" s="174"/>
      <c r="D1" s="174"/>
      <c r="E1" s="175"/>
    </row>
    <row r="2" spans="1:5" x14ac:dyDescent="0.25">
      <c r="A2" s="171" t="s">
        <v>101</v>
      </c>
      <c r="B2" s="172"/>
      <c r="C2" s="171" t="s">
        <v>102</v>
      </c>
      <c r="D2" s="172"/>
      <c r="E2" s="69"/>
    </row>
    <row r="3" spans="1:5" ht="13.8" thickBot="1" x14ac:dyDescent="0.3">
      <c r="A3" s="66" t="s">
        <v>99</v>
      </c>
      <c r="B3" s="67" t="s">
        <v>100</v>
      </c>
      <c r="C3" s="66" t="s">
        <v>99</v>
      </c>
      <c r="D3" s="67" t="s">
        <v>100</v>
      </c>
      <c r="E3" s="68" t="s">
        <v>103</v>
      </c>
    </row>
    <row r="4" spans="1:5" x14ac:dyDescent="0.25">
      <c r="A4" s="110">
        <v>1</v>
      </c>
      <c r="B4" s="111">
        <v>1799</v>
      </c>
      <c r="C4" s="112">
        <v>1</v>
      </c>
      <c r="D4" s="113">
        <v>8</v>
      </c>
      <c r="E4" s="114">
        <v>0</v>
      </c>
    </row>
    <row r="5" spans="1:5" x14ac:dyDescent="0.25">
      <c r="A5" s="115">
        <v>1800</v>
      </c>
      <c r="B5" s="116">
        <v>2399</v>
      </c>
      <c r="C5" s="117">
        <v>9</v>
      </c>
      <c r="D5" s="118">
        <v>11</v>
      </c>
      <c r="E5" s="119">
        <v>0.25</v>
      </c>
    </row>
    <row r="6" spans="1:5" x14ac:dyDescent="0.25">
      <c r="A6" s="115">
        <v>2400</v>
      </c>
      <c r="B6" s="116">
        <v>2999</v>
      </c>
      <c r="C6" s="117">
        <v>12</v>
      </c>
      <c r="D6" s="118">
        <v>14</v>
      </c>
      <c r="E6" s="119">
        <v>0.3</v>
      </c>
    </row>
    <row r="7" spans="1:5" x14ac:dyDescent="0.25">
      <c r="A7" s="115">
        <v>3000</v>
      </c>
      <c r="B7" s="116">
        <v>3599</v>
      </c>
      <c r="C7" s="117">
        <v>15</v>
      </c>
      <c r="D7" s="118">
        <v>17</v>
      </c>
      <c r="E7" s="119">
        <v>0.35</v>
      </c>
    </row>
    <row r="8" spans="1:5" x14ac:dyDescent="0.25">
      <c r="A8" s="115">
        <v>3600</v>
      </c>
      <c r="B8" s="116">
        <v>4599</v>
      </c>
      <c r="C8" s="117">
        <v>18</v>
      </c>
      <c r="D8" s="118">
        <v>22</v>
      </c>
      <c r="E8" s="119">
        <v>0.4</v>
      </c>
    </row>
    <row r="9" spans="1:5" x14ac:dyDescent="0.25">
      <c r="A9" s="115">
        <v>4600</v>
      </c>
      <c r="B9" s="116">
        <v>5599</v>
      </c>
      <c r="C9" s="117">
        <v>23</v>
      </c>
      <c r="D9" s="118">
        <v>27</v>
      </c>
      <c r="E9" s="119">
        <v>0.45</v>
      </c>
    </row>
    <row r="10" spans="1:5" x14ac:dyDescent="0.25">
      <c r="A10" s="115">
        <v>5600</v>
      </c>
      <c r="B10" s="116">
        <v>6599</v>
      </c>
      <c r="C10" s="117">
        <v>28</v>
      </c>
      <c r="D10" s="118">
        <v>32</v>
      </c>
      <c r="E10" s="119">
        <v>0.5</v>
      </c>
    </row>
    <row r="11" spans="1:5" x14ac:dyDescent="0.25">
      <c r="A11" s="115">
        <v>6600</v>
      </c>
      <c r="B11" s="116">
        <v>7599</v>
      </c>
      <c r="C11" s="117">
        <v>33</v>
      </c>
      <c r="D11" s="118">
        <v>37</v>
      </c>
      <c r="E11" s="119">
        <v>0.55000000000000004</v>
      </c>
    </row>
    <row r="12" spans="1:5" x14ac:dyDescent="0.25">
      <c r="A12" s="115">
        <v>7600</v>
      </c>
      <c r="B12" s="116">
        <v>9599</v>
      </c>
      <c r="C12" s="117">
        <v>38</v>
      </c>
      <c r="D12" s="118">
        <v>47</v>
      </c>
      <c r="E12" s="119">
        <v>0.6</v>
      </c>
    </row>
    <row r="13" spans="1:5" x14ac:dyDescent="0.25">
      <c r="A13" s="115">
        <v>9600</v>
      </c>
      <c r="B13" s="116">
        <v>11599</v>
      </c>
      <c r="C13" s="117">
        <v>48</v>
      </c>
      <c r="D13" s="118">
        <v>57</v>
      </c>
      <c r="E13" s="119">
        <v>0.65</v>
      </c>
    </row>
    <row r="14" spans="1:5" x14ac:dyDescent="0.25">
      <c r="A14" s="115">
        <v>11600</v>
      </c>
      <c r="B14" s="116">
        <v>14599</v>
      </c>
      <c r="C14" s="117">
        <v>58</v>
      </c>
      <c r="D14" s="118">
        <v>72</v>
      </c>
      <c r="E14" s="119">
        <v>0.7</v>
      </c>
    </row>
    <row r="15" spans="1:5" x14ac:dyDescent="0.25">
      <c r="A15" s="115">
        <v>14600</v>
      </c>
      <c r="B15" s="116">
        <v>17599</v>
      </c>
      <c r="C15" s="117">
        <v>73</v>
      </c>
      <c r="D15" s="118">
        <v>87</v>
      </c>
      <c r="E15" s="119">
        <v>0.75</v>
      </c>
    </row>
    <row r="16" spans="1:5" x14ac:dyDescent="0.25">
      <c r="A16" s="115">
        <v>17600</v>
      </c>
      <c r="B16" s="116">
        <v>20599</v>
      </c>
      <c r="C16" s="117">
        <v>88</v>
      </c>
      <c r="D16" s="118">
        <v>102</v>
      </c>
      <c r="E16" s="119">
        <v>0.8</v>
      </c>
    </row>
    <row r="17" spans="1:5" x14ac:dyDescent="0.25">
      <c r="A17" s="115">
        <v>20600</v>
      </c>
      <c r="B17" s="116">
        <v>25599</v>
      </c>
      <c r="C17" s="117">
        <v>103</v>
      </c>
      <c r="D17" s="118">
        <v>127</v>
      </c>
      <c r="E17" s="119">
        <v>0.85</v>
      </c>
    </row>
    <row r="18" spans="1:5" x14ac:dyDescent="0.25">
      <c r="A18" s="115">
        <v>25600</v>
      </c>
      <c r="B18" s="116">
        <v>30599</v>
      </c>
      <c r="C18" s="117">
        <v>128</v>
      </c>
      <c r="D18" s="118">
        <v>152</v>
      </c>
      <c r="E18" s="119">
        <v>0.9</v>
      </c>
    </row>
    <row r="19" spans="1:5" x14ac:dyDescent="0.25">
      <c r="A19" s="115">
        <v>30600</v>
      </c>
      <c r="B19" s="116">
        <v>39999</v>
      </c>
      <c r="C19" s="117">
        <v>153</v>
      </c>
      <c r="D19" s="118">
        <v>199</v>
      </c>
      <c r="E19" s="119">
        <v>0.95</v>
      </c>
    </row>
    <row r="20" spans="1:5" ht="13.8" thickBot="1" x14ac:dyDescent="0.3">
      <c r="A20" s="120">
        <v>40000</v>
      </c>
      <c r="B20" s="121"/>
      <c r="C20" s="122">
        <v>200</v>
      </c>
      <c r="D20" s="123"/>
      <c r="E20" s="124">
        <v>1</v>
      </c>
    </row>
  </sheetData>
  <sheetProtection password="8FA1" sheet="1" objects="1" scenarios="1" selectLockedCells="1" selectUnlockedCells="1"/>
  <mergeCells count="3">
    <mergeCell ref="A2:B2"/>
    <mergeCell ref="C2:D2"/>
    <mergeCell ref="A1:E1"/>
  </mergeCells>
  <phoneticPr fontId="10" type="noConversion"/>
  <pageMargins left="0.75" right="0.75" top="1" bottom="1" header="0.5" footer="0.5"/>
  <pageSetup orientation="portrait" r:id="rId1"/>
  <headerFooter alignWithMargins="0">
    <oddFooter>&amp;L&amp;Z&amp;F
&amp;A&amp;R&amp;D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CoverSheet</vt:lpstr>
      <vt:lpstr>L1</vt:lpstr>
      <vt:lpstr>L2</vt:lpstr>
      <vt:lpstr>L3</vt:lpstr>
      <vt:lpstr>L4</vt:lpstr>
      <vt:lpstr>Life Credibility Table</vt:lpstr>
      <vt:lpstr>CoverSheet!Print_Area</vt:lpstr>
      <vt:lpstr>'L1'!Print_Area</vt:lpstr>
      <vt:lpstr>'L2'!Print_Area</vt:lpstr>
      <vt:lpstr>'L3'!Print_Area</vt:lpstr>
      <vt:lpstr>'L4'!Print_Area</vt:lpstr>
    </vt:vector>
  </TitlesOfParts>
  <Company>State of Maine Bureau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Experience Report - Life</dc:title>
  <dc:creator>Rick Bergeron</dc:creator>
  <cp:lastModifiedBy>Fougere, Keith</cp:lastModifiedBy>
  <cp:lastPrinted>2006-08-23T13:31:12Z</cp:lastPrinted>
  <dcterms:created xsi:type="dcterms:W3CDTF">2002-06-28T19:39:26Z</dcterms:created>
  <dcterms:modified xsi:type="dcterms:W3CDTF">2022-08-18T18:31:21Z</dcterms:modified>
</cp:coreProperties>
</file>