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5F713348-7580-42D9-963A-29F37CB18C5B}"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1152" yWindow="1152" windowWidth="17280" windowHeight="8964" tabRatio="684" activeTab="1"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 r="E16" i="2"/>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D10" i="2"/>
  <c r="C10" i="2"/>
  <c r="F9" i="2"/>
  <c r="F12" i="2" s="1"/>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24" i="2" l="1"/>
  <c r="G53" i="2"/>
  <c r="G28" i="2"/>
  <c r="G51" i="2"/>
  <c r="G52" i="2"/>
  <c r="G27" i="2"/>
  <c r="G25" i="2"/>
  <c r="E12" i="2"/>
  <c r="G14" i="2"/>
  <c r="G10"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<sst xmlns="http://schemas.openxmlformats.org/spreadsheetml/2006/main" count="369" uniqueCount="113">
  <si>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</si>
  <si>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</si>
  <si>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</si>
  <si>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</si>
  <si>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</si>
  <si>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</si>
  <si>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</si>
  <si>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</si>
  <si>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</si>
  <si>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</si>
  <si>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</si>
  <si>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</si>
  <si>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</si>
  <si>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</si>
  <si>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</si>
  <si>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</si>
  <si>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</si>
  <si>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</si>
  <si>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</si>
  <si>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</si>
  <si>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</si>
  <si>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</si>
  <si>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</si>
  <si>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</si>
  <si>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</si>
  <si>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</si>
  <si>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</si>
  <si>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</si>
  <si>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</si>
  <si>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</si>
  <si>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</si>
  <si>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</si>
  <si>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</si>
  <si>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</si>
  <si>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</si>
  <si>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</si>
  <si>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</si>
  <si>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</si>
  <si>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</si>
  <si>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</si>
  <si>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</si>
  <si>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</si>
  <si>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</si>
  <si>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</si>
  <si>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</si>
  <si>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</si>
  <si>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</si>
  <si>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</si>
  <si>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</si>
  <si>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</si>
  <si>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</si>
  <si>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</si>
  <si>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</si>
  <si>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</si>
  <si>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</si>
  <si>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</si>
  <si>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</si>
  <si>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</si>
  <si>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</si>
  <si>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</si>
  <si>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</si>
  <si>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</si>
  <si>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</si>
  <si>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</si>
  <si>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</si>
  <si>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</si>
  <si>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</si>
  <si>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</si>
  <si>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</si>
  <si>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</si>
  <si>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</si>
  <si>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</si>
  <si>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</si>
  <si>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</si>
  <si>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</si>
  <si>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</si>
  <si>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</si>
  <si>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</si>
  <si>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</si>
  <si>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</si>
  <si>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</si>
  <si>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</si>
  <si>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</si>
  <si>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</si>
  <si>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</si>
  <si>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</si>
  <si>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</si>
  <si>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</si>
  <si>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</si>
  <si>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</si>
  <si>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</si>
  <si>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</si>
  <si>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</si>
  <si>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</si>
  <si>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</si>
  <si>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</si>
  <si>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</si>
  <si>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</si>
  <si>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</si>
  <si>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</si>
  <si>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</si>
  <si>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Maine Community Health Options</t>
  </si>
  <si>
    <t>Joanne</t>
  </si>
  <si>
    <t>jlauterbach@healthoptions.org</t>
  </si>
  <si>
    <t>Lauterbach</t>
  </si>
  <si>
    <t>207-330-2390</t>
  </si>
  <si>
    <t>Actual premium with allocations for accounting adjustments.</t>
  </si>
  <si>
    <t>Allocation based on member months.</t>
  </si>
  <si>
    <t>Actual claims paid plus allocation of accounting adjustments as well as allocation by expense category (lines 15 - 20).</t>
  </si>
  <si>
    <t>Actual claims paid plus allocation of accounting adjustments.</t>
  </si>
  <si>
    <t>Allocation based on underlying claims.</t>
  </si>
  <si>
    <t>Allocated based on proportionate share of expenses via member months.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</si>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</sst>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7" fillId="6" borderId="0" xfId="0" applyFont="1" applyFill="1"/>
    <xf numFmtId="0" fontId="26" fillId="6" borderId="9" xfId="0" applyFont="1" applyFill="1" applyBorder="1" applyProtection="1">
      <protection locked="0"/>
    </xf>
    <xf numFmtId="0" fontId="23" fillId="6" borderId="9" xfId="0" applyFont="1" applyFill="1" applyBorder="1"/>
    <xf numFmtId="164" fontId="12" fillId="5" borderId="15" xfId="0" applyNumberFormat="1" applyFont="1" applyFill="1" applyBorder="1" applyAlignment="1">
      <alignment vertical="center"/>
    </xf>
    <xf numFmtId="0" fontId="17" fillId="0" borderId="0" xfId="0" applyFont="1" applyAlignment="1">
      <alignment horizontal="left"/>
    </xf>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workbookViewId="0">
      <selection activeCell="P14" sqref="P14"/>
    </sheetView>
  </sheetViews>
  <sheetFormatPr defaultColWidth="9.33203125" defaultRowHeight="15.6" x14ac:dyDescent="0.3"/>
  <cols>
    <col min="1" max="1" width="3.6640625" style="12" customWidth="1"/>
    <col min="2" max="5" width="9.33203125" style="12"/>
    <col min="6" max="6" width="20.44140625" style="12" customWidth="1"/>
    <col min="7" max="9" width="9.33203125" style="12"/>
    <col min="10" max="10" width="19" style="12" customWidth="1"/>
    <col min="11" max="11" width="15.33203125" style="12" bestFit="1" customWidth="1"/>
    <col min="12" max="14" width="9.33203125" style="12"/>
    <col min="15" max="15" width="4.33203125" style="12" customWidth="1"/>
    <col min="16" max="16384" width="9.33203125" style="12"/>
  </cols>
  <sheetData>
    <row r="1" spans="2:19" s="68" customFormat="1" ht="18" x14ac:dyDescent="0.35">
      <c r="B1" s="70" t="s">
        <v>9</v>
      </c>
      <c r="C1" s="70"/>
      <c r="D1" s="70"/>
      <c r="E1" s="101" t="s">
        <v>100</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15077</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104</v>
      </c>
      <c r="L8" s="103"/>
      <c r="M8" s="103"/>
      <c r="N8" s="104"/>
      <c r="P8" s="74"/>
      <c r="Q8" s="74"/>
      <c r="R8" s="74"/>
      <c r="S8" s="74"/>
    </row>
    <row r="9" spans="2:19" ht="18.600000000000001" thickBot="1" x14ac:dyDescent="0.4">
      <c r="B9" s="74" t="s">
        <v>91</v>
      </c>
      <c r="C9" s="74"/>
      <c r="D9" s="102" t="s">
        <v>103</v>
      </c>
      <c r="E9" s="103"/>
      <c r="F9" s="103"/>
      <c r="G9" s="103"/>
      <c r="H9" s="103"/>
      <c r="I9" s="104"/>
      <c r="J9" s="95" t="s">
        <v>6</v>
      </c>
      <c r="K9" s="105" t="s">
        <v>105</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600000000000001" thickBot="1" x14ac:dyDescent="0.4">
      <c r="B11" s="73" t="s">
        <v>10</v>
      </c>
      <c r="C11" s="73"/>
      <c r="D11" s="73"/>
      <c r="E11" s="73"/>
      <c r="F11" s="73"/>
      <c r="G11" s="74"/>
      <c r="H11" s="74"/>
      <c r="I11" s="74"/>
      <c r="J11" s="74"/>
      <c r="K11" s="74"/>
      <c r="L11" s="74"/>
      <c r="M11" s="74"/>
      <c r="N11" s="74"/>
    </row>
    <row r="12" spans="2:19" ht="18.600000000000001" thickBot="1" x14ac:dyDescent="0.4">
      <c r="B12" s="74" t="s">
        <v>7</v>
      </c>
      <c r="C12" s="98">
        <v>2023</v>
      </c>
      <c r="D12" s="74"/>
      <c r="E12" s="74"/>
      <c r="F12" s="74"/>
      <c r="G12" s="74"/>
      <c r="H12" s="74"/>
      <c r="I12" s="74"/>
      <c r="J12" s="74"/>
      <c r="K12" s="74"/>
      <c r="L12" s="74"/>
      <c r="M12" s="74"/>
      <c r="N12" s="74"/>
      <c r="O12" s="74"/>
      <c r="P12" s="74"/>
      <c r="Q12" s="74"/>
      <c r="R12" s="74"/>
      <c r="S12" s="74"/>
    </row>
    <row r="13" spans="2:19" ht="3" customHeight="1" thickBot="1" x14ac:dyDescent="0.4">
      <c r="B13" s="74"/>
      <c r="C13" s="96"/>
      <c r="D13" s="74"/>
      <c r="E13" s="74"/>
      <c r="F13" s="74"/>
      <c r="G13" s="74"/>
      <c r="H13" s="74"/>
      <c r="I13" s="74"/>
      <c r="J13" s="74"/>
      <c r="K13" s="74"/>
      <c r="L13" s="74"/>
      <c r="M13" s="74"/>
      <c r="N13" s="74"/>
      <c r="O13" s="74"/>
      <c r="P13" s="74"/>
      <c r="Q13" s="74"/>
      <c r="R13" s="74"/>
      <c r="S13" s="74"/>
    </row>
    <row r="14" spans="2:19" ht="18.600000000000001" thickBot="1" x14ac:dyDescent="0.4">
      <c r="B14" s="74" t="s">
        <v>96</v>
      </c>
      <c r="C14" s="74"/>
      <c r="D14" s="74"/>
      <c r="E14" s="74"/>
      <c r="F14" s="74"/>
      <c r="G14" s="74"/>
      <c r="H14" s="74"/>
      <c r="I14" s="74"/>
      <c r="J14" s="74"/>
      <c r="K14" s="74"/>
      <c r="L14" s="74"/>
      <c r="M14" s="74"/>
      <c r="O14" s="74"/>
      <c r="P14" s="97"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73"/>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6Pv2ESutTJaxtPnt/oX1Duv4FACG4taFn4tb8NoN3a9FGRpWSHq6sTN/q5lSNWbzktkgzpFhGOy/9tXyNlkgdA==" saltValue="UK4Yx1iKcbusRlHM45nMuA=="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tabSelected="1" zoomScaleNormal="100" workbookViewId="0">
      <pane ySplit="4" topLeftCell="A5" activePane="bottomLeft" state="frozenSplit"/>
      <selection activeCell="C1" sqref="C1:G65536"/>
      <selection pane="bottomLeft" activeCell="G14" sqref="G14"/>
    </sheetView>
  </sheetViews>
  <sheetFormatPr defaultColWidth="9.33203125" defaultRowHeight="15.6" x14ac:dyDescent="0.3"/>
  <cols>
    <col min="1" max="1" width="10.6640625" style="12" customWidth="1"/>
    <col min="2" max="2" width="104.33203125" style="12"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37085</v>
      </c>
      <c r="D5" s="45">
        <f>'Area 1 Data'!D5+'Area 2 Data'!D5+'Area 3 Data'!D5+'Area 4 Data'!D5</f>
        <v>98095</v>
      </c>
      <c r="E5" s="45">
        <f>'Area 1 Data'!E5+'Area 2 Data'!E5+'Area 3 Data'!E5+'Area 4 Data'!E5</f>
        <v>271104</v>
      </c>
      <c r="F5" s="45">
        <f>'Area 1 Data'!F5+'Area 2 Data'!F5+'Area 3 Data'!F5+'Area 4 Data'!F5</f>
        <v>0</v>
      </c>
      <c r="G5" s="45">
        <f t="shared" ref="G5:G12" si="0">SUM(C5:F5)</f>
        <v>406284</v>
      </c>
    </row>
    <row r="6" spans="1:7" ht="16.2" thickBot="1" x14ac:dyDescent="0.35">
      <c r="A6" s="15">
        <v>2</v>
      </c>
      <c r="B6" s="25" t="s">
        <v>19</v>
      </c>
      <c r="C6" s="45">
        <f>'Area 1 Data'!C6+'Area 2 Data'!C6+'Area 3 Data'!C6+'Area 4 Data'!C6</f>
        <v>2238</v>
      </c>
      <c r="D6" s="45">
        <f>'Area 1 Data'!D6+'Area 2 Data'!D6+'Area 3 Data'!D6+'Area 4 Data'!D6</f>
        <v>5587</v>
      </c>
      <c r="E6" s="45">
        <f>'Area 1 Data'!E6+'Area 2 Data'!E6+'Area 3 Data'!E6+'Area 4 Data'!E6</f>
        <v>14166</v>
      </c>
      <c r="F6" s="45">
        <f>'Area 1 Data'!F6+'Area 2 Data'!F6+'Area 3 Data'!F6+'Area 4 Data'!F6</f>
        <v>0</v>
      </c>
      <c r="G6" s="46">
        <f t="shared" si="0"/>
        <v>21991</v>
      </c>
    </row>
    <row r="7" spans="1:7" ht="16.2" thickBot="1" x14ac:dyDescent="0.35">
      <c r="A7" s="15" t="s">
        <v>20</v>
      </c>
      <c r="B7" s="25" t="s">
        <v>21</v>
      </c>
      <c r="C7" s="4">
        <v>2238</v>
      </c>
      <c r="D7" s="4">
        <v>5587</v>
      </c>
      <c r="E7" s="4">
        <v>14166</v>
      </c>
      <c r="F7" s="4"/>
      <c r="G7" s="46">
        <f t="shared" si="0"/>
        <v>21991</v>
      </c>
    </row>
    <row r="8" spans="1:7" ht="16.2" thickBot="1" x14ac:dyDescent="0.35">
      <c r="A8" s="15" t="s">
        <v>22</v>
      </c>
      <c r="B8" s="25" t="s">
        <v>23</v>
      </c>
      <c r="C8" s="56">
        <v>0</v>
      </c>
      <c r="D8" s="4">
        <v>0</v>
      </c>
      <c r="E8" s="4">
        <v>0</v>
      </c>
      <c r="F8" s="56">
        <v>0</v>
      </c>
      <c r="G8" s="46">
        <f t="shared" si="0"/>
        <v>0</v>
      </c>
    </row>
    <row r="9" spans="1:7" ht="16.2" thickBot="1" x14ac:dyDescent="0.35">
      <c r="A9" s="15">
        <v>3</v>
      </c>
      <c r="B9" s="25" t="s">
        <v>24</v>
      </c>
      <c r="C9" s="58">
        <f>'Area 1 Data'!C7+'Area 2 Data'!C7+'Area 3 Data'!C7+'Area 4 Data'!C7</f>
        <v>1771</v>
      </c>
      <c r="D9" s="58">
        <f>'Area 1 Data'!D7+'Area 2 Data'!D7+'Area 3 Data'!D7+'Area 4 Data'!D7</f>
        <v>4076</v>
      </c>
      <c r="E9" s="58">
        <f>'Area 1 Data'!E7+'Area 2 Data'!E7+'Area 3 Data'!E7+'Area 4 Data'!E7</f>
        <v>9559</v>
      </c>
      <c r="F9" s="58">
        <f>'Area 1 Data'!F7+'Area 2 Data'!F7+'Area 3 Data'!F7+'Area 4 Data'!F7</f>
        <v>0</v>
      </c>
      <c r="G9" s="46">
        <f t="shared" si="0"/>
        <v>15406</v>
      </c>
    </row>
    <row r="10" spans="1:7" ht="16.2" thickBot="1" x14ac:dyDescent="0.35">
      <c r="A10" s="15">
        <v>4</v>
      </c>
      <c r="B10" s="25" t="s">
        <v>25</v>
      </c>
      <c r="C10" s="58">
        <f>'Area 1 Data'!C8+'Area 2 Data'!C8+'Area 3 Data'!C8+'Area 4 Data'!C8</f>
        <v>467</v>
      </c>
      <c r="D10" s="58">
        <f>'Area 1 Data'!D8+'Area 2 Data'!D8+'Area 3 Data'!D8+'Area 4 Data'!D8</f>
        <v>1511</v>
      </c>
      <c r="E10" s="58">
        <f>'Area 1 Data'!E8+'Area 2 Data'!E8+'Area 3 Data'!E8+'Area 4 Data'!E8</f>
        <v>4607</v>
      </c>
      <c r="F10" s="58">
        <f>'Area 1 Data'!F8+'Area 2 Data'!F8+'Area 3 Data'!F8+'Area 4 Data'!F8</f>
        <v>0</v>
      </c>
      <c r="G10" s="46">
        <f t="shared" si="0"/>
        <v>6585</v>
      </c>
    </row>
    <row r="11" spans="1:7" ht="16.2" thickBot="1" x14ac:dyDescent="0.35">
      <c r="A11" s="15">
        <v>5</v>
      </c>
      <c r="B11" s="25" t="s">
        <v>26</v>
      </c>
      <c r="C11" s="58">
        <f>'Area 1 Data'!C9+'Area 2 Data'!C9+'Area 3 Data'!C9+'Area 4 Data'!C9</f>
        <v>954</v>
      </c>
      <c r="D11" s="58">
        <f>'Area 1 Data'!D9+'Area 2 Data'!D9+'Area 3 Data'!D9+'Area 4 Data'!D9</f>
        <v>2884</v>
      </c>
      <c r="E11" s="58">
        <f>'Area 1 Data'!E9+'Area 2 Data'!E9+'Area 3 Data'!E9+'Area 4 Data'!E9</f>
        <v>8112.9999999999991</v>
      </c>
      <c r="F11" s="58">
        <f>'Area 1 Data'!F9+'Area 2 Data'!F9+'Area 3 Data'!F9+'Area 4 Data'!F9</f>
        <v>0</v>
      </c>
      <c r="G11" s="46">
        <f t="shared" si="0"/>
        <v>11951</v>
      </c>
    </row>
    <row r="12" spans="1:7" ht="16.2" thickBot="1" x14ac:dyDescent="0.35">
      <c r="A12" s="1" t="s">
        <v>27</v>
      </c>
      <c r="B12" s="25" t="s">
        <v>28</v>
      </c>
      <c r="C12" s="46">
        <f>SUM(C9:C11)</f>
        <v>3192</v>
      </c>
      <c r="D12" s="46">
        <f>SUM(D9:D11)</f>
        <v>8471</v>
      </c>
      <c r="E12" s="46">
        <f>SUM(E9:E11)</f>
        <v>22279</v>
      </c>
      <c r="F12" s="46">
        <f>SUM(F9:F11)</f>
        <v>0</v>
      </c>
      <c r="G12" s="46">
        <f t="shared" si="0"/>
        <v>33942</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20470984.23</v>
      </c>
      <c r="D14" s="59">
        <f>'Area 1 Data'!D11+'Area 2 Data'!D11+'Area 3 Data'!D11+'Area 4 Data'!D11</f>
        <v>53152585.989999987</v>
      </c>
      <c r="E14" s="59">
        <f>'Area 1 Data'!E11+'Area 2 Data'!E11+'Area 3 Data'!E11+'Area 4 Data'!E11</f>
        <v>161015859.83999997</v>
      </c>
      <c r="F14" s="59">
        <f>'Area 1 Data'!F11+'Area 2 Data'!F11+'Area 3 Data'!F11+'Area 4 Data'!F11</f>
        <v>0</v>
      </c>
      <c r="G14" s="52">
        <f t="shared" ref="G14:G21" si="1">SUM(C14:F14)</f>
        <v>234639430.05999994</v>
      </c>
    </row>
    <row r="15" spans="1:7" ht="16.2" thickBot="1" x14ac:dyDescent="0.35">
      <c r="A15" s="15">
        <v>7</v>
      </c>
      <c r="B15" s="25" t="s">
        <v>31</v>
      </c>
      <c r="C15" s="59">
        <f>'Area 1 Data'!C12+'Area 2 Data'!C12+'Area 3 Data'!C12+'Area 4 Data'!C12</f>
        <v>20470984.23</v>
      </c>
      <c r="D15" s="59">
        <f>'Area 1 Data'!D12+'Area 2 Data'!D12+'Area 3 Data'!D12+'Area 4 Data'!D12</f>
        <v>53152585.989999987</v>
      </c>
      <c r="E15" s="59">
        <f>'Area 1 Data'!E12+'Area 2 Data'!E12+'Area 3 Data'!E12+'Area 4 Data'!E12</f>
        <v>161015859.83999997</v>
      </c>
      <c r="F15" s="59">
        <f>'Area 1 Data'!F12+'Area 2 Data'!F12+'Area 3 Data'!F12+'Area 4 Data'!F12</f>
        <v>0</v>
      </c>
      <c r="G15" s="52">
        <f t="shared" si="1"/>
        <v>234639430.05999994</v>
      </c>
    </row>
    <row r="16" spans="1:7" ht="16.2" thickBot="1" x14ac:dyDescent="0.35">
      <c r="A16" s="15">
        <v>8</v>
      </c>
      <c r="B16" s="25" t="s">
        <v>32</v>
      </c>
      <c r="C16" s="49">
        <v>20333022</v>
      </c>
      <c r="D16" s="49">
        <f>49521794+3252174</f>
        <v>52773968</v>
      </c>
      <c r="E16" s="49">
        <f>86405379+73653007</f>
        <v>160058386</v>
      </c>
      <c r="F16" s="49">
        <v>0</v>
      </c>
      <c r="G16" s="52">
        <f t="shared" si="1"/>
        <v>233165376</v>
      </c>
    </row>
    <row r="17" spans="1:7" ht="16.2" thickBot="1" x14ac:dyDescent="0.35">
      <c r="A17" s="15">
        <v>9</v>
      </c>
      <c r="B17" s="25" t="s">
        <v>33</v>
      </c>
      <c r="C17" s="49">
        <v>0</v>
      </c>
      <c r="D17" s="49">
        <v>0</v>
      </c>
      <c r="E17" s="49">
        <v>0</v>
      </c>
      <c r="F17" s="49">
        <v>0</v>
      </c>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v>0</v>
      </c>
      <c r="D20" s="49">
        <v>0</v>
      </c>
      <c r="E20" s="49">
        <v>0</v>
      </c>
      <c r="F20" s="49">
        <v>0</v>
      </c>
      <c r="G20" s="52">
        <f t="shared" si="1"/>
        <v>0</v>
      </c>
    </row>
    <row r="21" spans="1:7" ht="16.2" thickBot="1" x14ac:dyDescent="0.35">
      <c r="A21" s="1">
        <v>14</v>
      </c>
      <c r="B21" s="25" t="s">
        <v>37</v>
      </c>
      <c r="C21" s="52">
        <f>SUM(C16:C20)</f>
        <v>20333022</v>
      </c>
      <c r="D21" s="52">
        <f>SUM(D16:D20)</f>
        <v>52773968</v>
      </c>
      <c r="E21" s="52">
        <f>SUM(E16:E20)</f>
        <v>160058386</v>
      </c>
      <c r="F21" s="52">
        <f>SUM(F16:F20)</f>
        <v>0</v>
      </c>
      <c r="G21" s="52">
        <f t="shared" si="1"/>
        <v>233165376</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2783315.3423260604</v>
      </c>
      <c r="D23" s="64">
        <f>'Area 1 Data'!D16+'Area 2 Data'!D16+'Area 3 Data'!D16+'Area 4 Data'!D16</f>
        <v>4982643.7197720213</v>
      </c>
      <c r="E23" s="64">
        <f>'Area 1 Data'!E16+'Area 2 Data'!E16+'Area 3 Data'!E16+'Area 4 Data'!E16</f>
        <v>17182580.513645817</v>
      </c>
      <c r="F23" s="65">
        <v>0</v>
      </c>
      <c r="G23" s="52">
        <f>'Area 1 Data'!G16+'Area 2 Data'!G16+'Area 3 Data'!G16+'Area 4 Data'!G16</f>
        <v>24948539.575743899</v>
      </c>
    </row>
    <row r="24" spans="1:7" ht="16.2" thickBot="1" x14ac:dyDescent="0.35">
      <c r="A24" s="15">
        <v>16</v>
      </c>
      <c r="B24" s="25" t="s">
        <v>40</v>
      </c>
      <c r="C24" s="64">
        <f>'Area 1 Data'!C17+'Area 2 Data'!C17+'Area 3 Data'!C17+'Area 4 Data'!C17</f>
        <v>7495298.2901976183</v>
      </c>
      <c r="D24" s="64">
        <f>'Area 1 Data'!D17+'Area 2 Data'!D17+'Area 3 Data'!D17+'Area 4 Data'!D17</f>
        <v>17173849.314883832</v>
      </c>
      <c r="E24" s="64">
        <f>'Area 1 Data'!E17+'Area 2 Data'!E17+'Area 3 Data'!E17+'Area 4 Data'!E17</f>
        <v>71548411.891152829</v>
      </c>
      <c r="F24" s="61">
        <v>0</v>
      </c>
      <c r="G24" s="52">
        <f>'Area 1 Data'!G17+'Area 2 Data'!G17+'Area 3 Data'!G17+'Area 4 Data'!G17</f>
        <v>96217559.496234268</v>
      </c>
    </row>
    <row r="25" spans="1:7" ht="16.2" thickBot="1" x14ac:dyDescent="0.35">
      <c r="A25" s="15">
        <v>17</v>
      </c>
      <c r="B25" s="25" t="s">
        <v>41</v>
      </c>
      <c r="C25" s="64">
        <f>'Area 1 Data'!C18+'Area 2 Data'!C18+'Area 3 Data'!C18+'Area 4 Data'!C18</f>
        <v>2104408.615742573</v>
      </c>
      <c r="D25" s="64">
        <f>'Area 1 Data'!D18+'Area 2 Data'!D18+'Area 3 Data'!D18+'Area 4 Data'!D18</f>
        <v>5324976.5510429312</v>
      </c>
      <c r="E25" s="64">
        <f>'Area 1 Data'!E18+'Area 2 Data'!E18+'Area 3 Data'!E18+'Area 4 Data'!E18</f>
        <v>17216920.823813971</v>
      </c>
      <c r="F25" s="61">
        <v>0</v>
      </c>
      <c r="G25" s="52">
        <f>'Area 1 Data'!G18+'Area 2 Data'!G18+'Area 3 Data'!G18+'Area 4 Data'!G18</f>
        <v>24646305.990599476</v>
      </c>
    </row>
    <row r="26" spans="1:7" ht="16.2" thickBot="1" x14ac:dyDescent="0.35">
      <c r="A26" s="15">
        <v>18</v>
      </c>
      <c r="B26" s="25" t="s">
        <v>42</v>
      </c>
      <c r="C26" s="64">
        <f>'Area 1 Data'!C19+'Area 2 Data'!C19+'Area 3 Data'!C19+'Area 4 Data'!C19</f>
        <v>673478.68858832249</v>
      </c>
      <c r="D26" s="64">
        <f>'Area 1 Data'!D19+'Area 2 Data'!D19+'Area 3 Data'!D19+'Area 4 Data'!D19</f>
        <v>1658742.5274624827</v>
      </c>
      <c r="E26" s="64">
        <f>'Area 1 Data'!E19+'Area 2 Data'!E19+'Area 3 Data'!E19+'Area 4 Data'!E19</f>
        <v>4800153.978749508</v>
      </c>
      <c r="F26" s="61">
        <v>0</v>
      </c>
      <c r="G26" s="52">
        <f>'Area 1 Data'!G19+'Area 2 Data'!G19+'Area 3 Data'!G19+'Area 4 Data'!G19</f>
        <v>7132375.1948003136</v>
      </c>
    </row>
    <row r="27" spans="1:7" ht="16.2" thickBot="1" x14ac:dyDescent="0.35">
      <c r="A27" s="15">
        <v>19</v>
      </c>
      <c r="B27" s="25" t="s">
        <v>43</v>
      </c>
      <c r="C27" s="64">
        <f>'Area 1 Data'!C20+'Area 2 Data'!C20+'Area 3 Data'!C20+'Area 4 Data'!C20</f>
        <v>40.956350994605685</v>
      </c>
      <c r="D27" s="64">
        <f>'Area 1 Data'!D20+'Area 2 Data'!D20+'Area 3 Data'!D20+'Area 4 Data'!D20</f>
        <v>58625.74243398229</v>
      </c>
      <c r="E27" s="64">
        <f>'Area 1 Data'!E20+'Area 2 Data'!E20+'Area 3 Data'!E20+'Area 4 Data'!E20</f>
        <v>1176075.0529101994</v>
      </c>
      <c r="F27" s="61">
        <v>0</v>
      </c>
      <c r="G27" s="52">
        <f>'Area 1 Data'!G20+'Area 2 Data'!G20+'Area 3 Data'!G20+'Area 4 Data'!G20</f>
        <v>1234741.7516951764</v>
      </c>
    </row>
    <row r="28" spans="1:7" ht="16.2" thickBot="1" x14ac:dyDescent="0.35">
      <c r="A28" s="15">
        <v>20</v>
      </c>
      <c r="B28" s="25" t="s">
        <v>44</v>
      </c>
      <c r="C28" s="64">
        <f>'Area 1 Data'!C21+'Area 2 Data'!C21+'Area 3 Data'!C21+'Area 4 Data'!C21</f>
        <v>4699685.3825669046</v>
      </c>
      <c r="D28" s="64">
        <f>'Area 1 Data'!D21+'Area 2 Data'!D21+'Area 3 Data'!D21+'Area 4 Data'!D21</f>
        <v>11050961.947860537</v>
      </c>
      <c r="E28" s="64">
        <f>'Area 1 Data'!E21+'Area 2 Data'!E21+'Area 3 Data'!E21+'Area 4 Data'!E21</f>
        <v>33239852.128199402</v>
      </c>
      <c r="F28" s="61">
        <v>0</v>
      </c>
      <c r="G28" s="52">
        <f>'Area 1 Data'!G21+'Area 2 Data'!G21+'Area 3 Data'!G21+'Area 4 Data'!G21</f>
        <v>48990499.458626851</v>
      </c>
    </row>
    <row r="29" spans="1:7" ht="16.2" thickBot="1" x14ac:dyDescent="0.35">
      <c r="A29" s="15">
        <v>21</v>
      </c>
      <c r="B29" s="25" t="s">
        <v>45</v>
      </c>
      <c r="C29" s="64">
        <f>'Area 1 Data'!C22+'Area 2 Data'!C22+'Area 3 Data'!C22+'Area 4 Data'!C22</f>
        <v>2967428.3348889314</v>
      </c>
      <c r="D29" s="64">
        <f>'Area 1 Data'!D22+'Area 2 Data'!D22+'Area 3 Data'!D22+'Area 4 Data'!D22</f>
        <v>8418024.6208406892</v>
      </c>
      <c r="E29" s="64">
        <f>'Area 1 Data'!E22+'Area 2 Data'!E22+'Area 3 Data'!E22+'Area 4 Data'!E22</f>
        <v>33766022.104270369</v>
      </c>
      <c r="F29" s="61">
        <v>0</v>
      </c>
      <c r="G29" s="52">
        <f>'Area 1 Data'!G22+'Area 2 Data'!G22+'Area 3 Data'!G22+'Area 4 Data'!G22</f>
        <v>45151475.059999987</v>
      </c>
    </row>
    <row r="30" spans="1:7" ht="16.2" thickBot="1" x14ac:dyDescent="0.35">
      <c r="A30" s="15">
        <v>22</v>
      </c>
      <c r="B30" s="25" t="s">
        <v>46</v>
      </c>
      <c r="C30" s="49">
        <v>0</v>
      </c>
      <c r="D30" s="49">
        <v>0</v>
      </c>
      <c r="E30" s="49">
        <v>0</v>
      </c>
      <c r="F30" s="61">
        <v>0</v>
      </c>
      <c r="G30" s="52">
        <f t="shared" ref="G30:G48" si="2">SUM(C30:F30)</f>
        <v>0</v>
      </c>
    </row>
    <row r="31" spans="1:7" ht="16.2" thickBot="1" x14ac:dyDescent="0.35">
      <c r="A31" s="15">
        <v>23</v>
      </c>
      <c r="B31" s="25" t="s">
        <v>47</v>
      </c>
      <c r="C31" s="49">
        <v>65179</v>
      </c>
      <c r="D31" s="49">
        <v>149806</v>
      </c>
      <c r="E31" s="49">
        <v>515808</v>
      </c>
      <c r="F31" s="61">
        <v>0</v>
      </c>
      <c r="G31" s="52">
        <f t="shared" si="2"/>
        <v>730793</v>
      </c>
    </row>
    <row r="32" spans="1:7" ht="16.2" thickBot="1" x14ac:dyDescent="0.35">
      <c r="A32" s="15">
        <v>24</v>
      </c>
      <c r="B32" s="25" t="s">
        <v>48</v>
      </c>
      <c r="C32" s="49">
        <v>-22000</v>
      </c>
      <c r="D32" s="49">
        <v>5361904</v>
      </c>
      <c r="E32" s="49">
        <v>39284679</v>
      </c>
      <c r="F32" s="49"/>
      <c r="G32" s="52">
        <f t="shared" si="2"/>
        <v>44624583</v>
      </c>
    </row>
    <row r="33" spans="1:7" ht="16.2" thickBot="1" x14ac:dyDescent="0.35">
      <c r="A33" s="15">
        <v>25</v>
      </c>
      <c r="B33" s="25" t="s">
        <v>77</v>
      </c>
      <c r="C33" s="52">
        <f>SUM(C23:C31)-C32</f>
        <v>20810834.610661406</v>
      </c>
      <c r="D33" s="52">
        <f>SUM(D23:D31)-D32</f>
        <v>43455726.424296476</v>
      </c>
      <c r="E33" s="52">
        <f>SUM(E23:E31)-E32</f>
        <v>140161145.49274209</v>
      </c>
      <c r="F33" s="49">
        <v>0</v>
      </c>
      <c r="G33" s="52">
        <f t="shared" si="2"/>
        <v>204427706.52769998</v>
      </c>
    </row>
    <row r="34" spans="1:7" ht="16.2" thickBot="1" x14ac:dyDescent="0.35">
      <c r="A34" s="15">
        <v>26</v>
      </c>
      <c r="B34" s="25" t="s">
        <v>49</v>
      </c>
      <c r="C34" s="49">
        <v>804090</v>
      </c>
      <c r="D34" s="49">
        <v>2649924</v>
      </c>
      <c r="E34" s="49">
        <v>2915596</v>
      </c>
      <c r="F34" s="49">
        <v>0</v>
      </c>
      <c r="G34" s="52">
        <f t="shared" si="2"/>
        <v>6369610</v>
      </c>
    </row>
    <row r="35" spans="1:7" ht="16.2" thickBot="1" x14ac:dyDescent="0.35">
      <c r="A35" s="15">
        <v>27</v>
      </c>
      <c r="B35" s="25" t="s">
        <v>50</v>
      </c>
      <c r="C35" s="49">
        <v>793546.79945428297</v>
      </c>
      <c r="D35" s="49">
        <v>2099042.0194814047</v>
      </c>
      <c r="E35" s="49">
        <v>5801097.7893826058</v>
      </c>
      <c r="F35" s="49">
        <v>0</v>
      </c>
      <c r="G35" s="52">
        <f t="shared" si="2"/>
        <v>8693686.6083182935</v>
      </c>
    </row>
    <row r="36" spans="1:7" ht="16.2" thickBot="1" x14ac:dyDescent="0.35">
      <c r="A36" s="15">
        <v>28</v>
      </c>
      <c r="B36" s="25" t="s">
        <v>51</v>
      </c>
      <c r="C36" s="49">
        <v>474017.26995760412</v>
      </c>
      <c r="D36" s="49">
        <v>1253841.8254413153</v>
      </c>
      <c r="E36" s="49">
        <v>3465227.9345985251</v>
      </c>
      <c r="F36" s="49">
        <v>0</v>
      </c>
      <c r="G36" s="52">
        <f t="shared" si="2"/>
        <v>5193087.0299974447</v>
      </c>
    </row>
    <row r="37" spans="1:7" ht="16.2" thickBot="1" x14ac:dyDescent="0.35">
      <c r="A37" s="15">
        <v>29</v>
      </c>
      <c r="B37" s="25" t="s">
        <v>52</v>
      </c>
      <c r="C37" s="49">
        <v>1129047.6422053892</v>
      </c>
      <c r="D37" s="49">
        <v>2986488.5657850248</v>
      </c>
      <c r="E37" s="49">
        <v>8253723.3920034999</v>
      </c>
      <c r="F37" s="49">
        <v>0</v>
      </c>
      <c r="G37" s="52">
        <f t="shared" si="2"/>
        <v>12369259.599993914</v>
      </c>
    </row>
    <row r="38" spans="1:7" ht="16.2" thickBot="1" x14ac:dyDescent="0.35">
      <c r="A38" s="15">
        <v>30</v>
      </c>
      <c r="B38" s="25" t="s">
        <v>53</v>
      </c>
      <c r="C38" s="49">
        <v>660589.78493974113</v>
      </c>
      <c r="D38" s="49">
        <v>2192528.4826769889</v>
      </c>
      <c r="E38" s="49">
        <v>1256210.3723832697</v>
      </c>
      <c r="F38" s="49">
        <v>0</v>
      </c>
      <c r="G38" s="52">
        <f t="shared" si="2"/>
        <v>4109328.6399999997</v>
      </c>
    </row>
    <row r="39" spans="1:7" ht="16.2" thickBot="1" x14ac:dyDescent="0.35">
      <c r="A39" s="15">
        <v>31</v>
      </c>
      <c r="B39" s="25" t="s">
        <v>54</v>
      </c>
      <c r="C39" s="49">
        <v>77006.910673776467</v>
      </c>
      <c r="D39" s="49">
        <v>203694.02460682491</v>
      </c>
      <c r="E39" s="49">
        <v>562946.78471898322</v>
      </c>
      <c r="F39" s="49">
        <v>0</v>
      </c>
      <c r="G39" s="52">
        <f t="shared" si="2"/>
        <v>843647.7199995846</v>
      </c>
    </row>
    <row r="40" spans="1:7" ht="16.2" thickBot="1" x14ac:dyDescent="0.35">
      <c r="A40" s="15">
        <v>32</v>
      </c>
      <c r="B40" s="25" t="s">
        <v>55</v>
      </c>
      <c r="C40" s="49">
        <v>168897.61</v>
      </c>
      <c r="D40" s="49">
        <v>446757.76</v>
      </c>
      <c r="E40" s="49">
        <v>5877650.7199999997</v>
      </c>
      <c r="F40" s="49">
        <v>0</v>
      </c>
      <c r="G40" s="52">
        <f t="shared" si="2"/>
        <v>6493306.0899999999</v>
      </c>
    </row>
    <row r="41" spans="1:7" ht="16.2" thickBot="1" x14ac:dyDescent="0.35">
      <c r="A41" s="14">
        <v>33</v>
      </c>
      <c r="B41" s="25" t="s">
        <v>99</v>
      </c>
      <c r="C41" s="99">
        <v>0</v>
      </c>
      <c r="D41" s="99">
        <v>0</v>
      </c>
      <c r="E41" s="99">
        <v>0</v>
      </c>
      <c r="F41" s="99">
        <v>0</v>
      </c>
      <c r="G41" s="52">
        <f t="shared" si="2"/>
        <v>0</v>
      </c>
    </row>
    <row r="42" spans="1:7" ht="16.2" thickBot="1" x14ac:dyDescent="0.35">
      <c r="A42" s="15" t="s">
        <v>57</v>
      </c>
      <c r="B42" s="25" t="s">
        <v>58</v>
      </c>
      <c r="C42" s="49">
        <v>0</v>
      </c>
      <c r="D42" s="49">
        <v>0</v>
      </c>
      <c r="E42" s="49">
        <v>0</v>
      </c>
      <c r="F42" s="49">
        <v>0</v>
      </c>
      <c r="G42" s="52">
        <f t="shared" si="2"/>
        <v>0</v>
      </c>
    </row>
    <row r="43" spans="1:7" ht="16.2" thickBot="1" x14ac:dyDescent="0.35">
      <c r="A43" s="15" t="s">
        <v>97</v>
      </c>
      <c r="B43" s="25" t="s">
        <v>98</v>
      </c>
      <c r="C43" s="49">
        <v>147419.54745934004</v>
      </c>
      <c r="D43" s="49">
        <v>389945.27458605805</v>
      </c>
      <c r="E43" s="49">
        <v>1077687.1779538067</v>
      </c>
      <c r="F43" s="49">
        <v>0</v>
      </c>
      <c r="G43" s="52">
        <f t="shared" si="2"/>
        <v>1615051.9999992047</v>
      </c>
    </row>
    <row r="44" spans="1:7" ht="16.2" thickBot="1" x14ac:dyDescent="0.35">
      <c r="A44" s="15">
        <v>34</v>
      </c>
      <c r="B44" s="25" t="s">
        <v>59</v>
      </c>
      <c r="C44" s="49">
        <v>0</v>
      </c>
      <c r="D44" s="49">
        <v>0</v>
      </c>
      <c r="E44" s="49">
        <v>0</v>
      </c>
      <c r="F44" s="49">
        <v>0</v>
      </c>
      <c r="G44" s="52">
        <f t="shared" si="2"/>
        <v>0</v>
      </c>
    </row>
    <row r="45" spans="1:7" ht="16.2" thickBot="1" x14ac:dyDescent="0.35">
      <c r="A45" s="15">
        <v>35</v>
      </c>
      <c r="B45" s="25" t="s">
        <v>60</v>
      </c>
      <c r="C45" s="49">
        <v>5499.5305008292235</v>
      </c>
      <c r="D45" s="49">
        <v>14547.025602773159</v>
      </c>
      <c r="E45" s="49">
        <v>40203.443896367957</v>
      </c>
      <c r="F45" s="49">
        <v>0</v>
      </c>
      <c r="G45" s="52">
        <f t="shared" si="2"/>
        <v>60249.999999970343</v>
      </c>
    </row>
    <row r="46" spans="1:7" ht="16.2" thickBot="1" x14ac:dyDescent="0.35">
      <c r="A46" s="15">
        <v>36</v>
      </c>
      <c r="B46" s="25" t="s">
        <v>61</v>
      </c>
      <c r="C46" s="49">
        <v>521492.13736101706</v>
      </c>
      <c r="D46" s="49">
        <v>933978.6277694609</v>
      </c>
      <c r="E46" s="49">
        <v>7384580.6248788424</v>
      </c>
      <c r="F46" s="49">
        <v>0</v>
      </c>
      <c r="G46" s="52">
        <f t="shared" si="2"/>
        <v>8840051.3900093213</v>
      </c>
    </row>
    <row r="47" spans="1:7" ht="16.2" thickBot="1" x14ac:dyDescent="0.35">
      <c r="A47" s="15">
        <v>37</v>
      </c>
      <c r="B47" s="25" t="s">
        <v>62</v>
      </c>
      <c r="C47" s="52">
        <f>SUM(C35:C46)</f>
        <v>3977517.2325519803</v>
      </c>
      <c r="D47" s="52">
        <f>SUM(D35:D46)</f>
        <v>10520823.605949851</v>
      </c>
      <c r="E47" s="52">
        <f>SUM(E35:E46)</f>
        <v>33719328.239815898</v>
      </c>
      <c r="F47" s="52">
        <f>SUM(F35:F46)</f>
        <v>0</v>
      </c>
      <c r="G47" s="52">
        <f t="shared" si="2"/>
        <v>48217669.078317732</v>
      </c>
    </row>
    <row r="48" spans="1:7" ht="16.2" thickBot="1" x14ac:dyDescent="0.35">
      <c r="A48" s="1">
        <v>38</v>
      </c>
      <c r="B48" s="25" t="s">
        <v>63</v>
      </c>
      <c r="C48" s="52">
        <f>C21-C33-C34-C47</f>
        <v>-5259419.8432133868</v>
      </c>
      <c r="D48" s="52">
        <f>D21-D33-D34-D47</f>
        <v>-3852506.0302463267</v>
      </c>
      <c r="E48" s="52">
        <f>E21-E33-E34-E47</f>
        <v>-16737683.73255799</v>
      </c>
      <c r="F48" s="52">
        <f>F21-F33-F34-F47</f>
        <v>0</v>
      </c>
      <c r="G48" s="52">
        <f t="shared" si="2"/>
        <v>-25849609.606017701</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586</v>
      </c>
      <c r="D50" s="53">
        <f>'Area 1 Data'!D24+'Area 2 Data'!D24+'Area 3 Data'!D24+'Area 4 Data'!D24</f>
        <v>2038</v>
      </c>
      <c r="E50" s="53">
        <f>'Area 1 Data'!E24+'Area 2 Data'!E24+'Area 3 Data'!E24+'Area 4 Data'!E24</f>
        <v>5944</v>
      </c>
      <c r="F50" s="66">
        <v>0</v>
      </c>
      <c r="G50" s="45">
        <f>'Area 1 Data'!G24+'Area 2 Data'!G24+'Area 3 Data'!G24+'Area 4 Data'!G24</f>
        <v>8568</v>
      </c>
    </row>
    <row r="51" spans="1:7" ht="16.2" thickBot="1" x14ac:dyDescent="0.35">
      <c r="A51" s="14">
        <v>40</v>
      </c>
      <c r="B51" s="25" t="s">
        <v>66</v>
      </c>
      <c r="C51" s="54">
        <f>'Area 1 Data'!C25+'Area 2 Data'!C25+'Area 3 Data'!C25+'Area 4 Data'!C25</f>
        <v>14545.000000000002</v>
      </c>
      <c r="D51" s="54">
        <f>'Area 1 Data'!D25+'Area 2 Data'!D25+'Area 3 Data'!D25+'Area 4 Data'!D25</f>
        <v>39466</v>
      </c>
      <c r="E51" s="54">
        <f>'Area 1 Data'!E25+'Area 2 Data'!E25+'Area 3 Data'!E25+'Area 4 Data'!E25</f>
        <v>121646</v>
      </c>
      <c r="F51" s="67">
        <v>0</v>
      </c>
      <c r="G51" s="45">
        <f>'Area 1 Data'!G25+'Area 2 Data'!G25+'Area 3 Data'!G25+'Area 4 Data'!G25</f>
        <v>175657</v>
      </c>
    </row>
    <row r="52" spans="1:7" ht="16.2" thickBot="1" x14ac:dyDescent="0.35">
      <c r="A52" s="14">
        <v>41</v>
      </c>
      <c r="B52" s="25" t="s">
        <v>67</v>
      </c>
      <c r="C52" s="54">
        <f>'Area 1 Data'!C26+'Area 2 Data'!C26+'Area 3 Data'!C26+'Area 4 Data'!C26</f>
        <v>7227.9999999999991</v>
      </c>
      <c r="D52" s="54">
        <f>'Area 1 Data'!D26+'Area 2 Data'!D26+'Area 3 Data'!D26+'Area 4 Data'!D26</f>
        <v>23292</v>
      </c>
      <c r="E52" s="54">
        <f>'Area 1 Data'!E26+'Area 2 Data'!E26+'Area 3 Data'!E26+'Area 4 Data'!E26</f>
        <v>61321</v>
      </c>
      <c r="F52" s="67">
        <v>0</v>
      </c>
      <c r="G52" s="45">
        <f>'Area 1 Data'!G26+'Area 2 Data'!G26+'Area 3 Data'!G26+'Area 4 Data'!G26</f>
        <v>91841</v>
      </c>
    </row>
    <row r="53" spans="1:7" ht="16.2" thickBot="1" x14ac:dyDescent="0.35">
      <c r="A53" s="14">
        <v>42</v>
      </c>
      <c r="B53" s="25" t="s">
        <v>68</v>
      </c>
      <c r="C53" s="54">
        <f>'Area 1 Data'!C27+'Area 2 Data'!C27+'Area 3 Data'!C27+'Area 4 Data'!C27</f>
        <v>96</v>
      </c>
      <c r="D53" s="54">
        <f>'Area 1 Data'!D27+'Area 2 Data'!D27+'Area 3 Data'!D27+'Area 4 Data'!D27</f>
        <v>696</v>
      </c>
      <c r="E53" s="54">
        <f>'Area 1 Data'!E27+'Area 2 Data'!E27+'Area 3 Data'!E27+'Area 4 Data'!E27</f>
        <v>3376</v>
      </c>
      <c r="F53" s="67">
        <v>0</v>
      </c>
      <c r="G53" s="45">
        <f>'Area 1 Data'!G27+'Area 2 Data'!G27+'Area 3 Data'!G27+'Area 4 Data'!G27</f>
        <v>4168</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11" sqref="C11:E12"/>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25746.527089594671</v>
      </c>
      <c r="D5" s="3">
        <v>61802.83294517274</v>
      </c>
      <c r="E5" s="3">
        <v>120743.37954766037</v>
      </c>
      <c r="F5" s="3"/>
      <c r="G5" s="45">
        <f>SUM(C5:F5)</f>
        <v>208292.73958242778</v>
      </c>
    </row>
    <row r="6" spans="1:7" ht="16.2" thickBot="1" x14ac:dyDescent="0.35">
      <c r="A6" s="15">
        <v>2</v>
      </c>
      <c r="B6" s="25" t="s">
        <v>19</v>
      </c>
      <c r="C6" s="4">
        <v>1647</v>
      </c>
      <c r="D6" s="4">
        <v>3375</v>
      </c>
      <c r="E6" s="4">
        <v>6297</v>
      </c>
      <c r="F6" s="4"/>
      <c r="G6" s="46">
        <f>SUM(C6:F6)</f>
        <v>11319</v>
      </c>
    </row>
    <row r="7" spans="1:7" ht="16.2" thickBot="1" x14ac:dyDescent="0.35">
      <c r="A7" s="15">
        <v>3</v>
      </c>
      <c r="B7" s="25" t="s">
        <v>24</v>
      </c>
      <c r="C7" s="4">
        <v>1307</v>
      </c>
      <c r="D7" s="4">
        <v>2432</v>
      </c>
      <c r="E7" s="4">
        <v>4322</v>
      </c>
      <c r="F7" s="4"/>
      <c r="G7" s="46">
        <f>SUM(C7:F7)</f>
        <v>8061</v>
      </c>
    </row>
    <row r="8" spans="1:7" ht="16.2" thickBot="1" x14ac:dyDescent="0.35">
      <c r="A8" s="15">
        <v>4</v>
      </c>
      <c r="B8" s="25" t="s">
        <v>25</v>
      </c>
      <c r="C8" s="4">
        <v>340</v>
      </c>
      <c r="D8" s="4">
        <v>943</v>
      </c>
      <c r="E8" s="4">
        <v>1975</v>
      </c>
      <c r="F8" s="4"/>
      <c r="G8" s="46">
        <f>SUM(C8:F8)</f>
        <v>3258</v>
      </c>
    </row>
    <row r="9" spans="1:7" ht="16.2" thickBot="1" x14ac:dyDescent="0.35">
      <c r="A9" s="15">
        <v>5</v>
      </c>
      <c r="B9" s="25" t="s">
        <v>26</v>
      </c>
      <c r="C9" s="4">
        <v>688.58497772119665</v>
      </c>
      <c r="D9" s="4">
        <v>1833.4866768400047</v>
      </c>
      <c r="E9" s="5">
        <v>3644.4255532740131</v>
      </c>
      <c r="F9" s="4"/>
      <c r="G9" s="46">
        <f>SUM(C9:F9)</f>
        <v>6166.4972078352148</v>
      </c>
    </row>
    <row r="10" spans="1:7" ht="16.2" thickBot="1" x14ac:dyDescent="0.35">
      <c r="A10" s="19"/>
      <c r="B10" s="19" t="s">
        <v>29</v>
      </c>
      <c r="C10" s="23"/>
      <c r="D10" s="23"/>
      <c r="E10" s="23"/>
      <c r="F10" s="23"/>
      <c r="G10" s="47"/>
    </row>
    <row r="11" spans="1:7" ht="16.2" thickBot="1" x14ac:dyDescent="0.35">
      <c r="A11" s="14">
        <v>6</v>
      </c>
      <c r="B11" s="25" t="s">
        <v>30</v>
      </c>
      <c r="C11" s="50">
        <v>13219501.755451033</v>
      </c>
      <c r="D11" s="51">
        <v>29299173.095204331</v>
      </c>
      <c r="E11" s="51">
        <v>63184279.147277527</v>
      </c>
      <c r="F11" s="51"/>
      <c r="G11" s="52">
        <f>SUM(C11:F11)</f>
        <v>105702953.99793288</v>
      </c>
    </row>
    <row r="12" spans="1:7" ht="16.2" thickBot="1" x14ac:dyDescent="0.35">
      <c r="A12" s="15">
        <v>7</v>
      </c>
      <c r="B12" s="25" t="s">
        <v>31</v>
      </c>
      <c r="C12" s="49">
        <v>13219501.755451033</v>
      </c>
      <c r="D12" s="49">
        <v>29299173.095204331</v>
      </c>
      <c r="E12" s="49">
        <v>63184279.147277527</v>
      </c>
      <c r="F12" s="49"/>
      <c r="G12" s="52">
        <f>SUM(C12:F12)</f>
        <v>105702953.99793288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1709692.6542355116</v>
      </c>
      <c r="D16" s="51">
        <v>2498158.9144978086</v>
      </c>
      <c r="E16" s="51">
        <v>5660620.041986485</v>
      </c>
      <c r="F16" s="55">
        <v>0</v>
      </c>
      <c r="G16" s="52">
        <f t="shared" ref="G16:G22" si="0">SUM(C16:F16)</f>
        <v>9868471.6107198037</v>
      </c>
    </row>
    <row r="17" spans="1:7" ht="16.2" thickBot="1" x14ac:dyDescent="0.35">
      <c r="A17" s="15">
        <v>16</v>
      </c>
      <c r="B17" s="25" t="s">
        <v>40</v>
      </c>
      <c r="C17" s="49">
        <v>4124583.1638514278</v>
      </c>
      <c r="D17" s="49">
        <v>8683652.2197032701</v>
      </c>
      <c r="E17" s="49">
        <v>26420886.638797097</v>
      </c>
      <c r="F17" s="55">
        <v>0</v>
      </c>
      <c r="G17" s="52">
        <f t="shared" si="0"/>
        <v>39229122.022351794</v>
      </c>
    </row>
    <row r="18" spans="1:7" ht="16.2" thickBot="1" x14ac:dyDescent="0.35">
      <c r="A18" s="15">
        <v>17</v>
      </c>
      <c r="B18" s="25" t="s">
        <v>41</v>
      </c>
      <c r="C18" s="49">
        <v>1473408.2118447425</v>
      </c>
      <c r="D18" s="49">
        <v>3537302.8506175615</v>
      </c>
      <c r="E18" s="49">
        <v>8466775.4876122084</v>
      </c>
      <c r="F18" s="55">
        <v>0</v>
      </c>
      <c r="G18" s="52">
        <f t="shared" si="0"/>
        <v>13477486.550074512</v>
      </c>
    </row>
    <row r="19" spans="1:7" ht="16.2" thickBot="1" x14ac:dyDescent="0.35">
      <c r="A19" s="15">
        <v>18</v>
      </c>
      <c r="B19" s="25" t="s">
        <v>42</v>
      </c>
      <c r="C19" s="49">
        <v>275451.78199337545</v>
      </c>
      <c r="D19" s="49">
        <v>842292.59391943947</v>
      </c>
      <c r="E19" s="49">
        <v>1784911.7471697226</v>
      </c>
      <c r="F19" s="55">
        <v>0</v>
      </c>
      <c r="G19" s="52">
        <f t="shared" si="0"/>
        <v>2902656.1230825372</v>
      </c>
    </row>
    <row r="20" spans="1:7" ht="16.2" thickBot="1" x14ac:dyDescent="0.35">
      <c r="A20" s="15">
        <v>19</v>
      </c>
      <c r="B20" s="25" t="s">
        <v>43</v>
      </c>
      <c r="C20" s="49">
        <v>0</v>
      </c>
      <c r="D20" s="49">
        <v>9724.3664698414068</v>
      </c>
      <c r="E20" s="49">
        <v>390869.00437982002</v>
      </c>
      <c r="F20" s="55">
        <v>0</v>
      </c>
      <c r="G20" s="52">
        <f t="shared" si="0"/>
        <v>400593.37084966141</v>
      </c>
    </row>
    <row r="21" spans="1:7" ht="16.2" thickBot="1" x14ac:dyDescent="0.35">
      <c r="A21" s="15">
        <v>20</v>
      </c>
      <c r="B21" s="25" t="s">
        <v>44</v>
      </c>
      <c r="C21" s="49">
        <v>2907027.8572935779</v>
      </c>
      <c r="D21" s="49">
        <v>5791569.0061947759</v>
      </c>
      <c r="E21" s="49">
        <v>16086529.699426685</v>
      </c>
      <c r="F21" s="55">
        <v>0</v>
      </c>
      <c r="G21" s="52">
        <f t="shared" si="0"/>
        <v>24785126.562915038</v>
      </c>
    </row>
    <row r="22" spans="1:7" ht="16.2" thickBot="1" x14ac:dyDescent="0.35">
      <c r="A22" s="15">
        <v>21</v>
      </c>
      <c r="B22" s="25" t="s">
        <v>45</v>
      </c>
      <c r="C22" s="49">
        <v>2121101.4156264472</v>
      </c>
      <c r="D22" s="49">
        <v>4652082.2113460982</v>
      </c>
      <c r="E22" s="49">
        <v>13066099.460407346</v>
      </c>
      <c r="F22" s="55">
        <v>0</v>
      </c>
      <c r="G22" s="52">
        <f t="shared" si="0"/>
        <v>19839283.087379891</v>
      </c>
    </row>
    <row r="23" spans="1:7" ht="16.2" thickBot="1" x14ac:dyDescent="0.35">
      <c r="A23" s="19"/>
      <c r="B23" s="19" t="s">
        <v>64</v>
      </c>
      <c r="C23" s="23"/>
      <c r="D23" s="23"/>
      <c r="E23" s="23"/>
      <c r="F23" s="23"/>
      <c r="G23" s="48"/>
    </row>
    <row r="24" spans="1:7" ht="16.2" thickBot="1" x14ac:dyDescent="0.35">
      <c r="A24" s="14">
        <v>39</v>
      </c>
      <c r="B24" s="25" t="s">
        <v>65</v>
      </c>
      <c r="C24" s="6">
        <v>389</v>
      </c>
      <c r="D24" s="6">
        <v>1125</v>
      </c>
      <c r="E24" s="6">
        <v>3243</v>
      </c>
      <c r="F24" s="56">
        <v>0</v>
      </c>
      <c r="G24" s="45">
        <f>SUM(C24:F24)</f>
        <v>4757</v>
      </c>
    </row>
    <row r="25" spans="1:7" ht="16.2" thickBot="1" x14ac:dyDescent="0.35">
      <c r="A25" s="14">
        <v>40</v>
      </c>
      <c r="B25" s="25" t="s">
        <v>66</v>
      </c>
      <c r="C25" s="4">
        <v>10036.030154182017</v>
      </c>
      <c r="D25" s="4">
        <v>25253.428452340635</v>
      </c>
      <c r="E25" s="4">
        <v>64877.866666666669</v>
      </c>
      <c r="F25" s="56">
        <v>0</v>
      </c>
      <c r="G25" s="45">
        <f>SUM(C25:F25)</f>
        <v>100167.32527318932</v>
      </c>
    </row>
    <row r="26" spans="1:7" ht="16.2" thickBot="1" x14ac:dyDescent="0.35">
      <c r="A26" s="14">
        <v>41</v>
      </c>
      <c r="B26" s="25" t="s">
        <v>67</v>
      </c>
      <c r="C26" s="4">
        <v>4798.9018321028161</v>
      </c>
      <c r="D26" s="4">
        <v>14259.213718920826</v>
      </c>
      <c r="E26" s="4">
        <v>28757.208700716699</v>
      </c>
      <c r="F26" s="56">
        <v>0</v>
      </c>
      <c r="G26" s="45">
        <f>SUM(C26:F26)</f>
        <v>47815.324251740341</v>
      </c>
    </row>
    <row r="27" spans="1:7" ht="16.2" thickBot="1" x14ac:dyDescent="0.35">
      <c r="A27" s="14">
        <v>42</v>
      </c>
      <c r="B27" s="25" t="s">
        <v>68</v>
      </c>
      <c r="C27" s="4">
        <v>21</v>
      </c>
      <c r="D27" s="4">
        <v>378</v>
      </c>
      <c r="E27" s="4">
        <v>1132</v>
      </c>
      <c r="F27" s="56">
        <v>0</v>
      </c>
      <c r="G27" s="45">
        <f>SUM(C27:F27)</f>
        <v>1531</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11" sqref="C11:E12"/>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3122.799393496331</v>
      </c>
      <c r="D5" s="3">
        <v>14493.721561727705</v>
      </c>
      <c r="E5" s="3">
        <v>58348.436340107641</v>
      </c>
      <c r="F5" s="3"/>
      <c r="G5" s="45">
        <f>SUM(C5:F5)</f>
        <v>75964.957295331682</v>
      </c>
    </row>
    <row r="6" spans="1:7" ht="16.2" thickBot="1" x14ac:dyDescent="0.35">
      <c r="A6" s="15">
        <v>2</v>
      </c>
      <c r="B6" s="25" t="s">
        <v>19</v>
      </c>
      <c r="C6" s="4">
        <v>120</v>
      </c>
      <c r="D6" s="4">
        <v>798</v>
      </c>
      <c r="E6" s="4">
        <v>3026</v>
      </c>
      <c r="F6" s="4"/>
      <c r="G6" s="46">
        <f>SUM(C6:F6)</f>
        <v>3944</v>
      </c>
    </row>
    <row r="7" spans="1:7" ht="16.2" thickBot="1" x14ac:dyDescent="0.35">
      <c r="A7" s="15">
        <v>3</v>
      </c>
      <c r="B7" s="25" t="s">
        <v>24</v>
      </c>
      <c r="C7" s="4">
        <v>82</v>
      </c>
      <c r="D7" s="4">
        <v>579</v>
      </c>
      <c r="E7" s="4">
        <v>1992</v>
      </c>
      <c r="F7" s="4"/>
      <c r="G7" s="46">
        <f>SUM(C7:F7)</f>
        <v>2653</v>
      </c>
    </row>
    <row r="8" spans="1:7" ht="16.2" thickBot="1" x14ac:dyDescent="0.35">
      <c r="A8" s="15">
        <v>4</v>
      </c>
      <c r="B8" s="25" t="s">
        <v>25</v>
      </c>
      <c r="C8" s="4">
        <v>38</v>
      </c>
      <c r="D8" s="4">
        <v>219</v>
      </c>
      <c r="E8" s="4">
        <v>1034</v>
      </c>
      <c r="F8" s="4"/>
      <c r="G8" s="46">
        <f>SUM(C8:F8)</f>
        <v>1291</v>
      </c>
    </row>
    <row r="9" spans="1:7" ht="16.2" thickBot="1" x14ac:dyDescent="0.35">
      <c r="A9" s="15">
        <v>5</v>
      </c>
      <c r="B9" s="25" t="s">
        <v>26</v>
      </c>
      <c r="C9" s="4">
        <v>83.182686187141954</v>
      </c>
      <c r="D9" s="4">
        <v>391.2611808897758</v>
      </c>
      <c r="E9" s="5">
        <v>1797.8126853753138</v>
      </c>
      <c r="F9" s="4"/>
      <c r="G9" s="46">
        <f>SUM(C9:F9)</f>
        <v>2272.2565524522315</v>
      </c>
    </row>
    <row r="10" spans="1:7" ht="16.2" thickBot="1" x14ac:dyDescent="0.35">
      <c r="A10" s="19"/>
      <c r="B10" s="19" t="s">
        <v>29</v>
      </c>
      <c r="C10" s="23"/>
      <c r="D10" s="23"/>
      <c r="E10" s="23"/>
      <c r="F10" s="23"/>
      <c r="G10" s="47"/>
    </row>
    <row r="11" spans="1:7" ht="16.2" thickBot="1" x14ac:dyDescent="0.35">
      <c r="A11" s="14">
        <v>6</v>
      </c>
      <c r="B11" s="25" t="s">
        <v>30</v>
      </c>
      <c r="C11" s="50">
        <v>1804299.1439307565</v>
      </c>
      <c r="D11" s="51">
        <v>9834327.213767767</v>
      </c>
      <c r="E11" s="51">
        <v>34040139.631887943</v>
      </c>
      <c r="F11" s="51"/>
      <c r="G11" s="52">
        <f>SUM(C11:F11)</f>
        <v>45678765.989586465</v>
      </c>
    </row>
    <row r="12" spans="1:7" ht="16.2" thickBot="1" x14ac:dyDescent="0.35">
      <c r="A12" s="15">
        <v>7</v>
      </c>
      <c r="B12" s="25" t="s">
        <v>31</v>
      </c>
      <c r="C12" s="49">
        <v>1804299.1439307565</v>
      </c>
      <c r="D12" s="49">
        <v>9834327.213767767</v>
      </c>
      <c r="E12" s="49">
        <v>34040139.631887943</v>
      </c>
      <c r="F12" s="49"/>
      <c r="G12" s="52">
        <f>SUM(C12:F12)</f>
        <v>45678765.989586465</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156288.20200626002</v>
      </c>
      <c r="D16" s="51">
        <v>939998.64466332947</v>
      </c>
      <c r="E16" s="51">
        <v>3300475.7510621683</v>
      </c>
      <c r="F16" s="55">
        <v>0</v>
      </c>
      <c r="G16" s="52">
        <f t="shared" ref="G16:G22" si="0">SUM(C16:F16)</f>
        <v>4396762.5977317579</v>
      </c>
    </row>
    <row r="17" spans="1:7" ht="16.2" thickBot="1" x14ac:dyDescent="0.35">
      <c r="A17" s="15">
        <v>16</v>
      </c>
      <c r="B17" s="25" t="s">
        <v>40</v>
      </c>
      <c r="C17" s="49">
        <v>670811.31813057337</v>
      </c>
      <c r="D17" s="49">
        <v>3380953.2269031066</v>
      </c>
      <c r="E17" s="49">
        <v>13016103.459605901</v>
      </c>
      <c r="F17" s="55">
        <v>0</v>
      </c>
      <c r="G17" s="52">
        <f t="shared" si="0"/>
        <v>17067868.004639581</v>
      </c>
    </row>
    <row r="18" spans="1:7" ht="16.2" thickBot="1" x14ac:dyDescent="0.35">
      <c r="A18" s="15">
        <v>17</v>
      </c>
      <c r="B18" s="25" t="s">
        <v>41</v>
      </c>
      <c r="C18" s="49">
        <v>141963.72803469954</v>
      </c>
      <c r="D18" s="49">
        <v>680302.01790939737</v>
      </c>
      <c r="E18" s="49">
        <v>3165229.6257517976</v>
      </c>
      <c r="F18" s="55">
        <v>0</v>
      </c>
      <c r="G18" s="52">
        <f t="shared" si="0"/>
        <v>3987495.3716958947</v>
      </c>
    </row>
    <row r="19" spans="1:7" ht="16.2" thickBot="1" x14ac:dyDescent="0.35">
      <c r="A19" s="15">
        <v>18</v>
      </c>
      <c r="B19" s="25" t="s">
        <v>42</v>
      </c>
      <c r="C19" s="49">
        <v>76298.040468301726</v>
      </c>
      <c r="D19" s="49">
        <v>281877.10054225038</v>
      </c>
      <c r="E19" s="49">
        <v>937552.42110390519</v>
      </c>
      <c r="F19" s="55">
        <v>0</v>
      </c>
      <c r="G19" s="52">
        <f t="shared" si="0"/>
        <v>1295727.5621144574</v>
      </c>
    </row>
    <row r="20" spans="1:7" ht="16.2" thickBot="1" x14ac:dyDescent="0.35">
      <c r="A20" s="15">
        <v>19</v>
      </c>
      <c r="B20" s="25" t="s">
        <v>43</v>
      </c>
      <c r="C20" s="49">
        <v>0</v>
      </c>
      <c r="D20" s="49">
        <v>684.70462460320641</v>
      </c>
      <c r="E20" s="49">
        <v>131205.54957127271</v>
      </c>
      <c r="F20" s="55">
        <v>0</v>
      </c>
      <c r="G20" s="52">
        <f t="shared" si="0"/>
        <v>131890.25419587592</v>
      </c>
    </row>
    <row r="21" spans="1:7" ht="16.2" thickBot="1" x14ac:dyDescent="0.35">
      <c r="A21" s="15">
        <v>20</v>
      </c>
      <c r="B21" s="25" t="s">
        <v>44</v>
      </c>
      <c r="C21" s="49">
        <v>163346.85877501132</v>
      </c>
      <c r="D21" s="49">
        <v>1554986.9383917048</v>
      </c>
      <c r="E21" s="49">
        <v>4589123.2135012504</v>
      </c>
      <c r="F21" s="55">
        <v>0</v>
      </c>
      <c r="G21" s="52">
        <f t="shared" si="0"/>
        <v>6307457.0106679667</v>
      </c>
    </row>
    <row r="22" spans="1:7" ht="16.2" thickBot="1" x14ac:dyDescent="0.35">
      <c r="A22" s="15">
        <v>21</v>
      </c>
      <c r="B22" s="25" t="s">
        <v>45</v>
      </c>
      <c r="C22" s="49">
        <v>218443.03554453442</v>
      </c>
      <c r="D22" s="49">
        <v>1761554.9590647139</v>
      </c>
      <c r="E22" s="49">
        <v>5567867.6939542005</v>
      </c>
      <c r="F22" s="55">
        <v>0</v>
      </c>
      <c r="G22" s="52">
        <f t="shared" si="0"/>
        <v>7547865.6885634493</v>
      </c>
    </row>
    <row r="23" spans="1:7" ht="16.2" thickBot="1" x14ac:dyDescent="0.35">
      <c r="A23" s="19"/>
      <c r="B23" s="19" t="s">
        <v>64</v>
      </c>
      <c r="C23" s="23"/>
      <c r="D23" s="23"/>
      <c r="E23" s="23"/>
      <c r="F23" s="23"/>
      <c r="G23" s="48"/>
    </row>
    <row r="24" spans="1:7" ht="16.2" thickBot="1" x14ac:dyDescent="0.35">
      <c r="A24" s="14">
        <v>39</v>
      </c>
      <c r="B24" s="25" t="s">
        <v>65</v>
      </c>
      <c r="C24" s="6">
        <v>18</v>
      </c>
      <c r="D24" s="6">
        <v>304</v>
      </c>
      <c r="E24" s="6">
        <v>693</v>
      </c>
      <c r="F24" s="56">
        <v>0</v>
      </c>
      <c r="G24" s="45">
        <f>SUM(C24:F24)</f>
        <v>1015</v>
      </c>
    </row>
    <row r="25" spans="1:7" ht="16.2" thickBot="1" x14ac:dyDescent="0.35">
      <c r="A25" s="14">
        <v>40</v>
      </c>
      <c r="B25" s="25" t="s">
        <v>66</v>
      </c>
      <c r="C25" s="4">
        <v>1052.820644016919</v>
      </c>
      <c r="D25" s="4">
        <v>5567.2073879177842</v>
      </c>
      <c r="E25" s="4">
        <v>19853.942345422722</v>
      </c>
      <c r="F25" s="56">
        <v>0</v>
      </c>
      <c r="G25" s="45">
        <f>SUM(C25:F25)</f>
        <v>26473.970377357426</v>
      </c>
    </row>
    <row r="26" spans="1:7" ht="16.2" thickBot="1" x14ac:dyDescent="0.35">
      <c r="A26" s="14">
        <v>41</v>
      </c>
      <c r="B26" s="25" t="s">
        <v>67</v>
      </c>
      <c r="C26" s="4">
        <v>673.9808586272901</v>
      </c>
      <c r="D26" s="4">
        <v>3390.5036148827367</v>
      </c>
      <c r="E26" s="4">
        <v>10305.65025642685</v>
      </c>
      <c r="F26" s="56">
        <v>0</v>
      </c>
      <c r="G26" s="45">
        <f>SUM(C26:F26)</f>
        <v>14370.134729936877</v>
      </c>
    </row>
    <row r="27" spans="1:7" ht="16.2" thickBot="1" x14ac:dyDescent="0.35">
      <c r="A27" s="14">
        <v>42</v>
      </c>
      <c r="B27" s="25" t="s">
        <v>68</v>
      </c>
      <c r="C27" s="4">
        <v>29</v>
      </c>
      <c r="D27" s="4">
        <v>141</v>
      </c>
      <c r="E27" s="4">
        <v>718</v>
      </c>
      <c r="F27" s="56">
        <v>0</v>
      </c>
      <c r="G27" s="45">
        <f>SUM(C27:F27)</f>
        <v>888</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11" sqref="C11:E12"/>
    </sheetView>
  </sheetViews>
  <sheetFormatPr defaultColWidth="9.33203125" defaultRowHeight="15.6" x14ac:dyDescent="0.3"/>
  <cols>
    <col min="1" max="1" width="12.6640625" style="12" bestFit="1" customWidth="1"/>
    <col min="2" max="2" width="101.441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7139.2616359353424</v>
      </c>
      <c r="D5" s="3">
        <v>17843.798448035635</v>
      </c>
      <c r="E5" s="3">
        <v>55359.403311667302</v>
      </c>
      <c r="F5" s="3"/>
      <c r="G5" s="45">
        <f>SUM(C5:F5)</f>
        <v>80342.463395638275</v>
      </c>
    </row>
    <row r="6" spans="1:7" ht="16.2" thickBot="1" x14ac:dyDescent="0.35">
      <c r="A6" s="15">
        <v>2</v>
      </c>
      <c r="B6" s="25" t="s">
        <v>19</v>
      </c>
      <c r="C6" s="4">
        <v>383</v>
      </c>
      <c r="D6" s="4">
        <v>1141</v>
      </c>
      <c r="E6" s="4">
        <v>2904</v>
      </c>
      <c r="F6" s="4"/>
      <c r="G6" s="46">
        <f>SUM(C6:F6)</f>
        <v>4428</v>
      </c>
    </row>
    <row r="7" spans="1:7" ht="16.2" thickBot="1" x14ac:dyDescent="0.35">
      <c r="A7" s="15">
        <v>3</v>
      </c>
      <c r="B7" s="25" t="s">
        <v>24</v>
      </c>
      <c r="C7" s="4">
        <v>298</v>
      </c>
      <c r="D7" s="4">
        <v>863</v>
      </c>
      <c r="E7" s="4">
        <v>1981</v>
      </c>
      <c r="F7" s="4"/>
      <c r="G7" s="46">
        <f>SUM(C7:F7)</f>
        <v>3142</v>
      </c>
    </row>
    <row r="8" spans="1:7" ht="16.2" thickBot="1" x14ac:dyDescent="0.35">
      <c r="A8" s="15">
        <v>4</v>
      </c>
      <c r="B8" s="25" t="s">
        <v>25</v>
      </c>
      <c r="C8" s="4">
        <v>85</v>
      </c>
      <c r="D8" s="4">
        <v>278</v>
      </c>
      <c r="E8" s="4">
        <v>923</v>
      </c>
      <c r="F8" s="4"/>
      <c r="G8" s="46">
        <f>SUM(C8:F8)</f>
        <v>1286</v>
      </c>
    </row>
    <row r="9" spans="1:7" ht="16.2" thickBot="1" x14ac:dyDescent="0.35">
      <c r="A9" s="15">
        <v>5</v>
      </c>
      <c r="B9" s="25" t="s">
        <v>26</v>
      </c>
      <c r="C9" s="4">
        <v>175.75238701464036</v>
      </c>
      <c r="D9" s="4">
        <v>517.60171381617556</v>
      </c>
      <c r="E9" s="5">
        <v>1532.4844170659367</v>
      </c>
      <c r="F9" s="4"/>
      <c r="G9" s="46">
        <f>SUM(C9:F9)</f>
        <v>2225.8385178967528</v>
      </c>
    </row>
    <row r="10" spans="1:7" ht="16.2" thickBot="1" x14ac:dyDescent="0.35">
      <c r="A10" s="19"/>
      <c r="B10" s="19" t="s">
        <v>29</v>
      </c>
      <c r="C10" s="23"/>
      <c r="D10" s="23"/>
      <c r="E10" s="23"/>
      <c r="F10" s="23"/>
      <c r="G10" s="47"/>
    </row>
    <row r="11" spans="1:7" ht="16.2" thickBot="1" x14ac:dyDescent="0.35">
      <c r="A11" s="14">
        <v>6</v>
      </c>
      <c r="B11" s="25" t="s">
        <v>30</v>
      </c>
      <c r="C11" s="50">
        <v>4357905.5562430145</v>
      </c>
      <c r="D11" s="51">
        <v>11175979.816533262</v>
      </c>
      <c r="E11" s="51">
        <v>36505137.290725626</v>
      </c>
      <c r="F11" s="51"/>
      <c r="G11" s="52">
        <f>SUM(C11:F11)</f>
        <v>52039022.663501903</v>
      </c>
    </row>
    <row r="12" spans="1:7" ht="16.2" thickBot="1" x14ac:dyDescent="0.35">
      <c r="A12" s="15">
        <v>7</v>
      </c>
      <c r="B12" s="25" t="s">
        <v>31</v>
      </c>
      <c r="C12" s="49">
        <v>4357905.5562430145</v>
      </c>
      <c r="D12" s="49">
        <v>11175979.816533262</v>
      </c>
      <c r="E12" s="49">
        <v>36505137.290725626</v>
      </c>
      <c r="F12" s="49"/>
      <c r="G12" s="52">
        <f>SUM(C12:F12)</f>
        <v>52039022.663501903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708959.85871338577</v>
      </c>
      <c r="D16" s="51">
        <v>1121926.8230428419</v>
      </c>
      <c r="E16" s="51">
        <v>4597622.2907989994</v>
      </c>
      <c r="F16" s="55">
        <v>0</v>
      </c>
      <c r="G16" s="52">
        <f t="shared" ref="G16:G22" si="0">SUM(C16:F16)</f>
        <v>6428508.9725552276</v>
      </c>
    </row>
    <row r="17" spans="1:7" ht="16.2" thickBot="1" x14ac:dyDescent="0.35">
      <c r="A17" s="15">
        <v>16</v>
      </c>
      <c r="B17" s="25" t="s">
        <v>40</v>
      </c>
      <c r="C17" s="49">
        <v>2268259.5978627619</v>
      </c>
      <c r="D17" s="49">
        <v>4004406.3809994874</v>
      </c>
      <c r="E17" s="49">
        <v>17956300.592516936</v>
      </c>
      <c r="F17" s="55">
        <v>0</v>
      </c>
      <c r="G17" s="52">
        <f t="shared" si="0"/>
        <v>24228966.571379185</v>
      </c>
    </row>
    <row r="18" spans="1:7" ht="16.2" thickBot="1" x14ac:dyDescent="0.35">
      <c r="A18" s="15">
        <v>17</v>
      </c>
      <c r="B18" s="25" t="s">
        <v>41</v>
      </c>
      <c r="C18" s="49">
        <v>353710.42177829024</v>
      </c>
      <c r="D18" s="49">
        <v>976956.62278304179</v>
      </c>
      <c r="E18" s="49">
        <v>3567244.3948485069</v>
      </c>
      <c r="F18" s="55">
        <v>0</v>
      </c>
      <c r="G18" s="52">
        <f t="shared" si="0"/>
        <v>4897911.439409839</v>
      </c>
    </row>
    <row r="19" spans="1:7" ht="16.2" thickBot="1" x14ac:dyDescent="0.35">
      <c r="A19" s="15">
        <v>18</v>
      </c>
      <c r="B19" s="25" t="s">
        <v>42</v>
      </c>
      <c r="C19" s="49">
        <v>286578.79246813076</v>
      </c>
      <c r="D19" s="49">
        <v>421993.25421410665</v>
      </c>
      <c r="E19" s="49">
        <v>1280607.9243432637</v>
      </c>
      <c r="F19" s="55">
        <v>0</v>
      </c>
      <c r="G19" s="52">
        <f t="shared" si="0"/>
        <v>1989179.9710255011</v>
      </c>
    </row>
    <row r="20" spans="1:7" ht="16.2" thickBot="1" x14ac:dyDescent="0.35">
      <c r="A20" s="15">
        <v>19</v>
      </c>
      <c r="B20" s="25" t="s">
        <v>43</v>
      </c>
      <c r="C20" s="49">
        <v>0</v>
      </c>
      <c r="D20" s="49">
        <v>42790.504056424586</v>
      </c>
      <c r="E20" s="49">
        <v>361983.56684949389</v>
      </c>
      <c r="F20" s="55">
        <v>0</v>
      </c>
      <c r="G20" s="52">
        <f t="shared" si="0"/>
        <v>404774.07090591849</v>
      </c>
    </row>
    <row r="21" spans="1:7" ht="16.2" thickBot="1" x14ac:dyDescent="0.35">
      <c r="A21" s="15">
        <v>20</v>
      </c>
      <c r="B21" s="25" t="s">
        <v>44</v>
      </c>
      <c r="C21" s="49">
        <v>1475265.8133780949</v>
      </c>
      <c r="D21" s="49">
        <v>3414614.9508841503</v>
      </c>
      <c r="E21" s="49">
        <v>6370517.0846958859</v>
      </c>
      <c r="F21" s="55">
        <v>0</v>
      </c>
      <c r="G21" s="52">
        <f t="shared" si="0"/>
        <v>11260397.848958131</v>
      </c>
    </row>
    <row r="22" spans="1:7" ht="16.2" thickBot="1" x14ac:dyDescent="0.35">
      <c r="A22" s="15">
        <v>21</v>
      </c>
      <c r="B22" s="25" t="s">
        <v>45</v>
      </c>
      <c r="C22" s="49">
        <v>498910.80775433395</v>
      </c>
      <c r="D22" s="49">
        <v>1300809.3692241157</v>
      </c>
      <c r="E22" s="49">
        <v>9521220.7369108088</v>
      </c>
      <c r="F22" s="55">
        <v>0</v>
      </c>
      <c r="G22" s="52">
        <f t="shared" si="0"/>
        <v>11320940.913889259</v>
      </c>
    </row>
    <row r="23" spans="1:7" ht="16.2" thickBot="1" x14ac:dyDescent="0.35">
      <c r="A23" s="19"/>
      <c r="B23" s="19" t="s">
        <v>64</v>
      </c>
      <c r="C23" s="23"/>
      <c r="D23" s="23"/>
      <c r="E23" s="23"/>
      <c r="F23" s="23"/>
      <c r="G23" s="48"/>
    </row>
    <row r="24" spans="1:7" ht="16.2" thickBot="1" x14ac:dyDescent="0.35">
      <c r="A24" s="14">
        <v>39</v>
      </c>
      <c r="B24" s="25" t="s">
        <v>65</v>
      </c>
      <c r="C24" s="6">
        <v>171</v>
      </c>
      <c r="D24" s="6">
        <v>543</v>
      </c>
      <c r="E24" s="6">
        <v>1183</v>
      </c>
      <c r="F24" s="56">
        <v>0</v>
      </c>
      <c r="G24" s="45">
        <f>SUM(C24:F24)</f>
        <v>1897</v>
      </c>
    </row>
    <row r="25" spans="1:7" ht="16.2" thickBot="1" x14ac:dyDescent="0.35">
      <c r="A25" s="14">
        <v>40</v>
      </c>
      <c r="B25" s="25" t="s">
        <v>66</v>
      </c>
      <c r="C25" s="4">
        <v>2941.150225133033</v>
      </c>
      <c r="D25" s="4">
        <v>7373.5939771276735</v>
      </c>
      <c r="E25" s="4">
        <v>24205.409956445637</v>
      </c>
      <c r="F25" s="56">
        <v>0</v>
      </c>
      <c r="G25" s="45">
        <f>SUM(C25:F25)</f>
        <v>34520.15415870634</v>
      </c>
    </row>
    <row r="26" spans="1:7" ht="16.2" thickBot="1" x14ac:dyDescent="0.35">
      <c r="A26" s="14">
        <v>41</v>
      </c>
      <c r="B26" s="25" t="s">
        <v>67</v>
      </c>
      <c r="C26" s="4">
        <v>1460.6212742685261</v>
      </c>
      <c r="D26" s="4">
        <v>4701.7310879915358</v>
      </c>
      <c r="E26" s="4">
        <v>13917.78662374011</v>
      </c>
      <c r="F26" s="56">
        <v>0</v>
      </c>
      <c r="G26" s="45">
        <f>SUM(C26:F26)</f>
        <v>20080.138986000173</v>
      </c>
    </row>
    <row r="27" spans="1:7" ht="16.2" thickBot="1" x14ac:dyDescent="0.35">
      <c r="A27" s="14">
        <v>42</v>
      </c>
      <c r="B27" s="25" t="s">
        <v>68</v>
      </c>
      <c r="C27" s="4">
        <v>46</v>
      </c>
      <c r="D27" s="4">
        <v>118</v>
      </c>
      <c r="E27" s="4">
        <v>878</v>
      </c>
      <c r="F27" s="56">
        <v>0</v>
      </c>
      <c r="G27" s="45">
        <f>SUM(C27:F27)</f>
        <v>1042</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11" sqref="C11:E12"/>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1076.4118809736549</v>
      </c>
      <c r="D5" s="3">
        <v>3954.6470450639194</v>
      </c>
      <c r="E5" s="3">
        <v>36652.780800564688</v>
      </c>
      <c r="F5" s="3"/>
      <c r="G5" s="45">
        <f>SUM(C5:F5)</f>
        <v>41683.839726602266</v>
      </c>
    </row>
    <row r="6" spans="1:7" ht="16.2" thickBot="1" x14ac:dyDescent="0.35">
      <c r="A6" s="15">
        <v>2</v>
      </c>
      <c r="B6" s="25" t="s">
        <v>19</v>
      </c>
      <c r="C6" s="4">
        <v>88</v>
      </c>
      <c r="D6" s="4">
        <v>273</v>
      </c>
      <c r="E6" s="4">
        <v>1939</v>
      </c>
      <c r="F6" s="4"/>
      <c r="G6" s="46">
        <f>SUM(C6:F6)</f>
        <v>2300</v>
      </c>
    </row>
    <row r="7" spans="1:7" ht="16.2" thickBot="1" x14ac:dyDescent="0.35">
      <c r="A7" s="15">
        <v>3</v>
      </c>
      <c r="B7" s="25" t="s">
        <v>24</v>
      </c>
      <c r="C7" s="4">
        <v>84</v>
      </c>
      <c r="D7" s="4">
        <v>202</v>
      </c>
      <c r="E7" s="4">
        <v>1264</v>
      </c>
      <c r="F7" s="4"/>
      <c r="G7" s="46">
        <f>SUM(C7:F7)</f>
        <v>1550</v>
      </c>
    </row>
    <row r="8" spans="1:7" ht="16.2" thickBot="1" x14ac:dyDescent="0.35">
      <c r="A8" s="15">
        <v>4</v>
      </c>
      <c r="B8" s="25" t="s">
        <v>25</v>
      </c>
      <c r="C8" s="4">
        <v>4</v>
      </c>
      <c r="D8" s="4">
        <v>71</v>
      </c>
      <c r="E8" s="4">
        <v>675</v>
      </c>
      <c r="F8" s="4"/>
      <c r="G8" s="46">
        <f>SUM(C8:F8)</f>
        <v>750</v>
      </c>
    </row>
    <row r="9" spans="1:7" ht="16.2" thickBot="1" x14ac:dyDescent="0.35">
      <c r="A9" s="15">
        <v>5</v>
      </c>
      <c r="B9" s="25" t="s">
        <v>26</v>
      </c>
      <c r="C9" s="4">
        <v>6.479949077021006</v>
      </c>
      <c r="D9" s="4">
        <v>141.65042845404389</v>
      </c>
      <c r="E9" s="5">
        <v>1138.2773442847365</v>
      </c>
      <c r="F9" s="4"/>
      <c r="G9" s="46">
        <f>SUM(C9:F9)</f>
        <v>1286.4077218158013</v>
      </c>
    </row>
    <row r="10" spans="1:7" ht="16.2" thickBot="1" x14ac:dyDescent="0.35">
      <c r="A10" s="19"/>
      <c r="B10" s="19" t="s">
        <v>29</v>
      </c>
      <c r="C10" s="23"/>
      <c r="D10" s="23"/>
      <c r="E10" s="23"/>
      <c r="F10" s="23"/>
      <c r="G10" s="47"/>
    </row>
    <row r="11" spans="1:7" ht="16.2" thickBot="1" x14ac:dyDescent="0.35">
      <c r="A11" s="14">
        <v>6</v>
      </c>
      <c r="B11" s="25" t="s">
        <v>30</v>
      </c>
      <c r="C11" s="50">
        <v>1089277.7743751954</v>
      </c>
      <c r="D11" s="51">
        <v>2843105.8644946283</v>
      </c>
      <c r="E11" s="51">
        <v>27286303.770108875</v>
      </c>
      <c r="F11" s="51"/>
      <c r="G11" s="52">
        <f>SUM(C11:F11)</f>
        <v>31218687.408978701</v>
      </c>
    </row>
    <row r="12" spans="1:7" ht="16.2" thickBot="1" x14ac:dyDescent="0.35">
      <c r="A12" s="15">
        <v>7</v>
      </c>
      <c r="B12" s="25" t="s">
        <v>31</v>
      </c>
      <c r="C12" s="49">
        <v>1089277.7743751954</v>
      </c>
      <c r="D12" s="49">
        <v>2843105.8644946283</v>
      </c>
      <c r="E12" s="49">
        <v>27286303.770108875</v>
      </c>
      <c r="F12" s="49"/>
      <c r="G12" s="52">
        <f>SUM(C12:F12)</f>
        <v>31218687.408978701</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208374.62737090336</v>
      </c>
      <c r="D16" s="51">
        <v>422559.33756804216</v>
      </c>
      <c r="E16" s="51">
        <v>3623862.4297981649</v>
      </c>
      <c r="F16" s="55">
        <v>0</v>
      </c>
      <c r="G16" s="52">
        <f t="shared" ref="G16:G22" si="0">SUM(C16:F16)</f>
        <v>4254796.3947371105</v>
      </c>
    </row>
    <row r="17" spans="1:7" ht="16.2" thickBot="1" x14ac:dyDescent="0.35">
      <c r="A17" s="15">
        <v>16</v>
      </c>
      <c r="B17" s="25" t="s">
        <v>40</v>
      </c>
      <c r="C17" s="49">
        <v>431644.21035285457</v>
      </c>
      <c r="D17" s="49">
        <v>1104837.4872779679</v>
      </c>
      <c r="E17" s="49">
        <v>14155121.200232893</v>
      </c>
      <c r="F17" s="55">
        <v>0</v>
      </c>
      <c r="G17" s="52">
        <f t="shared" si="0"/>
        <v>15691602.897863716</v>
      </c>
    </row>
    <row r="18" spans="1:7" ht="16.2" thickBot="1" x14ac:dyDescent="0.35">
      <c r="A18" s="15">
        <v>17</v>
      </c>
      <c r="B18" s="25" t="s">
        <v>41</v>
      </c>
      <c r="C18" s="49">
        <v>135326.2540848405</v>
      </c>
      <c r="D18" s="49">
        <v>130415.05973293111</v>
      </c>
      <c r="E18" s="49">
        <v>2017671.3156014597</v>
      </c>
      <c r="F18" s="55">
        <v>0</v>
      </c>
      <c r="G18" s="52">
        <f t="shared" si="0"/>
        <v>2283412.6294192313</v>
      </c>
    </row>
    <row r="19" spans="1:7" ht="16.2" thickBot="1" x14ac:dyDescent="0.35">
      <c r="A19" s="15">
        <v>18</v>
      </c>
      <c r="B19" s="25" t="s">
        <v>42</v>
      </c>
      <c r="C19" s="49">
        <v>35150.073658514542</v>
      </c>
      <c r="D19" s="49">
        <v>112579.57878668638</v>
      </c>
      <c r="E19" s="49">
        <v>797081.88613261608</v>
      </c>
      <c r="F19" s="55">
        <v>0</v>
      </c>
      <c r="G19" s="52">
        <f t="shared" si="0"/>
        <v>944811.53857781703</v>
      </c>
    </row>
    <row r="20" spans="1:7" ht="16.2" thickBot="1" x14ac:dyDescent="0.35">
      <c r="A20" s="15">
        <v>19</v>
      </c>
      <c r="B20" s="25" t="s">
        <v>43</v>
      </c>
      <c r="C20" s="49">
        <v>40.956350994605685</v>
      </c>
      <c r="D20" s="49">
        <v>5426.1672831130945</v>
      </c>
      <c r="E20" s="49">
        <v>292016.9321096128</v>
      </c>
      <c r="F20" s="55">
        <v>0</v>
      </c>
      <c r="G20" s="52">
        <f t="shared" si="0"/>
        <v>297484.0557437205</v>
      </c>
    </row>
    <row r="21" spans="1:7" ht="16.2" thickBot="1" x14ac:dyDescent="0.35">
      <c r="A21" s="15">
        <v>20</v>
      </c>
      <c r="B21" s="25" t="s">
        <v>44</v>
      </c>
      <c r="C21" s="49">
        <v>154044.85312022071</v>
      </c>
      <c r="D21" s="49">
        <v>289791.05238990625</v>
      </c>
      <c r="E21" s="49">
        <v>6193682.1305755833</v>
      </c>
      <c r="F21" s="55">
        <v>0</v>
      </c>
      <c r="G21" s="52">
        <f t="shared" si="0"/>
        <v>6637518.0360857099</v>
      </c>
    </row>
    <row r="22" spans="1:7" ht="16.2" thickBot="1" x14ac:dyDescent="0.35">
      <c r="A22" s="15">
        <v>21</v>
      </c>
      <c r="B22" s="25" t="s">
        <v>45</v>
      </c>
      <c r="C22" s="49">
        <v>128973.07596361598</v>
      </c>
      <c r="D22" s="49">
        <v>703578.08120576164</v>
      </c>
      <c r="E22" s="49">
        <v>5610834.2129980111</v>
      </c>
      <c r="F22" s="55">
        <v>0</v>
      </c>
      <c r="G22" s="52">
        <f t="shared" si="0"/>
        <v>6443385.3701673886</v>
      </c>
    </row>
    <row r="23" spans="1:7" ht="16.2" thickBot="1" x14ac:dyDescent="0.35">
      <c r="A23" s="19"/>
      <c r="B23" s="19" t="s">
        <v>64</v>
      </c>
      <c r="C23" s="23"/>
      <c r="D23" s="23"/>
      <c r="E23" s="23"/>
      <c r="F23" s="23"/>
      <c r="G23" s="48"/>
    </row>
    <row r="24" spans="1:7" ht="16.2" thickBot="1" x14ac:dyDescent="0.35">
      <c r="A24" s="14">
        <v>39</v>
      </c>
      <c r="B24" s="25" t="s">
        <v>65</v>
      </c>
      <c r="C24" s="6">
        <v>8</v>
      </c>
      <c r="D24" s="6">
        <v>66</v>
      </c>
      <c r="E24" s="6">
        <v>825</v>
      </c>
      <c r="F24" s="56">
        <v>0</v>
      </c>
      <c r="G24" s="45">
        <f>SUM(C24:F24)</f>
        <v>899</v>
      </c>
    </row>
    <row r="25" spans="1:7" ht="16.2" thickBot="1" x14ac:dyDescent="0.35">
      <c r="A25" s="14">
        <v>40</v>
      </c>
      <c r="B25" s="25" t="s">
        <v>66</v>
      </c>
      <c r="C25" s="4">
        <v>514.9989766680311</v>
      </c>
      <c r="D25" s="4">
        <v>1271.7701826139057</v>
      </c>
      <c r="E25" s="4">
        <v>12708.781031464974</v>
      </c>
      <c r="F25" s="56">
        <v>0</v>
      </c>
      <c r="G25" s="45">
        <f>SUM(C25:F25)</f>
        <v>14495.550190746912</v>
      </c>
    </row>
    <row r="26" spans="1:7" ht="16.2" thickBot="1" x14ac:dyDescent="0.35">
      <c r="A26" s="14">
        <v>41</v>
      </c>
      <c r="B26" s="25" t="s">
        <v>67</v>
      </c>
      <c r="C26" s="4">
        <v>294.49603500136726</v>
      </c>
      <c r="D26" s="4">
        <v>940.55157820490217</v>
      </c>
      <c r="E26" s="4">
        <v>8340.3544191163382</v>
      </c>
      <c r="F26" s="56">
        <v>0</v>
      </c>
      <c r="G26" s="45">
        <f>SUM(C26:F26)</f>
        <v>9575.4020323226068</v>
      </c>
    </row>
    <row r="27" spans="1:7" ht="16.2" thickBot="1" x14ac:dyDescent="0.35">
      <c r="A27" s="14">
        <v>42</v>
      </c>
      <c r="B27" s="25" t="s">
        <v>68</v>
      </c>
      <c r="C27" s="4">
        <v>0</v>
      </c>
      <c r="D27" s="4">
        <v>59</v>
      </c>
      <c r="E27" s="4">
        <v>648</v>
      </c>
      <c r="F27" s="56"/>
      <c r="G27" s="45">
        <f>SUM(C27:F27)</f>
        <v>707</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18" activePane="bottomRight" state="frozen"/>
      <selection pane="topRight" activeCell="C1" sqref="C1"/>
      <selection pane="bottomLeft" activeCell="A7" sqref="A7"/>
      <selection pane="bottomRight" activeCell="I24" sqref="I24"/>
    </sheetView>
  </sheetViews>
  <sheetFormatPr defaultColWidth="9.33203125" defaultRowHeight="14.4" x14ac:dyDescent="0.3"/>
  <cols>
    <col min="2" max="2" width="99" bestFit="1" customWidth="1"/>
    <col min="4" max="4" width="11.33203125" customWidth="1"/>
    <col min="5" max="5" width="15.44140625" customWidth="1"/>
    <col min="7" max="7" width="12.44140625" customWidth="1"/>
    <col min="8" max="8" width="13.3320312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100" t="s">
        <v>79</v>
      </c>
      <c r="B3" s="100"/>
      <c r="C3" s="100"/>
      <c r="D3" s="100"/>
      <c r="E3" s="100"/>
      <c r="F3" s="100"/>
      <c r="G3" s="100"/>
      <c r="H3" s="100"/>
      <c r="I3" s="100"/>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t="s">
        <v>112</v>
      </c>
      <c r="F7" s="38"/>
      <c r="G7" s="36"/>
      <c r="H7" s="36"/>
      <c r="I7" s="12"/>
    </row>
    <row r="8" spans="1:9" ht="15.6" x14ac:dyDescent="0.3">
      <c r="A8" s="28">
        <v>7</v>
      </c>
      <c r="B8" s="42" t="s">
        <v>31</v>
      </c>
      <c r="C8" s="36"/>
      <c r="D8" s="36"/>
      <c r="E8" s="37" t="s">
        <v>112</v>
      </c>
      <c r="F8" s="38"/>
      <c r="G8" s="36"/>
      <c r="H8" s="36"/>
      <c r="I8" s="12"/>
    </row>
    <row r="9" spans="1:9" ht="15.6" x14ac:dyDescent="0.3">
      <c r="A9" s="28">
        <v>8</v>
      </c>
      <c r="B9" s="42" t="s">
        <v>32</v>
      </c>
      <c r="C9" s="31"/>
      <c r="D9" s="31"/>
      <c r="E9" s="32"/>
      <c r="F9" s="38"/>
      <c r="G9" s="36"/>
      <c r="H9" s="36" t="s">
        <v>112</v>
      </c>
      <c r="I9" s="12"/>
    </row>
    <row r="10" spans="1:9" ht="15.6" x14ac:dyDescent="0.3">
      <c r="A10" s="28">
        <v>9</v>
      </c>
      <c r="B10" s="42" t="s">
        <v>33</v>
      </c>
      <c r="C10" s="31"/>
      <c r="D10" s="31"/>
      <c r="E10" s="32"/>
      <c r="F10" s="38"/>
      <c r="G10" s="36"/>
      <c r="H10" s="36"/>
      <c r="I10" s="12"/>
    </row>
    <row r="11" spans="1:9" ht="15.6" x14ac:dyDescent="0.3">
      <c r="A11" s="28">
        <v>10</v>
      </c>
      <c r="B11" s="42" t="s">
        <v>34</v>
      </c>
      <c r="C11" s="36"/>
      <c r="D11" s="36"/>
      <c r="E11" s="37"/>
      <c r="F11" s="38"/>
      <c r="G11" s="36"/>
      <c r="H11" s="36"/>
      <c r="I11" s="12"/>
    </row>
    <row r="12" spans="1:9" ht="15.6" x14ac:dyDescent="0.3">
      <c r="A12" s="28">
        <v>11</v>
      </c>
      <c r="B12" s="42" t="s">
        <v>35</v>
      </c>
      <c r="C12" s="36"/>
      <c r="D12" s="36"/>
      <c r="E12" s="37"/>
      <c r="F12" s="38"/>
      <c r="G12" s="36"/>
      <c r="H12" s="36"/>
      <c r="I12" s="12"/>
    </row>
    <row r="13" spans="1:9" ht="16.2" thickBot="1" x14ac:dyDescent="0.35">
      <c r="A13" s="29">
        <v>13</v>
      </c>
      <c r="B13" s="43" t="s">
        <v>36</v>
      </c>
      <c r="C13" s="33"/>
      <c r="D13" s="33"/>
      <c r="E13" s="34"/>
      <c r="F13" s="39"/>
      <c r="G13" s="40" t="s">
        <v>112</v>
      </c>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t="s">
        <v>112</v>
      </c>
      <c r="F15" s="38"/>
      <c r="G15" s="36"/>
      <c r="H15" s="36" t="s">
        <v>112</v>
      </c>
      <c r="I15" s="12"/>
    </row>
    <row r="16" spans="1:9" ht="15.6" x14ac:dyDescent="0.3">
      <c r="A16" s="28">
        <v>16</v>
      </c>
      <c r="B16" s="42" t="s">
        <v>40</v>
      </c>
      <c r="C16" s="36"/>
      <c r="D16" s="36"/>
      <c r="E16" s="37" t="s">
        <v>112</v>
      </c>
      <c r="F16" s="38"/>
      <c r="G16" s="36"/>
      <c r="H16" s="36" t="s">
        <v>112</v>
      </c>
      <c r="I16" s="12"/>
    </row>
    <row r="17" spans="1:9" ht="15.6" x14ac:dyDescent="0.3">
      <c r="A17" s="28">
        <v>17</v>
      </c>
      <c r="B17" s="42" t="s">
        <v>41</v>
      </c>
      <c r="C17" s="36"/>
      <c r="D17" s="36"/>
      <c r="E17" s="37" t="s">
        <v>112</v>
      </c>
      <c r="F17" s="38"/>
      <c r="G17" s="36"/>
      <c r="H17" s="36" t="s">
        <v>112</v>
      </c>
      <c r="I17" s="12"/>
    </row>
    <row r="18" spans="1:9" ht="15.6" x14ac:dyDescent="0.3">
      <c r="A18" s="28">
        <v>18</v>
      </c>
      <c r="B18" s="42" t="s">
        <v>42</v>
      </c>
      <c r="C18" s="36"/>
      <c r="D18" s="36"/>
      <c r="E18" s="37" t="s">
        <v>112</v>
      </c>
      <c r="F18" s="38"/>
      <c r="G18" s="36"/>
      <c r="H18" s="36" t="s">
        <v>112</v>
      </c>
      <c r="I18" s="12"/>
    </row>
    <row r="19" spans="1:9" ht="15.6" x14ac:dyDescent="0.3">
      <c r="A19" s="28">
        <v>19</v>
      </c>
      <c r="B19" s="42" t="s">
        <v>43</v>
      </c>
      <c r="C19" s="36"/>
      <c r="D19" s="36"/>
      <c r="E19" s="37" t="s">
        <v>112</v>
      </c>
      <c r="F19" s="38"/>
      <c r="G19" s="36"/>
      <c r="H19" s="36" t="s">
        <v>112</v>
      </c>
      <c r="I19" s="12"/>
    </row>
    <row r="20" spans="1:9" ht="15.6" x14ac:dyDescent="0.3">
      <c r="A20" s="28">
        <v>20</v>
      </c>
      <c r="B20" s="42" t="s">
        <v>44</v>
      </c>
      <c r="C20" s="36"/>
      <c r="D20" s="36"/>
      <c r="E20" s="37" t="s">
        <v>112</v>
      </c>
      <c r="F20" s="38"/>
      <c r="G20" s="36"/>
      <c r="H20" s="36" t="s">
        <v>112</v>
      </c>
      <c r="I20" s="12"/>
    </row>
    <row r="21" spans="1:9" ht="15.6" x14ac:dyDescent="0.3">
      <c r="A21" s="28">
        <v>21</v>
      </c>
      <c r="B21" s="42" t="s">
        <v>45</v>
      </c>
      <c r="C21" s="36"/>
      <c r="D21" s="36"/>
      <c r="E21" s="37" t="s">
        <v>112</v>
      </c>
      <c r="F21" s="38"/>
      <c r="G21" s="36"/>
      <c r="H21" s="36" t="s">
        <v>112</v>
      </c>
      <c r="I21" s="12"/>
    </row>
    <row r="22" spans="1:9" ht="15.6" x14ac:dyDescent="0.3">
      <c r="A22" s="28">
        <v>22</v>
      </c>
      <c r="B22" s="42" t="s">
        <v>46</v>
      </c>
      <c r="C22" s="31"/>
      <c r="D22" s="31"/>
      <c r="E22" s="32"/>
      <c r="F22" s="38"/>
      <c r="G22" s="36" t="s">
        <v>112</v>
      </c>
      <c r="H22" s="36"/>
      <c r="I22" s="12"/>
    </row>
    <row r="23" spans="1:9" ht="15.6" x14ac:dyDescent="0.3">
      <c r="A23" s="28">
        <v>23</v>
      </c>
      <c r="B23" s="42" t="s">
        <v>47</v>
      </c>
      <c r="C23" s="31"/>
      <c r="D23" s="31"/>
      <c r="E23" s="32"/>
      <c r="F23" s="38" t="s">
        <v>112</v>
      </c>
      <c r="G23" s="36"/>
      <c r="H23" s="36"/>
      <c r="I23" s="12"/>
    </row>
    <row r="24" spans="1:9" ht="15.6" x14ac:dyDescent="0.3">
      <c r="A24" s="28">
        <v>24</v>
      </c>
      <c r="B24" s="42" t="s">
        <v>48</v>
      </c>
      <c r="C24" s="31"/>
      <c r="D24" s="31"/>
      <c r="E24" s="32"/>
      <c r="F24" s="38"/>
      <c r="G24" s="36" t="s">
        <v>112</v>
      </c>
      <c r="H24" s="36"/>
      <c r="I24" s="12"/>
    </row>
    <row r="25" spans="1:9" ht="15.6" x14ac:dyDescent="0.3">
      <c r="A25" s="28">
        <v>26</v>
      </c>
      <c r="B25" s="42" t="s">
        <v>49</v>
      </c>
      <c r="C25" s="31"/>
      <c r="D25" s="31"/>
      <c r="E25" s="32"/>
      <c r="F25" s="38"/>
      <c r="G25" s="36" t="s">
        <v>112</v>
      </c>
      <c r="H25" s="36"/>
      <c r="I25" s="12"/>
    </row>
    <row r="26" spans="1:9" ht="15.6" x14ac:dyDescent="0.3">
      <c r="A26" s="28">
        <v>27</v>
      </c>
      <c r="B26" s="42" t="s">
        <v>50</v>
      </c>
      <c r="C26" s="31"/>
      <c r="D26" s="31"/>
      <c r="E26" s="32"/>
      <c r="F26" s="38"/>
      <c r="G26" s="36" t="s">
        <v>112</v>
      </c>
      <c r="H26" s="36"/>
      <c r="I26" s="12"/>
    </row>
    <row r="27" spans="1:9" ht="15.6" x14ac:dyDescent="0.3">
      <c r="A27" s="28">
        <v>28</v>
      </c>
      <c r="B27" s="42" t="s">
        <v>51</v>
      </c>
      <c r="C27" s="31"/>
      <c r="D27" s="31"/>
      <c r="E27" s="32"/>
      <c r="F27" s="38"/>
      <c r="G27" s="36" t="s">
        <v>112</v>
      </c>
      <c r="H27" s="36"/>
      <c r="I27" s="12"/>
    </row>
    <row r="28" spans="1:9" ht="15.6" x14ac:dyDescent="0.3">
      <c r="A28" s="28">
        <v>29</v>
      </c>
      <c r="B28" s="42" t="s">
        <v>87</v>
      </c>
      <c r="C28" s="31"/>
      <c r="D28" s="31"/>
      <c r="E28" s="32"/>
      <c r="F28" s="38"/>
      <c r="G28" s="36" t="s">
        <v>112</v>
      </c>
      <c r="H28" s="36"/>
      <c r="I28" s="12"/>
    </row>
    <row r="29" spans="1:9" ht="15.6" x14ac:dyDescent="0.3">
      <c r="A29" s="28">
        <v>30</v>
      </c>
      <c r="B29" s="42" t="s">
        <v>53</v>
      </c>
      <c r="C29" s="31"/>
      <c r="D29" s="31"/>
      <c r="E29" s="32"/>
      <c r="F29" s="38" t="s">
        <v>112</v>
      </c>
      <c r="G29" s="36"/>
      <c r="H29" s="36"/>
      <c r="I29" s="12"/>
    </row>
    <row r="30" spans="1:9" ht="15.6" x14ac:dyDescent="0.3">
      <c r="A30" s="28">
        <v>31</v>
      </c>
      <c r="B30" s="42" t="s">
        <v>54</v>
      </c>
      <c r="C30" s="31"/>
      <c r="D30" s="31"/>
      <c r="E30" s="32"/>
      <c r="F30" s="38"/>
      <c r="G30" s="36" t="s">
        <v>112</v>
      </c>
      <c r="H30" s="36"/>
      <c r="I30" s="12"/>
    </row>
    <row r="31" spans="1:9" ht="15.6" x14ac:dyDescent="0.3">
      <c r="A31" s="28">
        <v>32</v>
      </c>
      <c r="B31" s="42" t="s">
        <v>55</v>
      </c>
      <c r="C31" s="31"/>
      <c r="D31" s="31"/>
      <c r="E31" s="32"/>
      <c r="F31" s="38"/>
      <c r="G31" s="36" t="s">
        <v>112</v>
      </c>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c r="H33" s="36"/>
      <c r="I33" s="12"/>
    </row>
    <row r="34" spans="1:9" ht="15.6" x14ac:dyDescent="0.3">
      <c r="A34" s="28">
        <v>34</v>
      </c>
      <c r="B34" s="42" t="s">
        <v>59</v>
      </c>
      <c r="C34" s="31"/>
      <c r="D34" s="31"/>
      <c r="E34" s="32"/>
      <c r="F34" s="38"/>
      <c r="G34" s="36" t="s">
        <v>112</v>
      </c>
      <c r="H34" s="36"/>
      <c r="I34" s="12"/>
    </row>
    <row r="35" spans="1:9" ht="15.6" x14ac:dyDescent="0.3">
      <c r="A35" s="28">
        <v>35</v>
      </c>
      <c r="B35" s="42" t="s">
        <v>60</v>
      </c>
      <c r="C35" s="31"/>
      <c r="D35" s="31"/>
      <c r="E35" s="32"/>
      <c r="F35" s="38"/>
      <c r="G35" s="36" t="s">
        <v>112</v>
      </c>
      <c r="H35" s="36"/>
      <c r="I35" s="12"/>
    </row>
    <row r="36" spans="1:9" ht="16.2" thickBot="1" x14ac:dyDescent="0.35">
      <c r="A36" s="29">
        <v>36</v>
      </c>
      <c r="B36" s="43" t="s">
        <v>61</v>
      </c>
      <c r="C36" s="33"/>
      <c r="D36" s="33"/>
      <c r="E36" s="34"/>
      <c r="F36" s="39"/>
      <c r="G36" s="40" t="s">
        <v>112</v>
      </c>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17" sqref="D17"/>
    </sheetView>
  </sheetViews>
  <sheetFormatPr defaultColWidth="9.33203125" defaultRowHeight="14.4" x14ac:dyDescent="0.3"/>
  <cols>
    <col min="1" max="1" width="8.33203125" style="78" customWidth="1"/>
    <col min="2" max="2" width="6.5546875" style="78" bestFit="1" customWidth="1"/>
    <col min="3" max="3" width="50.6640625" style="78" customWidth="1"/>
    <col min="4" max="5" width="55.6640625" style="78" customWidth="1"/>
    <col min="6" max="8" width="16.6640625" style="78" customWidth="1"/>
    <col min="9" max="9" width="48.44140625" style="78" customWidth="1"/>
    <col min="10" max="16384" width="9.3320312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106</v>
      </c>
      <c r="E6" s="36" t="s">
        <v>106</v>
      </c>
    </row>
    <row r="7" spans="1:9" ht="15.6" x14ac:dyDescent="0.3">
      <c r="B7" s="89">
        <v>7</v>
      </c>
      <c r="C7" s="90" t="s">
        <v>31</v>
      </c>
      <c r="D7" s="36" t="s">
        <v>106</v>
      </c>
      <c r="E7" s="36" t="s">
        <v>106</v>
      </c>
    </row>
    <row r="8" spans="1:9" ht="15.6" x14ac:dyDescent="0.3">
      <c r="B8" s="89">
        <v>8</v>
      </c>
      <c r="C8" s="90" t="s">
        <v>32</v>
      </c>
      <c r="D8" s="36"/>
      <c r="E8" s="36" t="s">
        <v>106</v>
      </c>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t="s">
        <v>107</v>
      </c>
    </row>
    <row r="13" spans="1:9" ht="15.6" x14ac:dyDescent="0.3">
      <c r="B13" s="85"/>
      <c r="C13" s="93" t="s">
        <v>38</v>
      </c>
      <c r="D13" s="36"/>
      <c r="E13" s="36"/>
    </row>
    <row r="14" spans="1:9" ht="31.2" x14ac:dyDescent="0.3">
      <c r="B14" s="89">
        <v>15</v>
      </c>
      <c r="C14" s="90" t="s">
        <v>39</v>
      </c>
      <c r="D14" s="36" t="s">
        <v>108</v>
      </c>
      <c r="E14" s="36" t="s">
        <v>108</v>
      </c>
    </row>
    <row r="15" spans="1:9" ht="31.2" x14ac:dyDescent="0.3">
      <c r="B15" s="89">
        <v>16</v>
      </c>
      <c r="C15" s="90" t="s">
        <v>40</v>
      </c>
      <c r="D15" s="36" t="s">
        <v>108</v>
      </c>
      <c r="E15" s="36" t="s">
        <v>108</v>
      </c>
    </row>
    <row r="16" spans="1:9" ht="31.2" x14ac:dyDescent="0.3">
      <c r="B16" s="89">
        <v>17</v>
      </c>
      <c r="C16" s="90" t="s">
        <v>41</v>
      </c>
      <c r="D16" s="36" t="s">
        <v>108</v>
      </c>
      <c r="E16" s="36" t="s">
        <v>108</v>
      </c>
    </row>
    <row r="17" spans="2:5" ht="15.6" x14ac:dyDescent="0.3">
      <c r="B17" s="89">
        <v>18</v>
      </c>
      <c r="C17" s="90" t="s">
        <v>42</v>
      </c>
      <c r="D17" s="36" t="s">
        <v>108</v>
      </c>
      <c r="E17" s="36" t="s">
        <v>108</v>
      </c>
    </row>
    <row r="18" spans="2:5" ht="15.6" x14ac:dyDescent="0.3">
      <c r="B18" s="89">
        <v>19</v>
      </c>
      <c r="C18" s="90" t="s">
        <v>43</v>
      </c>
      <c r="D18" s="36" t="s">
        <v>108</v>
      </c>
      <c r="E18" s="36" t="s">
        <v>108</v>
      </c>
    </row>
    <row r="19" spans="2:5" ht="15.6" x14ac:dyDescent="0.3">
      <c r="B19" s="89">
        <v>20</v>
      </c>
      <c r="C19" s="90" t="s">
        <v>44</v>
      </c>
      <c r="D19" s="36" t="s">
        <v>108</v>
      </c>
      <c r="E19" s="36" t="s">
        <v>108</v>
      </c>
    </row>
    <row r="20" spans="2:5" ht="15.6" x14ac:dyDescent="0.3">
      <c r="B20" s="89">
        <v>21</v>
      </c>
      <c r="C20" s="90" t="s">
        <v>45</v>
      </c>
      <c r="D20" s="36" t="s">
        <v>109</v>
      </c>
      <c r="E20" s="36" t="s">
        <v>109</v>
      </c>
    </row>
    <row r="21" spans="2:5" ht="15.6" x14ac:dyDescent="0.3">
      <c r="B21" s="89">
        <v>22</v>
      </c>
      <c r="C21" s="90" t="s">
        <v>46</v>
      </c>
      <c r="D21" s="36"/>
      <c r="E21" s="36"/>
    </row>
    <row r="22" spans="2:5" ht="31.2" x14ac:dyDescent="0.3">
      <c r="B22" s="89">
        <v>23</v>
      </c>
      <c r="C22" s="90" t="s">
        <v>47</v>
      </c>
      <c r="D22" s="36"/>
      <c r="E22" s="36" t="s">
        <v>110</v>
      </c>
    </row>
    <row r="23" spans="2:5" ht="15.6" x14ac:dyDescent="0.3">
      <c r="B23" s="89">
        <v>24</v>
      </c>
      <c r="C23" s="90" t="s">
        <v>48</v>
      </c>
      <c r="D23" s="36"/>
      <c r="E23" s="36"/>
    </row>
    <row r="24" spans="2:5" ht="15.6" x14ac:dyDescent="0.3">
      <c r="B24" s="89">
        <v>26</v>
      </c>
      <c r="C24" s="90" t="s">
        <v>49</v>
      </c>
      <c r="D24" s="36"/>
      <c r="E24" s="36" t="s">
        <v>110</v>
      </c>
    </row>
    <row r="25" spans="2:5" ht="15.6" x14ac:dyDescent="0.3">
      <c r="B25" s="89">
        <v>27</v>
      </c>
      <c r="C25" s="90" t="s">
        <v>50</v>
      </c>
      <c r="D25" s="36"/>
      <c r="E25" s="36" t="s">
        <v>111</v>
      </c>
    </row>
    <row r="26" spans="2:5" ht="15.6" x14ac:dyDescent="0.3">
      <c r="B26" s="89">
        <v>28</v>
      </c>
      <c r="C26" s="90" t="s">
        <v>51</v>
      </c>
      <c r="D26" s="36"/>
      <c r="E26" s="36" t="s">
        <v>111</v>
      </c>
    </row>
    <row r="27" spans="2:5" ht="15.6" x14ac:dyDescent="0.3">
      <c r="B27" s="89">
        <v>29</v>
      </c>
      <c r="C27" s="90" t="s">
        <v>87</v>
      </c>
      <c r="D27" s="36"/>
      <c r="E27" s="36" t="s">
        <v>111</v>
      </c>
    </row>
    <row r="28" spans="2:5" ht="15.6" x14ac:dyDescent="0.3">
      <c r="B28" s="89">
        <v>30</v>
      </c>
      <c r="C28" s="90" t="s">
        <v>53</v>
      </c>
      <c r="D28" s="36"/>
      <c r="E28" s="36"/>
    </row>
    <row r="29" spans="2:5" ht="15.6" x14ac:dyDescent="0.3">
      <c r="B29" s="89">
        <v>31</v>
      </c>
      <c r="C29" s="90" t="s">
        <v>54</v>
      </c>
      <c r="D29" s="36"/>
      <c r="E29" s="36" t="s">
        <v>111</v>
      </c>
    </row>
    <row r="30" spans="2:5" ht="46.8" x14ac:dyDescent="0.3">
      <c r="B30" s="89">
        <v>32</v>
      </c>
      <c r="C30" s="90" t="s">
        <v>55</v>
      </c>
      <c r="D30" s="36"/>
      <c r="E30" s="36" t="s">
        <v>111</v>
      </c>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t="s">
        <v>111</v>
      </c>
    </row>
    <row r="34" spans="2:5" ht="15.6" x14ac:dyDescent="0.3">
      <c r="B34" s="89">
        <v>35</v>
      </c>
      <c r="C34" s="90" t="s">
        <v>60</v>
      </c>
      <c r="D34" s="36"/>
      <c r="E34" s="36" t="s">
        <v>111</v>
      </c>
    </row>
    <row r="35" spans="2:5" ht="16.2" thickBot="1" x14ac:dyDescent="0.35">
      <c r="B35" s="91">
        <v>36</v>
      </c>
      <c r="C35" s="92" t="s">
        <v>61</v>
      </c>
      <c r="D35" s="36"/>
      <c r="E35" s="36" t="s">
        <v>111</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2024-03-01T19:49:06Z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