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5F147099-734E-4894-A20E-7A91EAEACF42}" xr6:coauthVersionLast="41" xr6:coauthVersionMax="41" xr10:uidLastSave="{00000000-0000-0000-0000-000000000000}"/>
  <workbookProtection workbookPassword="8FA1" lockStructure="1"/>
  <bookViews>
    <workbookView xWindow="-120" yWindow="-120" windowWidth="21840" windowHeight="131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2" l="1"/>
  <c r="G47" i="2"/>
  <c r="G43" i="2"/>
  <c r="I12" i="2"/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<sst xmlns="http://schemas.openxmlformats.org/spreadsheetml/2006/main" count="120" uniqueCount="69">
  <si>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</si>
  <si>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</si>
  <si>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</si>
  <si>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</si>
  <si>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</si>
  <si>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</si>
  <si>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</si>
  <si>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</si>
  <si>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</si>
  <si>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</si>
  <si>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</si>
  <si>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</si>
  <si>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</si>
  <si>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</si>
  <si>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</si>
  <si>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</si>
  <si>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</si>
  <si>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</si>
  <si>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</si>
  <si>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</si>
  <si>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</si>
  <si>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</si>
  <si>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</si>
  <si>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</si>
  <si>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</si>
  <si>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</si>
  <si>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</si>
  <si>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</si>
  <si>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</si>
  <si>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</si>
  <si>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</si>
  <si>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</si>
  <si>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</si>
  <si>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</si>
  <si>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</si>
  <si>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</si>
  <si>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</si>
  <si>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</si>
  <si>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</si>
  <si>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</si>
  <si>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</si>
  <si>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</si>
  <si>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</si>
  <si>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</si>
  <si>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</si>
  <si>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</si>
  <si>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</si>
  <si>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</si>
  <si>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</si>
  <si>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</si>
  <si>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</si>
  <si>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</si>
  <si>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</si>
  <si>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</si>
  <si>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</si>
  <si>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</si>
  <si>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</si>
  <si>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</si>
  <si>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</si>
  <si>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</si>
  <si>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</si>
  <si>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</si>
  <si>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</si>
  <si>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</si>
  <si>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Maine Community Health Options</t>
  </si>
  <si>
    <t>Joanne</t>
  </si>
  <si>
    <t>Lauterbach</t>
  </si>
  <si>
    <t>jlauterbach@healthoptions.org</t>
  </si>
  <si>
    <t>207-330-2390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</si>
</sst>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14" fontId="19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59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15077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.5" thickBot="1" x14ac:dyDescent="0.35">
      <c r="B10" s="6" t="s">
        <v>46</v>
      </c>
      <c r="D10" s="41" t="s">
        <v>67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21">
        <v>2019</v>
      </c>
      <c r="H13" s="4"/>
    </row>
    <row r="14" spans="2:16" s="6" customFormat="1" ht="19.5" thickBot="1" x14ac:dyDescent="0.35">
      <c r="B14" s="6" t="s">
        <v>57</v>
      </c>
      <c r="P14" s="8" t="s">
        <v>35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5" t="s">
        <v>52</v>
      </c>
      <c r="C17" s="35"/>
      <c r="D17" s="35"/>
    </row>
    <row r="18" spans="2:18" s="9" customFormat="1" ht="18.75" x14ac:dyDescent="0.3">
      <c r="B18" s="34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4" t="s">
        <v>54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4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21">
        <v>2019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48</v>
      </c>
      <c r="F25" s="36">
        <v>207456949</v>
      </c>
    </row>
    <row r="26" spans="2:18" s="6" customFormat="1" ht="19.5" thickBot="1" x14ac:dyDescent="0.35">
      <c r="B26" s="6" t="s">
        <v>49</v>
      </c>
      <c r="F26" s="36">
        <v>157222370</v>
      </c>
      <c r="J26" s="17"/>
      <c r="K26" s="17"/>
    </row>
    <row r="27" spans="2:18" s="6" customFormat="1" ht="19.5" thickBot="1" x14ac:dyDescent="0.35">
      <c r="B27" s="12" t="s">
        <v>50</v>
      </c>
      <c r="F27" s="36">
        <v>47153250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6">
        <v>38207827</v>
      </c>
      <c r="J28" s="6"/>
      <c r="K28" s="6"/>
      <c r="L28" s="6"/>
      <c r="O28" s="6"/>
      <c r="P28" s="6"/>
      <c r="Q28" s="6"/>
    </row>
  </sheetData>
  <sheetProtection algorithmName="SHA-512" hashValue="BL+KxTeApUMOfWYpA0zFPP7ysVCzP2AypAVwROIfGoxAhuV/pTOihZUGswENhhvd55H8SsHMRiixczBUZHfSUg==" saltValue="TfsPfdPfuzI04802KcvlnA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C1" sqref="C1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3" customFormat="1" x14ac:dyDescent="0.25">
      <c r="C2" s="22" t="s">
        <v>32</v>
      </c>
      <c r="D2" s="22"/>
      <c r="E2" s="22"/>
      <c r="F2" s="22"/>
      <c r="G2" s="22"/>
      <c r="H2" s="22"/>
      <c r="I2" s="22"/>
      <c r="J2" s="22"/>
    </row>
    <row r="3" spans="3:14" s="23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43921</v>
      </c>
    </row>
    <row r="5" spans="3:14" ht="16.5" thickBot="1" x14ac:dyDescent="0.3">
      <c r="C5" s="38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2.25" thickBot="1" x14ac:dyDescent="0.3">
      <c r="C6" s="24" t="s">
        <v>5</v>
      </c>
      <c r="D6" s="25" t="s">
        <v>61</v>
      </c>
      <c r="E6" s="25" t="s">
        <v>62</v>
      </c>
      <c r="F6" s="26" t="s">
        <v>63</v>
      </c>
      <c r="G6" s="26" t="s">
        <v>60</v>
      </c>
      <c r="H6" s="25" t="s">
        <v>19</v>
      </c>
      <c r="I6" s="25" t="s">
        <v>20</v>
      </c>
      <c r="J6" s="25" t="s">
        <v>21</v>
      </c>
      <c r="K6" s="27" t="s">
        <v>8</v>
      </c>
      <c r="L6" s="27" t="s">
        <v>9</v>
      </c>
      <c r="M6" s="27" t="s">
        <v>10</v>
      </c>
      <c r="N6" s="27" t="s">
        <v>16</v>
      </c>
    </row>
    <row r="7" spans="3:14" ht="16.5" thickBot="1" x14ac:dyDescent="0.3">
      <c r="C7" s="28" t="s">
        <v>22</v>
      </c>
      <c r="D7" s="18">
        <v>291</v>
      </c>
      <c r="E7" s="18">
        <v>1193</v>
      </c>
      <c r="F7" s="19">
        <v>34</v>
      </c>
      <c r="G7" s="19">
        <v>139</v>
      </c>
      <c r="H7" s="18">
        <v>194</v>
      </c>
      <c r="I7" s="19">
        <v>145</v>
      </c>
      <c r="J7" s="19">
        <v>134</v>
      </c>
      <c r="K7" s="19">
        <v>86</v>
      </c>
      <c r="L7" s="19">
        <v>0</v>
      </c>
      <c r="M7" s="19">
        <v>50</v>
      </c>
      <c r="N7" s="33">
        <f>SUM(D7:M7)</f>
        <v>2266</v>
      </c>
    </row>
    <row r="8" spans="3:14" ht="16.5" thickBot="1" x14ac:dyDescent="0.3">
      <c r="C8" s="28" t="s">
        <v>23</v>
      </c>
      <c r="D8" s="19">
        <v>27</v>
      </c>
      <c r="E8" s="19">
        <v>213</v>
      </c>
      <c r="F8" s="19">
        <v>7</v>
      </c>
      <c r="G8" s="19">
        <v>34</v>
      </c>
      <c r="H8" s="19">
        <v>31</v>
      </c>
      <c r="I8" s="19">
        <v>56</v>
      </c>
      <c r="J8" s="19">
        <v>28</v>
      </c>
      <c r="K8" s="19">
        <v>15</v>
      </c>
      <c r="L8" s="19">
        <v>0</v>
      </c>
      <c r="M8" s="19">
        <v>16</v>
      </c>
      <c r="N8" s="33">
        <f t="shared" ref="N8:N14" si="0">SUM(D8:M8)</f>
        <v>427</v>
      </c>
    </row>
    <row r="9" spans="3:14" ht="16.5" thickBot="1" x14ac:dyDescent="0.3">
      <c r="C9" s="28" t="s">
        <v>24</v>
      </c>
      <c r="D9" s="19">
        <v>42</v>
      </c>
      <c r="E9" s="19">
        <v>339</v>
      </c>
      <c r="F9" s="19">
        <v>11</v>
      </c>
      <c r="G9" s="19">
        <v>15</v>
      </c>
      <c r="H9" s="19">
        <v>38</v>
      </c>
      <c r="I9" s="19">
        <v>95</v>
      </c>
      <c r="J9" s="19">
        <v>98</v>
      </c>
      <c r="K9" s="19">
        <v>17</v>
      </c>
      <c r="L9" s="19">
        <v>0</v>
      </c>
      <c r="M9" s="19">
        <v>78</v>
      </c>
      <c r="N9" s="33">
        <f t="shared" si="0"/>
        <v>733</v>
      </c>
    </row>
    <row r="10" spans="3:14" ht="16.5" thickBot="1" x14ac:dyDescent="0.3">
      <c r="C10" s="28" t="s">
        <v>25</v>
      </c>
      <c r="D10" s="19">
        <v>270</v>
      </c>
      <c r="E10" s="19">
        <v>983</v>
      </c>
      <c r="F10" s="19">
        <v>48</v>
      </c>
      <c r="G10" s="19">
        <v>83</v>
      </c>
      <c r="H10" s="19">
        <v>149</v>
      </c>
      <c r="I10" s="19">
        <v>237</v>
      </c>
      <c r="J10" s="19">
        <v>224</v>
      </c>
      <c r="K10" s="19">
        <v>80</v>
      </c>
      <c r="L10" s="19">
        <v>0</v>
      </c>
      <c r="M10" s="19">
        <v>31</v>
      </c>
      <c r="N10" s="33">
        <f t="shared" si="0"/>
        <v>2105</v>
      </c>
    </row>
    <row r="11" spans="3:14" ht="16.5" thickBot="1" x14ac:dyDescent="0.3">
      <c r="C11" s="28" t="s">
        <v>26</v>
      </c>
      <c r="D11" s="19">
        <v>292</v>
      </c>
      <c r="E11" s="19">
        <v>1070</v>
      </c>
      <c r="F11" s="19">
        <v>41</v>
      </c>
      <c r="G11" s="19">
        <v>93</v>
      </c>
      <c r="H11" s="19">
        <v>146</v>
      </c>
      <c r="I11" s="19">
        <v>237</v>
      </c>
      <c r="J11" s="19">
        <v>240</v>
      </c>
      <c r="K11" s="19">
        <v>73</v>
      </c>
      <c r="L11" s="19">
        <v>0</v>
      </c>
      <c r="M11" s="19"/>
      <c r="N11" s="33">
        <f t="shared" si="0"/>
        <v>2192</v>
      </c>
    </row>
    <row r="12" spans="3:14" ht="16.5" thickBot="1" x14ac:dyDescent="0.3">
      <c r="C12" s="28" t="s">
        <v>27</v>
      </c>
      <c r="D12" s="19">
        <v>392</v>
      </c>
      <c r="E12" s="19">
        <v>1860</v>
      </c>
      <c r="F12" s="19">
        <v>36</v>
      </c>
      <c r="G12" s="19">
        <v>198</v>
      </c>
      <c r="H12" s="19">
        <v>227</v>
      </c>
      <c r="I12" s="19">
        <f>414-R30</f>
        <v>414</v>
      </c>
      <c r="J12" s="19">
        <v>467</v>
      </c>
      <c r="K12" s="19">
        <v>86</v>
      </c>
      <c r="L12" s="19">
        <v>0</v>
      </c>
      <c r="M12" s="19">
        <v>5</v>
      </c>
      <c r="N12" s="33">
        <f t="shared" si="0"/>
        <v>3685</v>
      </c>
    </row>
    <row r="13" spans="3:14" ht="16.5" thickBot="1" x14ac:dyDescent="0.3">
      <c r="C13" s="28" t="s">
        <v>11</v>
      </c>
      <c r="D13" s="19">
        <v>349</v>
      </c>
      <c r="E13" s="19">
        <v>1780</v>
      </c>
      <c r="F13" s="19">
        <v>46</v>
      </c>
      <c r="G13" s="19">
        <v>192</v>
      </c>
      <c r="H13" s="19">
        <v>167</v>
      </c>
      <c r="I13" s="20">
        <v>361</v>
      </c>
      <c r="J13" s="19">
        <v>327</v>
      </c>
      <c r="K13" s="19">
        <v>55</v>
      </c>
      <c r="L13" s="19">
        <v>0</v>
      </c>
      <c r="M13" s="19">
        <v>1</v>
      </c>
      <c r="N13" s="33">
        <f t="shared" si="0"/>
        <v>3278</v>
      </c>
    </row>
    <row r="14" spans="3:14" ht="16.5" thickBot="1" x14ac:dyDescent="0.3">
      <c r="C14" s="28" t="s">
        <v>28</v>
      </c>
      <c r="D14" s="19">
        <v>83</v>
      </c>
      <c r="E14" s="19">
        <v>423</v>
      </c>
      <c r="F14" s="19">
        <v>12</v>
      </c>
      <c r="G14" s="19">
        <v>57</v>
      </c>
      <c r="H14" s="19">
        <v>51</v>
      </c>
      <c r="I14" s="19">
        <v>86</v>
      </c>
      <c r="J14" s="19">
        <v>66</v>
      </c>
      <c r="K14" s="19">
        <v>15</v>
      </c>
      <c r="L14" s="19">
        <v>0</v>
      </c>
      <c r="M14" s="19"/>
      <c r="N14" s="33">
        <f t="shared" si="0"/>
        <v>793</v>
      </c>
    </row>
    <row r="15" spans="3:14" ht="16.5" thickBot="1" x14ac:dyDescent="0.3">
      <c r="C15" s="28" t="s">
        <v>16</v>
      </c>
      <c r="D15" s="33">
        <f>SUM(D7:D14)</f>
        <v>1746</v>
      </c>
      <c r="E15" s="33">
        <f>SUM(E7:E14)</f>
        <v>7861</v>
      </c>
      <c r="F15" s="33">
        <f t="shared" ref="F15:G15" si="1">SUM(F7:F14)</f>
        <v>235</v>
      </c>
      <c r="G15" s="33">
        <f t="shared" si="1"/>
        <v>811</v>
      </c>
      <c r="H15" s="33">
        <f t="shared" ref="H15:N15" si="2">SUM(H7:H14)</f>
        <v>1003</v>
      </c>
      <c r="I15" s="33">
        <f t="shared" si="2"/>
        <v>1631</v>
      </c>
      <c r="J15" s="33">
        <f t="shared" si="2"/>
        <v>1584</v>
      </c>
      <c r="K15" s="33">
        <f t="shared" si="2"/>
        <v>427</v>
      </c>
      <c r="L15" s="33">
        <f t="shared" si="2"/>
        <v>0</v>
      </c>
      <c r="M15" s="33">
        <f t="shared" si="2"/>
        <v>181</v>
      </c>
      <c r="N15" s="33">
        <f t="shared" si="2"/>
        <v>15479</v>
      </c>
    </row>
    <row r="16" spans="3:14" ht="16.5" thickBot="1" x14ac:dyDescent="0.3"/>
    <row r="17" spans="3:14" s="16" customFormat="1" ht="16.5" thickBot="1" x14ac:dyDescent="0.3">
      <c r="C17" s="38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7"/>
      <c r="M17" s="37"/>
      <c r="N17" s="37"/>
    </row>
    <row r="18" spans="3:14" ht="16.5" thickBot="1" x14ac:dyDescent="0.3">
      <c r="C18" s="29" t="s">
        <v>5</v>
      </c>
      <c r="D18" s="25" t="s">
        <v>12</v>
      </c>
      <c r="E18" s="25" t="s">
        <v>13</v>
      </c>
      <c r="F18" s="25" t="s">
        <v>6</v>
      </c>
      <c r="G18" s="25" t="s">
        <v>7</v>
      </c>
      <c r="H18" s="27" t="s">
        <v>29</v>
      </c>
      <c r="I18" s="27" t="s">
        <v>30</v>
      </c>
      <c r="J18" s="27" t="s">
        <v>10</v>
      </c>
      <c r="K18" s="27" t="s">
        <v>16</v>
      </c>
    </row>
    <row r="19" spans="3:14" ht="16.5" thickBot="1" x14ac:dyDescent="0.3">
      <c r="C19" s="28" t="s">
        <v>22</v>
      </c>
      <c r="D19" s="30">
        <v>0</v>
      </c>
      <c r="E19" s="31">
        <v>0</v>
      </c>
      <c r="F19" s="31">
        <v>230</v>
      </c>
      <c r="G19" s="31">
        <v>106</v>
      </c>
      <c r="H19" s="31">
        <v>40</v>
      </c>
      <c r="I19" s="31">
        <v>0</v>
      </c>
      <c r="J19" s="31">
        <v>37</v>
      </c>
      <c r="K19" s="33">
        <f t="shared" ref="K19:K26" si="3">SUM(D19:J19)</f>
        <v>413</v>
      </c>
    </row>
    <row r="20" spans="3:14" ht="16.5" thickBot="1" x14ac:dyDescent="0.3">
      <c r="C20" s="28" t="s">
        <v>23</v>
      </c>
      <c r="D20" s="31">
        <v>0</v>
      </c>
      <c r="E20" s="31">
        <v>0</v>
      </c>
      <c r="F20" s="31">
        <v>47</v>
      </c>
      <c r="G20" s="31">
        <v>16</v>
      </c>
      <c r="H20" s="31">
        <v>4</v>
      </c>
      <c r="I20" s="31">
        <v>0</v>
      </c>
      <c r="J20" s="31">
        <v>14</v>
      </c>
      <c r="K20" s="33">
        <f t="shared" si="3"/>
        <v>81</v>
      </c>
    </row>
    <row r="21" spans="3:14" ht="16.5" thickBot="1" x14ac:dyDescent="0.3">
      <c r="C21" s="28" t="s">
        <v>24</v>
      </c>
      <c r="D21" s="31">
        <v>0</v>
      </c>
      <c r="E21" s="31">
        <v>0</v>
      </c>
      <c r="F21" s="31">
        <v>32</v>
      </c>
      <c r="G21" s="31">
        <v>10</v>
      </c>
      <c r="H21" s="31">
        <v>5</v>
      </c>
      <c r="I21" s="31">
        <v>0</v>
      </c>
      <c r="J21" s="31">
        <v>37</v>
      </c>
      <c r="K21" s="33">
        <f t="shared" si="3"/>
        <v>84</v>
      </c>
    </row>
    <row r="22" spans="3:14" ht="16.5" thickBot="1" x14ac:dyDescent="0.3">
      <c r="C22" s="28" t="s">
        <v>25</v>
      </c>
      <c r="D22" s="31">
        <v>0</v>
      </c>
      <c r="E22" s="31">
        <v>0</v>
      </c>
      <c r="F22" s="31">
        <v>103</v>
      </c>
      <c r="G22" s="31">
        <v>48</v>
      </c>
      <c r="H22" s="31">
        <v>27</v>
      </c>
      <c r="I22" s="31">
        <v>0</v>
      </c>
      <c r="J22" s="31">
        <v>8</v>
      </c>
      <c r="K22" s="33">
        <f t="shared" si="3"/>
        <v>186</v>
      </c>
    </row>
    <row r="23" spans="3:14" ht="16.5" thickBot="1" x14ac:dyDescent="0.3">
      <c r="C23" s="28" t="s">
        <v>26</v>
      </c>
      <c r="D23" s="31">
        <v>0</v>
      </c>
      <c r="E23" s="31">
        <v>0</v>
      </c>
      <c r="F23" s="31">
        <v>179</v>
      </c>
      <c r="G23" s="31">
        <v>76</v>
      </c>
      <c r="H23" s="31">
        <v>62</v>
      </c>
      <c r="I23" s="31">
        <v>0</v>
      </c>
      <c r="J23" s="31">
        <v>0</v>
      </c>
      <c r="K23" s="33">
        <f t="shared" si="3"/>
        <v>317</v>
      </c>
    </row>
    <row r="24" spans="3:14" ht="16.5" thickBot="1" x14ac:dyDescent="0.3">
      <c r="C24" s="28" t="s">
        <v>27</v>
      </c>
      <c r="D24" s="31">
        <v>0</v>
      </c>
      <c r="E24" s="31">
        <v>0</v>
      </c>
      <c r="F24" s="31">
        <v>397</v>
      </c>
      <c r="G24" s="31">
        <v>98</v>
      </c>
      <c r="H24" s="31">
        <v>53</v>
      </c>
      <c r="I24" s="31">
        <v>0</v>
      </c>
      <c r="J24" s="31">
        <v>0</v>
      </c>
      <c r="K24" s="33">
        <f t="shared" si="3"/>
        <v>548</v>
      </c>
    </row>
    <row r="25" spans="3:14" ht="16.5" thickBot="1" x14ac:dyDescent="0.3">
      <c r="C25" s="28" t="s">
        <v>11</v>
      </c>
      <c r="D25" s="31">
        <v>0</v>
      </c>
      <c r="E25" s="31">
        <v>0</v>
      </c>
      <c r="F25" s="32">
        <v>357</v>
      </c>
      <c r="G25" s="31">
        <v>82</v>
      </c>
      <c r="H25" s="31">
        <v>35</v>
      </c>
      <c r="I25" s="31">
        <v>0</v>
      </c>
      <c r="J25" s="31">
        <v>0</v>
      </c>
      <c r="K25" s="33">
        <f t="shared" si="3"/>
        <v>474</v>
      </c>
    </row>
    <row r="26" spans="3:14" ht="16.5" thickBot="1" x14ac:dyDescent="0.3">
      <c r="C26" s="28" t="s">
        <v>28</v>
      </c>
      <c r="D26" s="31">
        <v>0</v>
      </c>
      <c r="E26" s="31">
        <v>0</v>
      </c>
      <c r="F26" s="31">
        <v>102</v>
      </c>
      <c r="G26" s="31">
        <v>20</v>
      </c>
      <c r="H26" s="31">
        <v>9</v>
      </c>
      <c r="I26" s="31">
        <v>0</v>
      </c>
      <c r="J26" s="31">
        <v>1</v>
      </c>
      <c r="K26" s="33">
        <f t="shared" si="3"/>
        <v>132</v>
      </c>
    </row>
    <row r="27" spans="3:14" ht="16.5" thickBot="1" x14ac:dyDescent="0.3">
      <c r="C27" s="28" t="s">
        <v>16</v>
      </c>
      <c r="D27" s="33">
        <f t="shared" ref="D27:K27" si="4">SUM(D19:D26)</f>
        <v>0</v>
      </c>
      <c r="E27" s="33">
        <f t="shared" si="4"/>
        <v>0</v>
      </c>
      <c r="F27" s="33">
        <f t="shared" si="4"/>
        <v>1447</v>
      </c>
      <c r="G27" s="33">
        <f t="shared" si="4"/>
        <v>456</v>
      </c>
      <c r="H27" s="33">
        <f t="shared" si="4"/>
        <v>235</v>
      </c>
      <c r="I27" s="33">
        <f t="shared" si="4"/>
        <v>0</v>
      </c>
      <c r="J27" s="33">
        <f t="shared" si="4"/>
        <v>97</v>
      </c>
      <c r="K27" s="33">
        <f t="shared" si="4"/>
        <v>2235</v>
      </c>
    </row>
    <row r="28" spans="3:14" ht="16.5" thickBot="1" x14ac:dyDescent="0.3"/>
    <row r="29" spans="3:14" ht="16.5" thickBot="1" x14ac:dyDescent="0.3">
      <c r="C29" s="38" t="s">
        <v>38</v>
      </c>
      <c r="D29" s="56" t="s">
        <v>15</v>
      </c>
      <c r="E29" s="57"/>
      <c r="F29" s="57"/>
      <c r="G29" s="57"/>
      <c r="H29" s="58"/>
      <c r="I29" s="37"/>
      <c r="K29" s="37"/>
      <c r="L29" s="37"/>
      <c r="M29" s="15"/>
      <c r="N29" s="15"/>
    </row>
    <row r="30" spans="3:14" ht="16.5" thickBot="1" x14ac:dyDescent="0.3">
      <c r="C30" s="24" t="s">
        <v>5</v>
      </c>
      <c r="D30" s="26" t="s">
        <v>18</v>
      </c>
      <c r="E30" s="26" t="s">
        <v>31</v>
      </c>
      <c r="F30" s="25" t="s">
        <v>29</v>
      </c>
      <c r="G30" s="25" t="s">
        <v>30</v>
      </c>
      <c r="H30" s="27" t="s">
        <v>16</v>
      </c>
    </row>
    <row r="31" spans="3:14" ht="16.5" thickBot="1" x14ac:dyDescent="0.3">
      <c r="C31" s="28" t="s">
        <v>22</v>
      </c>
      <c r="D31" s="30">
        <v>4</v>
      </c>
      <c r="E31" s="31">
        <v>12</v>
      </c>
      <c r="F31" s="31">
        <v>1</v>
      </c>
      <c r="G31" s="31">
        <v>0</v>
      </c>
      <c r="H31" s="33">
        <f t="shared" ref="H31:H38" si="5">SUM(D31:G31)</f>
        <v>17</v>
      </c>
    </row>
    <row r="32" spans="3:14" ht="16.5" thickBot="1" x14ac:dyDescent="0.3">
      <c r="C32" s="28" t="s">
        <v>23</v>
      </c>
      <c r="D32" s="31">
        <v>2</v>
      </c>
      <c r="E32" s="31">
        <v>2</v>
      </c>
      <c r="F32" s="31">
        <v>0</v>
      </c>
      <c r="G32" s="31">
        <v>0</v>
      </c>
      <c r="H32" s="33">
        <f t="shared" si="5"/>
        <v>4</v>
      </c>
    </row>
    <row r="33" spans="3:14" ht="16.5" thickBot="1" x14ac:dyDescent="0.3">
      <c r="C33" s="28" t="s">
        <v>24</v>
      </c>
      <c r="D33" s="31">
        <v>5</v>
      </c>
      <c r="E33" s="31">
        <v>16</v>
      </c>
      <c r="F33" s="31">
        <v>2</v>
      </c>
      <c r="G33" s="31">
        <v>0</v>
      </c>
      <c r="H33" s="33">
        <f t="shared" si="5"/>
        <v>23</v>
      </c>
    </row>
    <row r="34" spans="3:14" ht="16.5" thickBot="1" x14ac:dyDescent="0.3">
      <c r="C34" s="28" t="s">
        <v>25</v>
      </c>
      <c r="D34" s="31">
        <v>13</v>
      </c>
      <c r="E34" s="31">
        <v>48</v>
      </c>
      <c r="F34" s="31">
        <v>4</v>
      </c>
      <c r="G34" s="31">
        <v>0</v>
      </c>
      <c r="H34" s="33">
        <f t="shared" si="5"/>
        <v>65</v>
      </c>
    </row>
    <row r="35" spans="3:14" ht="16.5" thickBot="1" x14ac:dyDescent="0.3">
      <c r="C35" s="28" t="s">
        <v>26</v>
      </c>
      <c r="D35" s="31">
        <v>2</v>
      </c>
      <c r="E35" s="31">
        <v>27</v>
      </c>
      <c r="F35" s="31">
        <v>3</v>
      </c>
      <c r="G35" s="31">
        <v>0</v>
      </c>
      <c r="H35" s="33">
        <f t="shared" si="5"/>
        <v>32</v>
      </c>
    </row>
    <row r="36" spans="3:14" ht="16.5" thickBot="1" x14ac:dyDescent="0.3">
      <c r="C36" s="28" t="s">
        <v>27</v>
      </c>
      <c r="D36" s="31">
        <v>6</v>
      </c>
      <c r="E36" s="31">
        <v>21</v>
      </c>
      <c r="F36" s="31">
        <v>1</v>
      </c>
      <c r="G36" s="31">
        <v>0</v>
      </c>
      <c r="H36" s="33">
        <f t="shared" si="5"/>
        <v>28</v>
      </c>
    </row>
    <row r="37" spans="3:14" ht="16.5" thickBot="1" x14ac:dyDescent="0.3">
      <c r="C37" s="28" t="s">
        <v>11</v>
      </c>
      <c r="D37" s="31">
        <v>10</v>
      </c>
      <c r="E37" s="31">
        <v>10</v>
      </c>
      <c r="F37" s="32">
        <v>0</v>
      </c>
      <c r="G37" s="31">
        <v>0</v>
      </c>
      <c r="H37" s="33">
        <f t="shared" si="5"/>
        <v>20</v>
      </c>
    </row>
    <row r="38" spans="3:14" ht="16.5" thickBot="1" x14ac:dyDescent="0.3">
      <c r="C38" s="28" t="s">
        <v>28</v>
      </c>
      <c r="D38" s="31">
        <v>1</v>
      </c>
      <c r="E38" s="31">
        <v>1</v>
      </c>
      <c r="F38" s="31">
        <v>0</v>
      </c>
      <c r="G38" s="31">
        <v>0</v>
      </c>
      <c r="H38" s="33">
        <f t="shared" si="5"/>
        <v>2</v>
      </c>
    </row>
    <row r="39" spans="3:14" ht="16.5" thickBot="1" x14ac:dyDescent="0.3">
      <c r="C39" s="28" t="s">
        <v>16</v>
      </c>
      <c r="D39" s="33">
        <f>SUM(D31:D38)</f>
        <v>43</v>
      </c>
      <c r="E39" s="33">
        <f>SUM(E31:E38)</f>
        <v>137</v>
      </c>
      <c r="F39" s="33">
        <f>SUM(F31:F38)</f>
        <v>11</v>
      </c>
      <c r="G39" s="33">
        <f>SUM(G31:G38)</f>
        <v>0</v>
      </c>
      <c r="H39" s="33">
        <f>SUM(H31:H38)</f>
        <v>191</v>
      </c>
    </row>
    <row r="40" spans="3:14" ht="16.5" thickBot="1" x14ac:dyDescent="0.3"/>
    <row r="41" spans="3:14" ht="16.5" thickBot="1" x14ac:dyDescent="0.3">
      <c r="C41" s="38" t="s">
        <v>39</v>
      </c>
      <c r="D41" s="56" t="s">
        <v>15</v>
      </c>
      <c r="E41" s="57"/>
      <c r="F41" s="57"/>
      <c r="G41" s="57"/>
      <c r="H41" s="57"/>
      <c r="I41" s="57"/>
      <c r="J41" s="58"/>
      <c r="K41" s="37"/>
      <c r="L41" s="37"/>
      <c r="M41" s="37"/>
      <c r="N41" s="37"/>
    </row>
    <row r="42" spans="3:14" ht="16.5" thickBot="1" x14ac:dyDescent="0.3">
      <c r="C42" s="24" t="s">
        <v>5</v>
      </c>
      <c r="D42" s="25" t="s">
        <v>12</v>
      </c>
      <c r="E42" s="25" t="s">
        <v>13</v>
      </c>
      <c r="F42" s="25" t="s">
        <v>6</v>
      </c>
      <c r="G42" s="25" t="s">
        <v>7</v>
      </c>
      <c r="H42" s="27" t="s">
        <v>8</v>
      </c>
      <c r="I42" s="27" t="s">
        <v>9</v>
      </c>
      <c r="J42" s="27" t="s">
        <v>16</v>
      </c>
    </row>
    <row r="43" spans="3:14" ht="16.5" thickBot="1" x14ac:dyDescent="0.3">
      <c r="C43" s="28" t="s">
        <v>22</v>
      </c>
      <c r="D43" s="30">
        <v>0</v>
      </c>
      <c r="E43" s="31">
        <v>0</v>
      </c>
      <c r="F43" s="31">
        <v>346</v>
      </c>
      <c r="G43" s="31">
        <f>1148-Q25</f>
        <v>1148</v>
      </c>
      <c r="H43" s="31">
        <v>216</v>
      </c>
      <c r="I43" s="31">
        <v>0</v>
      </c>
      <c r="J43" s="33">
        <f t="shared" ref="J43:J50" si="6">SUM(D43:I43)</f>
        <v>1710</v>
      </c>
    </row>
    <row r="44" spans="3:14" ht="16.5" thickBot="1" x14ac:dyDescent="0.3">
      <c r="C44" s="28" t="s">
        <v>23</v>
      </c>
      <c r="D44" s="31">
        <v>0</v>
      </c>
      <c r="E44" s="31">
        <v>0</v>
      </c>
      <c r="F44" s="31">
        <v>100</v>
      </c>
      <c r="G44" s="31">
        <v>248</v>
      </c>
      <c r="H44" s="31">
        <v>43</v>
      </c>
      <c r="I44" s="31">
        <v>0</v>
      </c>
      <c r="J44" s="33">
        <f t="shared" si="6"/>
        <v>391</v>
      </c>
    </row>
    <row r="45" spans="3:14" ht="16.5" thickBot="1" x14ac:dyDescent="0.3">
      <c r="C45" s="28" t="s">
        <v>24</v>
      </c>
      <c r="D45" s="31">
        <v>0</v>
      </c>
      <c r="E45" s="31">
        <v>0</v>
      </c>
      <c r="F45" s="31">
        <v>148</v>
      </c>
      <c r="G45" s="31">
        <v>466</v>
      </c>
      <c r="H45" s="31">
        <v>100</v>
      </c>
      <c r="I45" s="31">
        <v>0</v>
      </c>
      <c r="J45" s="33">
        <f t="shared" si="6"/>
        <v>714</v>
      </c>
    </row>
    <row r="46" spans="3:14" ht="16.5" thickBot="1" x14ac:dyDescent="0.3">
      <c r="C46" s="28" t="s">
        <v>25</v>
      </c>
      <c r="D46" s="31">
        <v>0</v>
      </c>
      <c r="E46" s="31">
        <v>0</v>
      </c>
      <c r="F46" s="31">
        <v>333</v>
      </c>
      <c r="G46" s="31">
        <v>1111</v>
      </c>
      <c r="H46" s="31">
        <v>248</v>
      </c>
      <c r="I46" s="31">
        <v>0</v>
      </c>
      <c r="J46" s="33">
        <f t="shared" si="6"/>
        <v>1692</v>
      </c>
    </row>
    <row r="47" spans="3:14" ht="16.5" thickBot="1" x14ac:dyDescent="0.3">
      <c r="C47" s="28" t="s">
        <v>26</v>
      </c>
      <c r="D47" s="31">
        <v>0</v>
      </c>
      <c r="E47" s="31">
        <v>0</v>
      </c>
      <c r="F47" s="31">
        <v>314</v>
      </c>
      <c r="G47" s="31">
        <f>1069-Q29</f>
        <v>1069</v>
      </c>
      <c r="H47" s="31">
        <v>221</v>
      </c>
      <c r="I47" s="31">
        <v>0</v>
      </c>
      <c r="J47" s="33">
        <f t="shared" si="6"/>
        <v>1604</v>
      </c>
    </row>
    <row r="48" spans="3:14" ht="16.5" thickBot="1" x14ac:dyDescent="0.3">
      <c r="C48" s="28" t="s">
        <v>27</v>
      </c>
      <c r="D48" s="31">
        <v>0</v>
      </c>
      <c r="E48" s="31">
        <v>0</v>
      </c>
      <c r="F48" s="31">
        <v>457</v>
      </c>
      <c r="G48" s="31">
        <f>1223-Q30</f>
        <v>1223</v>
      </c>
      <c r="H48" s="31">
        <v>228</v>
      </c>
      <c r="I48" s="31">
        <v>0</v>
      </c>
      <c r="J48" s="33">
        <f t="shared" si="6"/>
        <v>1908</v>
      </c>
    </row>
    <row r="49" spans="3:10" ht="16.5" thickBot="1" x14ac:dyDescent="0.3">
      <c r="C49" s="28" t="s">
        <v>11</v>
      </c>
      <c r="D49" s="31">
        <v>0</v>
      </c>
      <c r="E49" s="31">
        <v>0</v>
      </c>
      <c r="F49" s="32">
        <v>251</v>
      </c>
      <c r="G49" s="31">
        <v>552</v>
      </c>
      <c r="H49" s="31">
        <v>97</v>
      </c>
      <c r="I49" s="31">
        <v>0</v>
      </c>
      <c r="J49" s="33">
        <f t="shared" si="6"/>
        <v>900</v>
      </c>
    </row>
    <row r="50" spans="3:10" ht="16.5" thickBot="1" x14ac:dyDescent="0.3">
      <c r="C50" s="28" t="s">
        <v>28</v>
      </c>
      <c r="D50" s="31">
        <v>0</v>
      </c>
      <c r="E50" s="31">
        <v>0</v>
      </c>
      <c r="F50" s="31">
        <v>42</v>
      </c>
      <c r="G50" s="31">
        <v>112</v>
      </c>
      <c r="H50" s="31">
        <v>40</v>
      </c>
      <c r="I50" s="31">
        <v>0</v>
      </c>
      <c r="J50" s="33">
        <f t="shared" si="6"/>
        <v>194</v>
      </c>
    </row>
    <row r="51" spans="3:10" ht="16.5" thickBot="1" x14ac:dyDescent="0.3">
      <c r="C51" s="28" t="s">
        <v>16</v>
      </c>
      <c r="D51" s="33">
        <f>SUM(D43:D50)</f>
        <v>0</v>
      </c>
      <c r="E51" s="33">
        <f t="shared" ref="E51:J51" si="7">SUM(E43:E50)</f>
        <v>0</v>
      </c>
      <c r="F51" s="33">
        <f t="shared" si="7"/>
        <v>1991</v>
      </c>
      <c r="G51" s="33">
        <f t="shared" si="7"/>
        <v>5929</v>
      </c>
      <c r="H51" s="33">
        <f t="shared" si="7"/>
        <v>1193</v>
      </c>
      <c r="I51" s="33">
        <f t="shared" si="7"/>
        <v>0</v>
      </c>
      <c r="J51" s="33">
        <f t="shared" si="7"/>
        <v>9113</v>
      </c>
    </row>
  </sheetData>
  <sheetProtection algorithmName="SHA-512" hashValue="Y7unRBsDoGjo572DqMY7L3KMOj8+vz3JdFEA5PXtNeoqohjGd+sCMdIWzQ/RrTgGudQcZstCMV5zS+cvHU+AwQ==" saltValue="xHoiOp2x72qDHgSx/4yyw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2020-05-05T12:34:30Z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