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ettlement\Supplier_Settlement\Documentation\Standard Offer Bid Process\2026 SOP Bid Preparation files\"/>
    </mc:Choice>
  </mc:AlternateContent>
  <xr:revisionPtr revIDLastSave="0" documentId="13_ncr:1_{E8331B48-DAD3-492D-84DC-814949B27872}" xr6:coauthVersionLast="47" xr6:coauthVersionMax="47" xr10:uidLastSave="{00000000-0000-0000-0000-000000000000}"/>
  <bookViews>
    <workbookView xWindow="49170" yWindow="4965" windowWidth="29040" windowHeight="16440" tabRatio="765" xr2:uid="{00000000-000D-0000-FFFF-FFFF00000000}"/>
  </bookViews>
  <sheets>
    <sheet name="Total KWH All Customers Voltage" sheetId="1" r:id="rId1"/>
    <sheet name="Total KWH SOP Only Voltage" sheetId="2" r:id="rId2"/>
  </sheets>
  <externalReferences>
    <externalReference r:id="rId3"/>
    <externalReference r:id="rId4"/>
  </externalReferences>
  <definedNames>
    <definedName name="_xlnm.Print_Area" localSheetId="0">'Total KWH All Customers Voltage'!$A$1:$N$35</definedName>
    <definedName name="_xlnm.Print_Area" localSheetId="1">'Total KWH SOP Only Voltage'!$A$1:$N$35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2" l="1"/>
  <c r="F11" i="2"/>
  <c r="E11" i="2"/>
  <c r="D11" i="2"/>
  <c r="C11" i="2"/>
  <c r="B11" i="2"/>
  <c r="G11" i="1"/>
  <c r="F11" i="1"/>
  <c r="E11" i="1"/>
  <c r="D11" i="1"/>
  <c r="C11" i="1"/>
  <c r="B11" i="1"/>
  <c r="G10" i="2"/>
  <c r="F10" i="2"/>
  <c r="E10" i="2"/>
  <c r="D10" i="2"/>
  <c r="C10" i="2"/>
  <c r="B10" i="2"/>
  <c r="G10" i="1"/>
  <c r="F10" i="1"/>
  <c r="E10" i="1"/>
  <c r="D10" i="1"/>
  <c r="C10" i="1"/>
  <c r="B10" i="1"/>
  <c r="G19" i="2"/>
  <c r="F19" i="2"/>
  <c r="E19" i="2"/>
  <c r="D19" i="2"/>
  <c r="C19" i="2"/>
  <c r="B19" i="2"/>
  <c r="G18" i="2"/>
  <c r="F18" i="2"/>
  <c r="E18" i="2"/>
  <c r="D18" i="2"/>
  <c r="C18" i="2"/>
  <c r="B18" i="2"/>
  <c r="G17" i="2"/>
  <c r="F17" i="2"/>
  <c r="E17" i="2"/>
  <c r="D17" i="2"/>
  <c r="C17" i="2"/>
  <c r="B17" i="2"/>
  <c r="G16" i="2"/>
  <c r="F16" i="2"/>
  <c r="E16" i="2"/>
  <c r="D16" i="2"/>
  <c r="C16" i="2"/>
  <c r="B16" i="2"/>
  <c r="G15" i="2"/>
  <c r="F15" i="2"/>
  <c r="E15" i="2"/>
  <c r="D15" i="2"/>
  <c r="C15" i="2"/>
  <c r="B15" i="2"/>
  <c r="G14" i="2"/>
  <c r="F14" i="2"/>
  <c r="E14" i="2"/>
  <c r="D14" i="2"/>
  <c r="C14" i="2"/>
  <c r="B14" i="2"/>
  <c r="G19" i="1"/>
  <c r="F19" i="1"/>
  <c r="E19" i="1"/>
  <c r="D19" i="1"/>
  <c r="C19" i="1"/>
  <c r="B19" i="1"/>
  <c r="G18" i="1"/>
  <c r="F18" i="1"/>
  <c r="E18" i="1"/>
  <c r="D18" i="1"/>
  <c r="C18" i="1"/>
  <c r="B18" i="1"/>
  <c r="G17" i="1"/>
  <c r="F17" i="1"/>
  <c r="E17" i="1"/>
  <c r="D17" i="1"/>
  <c r="C17" i="1"/>
  <c r="B17" i="1"/>
  <c r="G16" i="1"/>
  <c r="F16" i="1"/>
  <c r="E16" i="1"/>
  <c r="D16" i="1"/>
  <c r="C16" i="1"/>
  <c r="B16" i="1"/>
  <c r="G15" i="1"/>
  <c r="F15" i="1"/>
  <c r="E15" i="1"/>
  <c r="D15" i="1"/>
  <c r="C15" i="1"/>
  <c r="B15" i="1"/>
  <c r="G14" i="1"/>
  <c r="F14" i="1"/>
  <c r="E14" i="1"/>
  <c r="D14" i="1"/>
  <c r="C14" i="1"/>
  <c r="B14" i="1"/>
  <c r="N10" i="1" l="1"/>
  <c r="G12" i="2"/>
  <c r="G27" i="2" s="1"/>
  <c r="G12" i="1"/>
  <c r="G26" i="1" s="1"/>
  <c r="E12" i="1"/>
  <c r="E26" i="1" s="1"/>
  <c r="D12" i="1"/>
  <c r="D26" i="1" s="1"/>
  <c r="C12" i="1"/>
  <c r="C26" i="1" s="1"/>
  <c r="B12" i="1"/>
  <c r="B27" i="1" s="1"/>
  <c r="N15" i="2"/>
  <c r="G20" i="2"/>
  <c r="E20" i="2"/>
  <c r="E33" i="2" s="1"/>
  <c r="C20" i="2"/>
  <c r="N15" i="1"/>
  <c r="G20" i="1"/>
  <c r="G30" i="1" s="1"/>
  <c r="E20" i="1"/>
  <c r="E30" i="1" s="1"/>
  <c r="N14" i="1"/>
  <c r="F20" i="2"/>
  <c r="B20" i="2"/>
  <c r="B30" i="2" s="1"/>
  <c r="D20" i="2"/>
  <c r="D31" i="2" s="1"/>
  <c r="B12" i="2"/>
  <c r="B27" i="2" s="1"/>
  <c r="D20" i="1"/>
  <c r="D31" i="1" s="1"/>
  <c r="F20" i="1"/>
  <c r="F33" i="1" s="1"/>
  <c r="B20" i="1"/>
  <c r="B33" i="1" s="1"/>
  <c r="N18" i="1"/>
  <c r="F12" i="1"/>
  <c r="F27" i="1" s="1"/>
  <c r="N10" i="2" l="1"/>
  <c r="C27" i="1"/>
  <c r="C28" i="1" s="1"/>
  <c r="D32" i="1"/>
  <c r="B30" i="1"/>
  <c r="G26" i="2"/>
  <c r="G28" i="2" s="1"/>
  <c r="C12" i="2"/>
  <c r="C26" i="2" s="1"/>
  <c r="C20" i="1"/>
  <c r="C30" i="1" s="1"/>
  <c r="B26" i="2"/>
  <c r="B28" i="2" s="1"/>
  <c r="F12" i="2"/>
  <c r="F27" i="2" s="1"/>
  <c r="E27" i="1"/>
  <c r="E28" i="1" s="1"/>
  <c r="N14" i="2"/>
  <c r="N16" i="1"/>
  <c r="N17" i="1"/>
  <c r="E30" i="2"/>
  <c r="E31" i="2"/>
  <c r="N19" i="2"/>
  <c r="N11" i="2"/>
  <c r="N16" i="2"/>
  <c r="N17" i="2"/>
  <c r="G31" i="1"/>
  <c r="G33" i="1"/>
  <c r="B31" i="1"/>
  <c r="F31" i="1"/>
  <c r="E33" i="1"/>
  <c r="F30" i="2"/>
  <c r="F31" i="2"/>
  <c r="F33" i="2"/>
  <c r="F32" i="2"/>
  <c r="E32" i="1"/>
  <c r="G27" i="1"/>
  <c r="G28" i="1" s="1"/>
  <c r="E12" i="2"/>
  <c r="E26" i="2" s="1"/>
  <c r="D33" i="2"/>
  <c r="N19" i="1"/>
  <c r="N18" i="2"/>
  <c r="N11" i="1"/>
  <c r="D12" i="2"/>
  <c r="D27" i="2" s="1"/>
  <c r="N12" i="1"/>
  <c r="G31" i="2"/>
  <c r="G30" i="2"/>
  <c r="G33" i="2"/>
  <c r="G32" i="2"/>
  <c r="C31" i="2"/>
  <c r="C30" i="2"/>
  <c r="C33" i="2"/>
  <c r="C32" i="2"/>
  <c r="B31" i="2"/>
  <c r="D27" i="1"/>
  <c r="D28" i="1" s="1"/>
  <c r="F26" i="1"/>
  <c r="F28" i="1" s="1"/>
  <c r="D33" i="1"/>
  <c r="F30" i="1"/>
  <c r="D30" i="1"/>
  <c r="B32" i="2"/>
  <c r="D30" i="2"/>
  <c r="B26" i="1"/>
  <c r="B28" i="1" s="1"/>
  <c r="F32" i="1"/>
  <c r="B33" i="2"/>
  <c r="E32" i="2"/>
  <c r="N20" i="2"/>
  <c r="B32" i="1"/>
  <c r="G32" i="1"/>
  <c r="E31" i="1"/>
  <c r="D32" i="2"/>
  <c r="E34" i="1" l="1"/>
  <c r="F26" i="2"/>
  <c r="F28" i="2" s="1"/>
  <c r="C32" i="1"/>
  <c r="G34" i="1"/>
  <c r="G34" i="2"/>
  <c r="F34" i="2"/>
  <c r="N30" i="2"/>
  <c r="E34" i="2"/>
  <c r="F34" i="1"/>
  <c r="D26" i="2"/>
  <c r="D28" i="2" s="1"/>
  <c r="N20" i="1"/>
  <c r="N30" i="1" s="1"/>
  <c r="N27" i="1"/>
  <c r="C33" i="1"/>
  <c r="D34" i="1"/>
  <c r="D34" i="2"/>
  <c r="C27" i="2"/>
  <c r="C28" i="2" s="1"/>
  <c r="C31" i="1"/>
  <c r="N26" i="1"/>
  <c r="B34" i="1"/>
  <c r="N12" i="2"/>
  <c r="N26" i="2" s="1"/>
  <c r="C34" i="2"/>
  <c r="B34" i="2"/>
  <c r="E27" i="2"/>
  <c r="E28" i="2" s="1"/>
  <c r="N32" i="2"/>
  <c r="N31" i="2"/>
  <c r="N33" i="2"/>
  <c r="C34" i="1" l="1"/>
  <c r="N33" i="1"/>
  <c r="N31" i="1"/>
  <c r="N32" i="1"/>
  <c r="N28" i="1"/>
  <c r="N34" i="2"/>
  <c r="N27" i="2"/>
  <c r="N28" i="2" s="1"/>
  <c r="N34" i="1" l="1"/>
</calcChain>
</file>

<file path=xl/sharedStrings.xml><?xml version="1.0" encoding="utf-8"?>
<sst xmlns="http://schemas.openxmlformats.org/spreadsheetml/2006/main" count="79" uniqueCount="40">
  <si>
    <t>Central Maine Power Company</t>
  </si>
  <si>
    <t xml:space="preserve">Targeted Rates &amp; Contract Customers in the Core Rate Class </t>
  </si>
  <si>
    <t>They Would Have Been in Absent the Targeted Rates</t>
  </si>
  <si>
    <t>SOP Purposes All Customers</t>
  </si>
  <si>
    <t>Class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</si>
  <si>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</si>
  <si>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</si>
  <si>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</si>
  <si>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</si>
  <si>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</si>
  <si>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</si>
  <si>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</si>
  <si>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</si>
  <si>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</si>
  <si>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</si>
  <si>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</si>
  <si>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</si>
  <si>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YTD Total</t>
  </si>
  <si>
    <t>MGS-S</t>
  </si>
  <si>
    <t>MGS-P</t>
  </si>
  <si>
    <t>Total Medium Non-Residential</t>
  </si>
  <si>
    <t>IGS-S</t>
  </si>
  <si>
    <t>IGS-P</t>
  </si>
  <si>
    <t>LGS-S</t>
  </si>
  <si>
    <t>LGS-P</t>
  </si>
  <si>
    <t>LGS-ST</t>
  </si>
  <si>
    <t>LGS-T</t>
  </si>
  <si>
    <t>Total Large Non-Residential</t>
  </si>
  <si>
    <t>Voltage Level Percentages</t>
  </si>
  <si>
    <t>Medium</t>
  </si>
  <si>
    <t xml:space="preserve">   Secondary</t>
  </si>
  <si>
    <t xml:space="preserve">   Primary</t>
  </si>
  <si>
    <t>Large</t>
  </si>
  <si>
    <t xml:space="preserve">   Subtransmission</t>
  </si>
  <si>
    <t xml:space="preserve">   Transmission</t>
  </si>
  <si>
    <t/>
  </si>
  <si>
    <t>SOP Purposes SOP Only Customers</t>
  </si>
  <si>
    <t>2026 Billing Units - All Customers - YTD As Billed</t>
  </si>
  <si>
    <t>August 2026 Bid</t>
  </si>
  <si>
    <t>2026 Billing Units - SOP Only Customers - YTD As Billed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</si>
</sst>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0"/>
      <name val="Arial"/>
    </font>
    <font>
      <sz val="10"/>
      <name val="Arial"/>
      <family val="2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1" applyFont="1" applyFill="1" applyAlignment="1">
      <alignment horizontal="centerContinuous"/>
    </xf>
    <xf numFmtId="0" fontId="1" fillId="0" borderId="0" xfId="1" applyFont="1" applyFill="1"/>
    <xf numFmtId="0" fontId="1" fillId="0" borderId="0" xfId="1" applyFill="1" applyAlignment="1">
      <alignment horizontal="centerContinuous"/>
    </xf>
    <xf numFmtId="0" fontId="1" fillId="0" borderId="0" xfId="1" applyFill="1"/>
    <xf numFmtId="0" fontId="3" fillId="0" borderId="0" xfId="1" applyFont="1" applyFill="1" applyBorder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Continuous"/>
    </xf>
    <xf numFmtId="0" fontId="5" fillId="0" borderId="3" xfId="1" applyFont="1" applyFill="1" applyBorder="1" applyAlignment="1">
      <alignment horizontal="centerContinuous"/>
    </xf>
    <xf numFmtId="0" fontId="6" fillId="0" borderId="4" xfId="2" applyFont="1" applyFill="1" applyBorder="1" applyAlignment="1">
      <alignment horizontal="left" wrapText="1"/>
    </xf>
    <xf numFmtId="3" fontId="1" fillId="0" borderId="0" xfId="1" applyNumberFormat="1" applyFill="1" applyBorder="1"/>
    <xf numFmtId="3" fontId="1" fillId="0" borderId="5" xfId="1" applyNumberFormat="1" applyFill="1" applyBorder="1"/>
    <xf numFmtId="0" fontId="6" fillId="0" borderId="1" xfId="2" applyFont="1" applyFill="1" applyBorder="1" applyAlignment="1">
      <alignment horizontal="left" wrapText="1"/>
    </xf>
    <xf numFmtId="3" fontId="1" fillId="0" borderId="2" xfId="1" applyNumberFormat="1" applyFill="1" applyBorder="1"/>
    <xf numFmtId="3" fontId="1" fillId="0" borderId="1" xfId="1" applyNumberFormat="1" applyFill="1" applyBorder="1"/>
    <xf numFmtId="0" fontId="1" fillId="0" borderId="1" xfId="1" applyFont="1" applyFill="1" applyBorder="1"/>
    <xf numFmtId="3" fontId="1" fillId="0" borderId="0" xfId="1" applyNumberFormat="1" applyFill="1"/>
    <xf numFmtId="0" fontId="1" fillId="0" borderId="0" xfId="1" applyFont="1" applyFill="1" applyBorder="1"/>
    <xf numFmtId="164" fontId="1" fillId="0" borderId="0" xfId="3" applyNumberFormat="1" applyFill="1" applyBorder="1"/>
    <xf numFmtId="0" fontId="1" fillId="0" borderId="0" xfId="1" applyFill="1" applyBorder="1"/>
    <xf numFmtId="0" fontId="7" fillId="0" borderId="0" xfId="1" applyFont="1" applyFill="1"/>
    <xf numFmtId="3" fontId="1" fillId="0" borderId="6" xfId="1" applyNumberFormat="1" applyFill="1" applyBorder="1"/>
    <xf numFmtId="0" fontId="6" fillId="0" borderId="0" xfId="2" applyFont="1" applyFill="1" applyBorder="1" applyAlignment="1">
      <alignment horizontal="left" wrapText="1"/>
    </xf>
    <xf numFmtId="0" fontId="4" fillId="0" borderId="0" xfId="1" applyFont="1" applyFill="1" applyBorder="1" applyAlignment="1">
      <alignment horizontal="centerContinuous"/>
    </xf>
    <xf numFmtId="0" fontId="8" fillId="0" borderId="0" xfId="1" applyFont="1" applyFill="1" applyAlignment="1">
      <alignment horizontal="centerContinuous"/>
    </xf>
    <xf numFmtId="0" fontId="8" fillId="0" borderId="0" xfId="1" applyFont="1" applyFill="1"/>
  </cellXfs>
  <cellStyles count="4">
    <cellStyle name="Normal" xfId="0" builtinId="0"/>
    <cellStyle name="Normal_AllinCoreRecalculated2" xfId="1" xr:uid="{00000000-0005-0000-0000-000001000000}"/>
    <cellStyle name="Normal_Sheet1" xfId="2" xr:uid="{00000000-0005-0000-0000-00000200000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arge%20Billed%20YTD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edium%20Billed%20YTD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All  CY"/>
      <sheetName val="Summary SOP CY"/>
    </sheetNames>
    <sheetDataSet>
      <sheetData sheetId="0">
        <row r="11">
          <cell r="C11">
            <v>29863593.916000016</v>
          </cell>
          <cell r="D11">
            <v>49572757.73800002</v>
          </cell>
          <cell r="E11">
            <v>26768240.968999986</v>
          </cell>
          <cell r="F11">
            <v>29920646.845999986</v>
          </cell>
          <cell r="G11">
            <v>27600729.781999994</v>
          </cell>
          <cell r="H11">
            <v>30558179.833999999</v>
          </cell>
        </row>
        <row r="20">
          <cell r="C20">
            <v>12824759.204</v>
          </cell>
          <cell r="D20">
            <v>11486929.249000002</v>
          </cell>
          <cell r="E20">
            <v>11987068.404999997</v>
          </cell>
          <cell r="F20">
            <v>12688796.923999997</v>
          </cell>
          <cell r="G20">
            <v>11333510.484000001</v>
          </cell>
          <cell r="H20">
            <v>12070407.249000005</v>
          </cell>
        </row>
        <row r="29">
          <cell r="C29">
            <v>7832378.1799999997</v>
          </cell>
          <cell r="D29">
            <v>5450942.129999999</v>
          </cell>
          <cell r="E29">
            <v>8041962.4110000003</v>
          </cell>
          <cell r="F29">
            <v>8707484.9400000013</v>
          </cell>
          <cell r="G29">
            <v>8537068.1600000001</v>
          </cell>
          <cell r="H29">
            <v>8106619.9699999997</v>
          </cell>
        </row>
        <row r="38">
          <cell r="C38">
            <v>34950806.013999999</v>
          </cell>
          <cell r="D38">
            <v>35448800.803999998</v>
          </cell>
          <cell r="E38">
            <v>39429508.818999998</v>
          </cell>
          <cell r="F38">
            <v>42055779.338999987</v>
          </cell>
          <cell r="G38">
            <v>40186509.045999996</v>
          </cell>
          <cell r="H38">
            <v>42768443.489</v>
          </cell>
        </row>
        <row r="47">
          <cell r="C47">
            <v>57037940.341000006</v>
          </cell>
          <cell r="D47">
            <v>52380425.000000015</v>
          </cell>
          <cell r="E47">
            <v>55600258.304999992</v>
          </cell>
          <cell r="F47">
            <v>56771420.857999995</v>
          </cell>
          <cell r="G47">
            <v>48880397.63000001</v>
          </cell>
          <cell r="H47">
            <v>48083092.915999994</v>
          </cell>
        </row>
        <row r="56">
          <cell r="C56">
            <v>29027088.117999997</v>
          </cell>
          <cell r="D56">
            <v>25348013.902999997</v>
          </cell>
          <cell r="E56">
            <v>39004249.225000001</v>
          </cell>
          <cell r="F56">
            <v>49810102.727000006</v>
          </cell>
          <cell r="G56">
            <v>41651824.435999997</v>
          </cell>
          <cell r="H56">
            <v>41996010.141000003</v>
          </cell>
        </row>
      </sheetData>
      <sheetData sheetId="1">
        <row r="11">
          <cell r="C11">
            <v>2331175.5980000002</v>
          </cell>
          <cell r="D11">
            <v>1849314.7539999997</v>
          </cell>
          <cell r="E11">
            <v>2063857.548</v>
          </cell>
          <cell r="F11">
            <v>2320320.0239999997</v>
          </cell>
          <cell r="G11">
            <v>2185320.2200000002</v>
          </cell>
          <cell r="H11">
            <v>2485542.2799999993</v>
          </cell>
        </row>
        <row r="20">
          <cell r="C20">
            <v>1138211.953</v>
          </cell>
          <cell r="D20">
            <v>1201123.0249999999</v>
          </cell>
          <cell r="E20">
            <v>1078842.051</v>
          </cell>
          <cell r="F20">
            <v>935444.51699999999</v>
          </cell>
          <cell r="G20">
            <v>905048.96199999994</v>
          </cell>
          <cell r="H20">
            <v>930513.64500000002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8">
          <cell r="C38">
            <v>459075.4</v>
          </cell>
          <cell r="D38">
            <v>400948.10000000003</v>
          </cell>
          <cell r="E38">
            <v>401026.5</v>
          </cell>
          <cell r="F38">
            <v>453658.25</v>
          </cell>
          <cell r="G38">
            <v>582426.29999999993</v>
          </cell>
          <cell r="H38">
            <v>606277.20000000007</v>
          </cell>
        </row>
        <row r="47">
          <cell r="C47">
            <v>1969130.2950000002</v>
          </cell>
          <cell r="D47">
            <v>2294638.1919999998</v>
          </cell>
          <cell r="E47">
            <v>2310688.0770000005</v>
          </cell>
          <cell r="F47">
            <v>2482444.3640000001</v>
          </cell>
          <cell r="G47">
            <v>1962972.327</v>
          </cell>
          <cell r="H47">
            <v>1750135.9179999998</v>
          </cell>
        </row>
        <row r="56">
          <cell r="C56">
            <v>790973.44200000004</v>
          </cell>
          <cell r="D56">
            <v>593240.92299999995</v>
          </cell>
          <cell r="E56">
            <v>775688.02500000002</v>
          </cell>
          <cell r="F56">
            <v>801359.80300000007</v>
          </cell>
          <cell r="G56">
            <v>651400.05099999998</v>
          </cell>
          <cell r="H56">
            <v>815982.76699999999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Y Summary MGS-S"/>
      <sheetName val="CY Summary MGS-P"/>
      <sheetName val="CY Summary MGS"/>
    </sheetNames>
    <sheetDataSet>
      <sheetData sheetId="0">
        <row r="12">
          <cell r="C12">
            <v>183206111.56099999</v>
          </cell>
          <cell r="D12">
            <v>148264232.93900001</v>
          </cell>
          <cell r="E12">
            <v>155178207.63300002</v>
          </cell>
          <cell r="F12">
            <v>152211441.43899998</v>
          </cell>
          <cell r="G12">
            <v>137380432.23899999</v>
          </cell>
          <cell r="H12">
            <v>152692145.04299998</v>
          </cell>
        </row>
        <row r="19">
          <cell r="C19">
            <v>49055619.478</v>
          </cell>
          <cell r="D19">
            <v>43397851.108999997</v>
          </cell>
          <cell r="E19">
            <v>45221449.052000001</v>
          </cell>
          <cell r="F19">
            <v>42072357.202</v>
          </cell>
          <cell r="G19">
            <v>37562005.300999999</v>
          </cell>
          <cell r="H19">
            <v>42552928.788999997</v>
          </cell>
        </row>
      </sheetData>
      <sheetData sheetId="1">
        <row r="12">
          <cell r="C12">
            <v>6486218.1689999988</v>
          </cell>
          <cell r="D12">
            <v>5754948.0049999999</v>
          </cell>
          <cell r="E12">
            <v>5554407.415</v>
          </cell>
          <cell r="F12">
            <v>5487101.5109999999</v>
          </cell>
          <cell r="G12">
            <v>4942213.727</v>
          </cell>
          <cell r="H12">
            <v>5139451.227</v>
          </cell>
        </row>
        <row r="19">
          <cell r="C19">
            <v>1860708.5859999997</v>
          </cell>
          <cell r="D19">
            <v>1610391.9950000001</v>
          </cell>
          <cell r="E19">
            <v>1412001.257</v>
          </cell>
          <cell r="F19">
            <v>1464087.432</v>
          </cell>
          <cell r="G19">
            <v>1221772.439</v>
          </cell>
          <cell r="H19">
            <v>1182387.2179999999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8"/>
  <sheetViews>
    <sheetView tabSelected="1" zoomScaleNormal="100" workbookViewId="0"/>
  </sheetViews>
  <sheetFormatPr defaultColWidth="9.140625" defaultRowHeight="12.75" x14ac:dyDescent="0.2"/>
  <cols>
    <col min="1" max="1" width="31.28515625" style="4" customWidth="1"/>
    <col min="2" max="2" width="17.28515625" style="4" bestFit="1" customWidth="1"/>
    <col min="3" max="3" width="12.7109375" style="4" bestFit="1" customWidth="1"/>
    <col min="4" max="5" width="12.42578125" style="4" bestFit="1" customWidth="1"/>
    <col min="6" max="7" width="15" style="4" bestFit="1" customWidth="1"/>
    <col min="8" max="11" width="14.85546875" style="4" bestFit="1" customWidth="1"/>
    <col min="12" max="12" width="16.42578125" style="4" bestFit="1" customWidth="1"/>
    <col min="13" max="13" width="11.28515625" style="4" customWidth="1"/>
    <col min="14" max="14" width="13.7109375" style="4" bestFit="1" customWidth="1"/>
    <col min="15" max="16384" width="9.140625" style="4"/>
  </cols>
  <sheetData>
    <row r="1" spans="1:14" x14ac:dyDescent="0.2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A2" s="5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5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26" customFormat="1" x14ac:dyDescent="0.2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 s="26" customFormat="1" x14ac:dyDescent="0.2">
      <c r="A6" s="24" t="s">
        <v>38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12.75" customHeight="1" x14ac:dyDescent="0.2">
      <c r="A7" s="6"/>
    </row>
    <row r="8" spans="1:14" ht="12.75" customHeight="1" x14ac:dyDescent="0.2"/>
    <row r="9" spans="1:14" ht="12.75" customHeight="1" x14ac:dyDescent="0.2">
      <c r="A9" s="7" t="s">
        <v>4</v>
      </c>
      <c r="B9" s="8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8" t="s">
        <v>11</v>
      </c>
      <c r="I9" s="8" t="s">
        <v>12</v>
      </c>
      <c r="J9" s="8" t="s">
        <v>13</v>
      </c>
      <c r="K9" s="8" t="s">
        <v>14</v>
      </c>
      <c r="L9" s="8" t="s">
        <v>15</v>
      </c>
      <c r="M9" s="8" t="s">
        <v>16</v>
      </c>
      <c r="N9" s="9" t="s">
        <v>17</v>
      </c>
    </row>
    <row r="10" spans="1:14" ht="12.75" customHeight="1" x14ac:dyDescent="0.2">
      <c r="A10" s="10" t="s">
        <v>18</v>
      </c>
      <c r="B10" s="11">
        <f>'[2]CY Summary MGS-S'!C$12</f>
        <v>183206111.56099999</v>
      </c>
      <c r="C10" s="11">
        <f>'[2]CY Summary MGS-S'!D$12</f>
        <v>148264232.93900001</v>
      </c>
      <c r="D10" s="11">
        <f>'[2]CY Summary MGS-S'!E$12</f>
        <v>155178207.63300002</v>
      </c>
      <c r="E10" s="11">
        <f>'[2]CY Summary MGS-S'!F$12</f>
        <v>152211441.43899998</v>
      </c>
      <c r="F10" s="11">
        <f>'[2]CY Summary MGS-S'!G$12</f>
        <v>137380432.23899999</v>
      </c>
      <c r="G10" s="11">
        <f>'[2]CY Summary MGS-S'!H$12</f>
        <v>152692145.04299998</v>
      </c>
      <c r="H10" s="11"/>
      <c r="I10" s="11"/>
      <c r="J10" s="11"/>
      <c r="K10" s="11"/>
      <c r="L10" s="11"/>
      <c r="M10" s="11"/>
      <c r="N10" s="12">
        <f>SUM(B10:M10)</f>
        <v>928932570.85399997</v>
      </c>
    </row>
    <row r="11" spans="1:14" ht="12.75" customHeight="1" x14ac:dyDescent="0.2">
      <c r="A11" s="10" t="s">
        <v>19</v>
      </c>
      <c r="B11" s="11">
        <f>'[2]CY Summary MGS-P'!C$12</f>
        <v>6486218.1689999988</v>
      </c>
      <c r="C11" s="11">
        <f>'[2]CY Summary MGS-P'!D$12</f>
        <v>5754948.0049999999</v>
      </c>
      <c r="D11" s="11">
        <f>'[2]CY Summary MGS-P'!E$12</f>
        <v>5554407.415</v>
      </c>
      <c r="E11" s="11">
        <f>'[2]CY Summary MGS-P'!F$12</f>
        <v>5487101.5109999999</v>
      </c>
      <c r="F11" s="11">
        <f>'[2]CY Summary MGS-P'!G$12</f>
        <v>4942213.727</v>
      </c>
      <c r="G11" s="11">
        <f>'[2]CY Summary MGS-P'!H$12</f>
        <v>5139451.227</v>
      </c>
      <c r="H11" s="11"/>
      <c r="I11" s="11"/>
      <c r="J11" s="11"/>
      <c r="K11" s="11"/>
      <c r="L11" s="11"/>
      <c r="M11" s="11"/>
      <c r="N11" s="12">
        <f>SUM(B11:M11)</f>
        <v>33364340.053999998</v>
      </c>
    </row>
    <row r="12" spans="1:14" ht="12.75" customHeight="1" x14ac:dyDescent="0.2">
      <c r="A12" s="13" t="s">
        <v>20</v>
      </c>
      <c r="B12" s="14">
        <f>SUM(B10:B11)</f>
        <v>189692329.72999999</v>
      </c>
      <c r="C12" s="14">
        <f t="shared" ref="C12:H12" si="0">SUM(C10:C11)</f>
        <v>154019180.94400001</v>
      </c>
      <c r="D12" s="14">
        <f t="shared" si="0"/>
        <v>160732615.04800001</v>
      </c>
      <c r="E12" s="14">
        <f t="shared" si="0"/>
        <v>157698542.94999999</v>
      </c>
      <c r="F12" s="14">
        <f t="shared" si="0"/>
        <v>142322645.96599999</v>
      </c>
      <c r="G12" s="14">
        <f t="shared" si="0"/>
        <v>157831596.26999998</v>
      </c>
      <c r="H12" s="14"/>
      <c r="I12" s="14"/>
      <c r="J12" s="14"/>
      <c r="K12" s="14"/>
      <c r="L12" s="14"/>
      <c r="M12" s="14"/>
      <c r="N12" s="15">
        <f>SUM(B12:M12)</f>
        <v>962296910.90799987</v>
      </c>
    </row>
    <row r="13" spans="1:14" ht="12.75" customHeight="1" x14ac:dyDescent="0.2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2"/>
    </row>
    <row r="14" spans="1:14" ht="12.75" customHeight="1" x14ac:dyDescent="0.2">
      <c r="A14" s="10" t="s">
        <v>21</v>
      </c>
      <c r="B14" s="11">
        <f>'[1]Summary All  CY'!C$11</f>
        <v>29863593.916000016</v>
      </c>
      <c r="C14" s="11">
        <f>'[1]Summary All  CY'!D$11</f>
        <v>49572757.73800002</v>
      </c>
      <c r="D14" s="11">
        <f>'[1]Summary All  CY'!E$11</f>
        <v>26768240.968999986</v>
      </c>
      <c r="E14" s="11">
        <f>'[1]Summary All  CY'!F$11</f>
        <v>29920646.845999986</v>
      </c>
      <c r="F14" s="11">
        <f>'[1]Summary All  CY'!G$11</f>
        <v>27600729.781999994</v>
      </c>
      <c r="G14" s="11">
        <f>'[1]Summary All  CY'!H$11</f>
        <v>30558179.833999999</v>
      </c>
      <c r="H14" s="11"/>
      <c r="I14" s="11"/>
      <c r="J14" s="11"/>
      <c r="K14" s="11"/>
      <c r="L14" s="11"/>
      <c r="M14" s="11"/>
      <c r="N14" s="12">
        <f>SUM(B14:M14)</f>
        <v>194284149.08500001</v>
      </c>
    </row>
    <row r="15" spans="1:14" ht="12.75" customHeight="1" x14ac:dyDescent="0.2">
      <c r="A15" s="10" t="s">
        <v>22</v>
      </c>
      <c r="B15" s="11">
        <f>'[1]Summary All  CY'!C$20</f>
        <v>12824759.204</v>
      </c>
      <c r="C15" s="11">
        <f>'[1]Summary All  CY'!D$20</f>
        <v>11486929.249000002</v>
      </c>
      <c r="D15" s="11">
        <f>'[1]Summary All  CY'!E$20</f>
        <v>11987068.404999997</v>
      </c>
      <c r="E15" s="11">
        <f>'[1]Summary All  CY'!F$20</f>
        <v>12688796.923999997</v>
      </c>
      <c r="F15" s="11">
        <f>'[1]Summary All  CY'!G$20</f>
        <v>11333510.484000001</v>
      </c>
      <c r="G15" s="11">
        <f>'[1]Summary All  CY'!H$20</f>
        <v>12070407.249000005</v>
      </c>
      <c r="H15" s="11"/>
      <c r="I15" s="11"/>
      <c r="J15" s="11"/>
      <c r="K15" s="11"/>
      <c r="L15" s="11"/>
      <c r="M15" s="11"/>
      <c r="N15" s="12">
        <f t="shared" ref="N15:N20" si="1">SUM(B15:M15)</f>
        <v>72391471.514999986</v>
      </c>
    </row>
    <row r="16" spans="1:14" ht="12.75" customHeight="1" x14ac:dyDescent="0.2">
      <c r="A16" s="10" t="s">
        <v>23</v>
      </c>
      <c r="B16" s="11">
        <f>'[1]Summary All  CY'!C$29</f>
        <v>7832378.1799999997</v>
      </c>
      <c r="C16" s="11">
        <f>'[1]Summary All  CY'!D$29</f>
        <v>5450942.129999999</v>
      </c>
      <c r="D16" s="11">
        <f>'[1]Summary All  CY'!E$29</f>
        <v>8041962.4110000003</v>
      </c>
      <c r="E16" s="11">
        <f>'[1]Summary All  CY'!F$29</f>
        <v>8707484.9400000013</v>
      </c>
      <c r="F16" s="11">
        <f>'[1]Summary All  CY'!G$29</f>
        <v>8537068.1600000001</v>
      </c>
      <c r="G16" s="11">
        <f>'[1]Summary All  CY'!H$29</f>
        <v>8106619.9699999997</v>
      </c>
      <c r="H16" s="11"/>
      <c r="I16" s="11"/>
      <c r="J16" s="11"/>
      <c r="K16" s="11"/>
      <c r="L16" s="11"/>
      <c r="M16" s="11"/>
      <c r="N16" s="12">
        <f t="shared" si="1"/>
        <v>46676455.791000001</v>
      </c>
    </row>
    <row r="17" spans="1:14" ht="12.75" customHeight="1" x14ac:dyDescent="0.2">
      <c r="A17" s="10" t="s">
        <v>24</v>
      </c>
      <c r="B17" s="11">
        <f>'[1]Summary All  CY'!C$38</f>
        <v>34950806.013999999</v>
      </c>
      <c r="C17" s="11">
        <f>'[1]Summary All  CY'!D$38</f>
        <v>35448800.803999998</v>
      </c>
      <c r="D17" s="11">
        <f>'[1]Summary All  CY'!E$38</f>
        <v>39429508.818999998</v>
      </c>
      <c r="E17" s="11">
        <f>'[1]Summary All  CY'!F$38</f>
        <v>42055779.338999987</v>
      </c>
      <c r="F17" s="11">
        <f>'[1]Summary All  CY'!G$38</f>
        <v>40186509.045999996</v>
      </c>
      <c r="G17" s="11">
        <f>'[1]Summary All  CY'!H$38</f>
        <v>42768443.489</v>
      </c>
      <c r="H17" s="11"/>
      <c r="I17" s="11"/>
      <c r="J17" s="11"/>
      <c r="K17" s="11"/>
      <c r="L17" s="11"/>
      <c r="M17" s="11"/>
      <c r="N17" s="12">
        <f t="shared" si="1"/>
        <v>234839847.51099998</v>
      </c>
    </row>
    <row r="18" spans="1:14" ht="12.75" customHeight="1" x14ac:dyDescent="0.2">
      <c r="A18" s="10" t="s">
        <v>25</v>
      </c>
      <c r="B18" s="11">
        <f>'[1]Summary All  CY'!C$47</f>
        <v>57037940.341000006</v>
      </c>
      <c r="C18" s="11">
        <f>'[1]Summary All  CY'!D$47</f>
        <v>52380425.000000015</v>
      </c>
      <c r="D18" s="11">
        <f>'[1]Summary All  CY'!E$47</f>
        <v>55600258.304999992</v>
      </c>
      <c r="E18" s="11">
        <f>'[1]Summary All  CY'!F$47</f>
        <v>56771420.857999995</v>
      </c>
      <c r="F18" s="11">
        <f>'[1]Summary All  CY'!G$47</f>
        <v>48880397.63000001</v>
      </c>
      <c r="G18" s="11">
        <f>'[1]Summary All  CY'!H$47</f>
        <v>48083092.915999994</v>
      </c>
      <c r="H18" s="11"/>
      <c r="I18" s="11"/>
      <c r="J18" s="11"/>
      <c r="K18" s="11"/>
      <c r="L18" s="11"/>
      <c r="M18" s="11"/>
      <c r="N18" s="12">
        <f t="shared" si="1"/>
        <v>318753535.05000001</v>
      </c>
    </row>
    <row r="19" spans="1:14" ht="12.75" customHeight="1" x14ac:dyDescent="0.2">
      <c r="A19" s="10" t="s">
        <v>26</v>
      </c>
      <c r="B19" s="11">
        <f>'[1]Summary All  CY'!C$56</f>
        <v>29027088.117999997</v>
      </c>
      <c r="C19" s="11">
        <f>'[1]Summary All  CY'!D$56</f>
        <v>25348013.902999997</v>
      </c>
      <c r="D19" s="11">
        <f>'[1]Summary All  CY'!E$56</f>
        <v>39004249.225000001</v>
      </c>
      <c r="E19" s="11">
        <f>'[1]Summary All  CY'!F$56</f>
        <v>49810102.727000006</v>
      </c>
      <c r="F19" s="11">
        <f>'[1]Summary All  CY'!G$56</f>
        <v>41651824.435999997</v>
      </c>
      <c r="G19" s="11">
        <f>'[1]Summary All  CY'!H$56</f>
        <v>41996010.141000003</v>
      </c>
      <c r="H19" s="11"/>
      <c r="I19" s="11"/>
      <c r="J19" s="11"/>
      <c r="K19" s="11"/>
      <c r="L19" s="11"/>
      <c r="M19" s="11"/>
      <c r="N19" s="12">
        <f t="shared" si="1"/>
        <v>226837288.54999998</v>
      </c>
    </row>
    <row r="20" spans="1:14" ht="12.75" customHeight="1" x14ac:dyDescent="0.2">
      <c r="A20" s="16" t="s">
        <v>27</v>
      </c>
      <c r="B20" s="14">
        <f>SUM(B14:B19)</f>
        <v>171536565.77300003</v>
      </c>
      <c r="C20" s="14">
        <f t="shared" ref="C20:H20" si="2">SUM(C14:C19)</f>
        <v>179687868.824</v>
      </c>
      <c r="D20" s="14">
        <f t="shared" si="2"/>
        <v>180831288.13399997</v>
      </c>
      <c r="E20" s="14">
        <f t="shared" si="2"/>
        <v>199954231.63399994</v>
      </c>
      <c r="F20" s="14">
        <f t="shared" si="2"/>
        <v>178190039.53799999</v>
      </c>
      <c r="G20" s="14">
        <f t="shared" si="2"/>
        <v>183582753.59900001</v>
      </c>
      <c r="H20" s="14"/>
      <c r="I20" s="14"/>
      <c r="J20" s="14"/>
      <c r="K20" s="14"/>
      <c r="L20" s="14"/>
      <c r="M20" s="14"/>
      <c r="N20" s="15">
        <f t="shared" si="1"/>
        <v>1093782747.5019999</v>
      </c>
    </row>
    <row r="21" spans="1:14" ht="12.75" customHeight="1" x14ac:dyDescent="0.2">
      <c r="A21" s="23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12.75" customHeight="1" x14ac:dyDescent="0.2">
      <c r="A22" s="2"/>
      <c r="B22" s="17"/>
    </row>
    <row r="23" spans="1:14" ht="12.75" customHeight="1" x14ac:dyDescent="0.2">
      <c r="A23" s="18" t="s">
        <v>28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ht="12.75" customHeight="1" x14ac:dyDescent="0.2">
      <c r="A24" s="18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ht="12.75" customHeight="1" x14ac:dyDescent="0.2">
      <c r="A25" s="18" t="s">
        <v>29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4" ht="12.75" customHeight="1" x14ac:dyDescent="0.2">
      <c r="A26" s="18" t="s">
        <v>30</v>
      </c>
      <c r="B26" s="19">
        <f>+B10/B12</f>
        <v>0.96580663974008751</v>
      </c>
      <c r="C26" s="19">
        <f t="shared" ref="C26:N26" si="3">+C10/C12</f>
        <v>0.96263486164692402</v>
      </c>
      <c r="D26" s="19">
        <f t="shared" si="3"/>
        <v>0.96544318392790873</v>
      </c>
      <c r="E26" s="19">
        <f t="shared" si="3"/>
        <v>0.96520512232798661</v>
      </c>
      <c r="F26" s="19">
        <f t="shared" si="3"/>
        <v>0.965274579505916</v>
      </c>
      <c r="G26" s="19">
        <f t="shared" si="3"/>
        <v>0.96743712064973342</v>
      </c>
      <c r="H26" s="19"/>
      <c r="I26" s="19"/>
      <c r="J26" s="19"/>
      <c r="K26" s="19"/>
      <c r="L26" s="19"/>
      <c r="M26" s="19"/>
      <c r="N26" s="19">
        <f t="shared" si="3"/>
        <v>0.96532843483564945</v>
      </c>
    </row>
    <row r="27" spans="1:14" ht="12.75" customHeight="1" x14ac:dyDescent="0.2">
      <c r="A27" s="18" t="s">
        <v>31</v>
      </c>
      <c r="B27" s="19">
        <f>+B11/B12</f>
        <v>3.4193360259912493E-2</v>
      </c>
      <c r="C27" s="19">
        <f t="shared" ref="C27:N27" si="4">+C11/C12</f>
        <v>3.7365138353075956E-2</v>
      </c>
      <c r="D27" s="19">
        <f t="shared" si="4"/>
        <v>3.4556816072091358E-2</v>
      </c>
      <c r="E27" s="19">
        <f t="shared" si="4"/>
        <v>3.4794877672013398E-2</v>
      </c>
      <c r="F27" s="19">
        <f t="shared" si="4"/>
        <v>3.4725420494084017E-2</v>
      </c>
      <c r="G27" s="19">
        <f t="shared" si="4"/>
        <v>3.2562879350266617E-2</v>
      </c>
      <c r="H27" s="19"/>
      <c r="I27" s="19"/>
      <c r="J27" s="19"/>
      <c r="K27" s="19"/>
      <c r="L27" s="19"/>
      <c r="M27" s="19"/>
      <c r="N27" s="19">
        <f t="shared" si="4"/>
        <v>3.4671565164350597E-2</v>
      </c>
    </row>
    <row r="28" spans="1:14" ht="12.75" customHeight="1" x14ac:dyDescent="0.2">
      <c r="A28" s="20"/>
      <c r="B28" s="19">
        <f>+B27+B26</f>
        <v>1</v>
      </c>
      <c r="C28" s="19">
        <f t="shared" ref="C28:N28" si="5">+C27+C26</f>
        <v>1</v>
      </c>
      <c r="D28" s="19">
        <f t="shared" si="5"/>
        <v>1</v>
      </c>
      <c r="E28" s="19">
        <f t="shared" si="5"/>
        <v>1</v>
      </c>
      <c r="F28" s="19">
        <f t="shared" si="5"/>
        <v>1</v>
      </c>
      <c r="G28" s="19">
        <f t="shared" si="5"/>
        <v>1</v>
      </c>
      <c r="H28" s="19"/>
      <c r="I28" s="19"/>
      <c r="J28" s="19"/>
      <c r="K28" s="19"/>
      <c r="L28" s="19"/>
      <c r="M28" s="19"/>
      <c r="N28" s="19">
        <f t="shared" si="5"/>
        <v>1</v>
      </c>
    </row>
    <row r="29" spans="1:14" ht="12.75" customHeight="1" x14ac:dyDescent="0.2">
      <c r="A29" s="18" t="s">
        <v>32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ht="12.75" customHeight="1" x14ac:dyDescent="0.2">
      <c r="A30" s="18" t="s">
        <v>30</v>
      </c>
      <c r="B30" s="19">
        <f>(B14+B16)/B20</f>
        <v>0.21975473232852483</v>
      </c>
      <c r="C30" s="19">
        <f t="shared" ref="C30:N30" si="6">(C14+C16)/C20</f>
        <v>0.30621822290014705</v>
      </c>
      <c r="D30" s="19">
        <f t="shared" si="6"/>
        <v>0.19250099769352336</v>
      </c>
      <c r="E30" s="19">
        <f t="shared" si="6"/>
        <v>0.19318486770865473</v>
      </c>
      <c r="F30" s="19">
        <f t="shared" si="6"/>
        <v>0.20280481465572273</v>
      </c>
      <c r="G30" s="19">
        <f t="shared" si="6"/>
        <v>0.21061237532396729</v>
      </c>
      <c r="H30" s="19"/>
      <c r="I30" s="19"/>
      <c r="J30" s="19"/>
      <c r="K30" s="19"/>
      <c r="L30" s="19"/>
      <c r="M30" s="19"/>
      <c r="N30" s="19">
        <f t="shared" si="6"/>
        <v>0.22030024282821251</v>
      </c>
    </row>
    <row r="31" spans="1:14" ht="12.75" customHeight="1" x14ac:dyDescent="0.2">
      <c r="A31" s="18" t="s">
        <v>31</v>
      </c>
      <c r="B31" s="19">
        <f>(B15+B17)/B20</f>
        <v>0.27851534162822733</v>
      </c>
      <c r="C31" s="19">
        <f t="shared" ref="C31:N31" si="7">(C15+C17)/C20</f>
        <v>0.26120700501474831</v>
      </c>
      <c r="D31" s="19">
        <f t="shared" si="7"/>
        <v>0.28433451840424417</v>
      </c>
      <c r="E31" s="19">
        <f t="shared" si="7"/>
        <v>0.27378553489783353</v>
      </c>
      <c r="F31" s="19">
        <f t="shared" si="7"/>
        <v>0.28912962623263283</v>
      </c>
      <c r="G31" s="19">
        <f t="shared" si="7"/>
        <v>0.2987146105117508</v>
      </c>
      <c r="H31" s="19"/>
      <c r="I31" s="19"/>
      <c r="J31" s="19"/>
      <c r="K31" s="19"/>
      <c r="L31" s="19"/>
      <c r="M31" s="19"/>
      <c r="N31" s="19">
        <f t="shared" si="7"/>
        <v>0.28088879599505495</v>
      </c>
    </row>
    <row r="32" spans="1:14" ht="12.75" customHeight="1" x14ac:dyDescent="0.2">
      <c r="A32" s="18" t="s">
        <v>33</v>
      </c>
      <c r="B32" s="19">
        <f>+B18/B20</f>
        <v>0.33251184716196419</v>
      </c>
      <c r="C32" s="19">
        <f t="shared" ref="C32:N32" si="8">+C18/C20</f>
        <v>0.29150785382904953</v>
      </c>
      <c r="D32" s="19">
        <f t="shared" si="8"/>
        <v>0.30747034364871068</v>
      </c>
      <c r="E32" s="19">
        <f t="shared" si="8"/>
        <v>0.28392207753780119</v>
      </c>
      <c r="F32" s="19">
        <f t="shared" si="8"/>
        <v>0.27431610519159239</v>
      </c>
      <c r="G32" s="19">
        <f t="shared" si="8"/>
        <v>0.2619150871929285</v>
      </c>
      <c r="H32" s="19"/>
      <c r="I32" s="19"/>
      <c r="J32" s="19"/>
      <c r="K32" s="19"/>
      <c r="L32" s="19"/>
      <c r="M32" s="19"/>
      <c r="N32" s="19">
        <f t="shared" si="8"/>
        <v>0.29142307810026707</v>
      </c>
    </row>
    <row r="33" spans="1:14" ht="12.75" customHeight="1" x14ac:dyDescent="0.2">
      <c r="A33" s="18" t="s">
        <v>34</v>
      </c>
      <c r="B33" s="19">
        <f>+B19/B20</f>
        <v>0.16921807888128351</v>
      </c>
      <c r="C33" s="19">
        <f t="shared" ref="C33:N33" si="9">+C19/C20</f>
        <v>0.1410669182560553</v>
      </c>
      <c r="D33" s="19">
        <f t="shared" si="9"/>
        <v>0.21569414025352179</v>
      </c>
      <c r="E33" s="19">
        <f t="shared" si="9"/>
        <v>0.24910751985571064</v>
      </c>
      <c r="F33" s="19">
        <f t="shared" si="9"/>
        <v>0.23374945392005214</v>
      </c>
      <c r="G33" s="19">
        <f t="shared" si="9"/>
        <v>0.22875792697135336</v>
      </c>
      <c r="H33" s="19"/>
      <c r="I33" s="19"/>
      <c r="J33" s="19"/>
      <c r="K33" s="19"/>
      <c r="L33" s="19"/>
      <c r="M33" s="19"/>
      <c r="N33" s="19">
        <f t="shared" si="9"/>
        <v>0.20738788307646555</v>
      </c>
    </row>
    <row r="34" spans="1:14" ht="12.75" customHeight="1" x14ac:dyDescent="0.2">
      <c r="A34" s="20"/>
      <c r="B34" s="19">
        <f>SUM(B30:B33)</f>
        <v>0.99999999999999989</v>
      </c>
      <c r="C34" s="19">
        <f t="shared" ref="C34:N34" si="10">SUM(C30:C33)</f>
        <v>1.0000000000000002</v>
      </c>
      <c r="D34" s="19">
        <f t="shared" si="10"/>
        <v>1</v>
      </c>
      <c r="E34" s="19">
        <f t="shared" si="10"/>
        <v>1</v>
      </c>
      <c r="F34" s="19">
        <f t="shared" si="10"/>
        <v>1.0000000000000002</v>
      </c>
      <c r="G34" s="19">
        <f t="shared" si="10"/>
        <v>1</v>
      </c>
      <c r="H34" s="19"/>
      <c r="I34" s="19"/>
      <c r="J34" s="19"/>
      <c r="K34" s="19"/>
      <c r="L34" s="19"/>
      <c r="M34" s="19"/>
      <c r="N34" s="19">
        <f t="shared" si="10"/>
        <v>1</v>
      </c>
    </row>
    <row r="35" spans="1:14" ht="12.75" customHeight="1" x14ac:dyDescent="0.2"/>
    <row r="36" spans="1:14" ht="12.75" customHeight="1" x14ac:dyDescent="0.2"/>
    <row r="37" spans="1:14" ht="12.75" customHeight="1" x14ac:dyDescent="0.2"/>
    <row r="38" spans="1:14" ht="12.75" customHeight="1" x14ac:dyDescent="0.2"/>
    <row r="39" spans="1:14" ht="12.75" customHeight="1" x14ac:dyDescent="0.2">
      <c r="A39" s="21" t="s">
        <v>35</v>
      </c>
    </row>
    <row r="40" spans="1:14" ht="12.75" customHeight="1" x14ac:dyDescent="0.2"/>
    <row r="41" spans="1:14" ht="12.75" customHeight="1" x14ac:dyDescent="0.2"/>
    <row r="42" spans="1:14" ht="12.75" customHeight="1" x14ac:dyDescent="0.2"/>
    <row r="43" spans="1:14" ht="12.75" customHeight="1" x14ac:dyDescent="0.2"/>
    <row r="44" spans="1:14" ht="12.75" customHeight="1" x14ac:dyDescent="0.2"/>
    <row r="45" spans="1:14" ht="12.75" customHeight="1" x14ac:dyDescent="0.2"/>
    <row r="46" spans="1:14" ht="12.75" customHeight="1" x14ac:dyDescent="0.2"/>
    <row r="47" spans="1:14" ht="12.75" customHeight="1" x14ac:dyDescent="0.2"/>
    <row r="48" spans="1:14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</sheetData>
  <phoneticPr fontId="0" type="noConversion"/>
  <printOptions horizontalCentered="1" gridLines="1"/>
  <pageMargins left="0.25" right="0.25" top="1" bottom="0.5" header="0.5" footer="0.25"/>
  <pageSetup scale="63" orientation="landscape" r:id="rId1"/>
  <headerFooter alignWithMargins="0">
    <oddFooter>&amp;L&amp;F   &amp;A&amp;R&amp;D   &amp;T&amp;C&amp;"Arial"&amp;10&amp;K000000Page &amp;P_x000D_&amp;1#&amp;"Calibri"&amp;12&amp;K008000 Internal Use&amp;R&amp;D   &amp;T&amp;C&amp;"Arial"&amp;10&amp;K000000Page &amp;P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8"/>
  <sheetViews>
    <sheetView zoomScaleNormal="100" workbookViewId="0"/>
  </sheetViews>
  <sheetFormatPr defaultColWidth="9.140625" defaultRowHeight="12.75" x14ac:dyDescent="0.2"/>
  <cols>
    <col min="1" max="1" width="31.28515625" style="4" customWidth="1"/>
    <col min="2" max="2" width="17.140625" style="4" bestFit="1" customWidth="1"/>
    <col min="3" max="5" width="12.28515625" style="4" bestFit="1" customWidth="1"/>
    <col min="6" max="11" width="14.85546875" style="4" bestFit="1" customWidth="1"/>
    <col min="12" max="12" width="16.42578125" style="4" bestFit="1" customWidth="1"/>
    <col min="13" max="13" width="11.28515625" style="4" customWidth="1"/>
    <col min="14" max="14" width="13.7109375" style="4" bestFit="1" customWidth="1"/>
    <col min="15" max="16384" width="9.140625" style="4"/>
  </cols>
  <sheetData>
    <row r="1" spans="1:14" x14ac:dyDescent="0.2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A2" s="5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5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26" customFormat="1" x14ac:dyDescent="0.2">
      <c r="A5" s="24" t="s">
        <v>36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 s="26" customFormat="1" x14ac:dyDescent="0.2">
      <c r="A6" s="24" t="s">
        <v>38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12.75" customHeight="1" x14ac:dyDescent="0.2">
      <c r="A7" s="6"/>
    </row>
    <row r="8" spans="1:14" ht="12.75" customHeight="1" x14ac:dyDescent="0.2"/>
    <row r="9" spans="1:14" ht="12.75" customHeight="1" x14ac:dyDescent="0.2">
      <c r="A9" s="7" t="s">
        <v>4</v>
      </c>
      <c r="B9" s="8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8" t="s">
        <v>11</v>
      </c>
      <c r="I9" s="8" t="s">
        <v>12</v>
      </c>
      <c r="J9" s="8" t="s">
        <v>13</v>
      </c>
      <c r="K9" s="8" t="s">
        <v>14</v>
      </c>
      <c r="L9" s="8" t="s">
        <v>15</v>
      </c>
      <c r="M9" s="8" t="s">
        <v>16</v>
      </c>
      <c r="N9" s="9" t="s">
        <v>17</v>
      </c>
    </row>
    <row r="10" spans="1:14" ht="12.75" customHeight="1" x14ac:dyDescent="0.2">
      <c r="A10" s="10" t="s">
        <v>18</v>
      </c>
      <c r="B10" s="11">
        <f>'[2]CY Summary MGS-S'!C$19</f>
        <v>49055619.478</v>
      </c>
      <c r="C10" s="11">
        <f>'[2]CY Summary MGS-S'!D$19</f>
        <v>43397851.108999997</v>
      </c>
      <c r="D10" s="11">
        <f>'[2]CY Summary MGS-S'!E$19</f>
        <v>45221449.052000001</v>
      </c>
      <c r="E10" s="11">
        <f>'[2]CY Summary MGS-S'!F$19</f>
        <v>42072357.202</v>
      </c>
      <c r="F10" s="11">
        <f>'[2]CY Summary MGS-S'!G$19</f>
        <v>37562005.300999999</v>
      </c>
      <c r="G10" s="11">
        <f>'[2]CY Summary MGS-S'!H$19</f>
        <v>42552928.788999997</v>
      </c>
      <c r="H10" s="11"/>
      <c r="I10" s="11"/>
      <c r="J10" s="11"/>
      <c r="K10" s="11"/>
      <c r="L10" s="11"/>
      <c r="M10" s="11"/>
      <c r="N10" s="12">
        <f>SUM(B10:M10)</f>
        <v>259862210.93099999</v>
      </c>
    </row>
    <row r="11" spans="1:14" ht="12.75" customHeight="1" x14ac:dyDescent="0.2">
      <c r="A11" s="10" t="s">
        <v>19</v>
      </c>
      <c r="B11" s="11">
        <f>'[2]CY Summary MGS-P'!C$19</f>
        <v>1860708.5859999997</v>
      </c>
      <c r="C11" s="11">
        <f>'[2]CY Summary MGS-P'!D$19</f>
        <v>1610391.9950000001</v>
      </c>
      <c r="D11" s="11">
        <f>'[2]CY Summary MGS-P'!E$19</f>
        <v>1412001.257</v>
      </c>
      <c r="E11" s="11">
        <f>'[2]CY Summary MGS-P'!F$19</f>
        <v>1464087.432</v>
      </c>
      <c r="F11" s="11">
        <f>'[2]CY Summary MGS-P'!G$19</f>
        <v>1221772.439</v>
      </c>
      <c r="G11" s="11">
        <f>'[2]CY Summary MGS-P'!H$19</f>
        <v>1182387.2179999999</v>
      </c>
      <c r="H11" s="11"/>
      <c r="I11" s="11"/>
      <c r="J11" s="11"/>
      <c r="K11" s="11"/>
      <c r="L11" s="11"/>
      <c r="M11" s="11"/>
      <c r="N11" s="12">
        <f>SUM(B11:M11)</f>
        <v>8751348.9269999992</v>
      </c>
    </row>
    <row r="12" spans="1:14" ht="12.75" customHeight="1" x14ac:dyDescent="0.2">
      <c r="A12" s="13" t="s">
        <v>20</v>
      </c>
      <c r="B12" s="14">
        <f>+B11+B10</f>
        <v>50916328.064000003</v>
      </c>
      <c r="C12" s="14">
        <f t="shared" ref="C12:H12" si="0">+C11+C10</f>
        <v>45008243.103999995</v>
      </c>
      <c r="D12" s="14">
        <f t="shared" si="0"/>
        <v>46633450.309</v>
      </c>
      <c r="E12" s="14">
        <f t="shared" si="0"/>
        <v>43536444.634000003</v>
      </c>
      <c r="F12" s="14">
        <f t="shared" si="0"/>
        <v>38783777.740000002</v>
      </c>
      <c r="G12" s="14">
        <f t="shared" si="0"/>
        <v>43735316.006999999</v>
      </c>
      <c r="H12" s="14"/>
      <c r="I12" s="14"/>
      <c r="J12" s="14"/>
      <c r="K12" s="14"/>
      <c r="L12" s="14"/>
      <c r="M12" s="14"/>
      <c r="N12" s="15">
        <f>SUM(B12:M12)</f>
        <v>268613559.85800004</v>
      </c>
    </row>
    <row r="13" spans="1:14" ht="12.75" customHeight="1" x14ac:dyDescent="0.2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2"/>
    </row>
    <row r="14" spans="1:14" ht="12.75" customHeight="1" x14ac:dyDescent="0.2">
      <c r="A14" s="10" t="s">
        <v>21</v>
      </c>
      <c r="B14" s="11">
        <f>'[1]Summary SOP CY'!C$11</f>
        <v>2331175.5980000002</v>
      </c>
      <c r="C14" s="11">
        <f>'[1]Summary SOP CY'!D$11</f>
        <v>1849314.7539999997</v>
      </c>
      <c r="D14" s="11">
        <f>'[1]Summary SOP CY'!E$11</f>
        <v>2063857.548</v>
      </c>
      <c r="E14" s="11">
        <f>'[1]Summary SOP CY'!F$11</f>
        <v>2320320.0239999997</v>
      </c>
      <c r="F14" s="11">
        <f>'[1]Summary SOP CY'!G$11</f>
        <v>2185320.2200000002</v>
      </c>
      <c r="G14" s="11">
        <f>'[1]Summary SOP CY'!H$11</f>
        <v>2485542.2799999993</v>
      </c>
      <c r="H14" s="11"/>
      <c r="I14" s="11"/>
      <c r="J14" s="11"/>
      <c r="K14" s="11"/>
      <c r="L14" s="11"/>
      <c r="M14" s="11"/>
      <c r="N14" s="12">
        <f t="shared" ref="N14:N20" si="1">SUM(B14:M14)</f>
        <v>13235530.424000001</v>
      </c>
    </row>
    <row r="15" spans="1:14" ht="12.75" customHeight="1" x14ac:dyDescent="0.2">
      <c r="A15" s="10" t="s">
        <v>22</v>
      </c>
      <c r="B15" s="11">
        <f>'[1]Summary SOP CY'!C$20</f>
        <v>1138211.953</v>
      </c>
      <c r="C15" s="11">
        <f>'[1]Summary SOP CY'!D$20</f>
        <v>1201123.0249999999</v>
      </c>
      <c r="D15" s="11">
        <f>'[1]Summary SOP CY'!E$20</f>
        <v>1078842.051</v>
      </c>
      <c r="E15" s="11">
        <f>'[1]Summary SOP CY'!F$20</f>
        <v>935444.51699999999</v>
      </c>
      <c r="F15" s="11">
        <f>'[1]Summary SOP CY'!G$20</f>
        <v>905048.96199999994</v>
      </c>
      <c r="G15" s="11">
        <f>'[1]Summary SOP CY'!H$20</f>
        <v>930513.64500000002</v>
      </c>
      <c r="H15" s="11"/>
      <c r="I15" s="11"/>
      <c r="J15" s="11"/>
      <c r="K15" s="11"/>
      <c r="L15" s="11"/>
      <c r="M15" s="11"/>
      <c r="N15" s="12">
        <f t="shared" si="1"/>
        <v>6189184.1530000009</v>
      </c>
    </row>
    <row r="16" spans="1:14" ht="12.75" customHeight="1" x14ac:dyDescent="0.2">
      <c r="A16" s="10" t="s">
        <v>23</v>
      </c>
      <c r="B16" s="11">
        <f>'[1]Summary SOP CY'!C$29</f>
        <v>0</v>
      </c>
      <c r="C16" s="11">
        <f>'[1]Summary SOP CY'!D$29</f>
        <v>0</v>
      </c>
      <c r="D16" s="11">
        <f>'[1]Summary SOP CY'!E$29</f>
        <v>0</v>
      </c>
      <c r="E16" s="11">
        <f>'[1]Summary SOP CY'!F$29</f>
        <v>0</v>
      </c>
      <c r="F16" s="11">
        <f>'[1]Summary SOP CY'!G$29</f>
        <v>0</v>
      </c>
      <c r="G16" s="11">
        <f>'[1]Summary SOP CY'!H$29</f>
        <v>0</v>
      </c>
      <c r="H16" s="11"/>
      <c r="I16" s="11"/>
      <c r="J16" s="11"/>
      <c r="K16" s="11"/>
      <c r="L16" s="11"/>
      <c r="M16" s="11"/>
      <c r="N16" s="12">
        <f t="shared" si="1"/>
        <v>0</v>
      </c>
    </row>
    <row r="17" spans="1:14" ht="12.75" customHeight="1" x14ac:dyDescent="0.2">
      <c r="A17" s="10" t="s">
        <v>24</v>
      </c>
      <c r="B17" s="11">
        <f>'[1]Summary SOP CY'!C$38</f>
        <v>459075.4</v>
      </c>
      <c r="C17" s="11">
        <f>'[1]Summary SOP CY'!D$38</f>
        <v>400948.10000000003</v>
      </c>
      <c r="D17" s="11">
        <f>'[1]Summary SOP CY'!E$38</f>
        <v>401026.5</v>
      </c>
      <c r="E17" s="11">
        <f>'[1]Summary SOP CY'!F$38</f>
        <v>453658.25</v>
      </c>
      <c r="F17" s="11">
        <f>'[1]Summary SOP CY'!G$38</f>
        <v>582426.29999999993</v>
      </c>
      <c r="G17" s="11">
        <f>'[1]Summary SOP CY'!H$38</f>
        <v>606277.20000000007</v>
      </c>
      <c r="H17" s="11"/>
      <c r="I17" s="11"/>
      <c r="J17" s="11"/>
      <c r="K17" s="11"/>
      <c r="L17" s="11"/>
      <c r="M17" s="11"/>
      <c r="N17" s="12">
        <f t="shared" si="1"/>
        <v>2903411.75</v>
      </c>
    </row>
    <row r="18" spans="1:14" ht="12.75" customHeight="1" x14ac:dyDescent="0.2">
      <c r="A18" s="10" t="s">
        <v>25</v>
      </c>
      <c r="B18" s="11">
        <f>'[1]Summary SOP CY'!C$47</f>
        <v>1969130.2950000002</v>
      </c>
      <c r="C18" s="11">
        <f>'[1]Summary SOP CY'!D$47</f>
        <v>2294638.1919999998</v>
      </c>
      <c r="D18" s="11">
        <f>'[1]Summary SOP CY'!E$47</f>
        <v>2310688.0770000005</v>
      </c>
      <c r="E18" s="11">
        <f>'[1]Summary SOP CY'!F$47</f>
        <v>2482444.3640000001</v>
      </c>
      <c r="F18" s="11">
        <f>'[1]Summary SOP CY'!G$47</f>
        <v>1962972.327</v>
      </c>
      <c r="G18" s="11">
        <f>'[1]Summary SOP CY'!H$47</f>
        <v>1750135.9179999998</v>
      </c>
      <c r="H18" s="11"/>
      <c r="I18" s="11"/>
      <c r="J18" s="11"/>
      <c r="K18" s="11"/>
      <c r="L18" s="11"/>
      <c r="M18" s="11"/>
      <c r="N18" s="12">
        <f t="shared" si="1"/>
        <v>12770009.172999999</v>
      </c>
    </row>
    <row r="19" spans="1:14" ht="12.75" customHeight="1" x14ac:dyDescent="0.2">
      <c r="A19" s="10" t="s">
        <v>26</v>
      </c>
      <c r="B19" s="11">
        <f>'[1]Summary SOP CY'!C$56</f>
        <v>790973.44200000004</v>
      </c>
      <c r="C19" s="11">
        <f>'[1]Summary SOP CY'!D$56</f>
        <v>593240.92299999995</v>
      </c>
      <c r="D19" s="11">
        <f>'[1]Summary SOP CY'!E$56</f>
        <v>775688.02500000002</v>
      </c>
      <c r="E19" s="11">
        <f>'[1]Summary SOP CY'!F$56</f>
        <v>801359.80300000007</v>
      </c>
      <c r="F19" s="11">
        <f>'[1]Summary SOP CY'!G$56</f>
        <v>651400.05099999998</v>
      </c>
      <c r="G19" s="11">
        <f>'[1]Summary SOP CY'!H$56</f>
        <v>815982.76699999999</v>
      </c>
      <c r="H19" s="11"/>
      <c r="I19" s="11"/>
      <c r="J19" s="11"/>
      <c r="K19" s="11"/>
      <c r="L19" s="11"/>
      <c r="M19" s="11"/>
      <c r="N19" s="12">
        <f t="shared" si="1"/>
        <v>4428645.0109999999</v>
      </c>
    </row>
    <row r="20" spans="1:14" ht="12.75" customHeight="1" x14ac:dyDescent="0.2">
      <c r="A20" s="16" t="s">
        <v>27</v>
      </c>
      <c r="B20" s="14">
        <f>SUM(B14:B19)</f>
        <v>6688566.6880000001</v>
      </c>
      <c r="C20" s="14">
        <f t="shared" ref="C20:H20" si="2">SUM(C14:C19)</f>
        <v>6339264.993999999</v>
      </c>
      <c r="D20" s="14">
        <f t="shared" si="2"/>
        <v>6630102.2010000013</v>
      </c>
      <c r="E20" s="14">
        <f t="shared" si="2"/>
        <v>6993226.9579999996</v>
      </c>
      <c r="F20" s="14">
        <f t="shared" si="2"/>
        <v>6287167.8600000003</v>
      </c>
      <c r="G20" s="14">
        <f t="shared" si="2"/>
        <v>6588451.8099999996</v>
      </c>
      <c r="H20" s="14"/>
      <c r="I20" s="14"/>
      <c r="J20" s="14"/>
      <c r="K20" s="14"/>
      <c r="L20" s="14"/>
      <c r="M20" s="14"/>
      <c r="N20" s="15">
        <f t="shared" si="1"/>
        <v>39526780.511</v>
      </c>
    </row>
    <row r="21" spans="1:14" ht="12.75" customHeight="1" x14ac:dyDescent="0.2">
      <c r="A21" s="23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12.75" customHeight="1" x14ac:dyDescent="0.2">
      <c r="A22" s="2"/>
      <c r="B22" s="17"/>
    </row>
    <row r="23" spans="1:14" ht="12.75" customHeight="1" x14ac:dyDescent="0.2">
      <c r="A23" s="18" t="s">
        <v>28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ht="12.75" customHeight="1" x14ac:dyDescent="0.2">
      <c r="A24" s="18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ht="12.75" customHeight="1" x14ac:dyDescent="0.2">
      <c r="A25" s="18" t="s">
        <v>29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4" ht="12.75" customHeight="1" x14ac:dyDescent="0.2">
      <c r="A26" s="18" t="s">
        <v>30</v>
      </c>
      <c r="B26" s="19">
        <f>+B10/B12</f>
        <v>0.96345556215952655</v>
      </c>
      <c r="C26" s="19">
        <f t="shared" ref="C26:N26" si="3">+C10/C12</f>
        <v>0.96422006539382388</v>
      </c>
      <c r="D26" s="19">
        <f t="shared" si="3"/>
        <v>0.96972127844618239</v>
      </c>
      <c r="E26" s="19">
        <f t="shared" si="3"/>
        <v>0.96637099229603562</v>
      </c>
      <c r="F26" s="19">
        <f t="shared" si="3"/>
        <v>0.96849784858013155</v>
      </c>
      <c r="G26" s="19">
        <f t="shared" si="3"/>
        <v>0.97296493255448857</v>
      </c>
      <c r="H26" s="19"/>
      <c r="I26" s="19"/>
      <c r="J26" s="19"/>
      <c r="K26" s="19"/>
      <c r="L26" s="19"/>
      <c r="M26" s="19"/>
      <c r="N26" s="19">
        <f t="shared" si="3"/>
        <v>0.96742030100183196</v>
      </c>
    </row>
    <row r="27" spans="1:14" ht="12.75" customHeight="1" x14ac:dyDescent="0.2">
      <c r="A27" s="18" t="s">
        <v>31</v>
      </c>
      <c r="B27" s="19">
        <f>+B11/B12</f>
        <v>3.6544437840473405E-2</v>
      </c>
      <c r="C27" s="19">
        <f t="shared" ref="C27:N27" si="4">+C11/C12</f>
        <v>3.5779934606176185E-2</v>
      </c>
      <c r="D27" s="19">
        <f t="shared" si="4"/>
        <v>3.0278721553817594E-2</v>
      </c>
      <c r="E27" s="19">
        <f t="shared" si="4"/>
        <v>3.3629007703964271E-2</v>
      </c>
      <c r="F27" s="19">
        <f t="shared" si="4"/>
        <v>3.1502151419868361E-2</v>
      </c>
      <c r="G27" s="19">
        <f t="shared" si="4"/>
        <v>2.7035067445511412E-2</v>
      </c>
      <c r="H27" s="19"/>
      <c r="I27" s="19"/>
      <c r="J27" s="19"/>
      <c r="K27" s="19"/>
      <c r="L27" s="19"/>
      <c r="M27" s="19"/>
      <c r="N27" s="19">
        <f t="shared" si="4"/>
        <v>3.2579698998167907E-2</v>
      </c>
    </row>
    <row r="28" spans="1:14" ht="12.75" customHeight="1" x14ac:dyDescent="0.2">
      <c r="A28" s="20"/>
      <c r="B28" s="19">
        <f>+B27+B26</f>
        <v>1</v>
      </c>
      <c r="C28" s="19">
        <f t="shared" ref="C28:N28" si="5">+C27+C26</f>
        <v>1</v>
      </c>
      <c r="D28" s="19">
        <f t="shared" si="5"/>
        <v>1</v>
      </c>
      <c r="E28" s="19">
        <f t="shared" si="5"/>
        <v>0.99999999999999989</v>
      </c>
      <c r="F28" s="19">
        <f t="shared" si="5"/>
        <v>0.99999999999999989</v>
      </c>
      <c r="G28" s="19">
        <f t="shared" si="5"/>
        <v>1</v>
      </c>
      <c r="H28" s="19"/>
      <c r="I28" s="19"/>
      <c r="J28" s="19"/>
      <c r="K28" s="19"/>
      <c r="L28" s="19"/>
      <c r="M28" s="19"/>
      <c r="N28" s="19">
        <f t="shared" si="5"/>
        <v>0.99999999999999989</v>
      </c>
    </row>
    <row r="29" spans="1:14" ht="12.75" customHeight="1" x14ac:dyDescent="0.2">
      <c r="A29" s="18" t="s">
        <v>32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ht="12.75" customHeight="1" x14ac:dyDescent="0.2">
      <c r="A30" s="18" t="s">
        <v>30</v>
      </c>
      <c r="B30" s="19">
        <f>(B14+B16)/B20</f>
        <v>0.34853141289334488</v>
      </c>
      <c r="C30" s="19">
        <f t="shared" ref="C30:N30" si="6">(C14+C16)/C20</f>
        <v>0.29172384428641857</v>
      </c>
      <c r="D30" s="19">
        <f t="shared" si="6"/>
        <v>0.31128593277019373</v>
      </c>
      <c r="E30" s="19">
        <f t="shared" si="6"/>
        <v>0.33179532681198587</v>
      </c>
      <c r="F30" s="19">
        <f t="shared" si="6"/>
        <v>0.34758420144996732</v>
      </c>
      <c r="G30" s="19">
        <f t="shared" si="6"/>
        <v>0.37725741216281272</v>
      </c>
      <c r="H30" s="19"/>
      <c r="I30" s="19"/>
      <c r="J30" s="19"/>
      <c r="K30" s="19"/>
      <c r="L30" s="19"/>
      <c r="M30" s="19"/>
      <c r="N30" s="19">
        <f t="shared" si="6"/>
        <v>0.33484969564664274</v>
      </c>
    </row>
    <row r="31" spans="1:14" ht="12.75" customHeight="1" x14ac:dyDescent="0.2">
      <c r="A31" s="18" t="s">
        <v>31</v>
      </c>
      <c r="B31" s="19">
        <f>(B15+B17)/B20</f>
        <v>0.23880861588263796</v>
      </c>
      <c r="C31" s="19">
        <f t="shared" ref="C31:N31" si="7">(C15+C17)/C20</f>
        <v>0.25272190490795571</v>
      </c>
      <c r="D31" s="19">
        <f t="shared" si="7"/>
        <v>0.22320448556234854</v>
      </c>
      <c r="E31" s="19">
        <f t="shared" si="7"/>
        <v>0.19863544760418744</v>
      </c>
      <c r="F31" s="19">
        <f t="shared" si="7"/>
        <v>0.23658908034944684</v>
      </c>
      <c r="G31" s="19">
        <f t="shared" si="7"/>
        <v>0.23325523041201393</v>
      </c>
      <c r="H31" s="19"/>
      <c r="I31" s="19"/>
      <c r="J31" s="19"/>
      <c r="K31" s="19"/>
      <c r="L31" s="19"/>
      <c r="M31" s="19"/>
      <c r="N31" s="19">
        <f t="shared" si="7"/>
        <v>0.230036339551348</v>
      </c>
    </row>
    <row r="32" spans="1:14" ht="12.75" customHeight="1" x14ac:dyDescent="0.2">
      <c r="A32" s="18" t="s">
        <v>33</v>
      </c>
      <c r="B32" s="19">
        <f>+B18/B20</f>
        <v>0.29440243132102267</v>
      </c>
      <c r="C32" s="19">
        <f t="shared" ref="C32:N32" si="8">+C18/C20</f>
        <v>0.361972278201311</v>
      </c>
      <c r="D32" s="19">
        <f t="shared" si="8"/>
        <v>0.34851469961526166</v>
      </c>
      <c r="E32" s="19">
        <f t="shared" si="8"/>
        <v>0.35497837820924333</v>
      </c>
      <c r="F32" s="19">
        <f t="shared" si="8"/>
        <v>0.3122188512714531</v>
      </c>
      <c r="G32" s="19">
        <f t="shared" si="8"/>
        <v>0.26563690051487227</v>
      </c>
      <c r="H32" s="19"/>
      <c r="I32" s="19"/>
      <c r="J32" s="19"/>
      <c r="K32" s="19"/>
      <c r="L32" s="19"/>
      <c r="M32" s="19"/>
      <c r="N32" s="19">
        <f t="shared" si="8"/>
        <v>0.32307233242652289</v>
      </c>
    </row>
    <row r="33" spans="1:14" ht="12.75" customHeight="1" x14ac:dyDescent="0.2">
      <c r="A33" s="18" t="s">
        <v>34</v>
      </c>
      <c r="B33" s="19">
        <f>+B19/B20</f>
        <v>0.11825753990299454</v>
      </c>
      <c r="C33" s="19">
        <f t="shared" ref="C33:N33" si="9">+C19/C20</f>
        <v>9.3581972604314834E-2</v>
      </c>
      <c r="D33" s="19">
        <f t="shared" si="9"/>
        <v>0.11699488205219596</v>
      </c>
      <c r="E33" s="19">
        <f t="shared" si="9"/>
        <v>0.11459084737458339</v>
      </c>
      <c r="F33" s="19">
        <f t="shared" si="9"/>
        <v>0.10360786692913269</v>
      </c>
      <c r="G33" s="19">
        <f t="shared" si="9"/>
        <v>0.12385045691030107</v>
      </c>
      <c r="H33" s="19"/>
      <c r="I33" s="19"/>
      <c r="J33" s="19"/>
      <c r="K33" s="19"/>
      <c r="L33" s="19"/>
      <c r="M33" s="19"/>
      <c r="N33" s="19">
        <f t="shared" si="9"/>
        <v>0.11204163237548634</v>
      </c>
    </row>
    <row r="34" spans="1:14" ht="12.75" customHeight="1" x14ac:dyDescent="0.2">
      <c r="A34" s="20"/>
      <c r="B34" s="19">
        <f>SUM(B30:B33)</f>
        <v>1.0000000000000002</v>
      </c>
      <c r="C34" s="19">
        <f t="shared" ref="C34:N34" si="10">SUM(C30:C33)</f>
        <v>1</v>
      </c>
      <c r="D34" s="19">
        <f t="shared" si="10"/>
        <v>1</v>
      </c>
      <c r="E34" s="19">
        <f t="shared" si="10"/>
        <v>1</v>
      </c>
      <c r="F34" s="19">
        <f t="shared" si="10"/>
        <v>1</v>
      </c>
      <c r="G34" s="19">
        <f t="shared" si="10"/>
        <v>0.99999999999999989</v>
      </c>
      <c r="H34" s="19"/>
      <c r="I34" s="19"/>
      <c r="J34" s="19"/>
      <c r="K34" s="19"/>
      <c r="L34" s="19"/>
      <c r="M34" s="19"/>
      <c r="N34" s="19">
        <f t="shared" si="10"/>
        <v>1</v>
      </c>
    </row>
    <row r="35" spans="1:14" ht="12.75" customHeight="1" x14ac:dyDescent="0.2"/>
    <row r="36" spans="1:14" ht="12.75" customHeight="1" x14ac:dyDescent="0.2"/>
    <row r="37" spans="1:14" ht="12.75" customHeight="1" x14ac:dyDescent="0.2"/>
    <row r="38" spans="1:14" ht="12.75" customHeight="1" x14ac:dyDescent="0.2"/>
    <row r="39" spans="1:14" ht="12.75" customHeight="1" x14ac:dyDescent="0.2">
      <c r="A39" s="21"/>
    </row>
    <row r="40" spans="1:14" ht="12.75" customHeight="1" x14ac:dyDescent="0.2"/>
    <row r="41" spans="1:14" ht="12.75" customHeight="1" x14ac:dyDescent="0.2"/>
    <row r="42" spans="1:14" ht="12.75" customHeight="1" x14ac:dyDescent="0.2"/>
    <row r="43" spans="1:14" ht="12.75" customHeight="1" x14ac:dyDescent="0.2"/>
    <row r="44" spans="1:14" ht="12.75" customHeight="1" x14ac:dyDescent="0.2"/>
    <row r="45" spans="1:14" ht="12.75" customHeight="1" x14ac:dyDescent="0.2"/>
    <row r="46" spans="1:14" ht="12.75" customHeight="1" x14ac:dyDescent="0.2"/>
    <row r="47" spans="1:14" ht="12.75" customHeight="1" x14ac:dyDescent="0.2"/>
    <row r="48" spans="1:14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</sheetData>
  <phoneticPr fontId="0" type="noConversion"/>
  <printOptions horizontalCentered="1" gridLines="1"/>
  <pageMargins left="0.25" right="0.25" top="1" bottom="0.5" header="0.5" footer="0.25"/>
  <pageSetup scale="63" orientation="landscape" r:id="rId1"/>
  <headerFooter alignWithMargins="0">
    <oddFooter>&amp;L&amp;F   &amp;A&amp;R&amp;D   &amp;T&amp;C&amp;"Arial"&amp;10&amp;K000000Page &amp;P_x000D_&amp;1#&amp;"Calibri"&amp;12&amp;K008000 Internal Use&amp;R&amp;D   &amp;T&amp;C&amp;"Arial"&amp;10&amp;K000000Page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Total KWH All Customers Voltage</vt:lpstr>
      <vt:lpstr>Total KWH SOP Only Voltage</vt:lpstr>
      <vt:lpstr>'Total KWH All Customers Voltage'!Print_Area</vt:lpstr>
      <vt:lpstr>'Total KWH SOP Only Voltage'!Print_Area</vt:lpstr>
    </vt:vector>
  </TitlesOfParts>
  <Company>Utility Shared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Carleton</dc:creator>
  <cp:lastModifiedBy>Allarie, Daniel</cp:lastModifiedBy>
  <cp:lastPrinted>2025-08-11T14:41:13Z</cp:lastPrinted>
  <dcterms:created xsi:type="dcterms:W3CDTF">2012-04-13T19:19:24Z</dcterms:created>
  <dcterms:modified xsi:type="dcterms:W3CDTF">2026-07-20T13:45:11Z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Voltage 2019.xlsx</vt:lpwstr>
  </property>
  <property fmtid="{D5CDD505-2E9C-101B-9397-08002B2CF9AE}" pid="3" name="MSIP_Label_019c027e-33b7-45fc-a572-8ffa5d09ec36_Enabled">
    <vt:lpwstr>true</vt:lpwstr>
  </property>
  <property fmtid="{D5CDD505-2E9C-101B-9397-08002B2CF9AE}" pid="4" name="MSIP_Label_019c027e-33b7-45fc-a572-8ffa5d09ec36_SetDate">
    <vt:lpwstr>2024-07-25T11:24:08Z</vt:lpwstr>
  </property>
  <property fmtid="{D5CDD505-2E9C-101B-9397-08002B2CF9AE}" pid="5" name="MSIP_Label_019c027e-33b7-45fc-a572-8ffa5d09ec36_Method">
    <vt:lpwstr>Standard</vt:lpwstr>
  </property>
  <property fmtid="{D5CDD505-2E9C-101B-9397-08002B2CF9AE}" pid="6" name="MSIP_Label_019c027e-33b7-45fc-a572-8ffa5d09ec36_Name">
    <vt:lpwstr>Internal Use</vt:lpwstr>
  </property>
  <property fmtid="{D5CDD505-2E9C-101B-9397-08002B2CF9AE}" pid="7" name="MSIP_Label_019c027e-33b7-45fc-a572-8ffa5d09ec36_SiteId">
    <vt:lpwstr>031a09bc-a2bf-44df-888e-4e09355b7a24</vt:lpwstr>
  </property>
  <property fmtid="{D5CDD505-2E9C-101B-9397-08002B2CF9AE}" pid="8" name="MSIP_Label_019c027e-33b7-45fc-a572-8ffa5d09ec36_ActionId">
    <vt:lpwstr>9b9246d8-0282-4434-b38a-80b2c7dafe5a</vt:lpwstr>
  </property>
  <property fmtid="{D5CDD505-2E9C-101B-9397-08002B2CF9AE}" pid="9" name="MSIP_Label_019c027e-33b7-45fc-a572-8ffa5d09ec36_ContentBits">
    <vt:lpwstr>2</vt:lpwstr>
  </property>
</Properties>
</file>