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ettlement\Supplier_Settlement\Documentation\Standard Offer Bid Process\2025 SOP Bid Preparation files\"/>
    </mc:Choice>
  </mc:AlternateContent>
  <xr:revisionPtr revIDLastSave="0" documentId="13_ncr:1_{CE778C16-5EE2-4A5A-826B-A189F4CCA789}" xr6:coauthVersionLast="47" xr6:coauthVersionMax="47" xr10:uidLastSave="{00000000-0000-0000-0000-000000000000}"/>
  <bookViews>
    <workbookView xWindow="28680" yWindow="-120" windowWidth="29040" windowHeight="15720" tabRatio="765" activeTab="1" xr2:uid="{00000000-000D-0000-FFFF-FFFF00000000}"/>
  </bookViews>
  <sheets>
    <sheet name="Total KWH All Customers Voltage" sheetId="1" r:id="rId1"/>
    <sheet name="Total KWH SOP Only Voltage" sheetId="2" r:id="rId2"/>
  </sheets>
  <externalReferences>
    <externalReference r:id="rId3"/>
    <externalReference r:id="rId4"/>
  </externalReferences>
  <definedNames>
    <definedName name="_xlnm.Print_Area" localSheetId="0">'Total KWH All Customers Voltage'!$A$1:$N$35</definedName>
    <definedName name="_xlnm.Print_Area" localSheetId="1">'Total KWH SOP Only Voltage'!$A$1:$N$35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2" l="1"/>
  <c r="G11" i="2"/>
  <c r="F11" i="2"/>
  <c r="E11" i="2"/>
  <c r="D11" i="2"/>
  <c r="C11" i="2"/>
  <c r="B11" i="2"/>
  <c r="H11" i="1"/>
  <c r="G11" i="1"/>
  <c r="F11" i="1"/>
  <c r="E11" i="1"/>
  <c r="D11" i="1"/>
  <c r="C11" i="1"/>
  <c r="B11" i="1"/>
  <c r="H10" i="2"/>
  <c r="G10" i="2"/>
  <c r="F10" i="2"/>
  <c r="E10" i="2"/>
  <c r="D10" i="2"/>
  <c r="C10" i="2"/>
  <c r="B10" i="2"/>
  <c r="H10" i="1"/>
  <c r="G10" i="1"/>
  <c r="F10" i="1"/>
  <c r="E10" i="1"/>
  <c r="D10" i="1"/>
  <c r="C10" i="1"/>
  <c r="B10" i="1"/>
  <c r="H19" i="2"/>
  <c r="G19" i="2"/>
  <c r="F19" i="2"/>
  <c r="E19" i="2"/>
  <c r="D19" i="2"/>
  <c r="C19" i="2"/>
  <c r="B19" i="2"/>
  <c r="H18" i="2"/>
  <c r="G18" i="2"/>
  <c r="F18" i="2"/>
  <c r="E18" i="2"/>
  <c r="D18" i="2"/>
  <c r="C18" i="2"/>
  <c r="B18" i="2"/>
  <c r="H17" i="2"/>
  <c r="G17" i="2"/>
  <c r="F17" i="2"/>
  <c r="E17" i="2"/>
  <c r="D17" i="2"/>
  <c r="C17" i="2"/>
  <c r="B17" i="2"/>
  <c r="H16" i="2"/>
  <c r="G16" i="2"/>
  <c r="F16" i="2"/>
  <c r="E16" i="2"/>
  <c r="D16" i="2"/>
  <c r="C16" i="2"/>
  <c r="B16" i="2"/>
  <c r="H15" i="2"/>
  <c r="G15" i="2"/>
  <c r="F15" i="2"/>
  <c r="E15" i="2"/>
  <c r="D15" i="2"/>
  <c r="C15" i="2"/>
  <c r="B15" i="2"/>
  <c r="H14" i="2"/>
  <c r="G14" i="2"/>
  <c r="F14" i="2"/>
  <c r="E14" i="2"/>
  <c r="D14" i="2"/>
  <c r="C14" i="2"/>
  <c r="B14" i="2"/>
  <c r="H19" i="1"/>
  <c r="G19" i="1"/>
  <c r="F19" i="1"/>
  <c r="E19" i="1"/>
  <c r="D19" i="1"/>
  <c r="C19" i="1"/>
  <c r="B19" i="1"/>
  <c r="H18" i="1"/>
  <c r="G18" i="1"/>
  <c r="F18" i="1"/>
  <c r="E18" i="1"/>
  <c r="D18" i="1"/>
  <c r="C18" i="1"/>
  <c r="B18" i="1"/>
  <c r="H17" i="1"/>
  <c r="G17" i="1"/>
  <c r="F17" i="1"/>
  <c r="E17" i="1"/>
  <c r="D17" i="1"/>
  <c r="C17" i="1"/>
  <c r="B17" i="1"/>
  <c r="H16" i="1"/>
  <c r="G16" i="1"/>
  <c r="F16" i="1"/>
  <c r="E16" i="1"/>
  <c r="D16" i="1"/>
  <c r="C16" i="1"/>
  <c r="B16" i="1"/>
  <c r="H15" i="1"/>
  <c r="G15" i="1"/>
  <c r="F15" i="1"/>
  <c r="E15" i="1"/>
  <c r="D15" i="1"/>
  <c r="C15" i="1"/>
  <c r="B15" i="1"/>
  <c r="H14" i="1"/>
  <c r="G14" i="1"/>
  <c r="F14" i="1"/>
  <c r="E14" i="1"/>
  <c r="D14" i="1"/>
  <c r="C14" i="1"/>
  <c r="B14" i="1"/>
  <c r="N10" i="1" l="1"/>
  <c r="G12" i="2"/>
  <c r="G27" i="2" s="1"/>
  <c r="H12" i="1"/>
  <c r="H26" i="1" s="1"/>
  <c r="G12" i="1"/>
  <c r="G26" i="1" s="1"/>
  <c r="E12" i="1"/>
  <c r="E26" i="1" s="1"/>
  <c r="D12" i="1"/>
  <c r="D26" i="1" s="1"/>
  <c r="C12" i="1"/>
  <c r="C26" i="1" s="1"/>
  <c r="B12" i="1"/>
  <c r="B27" i="1" s="1"/>
  <c r="N15" i="2"/>
  <c r="G20" i="2"/>
  <c r="E20" i="2"/>
  <c r="E33" i="2" s="1"/>
  <c r="C20" i="2"/>
  <c r="N15" i="1"/>
  <c r="G20" i="1"/>
  <c r="G30" i="1" s="1"/>
  <c r="E20" i="1"/>
  <c r="E30" i="1" s="1"/>
  <c r="N14" i="1"/>
  <c r="F20" i="2"/>
  <c r="B20" i="2"/>
  <c r="B30" i="2" s="1"/>
  <c r="D20" i="2"/>
  <c r="D31" i="2" s="1"/>
  <c r="H20" i="2"/>
  <c r="H30" i="2" s="1"/>
  <c r="B12" i="2"/>
  <c r="B27" i="2" s="1"/>
  <c r="D20" i="1"/>
  <c r="D31" i="1" s="1"/>
  <c r="F20" i="1"/>
  <c r="F33" i="1" s="1"/>
  <c r="H20" i="1"/>
  <c r="H30" i="1" s="1"/>
  <c r="B20" i="1"/>
  <c r="B33" i="1" s="1"/>
  <c r="N18" i="1"/>
  <c r="F12" i="1"/>
  <c r="F27" i="1" s="1"/>
  <c r="H33" i="2" l="1"/>
  <c r="H31" i="2"/>
  <c r="H32" i="2"/>
  <c r="H31" i="1"/>
  <c r="H33" i="1"/>
  <c r="H32" i="1"/>
  <c r="H27" i="1"/>
  <c r="H28" i="1" s="1"/>
  <c r="N10" i="2"/>
  <c r="C27" i="1"/>
  <c r="C28" i="1" s="1"/>
  <c r="D32" i="1"/>
  <c r="B30" i="1"/>
  <c r="G26" i="2"/>
  <c r="G28" i="2" s="1"/>
  <c r="C12" i="2"/>
  <c r="C26" i="2" s="1"/>
  <c r="C20" i="1"/>
  <c r="C30" i="1" s="1"/>
  <c r="B26" i="2"/>
  <c r="B28" i="2" s="1"/>
  <c r="F12" i="2"/>
  <c r="F27" i="2" s="1"/>
  <c r="E27" i="1"/>
  <c r="E28" i="1" s="1"/>
  <c r="N14" i="2"/>
  <c r="N16" i="1"/>
  <c r="N17" i="1"/>
  <c r="E30" i="2"/>
  <c r="E31" i="2"/>
  <c r="N19" i="2"/>
  <c r="N11" i="2"/>
  <c r="N16" i="2"/>
  <c r="N17" i="2"/>
  <c r="G31" i="1"/>
  <c r="G33" i="1"/>
  <c r="B31" i="1"/>
  <c r="F31" i="1"/>
  <c r="E33" i="1"/>
  <c r="F30" i="2"/>
  <c r="F31" i="2"/>
  <c r="F33" i="2"/>
  <c r="F32" i="2"/>
  <c r="E32" i="1"/>
  <c r="G27" i="1"/>
  <c r="G28" i="1" s="1"/>
  <c r="E12" i="2"/>
  <c r="E26" i="2" s="1"/>
  <c r="D33" i="2"/>
  <c r="N19" i="1"/>
  <c r="N18" i="2"/>
  <c r="N11" i="1"/>
  <c r="D12" i="2"/>
  <c r="D27" i="2" s="1"/>
  <c r="H12" i="2"/>
  <c r="N12" i="1"/>
  <c r="G31" i="2"/>
  <c r="G30" i="2"/>
  <c r="G33" i="2"/>
  <c r="G32" i="2"/>
  <c r="C31" i="2"/>
  <c r="C30" i="2"/>
  <c r="C33" i="2"/>
  <c r="C32" i="2"/>
  <c r="B31" i="2"/>
  <c r="D27" i="1"/>
  <c r="D28" i="1" s="1"/>
  <c r="F26" i="1"/>
  <c r="F28" i="1" s="1"/>
  <c r="D33" i="1"/>
  <c r="F30" i="1"/>
  <c r="D30" i="1"/>
  <c r="B32" i="2"/>
  <c r="D30" i="2"/>
  <c r="B26" i="1"/>
  <c r="B28" i="1" s="1"/>
  <c r="F32" i="1"/>
  <c r="B33" i="2"/>
  <c r="E32" i="2"/>
  <c r="N20" i="2"/>
  <c r="B32" i="1"/>
  <c r="G32" i="1"/>
  <c r="E31" i="1"/>
  <c r="D32" i="2"/>
  <c r="H34" i="1" l="1"/>
  <c r="H34" i="2"/>
  <c r="H26" i="2"/>
  <c r="H27" i="2"/>
  <c r="E34" i="1"/>
  <c r="F26" i="2"/>
  <c r="F28" i="2" s="1"/>
  <c r="C32" i="1"/>
  <c r="G34" i="1"/>
  <c r="G34" i="2"/>
  <c r="F34" i="2"/>
  <c r="N30" i="2"/>
  <c r="E34" i="2"/>
  <c r="F34" i="1"/>
  <c r="D26" i="2"/>
  <c r="D28" i="2" s="1"/>
  <c r="N20" i="1"/>
  <c r="N30" i="1" s="1"/>
  <c r="N27" i="1"/>
  <c r="C33" i="1"/>
  <c r="D34" i="1"/>
  <c r="D34" i="2"/>
  <c r="C27" i="2"/>
  <c r="C28" i="2" s="1"/>
  <c r="C31" i="1"/>
  <c r="N26" i="1"/>
  <c r="B34" i="1"/>
  <c r="N12" i="2"/>
  <c r="N26" i="2" s="1"/>
  <c r="C34" i="2"/>
  <c r="B34" i="2"/>
  <c r="E27" i="2"/>
  <c r="E28" i="2" s="1"/>
  <c r="N32" i="2"/>
  <c r="N31" i="2"/>
  <c r="N33" i="2"/>
  <c r="H28" i="2" l="1"/>
  <c r="C34" i="1"/>
  <c r="N33" i="1"/>
  <c r="N31" i="1"/>
  <c r="N32" i="1"/>
  <c r="N28" i="1"/>
  <c r="N34" i="2"/>
  <c r="N27" i="2"/>
  <c r="N28" i="2" s="1"/>
  <c r="N34" i="1" l="1"/>
</calcChain>
</file>

<file path=xl/sharedStrings.xml><?xml version="1.0" encoding="utf-8"?>
<sst xmlns="http://schemas.openxmlformats.org/spreadsheetml/2006/main" count="79" uniqueCount="40">
  <si>
    <t>Central Maine Power Company</t>
  </si>
  <si>
    <t xml:space="preserve">Targeted Rates &amp; Contract Customers in the Core Rate Class </t>
  </si>
  <si>
    <t>They Would Have Been in Absent the Targeted Rates</t>
  </si>
  <si>
    <t>SOP Purposes All Customers</t>
  </si>
  <si>
    <t>Class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</si>
  <si>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</si>
  <si>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</si>
  <si>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</si>
  <si>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</si>
  <si>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</si>
  <si>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</si>
  <si>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</si>
  <si>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</si>
  <si>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</si>
  <si>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</si>
  <si>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</si>
  <si>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</si>
  <si>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YTD Total</t>
  </si>
  <si>
    <t>MGS-S</t>
  </si>
  <si>
    <t>MGS-P</t>
  </si>
  <si>
    <t>Total Medium Non-Residential</t>
  </si>
  <si>
    <t>IGS-S</t>
  </si>
  <si>
    <t>IGS-P</t>
  </si>
  <si>
    <t>LGS-S</t>
  </si>
  <si>
    <t>LGS-P</t>
  </si>
  <si>
    <t>LGS-ST</t>
  </si>
  <si>
    <t>LGS-T</t>
  </si>
  <si>
    <t>Total Large Non-Residential</t>
  </si>
  <si>
    <t>Voltage Level Percentages</t>
  </si>
  <si>
    <t>Medium</t>
  </si>
  <si>
    <t xml:space="preserve">   Secondary</t>
  </si>
  <si>
    <t xml:space="preserve">   Primary</t>
  </si>
  <si>
    <t>Large</t>
  </si>
  <si>
    <t xml:space="preserve">   Subtransmission</t>
  </si>
  <si>
    <t xml:space="preserve">   Transmission</t>
  </si>
  <si>
    <t/>
  </si>
  <si>
    <t>SOP Purposes SOP Only Customers</t>
  </si>
  <si>
    <t>August 2025 Bid</t>
  </si>
  <si>
    <t>2025 Billing Units - All Customers - YTD As Billed</t>
  </si>
  <si>
    <t>2025 Billing Units - SOP Only Customers - YTD As Billed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</si>
</sst>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0"/>
      <name val="Arial"/>
    </font>
    <font>
      <sz val="10"/>
      <name val="Arial"/>
      <family val="2"/>
    </font>
    <font>
      <sz val="10"/>
      <color indexed="8"/>
      <name val="MS Sans Serif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1" applyFont="1" applyFill="1" applyAlignment="1">
      <alignment horizontal="centerContinuous"/>
    </xf>
    <xf numFmtId="0" fontId="1" fillId="0" borderId="0" xfId="1" applyFont="1" applyFill="1"/>
    <xf numFmtId="0" fontId="1" fillId="0" borderId="0" xfId="1" applyFill="1" applyAlignment="1">
      <alignment horizontal="centerContinuous"/>
    </xf>
    <xf numFmtId="0" fontId="1" fillId="0" borderId="0" xfId="1" applyFill="1"/>
    <xf numFmtId="0" fontId="3" fillId="0" borderId="0" xfId="1" applyFont="1" applyFill="1" applyBorder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5" fillId="0" borderId="1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Continuous"/>
    </xf>
    <xf numFmtId="0" fontId="5" fillId="0" borderId="3" xfId="1" applyFont="1" applyFill="1" applyBorder="1" applyAlignment="1">
      <alignment horizontal="centerContinuous"/>
    </xf>
    <xf numFmtId="0" fontId="6" fillId="0" borderId="4" xfId="2" applyFont="1" applyFill="1" applyBorder="1" applyAlignment="1">
      <alignment horizontal="left" wrapText="1"/>
    </xf>
    <xf numFmtId="3" fontId="1" fillId="0" borderId="0" xfId="1" applyNumberFormat="1" applyFill="1" applyBorder="1"/>
    <xf numFmtId="3" fontId="1" fillId="0" borderId="5" xfId="1" applyNumberFormat="1" applyFill="1" applyBorder="1"/>
    <xf numFmtId="0" fontId="6" fillId="0" borderId="1" xfId="2" applyFont="1" applyFill="1" applyBorder="1" applyAlignment="1">
      <alignment horizontal="left" wrapText="1"/>
    </xf>
    <xf numFmtId="3" fontId="1" fillId="0" borderId="2" xfId="1" applyNumberFormat="1" applyFill="1" applyBorder="1"/>
    <xf numFmtId="3" fontId="1" fillId="0" borderId="1" xfId="1" applyNumberFormat="1" applyFill="1" applyBorder="1"/>
    <xf numFmtId="0" fontId="1" fillId="0" borderId="1" xfId="1" applyFont="1" applyFill="1" applyBorder="1"/>
    <xf numFmtId="3" fontId="1" fillId="0" borderId="0" xfId="1" applyNumberFormat="1" applyFill="1"/>
    <xf numFmtId="0" fontId="1" fillId="0" borderId="0" xfId="1" applyFont="1" applyFill="1" applyBorder="1"/>
    <xf numFmtId="164" fontId="1" fillId="0" borderId="0" xfId="3" applyNumberFormat="1" applyFill="1" applyBorder="1"/>
    <xf numFmtId="0" fontId="1" fillId="0" borderId="0" xfId="1" applyFill="1" applyBorder="1"/>
    <xf numFmtId="0" fontId="7" fillId="0" borderId="0" xfId="1" applyFont="1" applyFill="1"/>
    <xf numFmtId="3" fontId="1" fillId="0" borderId="6" xfId="1" applyNumberFormat="1" applyFill="1" applyBorder="1"/>
    <xf numFmtId="0" fontId="6" fillId="0" borderId="0" xfId="2" applyFont="1" applyFill="1" applyBorder="1" applyAlignment="1">
      <alignment horizontal="left" wrapText="1"/>
    </xf>
    <xf numFmtId="0" fontId="4" fillId="0" borderId="0" xfId="1" applyFont="1" applyFill="1" applyBorder="1" applyAlignment="1">
      <alignment horizontal="centerContinuous"/>
    </xf>
    <xf numFmtId="0" fontId="8" fillId="0" borderId="0" xfId="1" applyFont="1" applyFill="1" applyAlignment="1">
      <alignment horizontal="centerContinuous"/>
    </xf>
    <xf numFmtId="0" fontId="8" fillId="0" borderId="0" xfId="1" applyFont="1" applyFill="1"/>
  </cellXfs>
  <cellStyles count="4">
    <cellStyle name="Normal" xfId="0" builtinId="0"/>
    <cellStyle name="Normal_AllinCoreRecalculated2" xfId="1" xr:uid="{00000000-0005-0000-0000-000001000000}"/>
    <cellStyle name="Normal_Sheet1" xfId="2" xr:uid="{00000000-0005-0000-0000-000002000000}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edium%20Billed%20YTD%20Jun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Large%20Billed%20YTD%20Jun%202025_revis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Y Summary MGS-S"/>
      <sheetName val="CY Summary MGS-P"/>
      <sheetName val="CY Summary MGS"/>
    </sheetNames>
    <sheetDataSet>
      <sheetData sheetId="0">
        <row r="12">
          <cell r="C12">
            <v>164882260.87900001</v>
          </cell>
          <cell r="D12">
            <v>165261998.43200001</v>
          </cell>
          <cell r="E12">
            <v>154867276.02700001</v>
          </cell>
          <cell r="F12">
            <v>144597031.63100001</v>
          </cell>
          <cell r="G12">
            <v>143523602.78899997</v>
          </cell>
          <cell r="H12">
            <v>153374709.78200001</v>
          </cell>
          <cell r="I12">
            <v>171941694.44400001</v>
          </cell>
        </row>
        <row r="19">
          <cell r="C19">
            <v>47513344.856999993</v>
          </cell>
          <cell r="D19">
            <v>45097645.916999996</v>
          </cell>
          <cell r="E19">
            <v>44059506.343999997</v>
          </cell>
          <cell r="F19">
            <v>40394019.127999999</v>
          </cell>
          <cell r="G19">
            <v>40032439.608999997</v>
          </cell>
          <cell r="H19">
            <v>42841615.159999996</v>
          </cell>
          <cell r="I19">
            <v>51182046.081000008</v>
          </cell>
        </row>
      </sheetData>
      <sheetData sheetId="1">
        <row r="12">
          <cell r="C12">
            <v>7173064.4690000005</v>
          </cell>
          <cell r="D12">
            <v>6930448.3890000004</v>
          </cell>
          <cell r="E12">
            <v>6360477.1359999999</v>
          </cell>
          <cell r="F12">
            <v>5587591.608</v>
          </cell>
          <cell r="G12">
            <v>5105025.4610000011</v>
          </cell>
          <cell r="H12">
            <v>5311280.8489999995</v>
          </cell>
          <cell r="I12">
            <v>5483698.8069999991</v>
          </cell>
        </row>
        <row r="19">
          <cell r="C19">
            <v>2386323.6170000001</v>
          </cell>
          <cell r="D19">
            <v>2407916.5970000001</v>
          </cell>
          <cell r="E19">
            <v>1891828.2500000002</v>
          </cell>
          <cell r="F19">
            <v>1549384.3</v>
          </cell>
          <cell r="G19">
            <v>1338430.9539999999</v>
          </cell>
          <cell r="H19">
            <v>1328990.58</v>
          </cell>
          <cell r="I19">
            <v>1411955.567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All  CY"/>
      <sheetName val="Summary SOP CY"/>
    </sheetNames>
    <sheetDataSet>
      <sheetData sheetId="0">
        <row r="11">
          <cell r="C11">
            <v>30778992.272999998</v>
          </cell>
          <cell r="D11">
            <v>28498091.99200001</v>
          </cell>
          <cell r="E11">
            <v>29540751.493999995</v>
          </cell>
          <cell r="F11">
            <v>30591612.699000005</v>
          </cell>
          <cell r="G11">
            <v>32220818.888000015</v>
          </cell>
          <cell r="H11">
            <v>35479911.07100001</v>
          </cell>
          <cell r="I11">
            <v>36831705.529999994</v>
          </cell>
        </row>
        <row r="20">
          <cell r="C20">
            <v>11916513.305</v>
          </cell>
          <cell r="D20">
            <v>10552716.565000001</v>
          </cell>
          <cell r="E20">
            <v>10536702.23</v>
          </cell>
          <cell r="F20">
            <v>11296273.449000001</v>
          </cell>
          <cell r="G20">
            <v>11094930.382000003</v>
          </cell>
          <cell r="H20">
            <v>11567816.675999999</v>
          </cell>
          <cell r="I20">
            <v>11249389.183000002</v>
          </cell>
        </row>
        <row r="29">
          <cell r="C29">
            <v>7697817.3939999994</v>
          </cell>
          <cell r="D29">
            <v>5538392.0260000005</v>
          </cell>
          <cell r="E29">
            <v>7146419.2819999997</v>
          </cell>
          <cell r="F29">
            <v>7308822.9359999988</v>
          </cell>
          <cell r="G29">
            <v>7437956.6400000006</v>
          </cell>
          <cell r="H29">
            <v>8607245.3599999994</v>
          </cell>
          <cell r="I29">
            <v>8033893.6399999997</v>
          </cell>
        </row>
        <row r="38">
          <cell r="C38">
            <v>46917500.980999991</v>
          </cell>
          <cell r="D38">
            <v>44433945.396999992</v>
          </cell>
          <cell r="E38">
            <v>46580792.856999993</v>
          </cell>
          <cell r="F38">
            <v>43451097.167999998</v>
          </cell>
          <cell r="G38">
            <v>46020953.745000005</v>
          </cell>
          <cell r="H38">
            <v>47391778.388999999</v>
          </cell>
          <cell r="I38">
            <v>48369712.362000018</v>
          </cell>
        </row>
        <row r="47">
          <cell r="C47">
            <v>51448847.291999996</v>
          </cell>
          <cell r="D47">
            <v>45585454.081</v>
          </cell>
          <cell r="E47">
            <v>51099665.526000008</v>
          </cell>
          <cell r="F47">
            <v>50859506.316</v>
          </cell>
          <cell r="G47">
            <v>48235924.736000001</v>
          </cell>
          <cell r="H47">
            <v>46849474.196999997</v>
          </cell>
          <cell r="I47">
            <v>53489591.414999992</v>
          </cell>
        </row>
        <row r="56">
          <cell r="C56">
            <v>23314979.181000002</v>
          </cell>
          <cell r="D56">
            <v>18191335.728999998</v>
          </cell>
          <cell r="E56">
            <v>27722376.243999999</v>
          </cell>
          <cell r="F56">
            <v>26870038.658000004</v>
          </cell>
          <cell r="G56">
            <v>33730402.210000001</v>
          </cell>
          <cell r="H56">
            <v>38599842.892999999</v>
          </cell>
          <cell r="I56">
            <v>34295126.213</v>
          </cell>
        </row>
      </sheetData>
      <sheetData sheetId="1">
        <row r="11">
          <cell r="C11">
            <v>1942245.7850000001</v>
          </cell>
          <cell r="D11">
            <v>1812693.7439999999</v>
          </cell>
          <cell r="E11">
            <v>1879973.5609999998</v>
          </cell>
          <cell r="F11">
            <v>2232575.8960000002</v>
          </cell>
          <cell r="G11">
            <v>2318578.84</v>
          </cell>
          <cell r="H11">
            <v>2540856.42</v>
          </cell>
          <cell r="I11">
            <v>2747060.5399999996</v>
          </cell>
        </row>
        <row r="20">
          <cell r="C20">
            <v>782620.12400000007</v>
          </cell>
          <cell r="D20">
            <v>564501.30000000005</v>
          </cell>
          <cell r="E20">
            <v>596437.125</v>
          </cell>
          <cell r="F20">
            <v>1174061.75</v>
          </cell>
          <cell r="G20">
            <v>1111854.2850000001</v>
          </cell>
          <cell r="H20">
            <v>1144281.0109999999</v>
          </cell>
          <cell r="I20">
            <v>1004634.687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8">
          <cell r="C38">
            <v>1702295.77</v>
          </cell>
          <cell r="D38">
            <v>421581.75</v>
          </cell>
          <cell r="E38">
            <v>411162.37</v>
          </cell>
          <cell r="F38">
            <v>456278.54000000004</v>
          </cell>
          <cell r="G38">
            <v>552309.03</v>
          </cell>
          <cell r="H38">
            <v>694705.14999999991</v>
          </cell>
          <cell r="I38">
            <v>729434.64999999991</v>
          </cell>
        </row>
        <row r="47">
          <cell r="C47">
            <v>1790359.9730000002</v>
          </cell>
          <cell r="D47">
            <v>1700895.3359999999</v>
          </cell>
          <cell r="E47">
            <v>1885329.6610000001</v>
          </cell>
          <cell r="F47">
            <v>1541210.0730000001</v>
          </cell>
          <cell r="G47">
            <v>1172735.827</v>
          </cell>
          <cell r="H47">
            <v>419856.13300000003</v>
          </cell>
          <cell r="I47">
            <v>1428707.2990000001</v>
          </cell>
        </row>
        <row r="56">
          <cell r="C56">
            <v>607672.03399999999</v>
          </cell>
          <cell r="D56">
            <v>912800.13899999997</v>
          </cell>
          <cell r="E56">
            <v>829160.22699999996</v>
          </cell>
          <cell r="F56">
            <v>922947.54799999995</v>
          </cell>
          <cell r="G56">
            <v>994705</v>
          </cell>
          <cell r="H56">
            <v>1015452.112</v>
          </cell>
          <cell r="I56">
            <v>1085167.8259999999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8"/>
  <sheetViews>
    <sheetView zoomScaleNormal="100" workbookViewId="0">
      <selection activeCell="A3" sqref="A3"/>
    </sheetView>
  </sheetViews>
  <sheetFormatPr defaultColWidth="9.140625" defaultRowHeight="12.75" x14ac:dyDescent="0.2"/>
  <cols>
    <col min="1" max="1" width="31.28515625" style="4" customWidth="1"/>
    <col min="2" max="2" width="17.28515625" style="4" bestFit="1" customWidth="1"/>
    <col min="3" max="3" width="12.7109375" style="4" bestFit="1" customWidth="1"/>
    <col min="4" max="5" width="12.42578125" style="4" bestFit="1" customWidth="1"/>
    <col min="6" max="7" width="15" style="4" bestFit="1" customWidth="1"/>
    <col min="8" max="11" width="14.85546875" style="4" bestFit="1" customWidth="1"/>
    <col min="12" max="12" width="16.42578125" style="4" bestFit="1" customWidth="1"/>
    <col min="13" max="13" width="11.28515625" style="4" customWidth="1"/>
    <col min="14" max="14" width="13.7109375" style="4" bestFit="1" customWidth="1"/>
    <col min="15" max="16384" width="9.140625" style="4"/>
  </cols>
  <sheetData>
    <row r="1" spans="1:14" x14ac:dyDescent="0.2">
      <c r="A1" s="1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x14ac:dyDescent="0.2">
      <c r="A2" s="5" t="s">
        <v>38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x14ac:dyDescent="0.2">
      <c r="A3" s="5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2">
      <c r="A4" s="5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26" customFormat="1" x14ac:dyDescent="0.2">
      <c r="A5" s="24" t="s">
        <v>3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s="26" customFormat="1" x14ac:dyDescent="0.2">
      <c r="A6" s="24" t="s">
        <v>37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4" ht="12.75" customHeight="1" x14ac:dyDescent="0.2">
      <c r="A7" s="6"/>
    </row>
    <row r="8" spans="1:14" ht="12.75" customHeight="1" x14ac:dyDescent="0.2"/>
    <row r="9" spans="1:14" ht="12.75" customHeight="1" x14ac:dyDescent="0.2">
      <c r="A9" s="7" t="s">
        <v>4</v>
      </c>
      <c r="B9" s="8" t="s">
        <v>5</v>
      </c>
      <c r="C9" s="8" t="s">
        <v>6</v>
      </c>
      <c r="D9" s="8" t="s">
        <v>7</v>
      </c>
      <c r="E9" s="8" t="s">
        <v>8</v>
      </c>
      <c r="F9" s="8" t="s">
        <v>9</v>
      </c>
      <c r="G9" s="8" t="s">
        <v>10</v>
      </c>
      <c r="H9" s="8" t="s">
        <v>11</v>
      </c>
      <c r="I9" s="8" t="s">
        <v>12</v>
      </c>
      <c r="J9" s="8" t="s">
        <v>13</v>
      </c>
      <c r="K9" s="8" t="s">
        <v>14</v>
      </c>
      <c r="L9" s="8" t="s">
        <v>15</v>
      </c>
      <c r="M9" s="8" t="s">
        <v>16</v>
      </c>
      <c r="N9" s="9" t="s">
        <v>17</v>
      </c>
    </row>
    <row r="10" spans="1:14" ht="12.75" customHeight="1" x14ac:dyDescent="0.2">
      <c r="A10" s="10" t="s">
        <v>18</v>
      </c>
      <c r="B10" s="11">
        <f>'[1]CY Summary MGS-S'!C$12</f>
        <v>164882260.87900001</v>
      </c>
      <c r="C10" s="11">
        <f>'[1]CY Summary MGS-S'!D$12</f>
        <v>165261998.43200001</v>
      </c>
      <c r="D10" s="11">
        <f>'[1]CY Summary MGS-S'!E$12</f>
        <v>154867276.02700001</v>
      </c>
      <c r="E10" s="11">
        <f>'[1]CY Summary MGS-S'!F$12</f>
        <v>144597031.63100001</v>
      </c>
      <c r="F10" s="11">
        <f>'[1]CY Summary MGS-S'!G$12</f>
        <v>143523602.78899997</v>
      </c>
      <c r="G10" s="11">
        <f>'[1]CY Summary MGS-S'!H$12</f>
        <v>153374709.78200001</v>
      </c>
      <c r="H10" s="11">
        <f>'[1]CY Summary MGS-S'!I$12</f>
        <v>171941694.44400001</v>
      </c>
      <c r="I10" s="11"/>
      <c r="J10" s="11"/>
      <c r="K10" s="11"/>
      <c r="L10" s="11"/>
      <c r="M10" s="11"/>
      <c r="N10" s="12">
        <f>SUM(B10:M10)</f>
        <v>1098448573.984</v>
      </c>
    </row>
    <row r="11" spans="1:14" ht="12.75" customHeight="1" x14ac:dyDescent="0.2">
      <c r="A11" s="10" t="s">
        <v>19</v>
      </c>
      <c r="B11" s="11">
        <f>'[1]CY Summary MGS-P'!C$12</f>
        <v>7173064.4690000005</v>
      </c>
      <c r="C11" s="11">
        <f>'[1]CY Summary MGS-P'!D$12</f>
        <v>6930448.3890000004</v>
      </c>
      <c r="D11" s="11">
        <f>'[1]CY Summary MGS-P'!E$12</f>
        <v>6360477.1359999999</v>
      </c>
      <c r="E11" s="11">
        <f>'[1]CY Summary MGS-P'!F$12</f>
        <v>5587591.608</v>
      </c>
      <c r="F11" s="11">
        <f>'[1]CY Summary MGS-P'!G$12</f>
        <v>5105025.4610000011</v>
      </c>
      <c r="G11" s="11">
        <f>'[1]CY Summary MGS-P'!H$12</f>
        <v>5311280.8489999995</v>
      </c>
      <c r="H11" s="11">
        <f>'[1]CY Summary MGS-P'!I$12</f>
        <v>5483698.8069999991</v>
      </c>
      <c r="I11" s="11"/>
      <c r="J11" s="11"/>
      <c r="K11" s="11"/>
      <c r="L11" s="11"/>
      <c r="M11" s="11"/>
      <c r="N11" s="12">
        <f>SUM(B11:M11)</f>
        <v>41951586.718999997</v>
      </c>
    </row>
    <row r="12" spans="1:14" ht="12.75" customHeight="1" x14ac:dyDescent="0.2">
      <c r="A12" s="13" t="s">
        <v>20</v>
      </c>
      <c r="B12" s="14">
        <f>SUM(B10:B11)</f>
        <v>172055325.34800002</v>
      </c>
      <c r="C12" s="14">
        <f t="shared" ref="C12:H12" si="0">SUM(C10:C11)</f>
        <v>172192446.82100001</v>
      </c>
      <c r="D12" s="14">
        <f t="shared" si="0"/>
        <v>161227753.16300002</v>
      </c>
      <c r="E12" s="14">
        <f t="shared" si="0"/>
        <v>150184623.23900002</v>
      </c>
      <c r="F12" s="14">
        <f t="shared" si="0"/>
        <v>148628628.24999997</v>
      </c>
      <c r="G12" s="14">
        <f t="shared" si="0"/>
        <v>158685990.63100001</v>
      </c>
      <c r="H12" s="14">
        <f t="shared" si="0"/>
        <v>177425393.25100002</v>
      </c>
      <c r="I12" s="14"/>
      <c r="J12" s="14"/>
      <c r="K12" s="14"/>
      <c r="L12" s="14"/>
      <c r="M12" s="14"/>
      <c r="N12" s="15">
        <f>SUM(B12:M12)</f>
        <v>1140400160.7030001</v>
      </c>
    </row>
    <row r="13" spans="1:14" ht="12.75" customHeight="1" x14ac:dyDescent="0.2">
      <c r="A13" s="10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22"/>
    </row>
    <row r="14" spans="1:14" ht="12.75" customHeight="1" x14ac:dyDescent="0.2">
      <c r="A14" s="10" t="s">
        <v>21</v>
      </c>
      <c r="B14" s="11">
        <f>'[2]Summary All  CY'!C$11</f>
        <v>30778992.272999998</v>
      </c>
      <c r="C14" s="11">
        <f>'[2]Summary All  CY'!D$11</f>
        <v>28498091.99200001</v>
      </c>
      <c r="D14" s="11">
        <f>'[2]Summary All  CY'!E$11</f>
        <v>29540751.493999995</v>
      </c>
      <c r="E14" s="11">
        <f>'[2]Summary All  CY'!F$11</f>
        <v>30591612.699000005</v>
      </c>
      <c r="F14" s="11">
        <f>'[2]Summary All  CY'!G$11</f>
        <v>32220818.888000015</v>
      </c>
      <c r="G14" s="11">
        <f>'[2]Summary All  CY'!H$11</f>
        <v>35479911.07100001</v>
      </c>
      <c r="H14" s="11">
        <f>'[2]Summary All  CY'!I$11</f>
        <v>36831705.529999994</v>
      </c>
      <c r="I14" s="11"/>
      <c r="J14" s="11"/>
      <c r="K14" s="11"/>
      <c r="L14" s="11"/>
      <c r="M14" s="11"/>
      <c r="N14" s="12">
        <f>SUM(B14:M14)</f>
        <v>223941883.94700003</v>
      </c>
    </row>
    <row r="15" spans="1:14" ht="12.75" customHeight="1" x14ac:dyDescent="0.2">
      <c r="A15" s="10" t="s">
        <v>22</v>
      </c>
      <c r="B15" s="11">
        <f>'[2]Summary All  CY'!C$20</f>
        <v>11916513.305</v>
      </c>
      <c r="C15" s="11">
        <f>'[2]Summary All  CY'!D$20</f>
        <v>10552716.565000001</v>
      </c>
      <c r="D15" s="11">
        <f>'[2]Summary All  CY'!E$20</f>
        <v>10536702.23</v>
      </c>
      <c r="E15" s="11">
        <f>'[2]Summary All  CY'!F$20</f>
        <v>11296273.449000001</v>
      </c>
      <c r="F15" s="11">
        <f>'[2]Summary All  CY'!G$20</f>
        <v>11094930.382000003</v>
      </c>
      <c r="G15" s="11">
        <f>'[2]Summary All  CY'!H$20</f>
        <v>11567816.675999999</v>
      </c>
      <c r="H15" s="11">
        <f>'[2]Summary All  CY'!I$20</f>
        <v>11249389.183000002</v>
      </c>
      <c r="I15" s="11"/>
      <c r="J15" s="11"/>
      <c r="K15" s="11"/>
      <c r="L15" s="11"/>
      <c r="M15" s="11"/>
      <c r="N15" s="12">
        <f t="shared" ref="N15:N20" si="1">SUM(B15:M15)</f>
        <v>78214341.790000007</v>
      </c>
    </row>
    <row r="16" spans="1:14" ht="12.75" customHeight="1" x14ac:dyDescent="0.2">
      <c r="A16" s="10" t="s">
        <v>23</v>
      </c>
      <c r="B16" s="11">
        <f>'[2]Summary All  CY'!C$29</f>
        <v>7697817.3939999994</v>
      </c>
      <c r="C16" s="11">
        <f>'[2]Summary All  CY'!D$29</f>
        <v>5538392.0260000005</v>
      </c>
      <c r="D16" s="11">
        <f>'[2]Summary All  CY'!E$29</f>
        <v>7146419.2819999997</v>
      </c>
      <c r="E16" s="11">
        <f>'[2]Summary All  CY'!F$29</f>
        <v>7308822.9359999988</v>
      </c>
      <c r="F16" s="11">
        <f>'[2]Summary All  CY'!G$29</f>
        <v>7437956.6400000006</v>
      </c>
      <c r="G16" s="11">
        <f>'[2]Summary All  CY'!H$29</f>
        <v>8607245.3599999994</v>
      </c>
      <c r="H16" s="11">
        <f>'[2]Summary All  CY'!I$29</f>
        <v>8033893.6399999997</v>
      </c>
      <c r="I16" s="11"/>
      <c r="J16" s="11"/>
      <c r="K16" s="11"/>
      <c r="L16" s="11"/>
      <c r="M16" s="11"/>
      <c r="N16" s="12">
        <f t="shared" si="1"/>
        <v>51770547.277999997</v>
      </c>
    </row>
    <row r="17" spans="1:14" ht="12.75" customHeight="1" x14ac:dyDescent="0.2">
      <c r="A17" s="10" t="s">
        <v>24</v>
      </c>
      <c r="B17" s="11">
        <f>'[2]Summary All  CY'!C$38</f>
        <v>46917500.980999991</v>
      </c>
      <c r="C17" s="11">
        <f>'[2]Summary All  CY'!D$38</f>
        <v>44433945.396999992</v>
      </c>
      <c r="D17" s="11">
        <f>'[2]Summary All  CY'!E$38</f>
        <v>46580792.856999993</v>
      </c>
      <c r="E17" s="11">
        <f>'[2]Summary All  CY'!F$38</f>
        <v>43451097.167999998</v>
      </c>
      <c r="F17" s="11">
        <f>'[2]Summary All  CY'!G$38</f>
        <v>46020953.745000005</v>
      </c>
      <c r="G17" s="11">
        <f>'[2]Summary All  CY'!H$38</f>
        <v>47391778.388999999</v>
      </c>
      <c r="H17" s="11">
        <f>'[2]Summary All  CY'!I$38</f>
        <v>48369712.362000018</v>
      </c>
      <c r="I17" s="11"/>
      <c r="J17" s="11"/>
      <c r="K17" s="11"/>
      <c r="L17" s="11"/>
      <c r="M17" s="11"/>
      <c r="N17" s="12">
        <f t="shared" si="1"/>
        <v>323165780.89900005</v>
      </c>
    </row>
    <row r="18" spans="1:14" ht="12.75" customHeight="1" x14ac:dyDescent="0.2">
      <c r="A18" s="10" t="s">
        <v>25</v>
      </c>
      <c r="B18" s="11">
        <f>'[2]Summary All  CY'!C$47</f>
        <v>51448847.291999996</v>
      </c>
      <c r="C18" s="11">
        <f>'[2]Summary All  CY'!D$47</f>
        <v>45585454.081</v>
      </c>
      <c r="D18" s="11">
        <f>'[2]Summary All  CY'!E$47</f>
        <v>51099665.526000008</v>
      </c>
      <c r="E18" s="11">
        <f>'[2]Summary All  CY'!F$47</f>
        <v>50859506.316</v>
      </c>
      <c r="F18" s="11">
        <f>'[2]Summary All  CY'!G$47</f>
        <v>48235924.736000001</v>
      </c>
      <c r="G18" s="11">
        <f>'[2]Summary All  CY'!H$47</f>
        <v>46849474.196999997</v>
      </c>
      <c r="H18" s="11">
        <f>'[2]Summary All  CY'!I$47</f>
        <v>53489591.414999992</v>
      </c>
      <c r="I18" s="11"/>
      <c r="J18" s="11"/>
      <c r="K18" s="11"/>
      <c r="L18" s="11"/>
      <c r="M18" s="11"/>
      <c r="N18" s="12">
        <f t="shared" si="1"/>
        <v>347568463.56299996</v>
      </c>
    </row>
    <row r="19" spans="1:14" ht="12.75" customHeight="1" x14ac:dyDescent="0.2">
      <c r="A19" s="10" t="s">
        <v>26</v>
      </c>
      <c r="B19" s="11">
        <f>'[2]Summary All  CY'!C$56</f>
        <v>23314979.181000002</v>
      </c>
      <c r="C19" s="11">
        <f>'[2]Summary All  CY'!D$56</f>
        <v>18191335.728999998</v>
      </c>
      <c r="D19" s="11">
        <f>'[2]Summary All  CY'!E$56</f>
        <v>27722376.243999999</v>
      </c>
      <c r="E19" s="11">
        <f>'[2]Summary All  CY'!F$56</f>
        <v>26870038.658000004</v>
      </c>
      <c r="F19" s="11">
        <f>'[2]Summary All  CY'!G$56</f>
        <v>33730402.210000001</v>
      </c>
      <c r="G19" s="11">
        <f>'[2]Summary All  CY'!H$56</f>
        <v>38599842.892999999</v>
      </c>
      <c r="H19" s="11">
        <f>'[2]Summary All  CY'!I$56</f>
        <v>34295126.213</v>
      </c>
      <c r="I19" s="11"/>
      <c r="J19" s="11"/>
      <c r="K19" s="11"/>
      <c r="L19" s="11"/>
      <c r="M19" s="11"/>
      <c r="N19" s="12">
        <f t="shared" si="1"/>
        <v>202724101.12800002</v>
      </c>
    </row>
    <row r="20" spans="1:14" ht="12.75" customHeight="1" x14ac:dyDescent="0.2">
      <c r="A20" s="16" t="s">
        <v>27</v>
      </c>
      <c r="B20" s="14">
        <f>SUM(B14:B19)</f>
        <v>172074650.42599997</v>
      </c>
      <c r="C20" s="14">
        <f t="shared" ref="C20:H20" si="2">SUM(C14:C19)</f>
        <v>152799935.78999999</v>
      </c>
      <c r="D20" s="14">
        <f t="shared" si="2"/>
        <v>172626707.63299999</v>
      </c>
      <c r="E20" s="14">
        <f t="shared" si="2"/>
        <v>170377351.22600001</v>
      </c>
      <c r="F20" s="14">
        <f t="shared" si="2"/>
        <v>178740986.60100004</v>
      </c>
      <c r="G20" s="14">
        <f t="shared" si="2"/>
        <v>188496068.58600003</v>
      </c>
      <c r="H20" s="14">
        <f t="shared" si="2"/>
        <v>192269418.34299999</v>
      </c>
      <c r="I20" s="14"/>
      <c r="J20" s="14"/>
      <c r="K20" s="14"/>
      <c r="L20" s="14"/>
      <c r="M20" s="14"/>
      <c r="N20" s="15">
        <f t="shared" si="1"/>
        <v>1227385118.605</v>
      </c>
    </row>
    <row r="21" spans="1:14" ht="12.75" customHeight="1" x14ac:dyDescent="0.2">
      <c r="A21" s="23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</row>
    <row r="22" spans="1:14" ht="12.75" customHeight="1" x14ac:dyDescent="0.2">
      <c r="A22" s="2"/>
      <c r="B22" s="17"/>
    </row>
    <row r="23" spans="1:14" ht="12.75" customHeight="1" x14ac:dyDescent="0.2">
      <c r="A23" s="18" t="s">
        <v>28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</row>
    <row r="24" spans="1:14" ht="12.75" customHeight="1" x14ac:dyDescent="0.2">
      <c r="A24" s="18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</row>
    <row r="25" spans="1:14" ht="12.75" customHeight="1" x14ac:dyDescent="0.2">
      <c r="A25" s="18" t="s">
        <v>29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</row>
    <row r="26" spans="1:14" ht="12.75" customHeight="1" x14ac:dyDescent="0.2">
      <c r="A26" s="18" t="s">
        <v>30</v>
      </c>
      <c r="B26" s="19">
        <f>+B10/B12</f>
        <v>0.95830954691758752</v>
      </c>
      <c r="C26" s="19">
        <f t="shared" ref="C26:N26" si="3">+C10/C12</f>
        <v>0.95975172827293387</v>
      </c>
      <c r="D26" s="19">
        <f t="shared" si="3"/>
        <v>0.96054973780122321</v>
      </c>
      <c r="E26" s="19">
        <f t="shared" si="3"/>
        <v>0.96279518177364898</v>
      </c>
      <c r="F26" s="19">
        <f t="shared" si="3"/>
        <v>0.96565247542745858</v>
      </c>
      <c r="G26" s="19">
        <f t="shared" si="3"/>
        <v>0.9665296172152299</v>
      </c>
      <c r="H26" s="19">
        <f t="shared" ref="H26" si="4">+H10/H12</f>
        <v>0.96909293136387564</v>
      </c>
      <c r="I26" s="19"/>
      <c r="J26" s="19"/>
      <c r="K26" s="19"/>
      <c r="L26" s="19"/>
      <c r="M26" s="19"/>
      <c r="N26" s="19">
        <f t="shared" si="3"/>
        <v>0.9632132753356164</v>
      </c>
    </row>
    <row r="27" spans="1:14" ht="12.75" customHeight="1" x14ac:dyDescent="0.2">
      <c r="A27" s="18" t="s">
        <v>31</v>
      </c>
      <c r="B27" s="19">
        <f>+B11/B12</f>
        <v>4.1690453082412426E-2</v>
      </c>
      <c r="C27" s="19">
        <f t="shared" ref="C27:N27" si="5">+C11/C12</f>
        <v>4.0248271727066173E-2</v>
      </c>
      <c r="D27" s="19">
        <f t="shared" si="5"/>
        <v>3.9450262198776696E-2</v>
      </c>
      <c r="E27" s="19">
        <f t="shared" si="5"/>
        <v>3.7204818226350959E-2</v>
      </c>
      <c r="F27" s="19">
        <f t="shared" si="5"/>
        <v>3.4347524572541442E-2</v>
      </c>
      <c r="G27" s="19">
        <f t="shared" si="5"/>
        <v>3.347038278477002E-2</v>
      </c>
      <c r="H27" s="19">
        <f t="shared" ref="H27" si="6">+H11/H12</f>
        <v>3.0907068636124281E-2</v>
      </c>
      <c r="I27" s="19"/>
      <c r="J27" s="19"/>
      <c r="K27" s="19"/>
      <c r="L27" s="19"/>
      <c r="M27" s="19"/>
      <c r="N27" s="19">
        <f t="shared" si="5"/>
        <v>3.6786724664383534E-2</v>
      </c>
    </row>
    <row r="28" spans="1:14" ht="12.75" customHeight="1" x14ac:dyDescent="0.2">
      <c r="A28" s="20"/>
      <c r="B28" s="19">
        <f>+B27+B26</f>
        <v>1</v>
      </c>
      <c r="C28" s="19">
        <f t="shared" ref="C28:N28" si="7">+C27+C26</f>
        <v>1</v>
      </c>
      <c r="D28" s="19">
        <f t="shared" si="7"/>
        <v>0.99999999999999989</v>
      </c>
      <c r="E28" s="19">
        <f t="shared" si="7"/>
        <v>0.99999999999999989</v>
      </c>
      <c r="F28" s="19">
        <f t="shared" si="7"/>
        <v>1</v>
      </c>
      <c r="G28" s="19">
        <f t="shared" si="7"/>
        <v>0.99999999999999989</v>
      </c>
      <c r="H28" s="19">
        <f t="shared" ref="H28" si="8">+H27+H26</f>
        <v>0.99999999999999989</v>
      </c>
      <c r="I28" s="19"/>
      <c r="J28" s="19"/>
      <c r="K28" s="19"/>
      <c r="L28" s="19"/>
      <c r="M28" s="19"/>
      <c r="N28" s="19">
        <f t="shared" si="7"/>
        <v>0.99999999999999989</v>
      </c>
    </row>
    <row r="29" spans="1:14" ht="12.75" customHeight="1" x14ac:dyDescent="0.2">
      <c r="A29" s="18" t="s">
        <v>32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</row>
    <row r="30" spans="1:14" ht="12.75" customHeight="1" x14ac:dyDescent="0.2">
      <c r="A30" s="18" t="s">
        <v>30</v>
      </c>
      <c r="B30" s="19">
        <f>(B14+B16)/B20</f>
        <v>0.22360533391608892</v>
      </c>
      <c r="C30" s="19">
        <f t="shared" ref="C30:N30" si="9">(C14+C16)/C20</f>
        <v>0.22275195236192977</v>
      </c>
      <c r="D30" s="19">
        <f t="shared" si="9"/>
        <v>0.21252314476156256</v>
      </c>
      <c r="E30" s="19">
        <f t="shared" si="9"/>
        <v>0.22244996393168662</v>
      </c>
      <c r="F30" s="19">
        <f t="shared" si="9"/>
        <v>0.22187846381607768</v>
      </c>
      <c r="G30" s="19">
        <f t="shared" si="9"/>
        <v>0.23388899705823599</v>
      </c>
      <c r="H30" s="19">
        <f t="shared" ref="H30" si="10">(H14+H16)/H20</f>
        <v>0.23334755759213763</v>
      </c>
      <c r="I30" s="19"/>
      <c r="J30" s="19"/>
      <c r="K30" s="19"/>
      <c r="L30" s="19"/>
      <c r="M30" s="19"/>
      <c r="N30" s="19">
        <f t="shared" si="9"/>
        <v>0.22463400203056433</v>
      </c>
    </row>
    <row r="31" spans="1:14" ht="12.75" customHeight="1" x14ac:dyDescent="0.2">
      <c r="A31" s="18" t="s">
        <v>31</v>
      </c>
      <c r="B31" s="19">
        <f>(B15+B17)/B20</f>
        <v>0.34190982890475974</v>
      </c>
      <c r="C31" s="19">
        <f t="shared" ref="C31:N31" si="11">(C15+C17)/C20</f>
        <v>0.35986050437593575</v>
      </c>
      <c r="D31" s="19">
        <f t="shared" si="11"/>
        <v>0.3308728751777526</v>
      </c>
      <c r="E31" s="19">
        <f t="shared" si="11"/>
        <v>0.32133009594907597</v>
      </c>
      <c r="F31" s="19">
        <f t="shared" si="11"/>
        <v>0.31954553464840529</v>
      </c>
      <c r="G31" s="19">
        <f t="shared" si="11"/>
        <v>0.31278952132680737</v>
      </c>
      <c r="H31" s="19">
        <f t="shared" ref="H31" si="12">(H15+H17)/H20</f>
        <v>0.31008104179439616</v>
      </c>
      <c r="I31" s="19"/>
      <c r="J31" s="19"/>
      <c r="K31" s="19"/>
      <c r="L31" s="19"/>
      <c r="M31" s="19"/>
      <c r="N31" s="19">
        <f t="shared" si="11"/>
        <v>0.32702052241369334</v>
      </c>
    </row>
    <row r="32" spans="1:14" ht="12.75" customHeight="1" x14ac:dyDescent="0.2">
      <c r="A32" s="18" t="s">
        <v>33</v>
      </c>
      <c r="B32" s="19">
        <f>+B18/B20</f>
        <v>0.29899143868448752</v>
      </c>
      <c r="C32" s="19">
        <f t="shared" ref="C32:N32" si="13">+C18/C20</f>
        <v>0.29833424893352178</v>
      </c>
      <c r="D32" s="19">
        <f t="shared" si="13"/>
        <v>0.29601251293418979</v>
      </c>
      <c r="E32" s="19">
        <f t="shared" si="13"/>
        <v>0.29851095788275589</v>
      </c>
      <c r="F32" s="19">
        <f t="shared" si="13"/>
        <v>0.26986493502845044</v>
      </c>
      <c r="G32" s="19">
        <f t="shared" si="13"/>
        <v>0.24854350835240496</v>
      </c>
      <c r="H32" s="19">
        <f t="shared" ref="H32" si="14">+H18/H20</f>
        <v>0.27820124425391962</v>
      </c>
      <c r="I32" s="19"/>
      <c r="J32" s="19"/>
      <c r="K32" s="19"/>
      <c r="L32" s="19"/>
      <c r="M32" s="19"/>
      <c r="N32" s="19">
        <f t="shared" si="13"/>
        <v>0.28317800036392266</v>
      </c>
    </row>
    <row r="33" spans="1:14" ht="12.75" customHeight="1" x14ac:dyDescent="0.2">
      <c r="A33" s="18" t="s">
        <v>34</v>
      </c>
      <c r="B33" s="19">
        <f>+B19/B20</f>
        <v>0.13549339849466391</v>
      </c>
      <c r="C33" s="19">
        <f t="shared" ref="C33:N33" si="15">+C19/C20</f>
        <v>0.11905329432861275</v>
      </c>
      <c r="D33" s="19">
        <f t="shared" si="15"/>
        <v>0.16059146712649511</v>
      </c>
      <c r="E33" s="19">
        <f t="shared" si="15"/>
        <v>0.1577089822364815</v>
      </c>
      <c r="F33" s="19">
        <f t="shared" si="15"/>
        <v>0.18871106650706651</v>
      </c>
      <c r="G33" s="19">
        <f t="shared" si="15"/>
        <v>0.20477797326255157</v>
      </c>
      <c r="H33" s="19">
        <f t="shared" ref="H33" si="16">+H19/H20</f>
        <v>0.17837015635954667</v>
      </c>
      <c r="I33" s="19"/>
      <c r="J33" s="19"/>
      <c r="K33" s="19"/>
      <c r="L33" s="19"/>
      <c r="M33" s="19"/>
      <c r="N33" s="19">
        <f t="shared" si="15"/>
        <v>0.16516747519181971</v>
      </c>
    </row>
    <row r="34" spans="1:14" ht="12.75" customHeight="1" x14ac:dyDescent="0.2">
      <c r="A34" s="20"/>
      <c r="B34" s="19">
        <f>SUM(B30:B33)</f>
        <v>1</v>
      </c>
      <c r="C34" s="19">
        <f t="shared" ref="C34:N34" si="17">SUM(C30:C33)</f>
        <v>1</v>
      </c>
      <c r="D34" s="19">
        <f t="shared" si="17"/>
        <v>1.0000000000000002</v>
      </c>
      <c r="E34" s="19">
        <f t="shared" si="17"/>
        <v>1</v>
      </c>
      <c r="F34" s="19">
        <f t="shared" si="17"/>
        <v>0.99999999999999989</v>
      </c>
      <c r="G34" s="19">
        <f t="shared" si="17"/>
        <v>0.99999999999999989</v>
      </c>
      <c r="H34" s="19">
        <f t="shared" ref="H34" si="18">SUM(H30:H33)</f>
        <v>1</v>
      </c>
      <c r="I34" s="19"/>
      <c r="J34" s="19"/>
      <c r="K34" s="19"/>
      <c r="L34" s="19"/>
      <c r="M34" s="19"/>
      <c r="N34" s="19">
        <f t="shared" si="17"/>
        <v>1</v>
      </c>
    </row>
    <row r="35" spans="1:14" ht="12.75" customHeight="1" x14ac:dyDescent="0.2"/>
    <row r="36" spans="1:14" ht="12.75" customHeight="1" x14ac:dyDescent="0.2"/>
    <row r="37" spans="1:14" ht="12.75" customHeight="1" x14ac:dyDescent="0.2"/>
    <row r="38" spans="1:14" ht="12.75" customHeight="1" x14ac:dyDescent="0.2"/>
    <row r="39" spans="1:14" ht="12.75" customHeight="1" x14ac:dyDescent="0.2">
      <c r="A39" s="21" t="s">
        <v>35</v>
      </c>
    </row>
    <row r="40" spans="1:14" ht="12.75" customHeight="1" x14ac:dyDescent="0.2"/>
    <row r="41" spans="1:14" ht="12.75" customHeight="1" x14ac:dyDescent="0.2"/>
    <row r="42" spans="1:14" ht="12.75" customHeight="1" x14ac:dyDescent="0.2"/>
    <row r="43" spans="1:14" ht="12.75" customHeight="1" x14ac:dyDescent="0.2"/>
    <row r="44" spans="1:14" ht="12.75" customHeight="1" x14ac:dyDescent="0.2"/>
    <row r="45" spans="1:14" ht="12.75" customHeight="1" x14ac:dyDescent="0.2"/>
    <row r="46" spans="1:14" ht="12.75" customHeight="1" x14ac:dyDescent="0.2"/>
    <row r="47" spans="1:14" ht="12.75" customHeight="1" x14ac:dyDescent="0.2"/>
    <row r="48" spans="1:14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</sheetData>
  <phoneticPr fontId="0" type="noConversion"/>
  <printOptions horizontalCentered="1" gridLines="1"/>
  <pageMargins left="0.25" right="0.25" top="1" bottom="0.5" header="0.5" footer="0.25"/>
  <pageSetup scale="63" orientation="landscape" r:id="rId1"/>
  <headerFooter alignWithMargins="0">
    <oddFooter>&amp;L&amp;F   &amp;A&amp;R&amp;D   &amp;T&amp;C&amp;"Arial"&amp;10&amp;K000000Page &amp;P_x000D_&amp;1#&amp;"Calibri"&amp;12&amp;K008000 Internal Use&amp;R&amp;D   &amp;T&amp;C&amp;"Arial"&amp;10&amp;K000000Page &amp;P</oddFooter>
  </headerFooter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78"/>
  <sheetViews>
    <sheetView tabSelected="1" zoomScaleNormal="100" workbookViewId="0">
      <selection activeCell="A3" sqref="A3"/>
    </sheetView>
  </sheetViews>
  <sheetFormatPr defaultColWidth="9.140625" defaultRowHeight="12.75" x14ac:dyDescent="0.2"/>
  <cols>
    <col min="1" max="1" width="31.28515625" style="4" customWidth="1"/>
    <col min="2" max="2" width="17.140625" style="4" bestFit="1" customWidth="1"/>
    <col min="3" max="5" width="12.28515625" style="4" bestFit="1" customWidth="1"/>
    <col min="6" max="11" width="14.85546875" style="4" bestFit="1" customWidth="1"/>
    <col min="12" max="12" width="16.42578125" style="4" bestFit="1" customWidth="1"/>
    <col min="13" max="13" width="11.28515625" style="4" customWidth="1"/>
    <col min="14" max="14" width="13.7109375" style="4" bestFit="1" customWidth="1"/>
    <col min="15" max="16384" width="9.140625" style="4"/>
  </cols>
  <sheetData>
    <row r="1" spans="1:14" x14ac:dyDescent="0.2">
      <c r="A1" s="1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x14ac:dyDescent="0.2">
      <c r="A2" s="5" t="s">
        <v>39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x14ac:dyDescent="0.2">
      <c r="A3" s="5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2">
      <c r="A4" s="5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26" customFormat="1" x14ac:dyDescent="0.2">
      <c r="A5" s="24" t="s">
        <v>36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s="26" customFormat="1" x14ac:dyDescent="0.2">
      <c r="A6" s="24" t="s">
        <v>37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4" ht="12.75" customHeight="1" x14ac:dyDescent="0.2">
      <c r="A7" s="6"/>
    </row>
    <row r="8" spans="1:14" ht="12.75" customHeight="1" x14ac:dyDescent="0.2"/>
    <row r="9" spans="1:14" ht="12.75" customHeight="1" x14ac:dyDescent="0.2">
      <c r="A9" s="7" t="s">
        <v>4</v>
      </c>
      <c r="B9" s="8" t="s">
        <v>5</v>
      </c>
      <c r="C9" s="8" t="s">
        <v>6</v>
      </c>
      <c r="D9" s="8" t="s">
        <v>7</v>
      </c>
      <c r="E9" s="8" t="s">
        <v>8</v>
      </c>
      <c r="F9" s="8" t="s">
        <v>9</v>
      </c>
      <c r="G9" s="8" t="s">
        <v>10</v>
      </c>
      <c r="H9" s="8" t="s">
        <v>11</v>
      </c>
      <c r="I9" s="8" t="s">
        <v>12</v>
      </c>
      <c r="J9" s="8" t="s">
        <v>13</v>
      </c>
      <c r="K9" s="8" t="s">
        <v>14</v>
      </c>
      <c r="L9" s="8" t="s">
        <v>15</v>
      </c>
      <c r="M9" s="8" t="s">
        <v>16</v>
      </c>
      <c r="N9" s="9" t="s">
        <v>17</v>
      </c>
    </row>
    <row r="10" spans="1:14" ht="12.75" customHeight="1" x14ac:dyDescent="0.2">
      <c r="A10" s="10" t="s">
        <v>18</v>
      </c>
      <c r="B10" s="11">
        <f>'[1]CY Summary MGS-S'!C$19</f>
        <v>47513344.856999993</v>
      </c>
      <c r="C10" s="11">
        <f>'[1]CY Summary MGS-S'!D$19</f>
        <v>45097645.916999996</v>
      </c>
      <c r="D10" s="11">
        <f>'[1]CY Summary MGS-S'!E$19</f>
        <v>44059506.343999997</v>
      </c>
      <c r="E10" s="11">
        <f>'[1]CY Summary MGS-S'!F$19</f>
        <v>40394019.127999999</v>
      </c>
      <c r="F10" s="11">
        <f>'[1]CY Summary MGS-S'!G$19</f>
        <v>40032439.608999997</v>
      </c>
      <c r="G10" s="11">
        <f>'[1]CY Summary MGS-S'!H$19</f>
        <v>42841615.159999996</v>
      </c>
      <c r="H10" s="11">
        <f>'[1]CY Summary MGS-S'!I$19</f>
        <v>51182046.081000008</v>
      </c>
      <c r="I10" s="11"/>
      <c r="J10" s="11"/>
      <c r="K10" s="11"/>
      <c r="L10" s="11"/>
      <c r="M10" s="11"/>
      <c r="N10" s="12">
        <f>SUM(B10:M10)</f>
        <v>311120617.09599996</v>
      </c>
    </row>
    <row r="11" spans="1:14" ht="12.75" customHeight="1" x14ac:dyDescent="0.2">
      <c r="A11" s="10" t="s">
        <v>19</v>
      </c>
      <c r="B11" s="11">
        <f>'[1]CY Summary MGS-P'!C$19</f>
        <v>2386323.6170000001</v>
      </c>
      <c r="C11" s="11">
        <f>'[1]CY Summary MGS-P'!D$19</f>
        <v>2407916.5970000001</v>
      </c>
      <c r="D11" s="11">
        <f>'[1]CY Summary MGS-P'!E$19</f>
        <v>1891828.2500000002</v>
      </c>
      <c r="E11" s="11">
        <f>'[1]CY Summary MGS-P'!F$19</f>
        <v>1549384.3</v>
      </c>
      <c r="F11" s="11">
        <f>'[1]CY Summary MGS-P'!G$19</f>
        <v>1338430.9539999999</v>
      </c>
      <c r="G11" s="11">
        <f>'[1]CY Summary MGS-P'!H$19</f>
        <v>1328990.58</v>
      </c>
      <c r="H11" s="11">
        <f>'[1]CY Summary MGS-P'!I$19</f>
        <v>1411955.567</v>
      </c>
      <c r="I11" s="11"/>
      <c r="J11" s="11"/>
      <c r="K11" s="11"/>
      <c r="L11" s="11"/>
      <c r="M11" s="11"/>
      <c r="N11" s="12">
        <f>SUM(B11:M11)</f>
        <v>12314829.864999998</v>
      </c>
    </row>
    <row r="12" spans="1:14" ht="12.75" customHeight="1" x14ac:dyDescent="0.2">
      <c r="A12" s="13" t="s">
        <v>20</v>
      </c>
      <c r="B12" s="14">
        <f>+B11+B10</f>
        <v>49899668.473999992</v>
      </c>
      <c r="C12" s="14">
        <f t="shared" ref="C12:H12" si="0">+C11+C10</f>
        <v>47505562.513999999</v>
      </c>
      <c r="D12" s="14">
        <f t="shared" si="0"/>
        <v>45951334.593999997</v>
      </c>
      <c r="E12" s="14">
        <f t="shared" si="0"/>
        <v>41943403.427999996</v>
      </c>
      <c r="F12" s="14">
        <f t="shared" si="0"/>
        <v>41370870.562999994</v>
      </c>
      <c r="G12" s="14">
        <f t="shared" si="0"/>
        <v>44170605.739999995</v>
      </c>
      <c r="H12" s="14">
        <f t="shared" si="0"/>
        <v>52594001.648000009</v>
      </c>
      <c r="I12" s="14"/>
      <c r="J12" s="14"/>
      <c r="K12" s="14"/>
      <c r="L12" s="14"/>
      <c r="M12" s="14"/>
      <c r="N12" s="15">
        <f>SUM(B12:M12)</f>
        <v>323435446.96099997</v>
      </c>
    </row>
    <row r="13" spans="1:14" ht="12.75" customHeight="1" x14ac:dyDescent="0.2">
      <c r="A13" s="10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22"/>
    </row>
    <row r="14" spans="1:14" ht="12.75" customHeight="1" x14ac:dyDescent="0.2">
      <c r="A14" s="10" t="s">
        <v>21</v>
      </c>
      <c r="B14" s="11">
        <f>'[2]Summary SOP CY'!C$11</f>
        <v>1942245.7850000001</v>
      </c>
      <c r="C14" s="11">
        <f>'[2]Summary SOP CY'!D$11</f>
        <v>1812693.7439999999</v>
      </c>
      <c r="D14" s="11">
        <f>'[2]Summary SOP CY'!E$11</f>
        <v>1879973.5609999998</v>
      </c>
      <c r="E14" s="11">
        <f>'[2]Summary SOP CY'!F$11</f>
        <v>2232575.8960000002</v>
      </c>
      <c r="F14" s="11">
        <f>'[2]Summary SOP CY'!G$11</f>
        <v>2318578.84</v>
      </c>
      <c r="G14" s="11">
        <f>'[2]Summary SOP CY'!H$11</f>
        <v>2540856.42</v>
      </c>
      <c r="H14" s="11">
        <f>'[2]Summary SOP CY'!I$11</f>
        <v>2747060.5399999996</v>
      </c>
      <c r="I14" s="11"/>
      <c r="J14" s="11"/>
      <c r="K14" s="11"/>
      <c r="L14" s="11"/>
      <c r="M14" s="11"/>
      <c r="N14" s="12">
        <f t="shared" ref="N14:N20" si="1">SUM(B14:M14)</f>
        <v>15473984.785999998</v>
      </c>
    </row>
    <row r="15" spans="1:14" ht="12.75" customHeight="1" x14ac:dyDescent="0.2">
      <c r="A15" s="10" t="s">
        <v>22</v>
      </c>
      <c r="B15" s="11">
        <f>'[2]Summary SOP CY'!C$20</f>
        <v>782620.12400000007</v>
      </c>
      <c r="C15" s="11">
        <f>'[2]Summary SOP CY'!D$20</f>
        <v>564501.30000000005</v>
      </c>
      <c r="D15" s="11">
        <f>'[2]Summary SOP CY'!E$20</f>
        <v>596437.125</v>
      </c>
      <c r="E15" s="11">
        <f>'[2]Summary SOP CY'!F$20</f>
        <v>1174061.75</v>
      </c>
      <c r="F15" s="11">
        <f>'[2]Summary SOP CY'!G$20</f>
        <v>1111854.2850000001</v>
      </c>
      <c r="G15" s="11">
        <f>'[2]Summary SOP CY'!H$20</f>
        <v>1144281.0109999999</v>
      </c>
      <c r="H15" s="11">
        <f>'[2]Summary SOP CY'!I$20</f>
        <v>1004634.687</v>
      </c>
      <c r="I15" s="11"/>
      <c r="J15" s="11"/>
      <c r="K15" s="11"/>
      <c r="L15" s="11"/>
      <c r="M15" s="11"/>
      <c r="N15" s="12">
        <f t="shared" si="1"/>
        <v>6378390.2820000006</v>
      </c>
    </row>
    <row r="16" spans="1:14" ht="12.75" customHeight="1" x14ac:dyDescent="0.2">
      <c r="A16" s="10" t="s">
        <v>23</v>
      </c>
      <c r="B16" s="11">
        <f>'[2]Summary SOP CY'!C$29</f>
        <v>0</v>
      </c>
      <c r="C16" s="11">
        <f>'[2]Summary SOP CY'!D$29</f>
        <v>0</v>
      </c>
      <c r="D16" s="11">
        <f>'[2]Summary SOP CY'!E$29</f>
        <v>0</v>
      </c>
      <c r="E16" s="11">
        <f>'[2]Summary SOP CY'!F$29</f>
        <v>0</v>
      </c>
      <c r="F16" s="11">
        <f>'[2]Summary SOP CY'!G$29</f>
        <v>0</v>
      </c>
      <c r="G16" s="11">
        <f>'[2]Summary SOP CY'!H$29</f>
        <v>0</v>
      </c>
      <c r="H16" s="11">
        <f>'[2]Summary SOP CY'!I$29</f>
        <v>0</v>
      </c>
      <c r="I16" s="11"/>
      <c r="J16" s="11"/>
      <c r="K16" s="11"/>
      <c r="L16" s="11"/>
      <c r="M16" s="11"/>
      <c r="N16" s="12">
        <f t="shared" si="1"/>
        <v>0</v>
      </c>
    </row>
    <row r="17" spans="1:14" ht="12.75" customHeight="1" x14ac:dyDescent="0.2">
      <c r="A17" s="10" t="s">
        <v>24</v>
      </c>
      <c r="B17" s="11">
        <f>'[2]Summary SOP CY'!C$38</f>
        <v>1702295.77</v>
      </c>
      <c r="C17" s="11">
        <f>'[2]Summary SOP CY'!D$38</f>
        <v>421581.75</v>
      </c>
      <c r="D17" s="11">
        <f>'[2]Summary SOP CY'!E$38</f>
        <v>411162.37</v>
      </c>
      <c r="E17" s="11">
        <f>'[2]Summary SOP CY'!F$38</f>
        <v>456278.54000000004</v>
      </c>
      <c r="F17" s="11">
        <f>'[2]Summary SOP CY'!G$38</f>
        <v>552309.03</v>
      </c>
      <c r="G17" s="11">
        <f>'[2]Summary SOP CY'!H$38</f>
        <v>694705.14999999991</v>
      </c>
      <c r="H17" s="11">
        <f>'[2]Summary SOP CY'!I$38</f>
        <v>729434.64999999991</v>
      </c>
      <c r="I17" s="11"/>
      <c r="J17" s="11"/>
      <c r="K17" s="11"/>
      <c r="L17" s="11"/>
      <c r="M17" s="11"/>
      <c r="N17" s="12">
        <f t="shared" si="1"/>
        <v>4967767.26</v>
      </c>
    </row>
    <row r="18" spans="1:14" ht="12.75" customHeight="1" x14ac:dyDescent="0.2">
      <c r="A18" s="10" t="s">
        <v>25</v>
      </c>
      <c r="B18" s="11">
        <f>'[2]Summary SOP CY'!C$47</f>
        <v>1790359.9730000002</v>
      </c>
      <c r="C18" s="11">
        <f>'[2]Summary SOP CY'!D$47</f>
        <v>1700895.3359999999</v>
      </c>
      <c r="D18" s="11">
        <f>'[2]Summary SOP CY'!E$47</f>
        <v>1885329.6610000001</v>
      </c>
      <c r="E18" s="11">
        <f>'[2]Summary SOP CY'!F$47</f>
        <v>1541210.0730000001</v>
      </c>
      <c r="F18" s="11">
        <f>'[2]Summary SOP CY'!G$47</f>
        <v>1172735.827</v>
      </c>
      <c r="G18" s="11">
        <f>'[2]Summary SOP CY'!H$47</f>
        <v>419856.13300000003</v>
      </c>
      <c r="H18" s="11">
        <f>'[2]Summary SOP CY'!I$47</f>
        <v>1428707.2990000001</v>
      </c>
      <c r="I18" s="11"/>
      <c r="J18" s="11"/>
      <c r="K18" s="11"/>
      <c r="L18" s="11"/>
      <c r="M18" s="11"/>
      <c r="N18" s="12">
        <f t="shared" si="1"/>
        <v>9939094.3020000011</v>
      </c>
    </row>
    <row r="19" spans="1:14" ht="12.75" customHeight="1" x14ac:dyDescent="0.2">
      <c r="A19" s="10" t="s">
        <v>26</v>
      </c>
      <c r="B19" s="11">
        <f>'[2]Summary SOP CY'!C$56</f>
        <v>607672.03399999999</v>
      </c>
      <c r="C19" s="11">
        <f>'[2]Summary SOP CY'!D$56</f>
        <v>912800.13899999997</v>
      </c>
      <c r="D19" s="11">
        <f>'[2]Summary SOP CY'!E$56</f>
        <v>829160.22699999996</v>
      </c>
      <c r="E19" s="11">
        <f>'[2]Summary SOP CY'!F$56</f>
        <v>922947.54799999995</v>
      </c>
      <c r="F19" s="11">
        <f>'[2]Summary SOP CY'!G$56</f>
        <v>994705</v>
      </c>
      <c r="G19" s="11">
        <f>'[2]Summary SOP CY'!H$56</f>
        <v>1015452.112</v>
      </c>
      <c r="H19" s="11">
        <f>'[2]Summary SOP CY'!I$56</f>
        <v>1085167.8259999999</v>
      </c>
      <c r="I19" s="11"/>
      <c r="J19" s="11"/>
      <c r="K19" s="11"/>
      <c r="L19" s="11"/>
      <c r="M19" s="11"/>
      <c r="N19" s="12">
        <f t="shared" si="1"/>
        <v>6367904.8859999999</v>
      </c>
    </row>
    <row r="20" spans="1:14" ht="12.75" customHeight="1" x14ac:dyDescent="0.2">
      <c r="A20" s="16" t="s">
        <v>27</v>
      </c>
      <c r="B20" s="14">
        <f>SUM(B14:B19)</f>
        <v>6825193.6859999998</v>
      </c>
      <c r="C20" s="14">
        <f t="shared" ref="C20:H20" si="2">SUM(C14:C19)</f>
        <v>5412472.2689999994</v>
      </c>
      <c r="D20" s="14">
        <f t="shared" si="2"/>
        <v>5602062.9440000001</v>
      </c>
      <c r="E20" s="14">
        <f t="shared" si="2"/>
        <v>6327073.807</v>
      </c>
      <c r="F20" s="14">
        <f t="shared" si="2"/>
        <v>6150182.9820000008</v>
      </c>
      <c r="G20" s="14">
        <f t="shared" si="2"/>
        <v>5815150.8260000004</v>
      </c>
      <c r="H20" s="14">
        <f t="shared" si="2"/>
        <v>6995005.0019999985</v>
      </c>
      <c r="I20" s="14"/>
      <c r="J20" s="14"/>
      <c r="K20" s="14"/>
      <c r="L20" s="14"/>
      <c r="M20" s="14"/>
      <c r="N20" s="15">
        <f t="shared" si="1"/>
        <v>43127141.515999995</v>
      </c>
    </row>
    <row r="21" spans="1:14" ht="12.75" customHeight="1" x14ac:dyDescent="0.2">
      <c r="A21" s="23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</row>
    <row r="22" spans="1:14" ht="12.75" customHeight="1" x14ac:dyDescent="0.2">
      <c r="A22" s="2"/>
      <c r="B22" s="17"/>
    </row>
    <row r="23" spans="1:14" ht="12.75" customHeight="1" x14ac:dyDescent="0.2">
      <c r="A23" s="18" t="s">
        <v>28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</row>
    <row r="24" spans="1:14" ht="12.75" customHeight="1" x14ac:dyDescent="0.2">
      <c r="A24" s="18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</row>
    <row r="25" spans="1:14" ht="12.75" customHeight="1" x14ac:dyDescent="0.2">
      <c r="A25" s="18" t="s">
        <v>29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</row>
    <row r="26" spans="1:14" ht="12.75" customHeight="1" x14ac:dyDescent="0.2">
      <c r="A26" s="18" t="s">
        <v>30</v>
      </c>
      <c r="B26" s="19">
        <f>+B10/B12</f>
        <v>0.95217756570380052</v>
      </c>
      <c r="C26" s="19">
        <f t="shared" ref="C26:N26" si="3">+C10/C12</f>
        <v>0.9493129547452388</v>
      </c>
      <c r="D26" s="19">
        <f t="shared" si="3"/>
        <v>0.95882974310289082</v>
      </c>
      <c r="E26" s="19">
        <f t="shared" si="3"/>
        <v>0.96306011974780092</v>
      </c>
      <c r="F26" s="19">
        <f t="shared" si="3"/>
        <v>0.96764798671660002</v>
      </c>
      <c r="G26" s="19">
        <f t="shared" si="3"/>
        <v>0.96991233066119142</v>
      </c>
      <c r="H26" s="19">
        <f t="shared" ref="H26" si="4">+H10/H12</f>
        <v>0.97315367679284215</v>
      </c>
      <c r="I26" s="19"/>
      <c r="J26" s="19"/>
      <c r="K26" s="19"/>
      <c r="L26" s="19"/>
      <c r="M26" s="19"/>
      <c r="N26" s="19">
        <f t="shared" si="3"/>
        <v>0.96192492201856605</v>
      </c>
    </row>
    <row r="27" spans="1:14" ht="12.75" customHeight="1" x14ac:dyDescent="0.2">
      <c r="A27" s="18" t="s">
        <v>31</v>
      </c>
      <c r="B27" s="19">
        <f>+B11/B12</f>
        <v>4.7822434296199458E-2</v>
      </c>
      <c r="C27" s="19">
        <f t="shared" ref="C27:N27" si="5">+C11/C12</f>
        <v>5.0687045254761094E-2</v>
      </c>
      <c r="D27" s="19">
        <f t="shared" si="5"/>
        <v>4.1170256897109188E-2</v>
      </c>
      <c r="E27" s="19">
        <f t="shared" si="5"/>
        <v>3.6939880252199173E-2</v>
      </c>
      <c r="F27" s="19">
        <f t="shared" si="5"/>
        <v>3.2352013283400052E-2</v>
      </c>
      <c r="G27" s="19">
        <f t="shared" si="5"/>
        <v>3.0087669338808579E-2</v>
      </c>
      <c r="H27" s="19">
        <f t="shared" ref="H27" si="6">+H11/H12</f>
        <v>2.6846323207157834E-2</v>
      </c>
      <c r="I27" s="19"/>
      <c r="J27" s="19"/>
      <c r="K27" s="19"/>
      <c r="L27" s="19"/>
      <c r="M27" s="19"/>
      <c r="N27" s="19">
        <f t="shared" si="5"/>
        <v>3.8075077981433891E-2</v>
      </c>
    </row>
    <row r="28" spans="1:14" ht="12.75" customHeight="1" x14ac:dyDescent="0.2">
      <c r="A28" s="20"/>
      <c r="B28" s="19">
        <f>+B27+B26</f>
        <v>1</v>
      </c>
      <c r="C28" s="19">
        <f t="shared" ref="C28:N28" si="7">+C27+C26</f>
        <v>0.99999999999999989</v>
      </c>
      <c r="D28" s="19">
        <f t="shared" si="7"/>
        <v>1</v>
      </c>
      <c r="E28" s="19">
        <f t="shared" si="7"/>
        <v>1</v>
      </c>
      <c r="F28" s="19">
        <f t="shared" si="7"/>
        <v>1</v>
      </c>
      <c r="G28" s="19">
        <f t="shared" si="7"/>
        <v>1</v>
      </c>
      <c r="H28" s="19">
        <f t="shared" ref="H28" si="8">+H27+H26</f>
        <v>1</v>
      </c>
      <c r="I28" s="19"/>
      <c r="J28" s="19"/>
      <c r="K28" s="19"/>
      <c r="L28" s="19"/>
      <c r="M28" s="19"/>
      <c r="N28" s="19">
        <f t="shared" si="7"/>
        <v>1</v>
      </c>
    </row>
    <row r="29" spans="1:14" ht="12.75" customHeight="1" x14ac:dyDescent="0.2">
      <c r="A29" s="18" t="s">
        <v>32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</row>
    <row r="30" spans="1:14" ht="12.75" customHeight="1" x14ac:dyDescent="0.2">
      <c r="A30" s="18" t="s">
        <v>30</v>
      </c>
      <c r="B30" s="19">
        <f>(B14+B16)/B20</f>
        <v>0.28457006121071421</v>
      </c>
      <c r="C30" s="19">
        <f t="shared" ref="C30:N30" si="9">(C14+C16)/C20</f>
        <v>0.33491049079035939</v>
      </c>
      <c r="D30" s="19">
        <f t="shared" si="9"/>
        <v>0.33558594035676009</v>
      </c>
      <c r="E30" s="19">
        <f t="shared" si="9"/>
        <v>0.3528607321649978</v>
      </c>
      <c r="F30" s="19">
        <f t="shared" si="9"/>
        <v>0.37699347267973687</v>
      </c>
      <c r="G30" s="19">
        <f t="shared" si="9"/>
        <v>0.43693732046288969</v>
      </c>
      <c r="H30" s="19">
        <f t="shared" ref="H30" si="10">(H14+H16)/H20</f>
        <v>0.3927174518409301</v>
      </c>
      <c r="I30" s="19"/>
      <c r="J30" s="19"/>
      <c r="K30" s="19"/>
      <c r="L30" s="19"/>
      <c r="M30" s="19"/>
      <c r="N30" s="19">
        <f t="shared" si="9"/>
        <v>0.35879922114149887</v>
      </c>
    </row>
    <row r="31" spans="1:14" ht="12.75" customHeight="1" x14ac:dyDescent="0.2">
      <c r="A31" s="18" t="s">
        <v>31</v>
      </c>
      <c r="B31" s="19">
        <f>(B15+B17)/B20</f>
        <v>0.36407990869140011</v>
      </c>
      <c r="C31" s="19">
        <f t="shared" ref="C31:N31" si="11">(C15+C17)/C20</f>
        <v>0.1821871782415963</v>
      </c>
      <c r="D31" s="19">
        <f t="shared" si="11"/>
        <v>0.1798622230903659</v>
      </c>
      <c r="E31" s="19">
        <f t="shared" si="11"/>
        <v>0.25767682497970268</v>
      </c>
      <c r="F31" s="19">
        <f t="shared" si="11"/>
        <v>0.27058761013624749</v>
      </c>
      <c r="G31" s="19">
        <f t="shared" si="11"/>
        <v>0.31624049246973046</v>
      </c>
      <c r="H31" s="19">
        <f t="shared" ref="H31" si="12">(H15+H17)/H20</f>
        <v>0.24790108606129632</v>
      </c>
      <c r="I31" s="19"/>
      <c r="J31" s="19"/>
      <c r="K31" s="19"/>
      <c r="L31" s="19"/>
      <c r="M31" s="19"/>
      <c r="N31" s="19">
        <f t="shared" si="11"/>
        <v>0.26308624089520566</v>
      </c>
    </row>
    <row r="32" spans="1:14" ht="12.75" customHeight="1" x14ac:dyDescent="0.2">
      <c r="A32" s="18" t="s">
        <v>33</v>
      </c>
      <c r="B32" s="19">
        <f>+B18/B20</f>
        <v>0.26231636131769115</v>
      </c>
      <c r="C32" s="19">
        <f t="shared" ref="C32:N32" si="13">+C18/C20</f>
        <v>0.3142547899491141</v>
      </c>
      <c r="D32" s="19">
        <f t="shared" si="13"/>
        <v>0.33654203457661114</v>
      </c>
      <c r="E32" s="19">
        <f t="shared" si="13"/>
        <v>0.24358970987423478</v>
      </c>
      <c r="F32" s="19">
        <f t="shared" si="13"/>
        <v>0.19068307893152048</v>
      </c>
      <c r="G32" s="19">
        <f t="shared" si="13"/>
        <v>7.2200385778953491E-2</v>
      </c>
      <c r="H32" s="19">
        <f t="shared" ref="H32" si="14">+H18/H20</f>
        <v>0.20424678732774412</v>
      </c>
      <c r="I32" s="19"/>
      <c r="J32" s="19"/>
      <c r="K32" s="19"/>
      <c r="L32" s="19"/>
      <c r="M32" s="19"/>
      <c r="N32" s="19">
        <f t="shared" si="13"/>
        <v>0.23046030765365327</v>
      </c>
    </row>
    <row r="33" spans="1:14" ht="12.75" customHeight="1" x14ac:dyDescent="0.2">
      <c r="A33" s="18" t="s">
        <v>34</v>
      </c>
      <c r="B33" s="19">
        <f>+B19/B20</f>
        <v>8.9033668780194669E-2</v>
      </c>
      <c r="C33" s="19">
        <f t="shared" ref="C33:N33" si="15">+C19/C20</f>
        <v>0.16864754101893026</v>
      </c>
      <c r="D33" s="19">
        <f t="shared" si="15"/>
        <v>0.14800980197626282</v>
      </c>
      <c r="E33" s="19">
        <f t="shared" si="15"/>
        <v>0.14587273298106476</v>
      </c>
      <c r="F33" s="19">
        <f t="shared" si="15"/>
        <v>0.16173583825249507</v>
      </c>
      <c r="G33" s="19">
        <f t="shared" si="15"/>
        <v>0.17462180128842628</v>
      </c>
      <c r="H33" s="19">
        <f t="shared" ref="H33" si="16">+H19/H20</f>
        <v>0.15513467477002957</v>
      </c>
      <c r="I33" s="19"/>
      <c r="J33" s="19"/>
      <c r="K33" s="19"/>
      <c r="L33" s="19"/>
      <c r="M33" s="19"/>
      <c r="N33" s="19">
        <f t="shared" si="15"/>
        <v>0.14765423030964231</v>
      </c>
    </row>
    <row r="34" spans="1:14" ht="12.75" customHeight="1" x14ac:dyDescent="0.2">
      <c r="A34" s="20"/>
      <c r="B34" s="19">
        <f>SUM(B30:B33)</f>
        <v>1.0000000000000002</v>
      </c>
      <c r="C34" s="19">
        <f t="shared" ref="C34:N34" si="17">SUM(C30:C33)</f>
        <v>1.0000000000000002</v>
      </c>
      <c r="D34" s="19">
        <f t="shared" si="17"/>
        <v>0.99999999999999989</v>
      </c>
      <c r="E34" s="19">
        <f t="shared" si="17"/>
        <v>1</v>
      </c>
      <c r="F34" s="19">
        <f t="shared" si="17"/>
        <v>0.99999999999999989</v>
      </c>
      <c r="G34" s="19">
        <f t="shared" si="17"/>
        <v>0.99999999999999989</v>
      </c>
      <c r="H34" s="19">
        <f t="shared" ref="H34" si="18">SUM(H30:H33)</f>
        <v>1.0000000000000002</v>
      </c>
      <c r="I34" s="19"/>
      <c r="J34" s="19"/>
      <c r="K34" s="19"/>
      <c r="L34" s="19"/>
      <c r="M34" s="19"/>
      <c r="N34" s="19">
        <f t="shared" si="17"/>
        <v>1</v>
      </c>
    </row>
    <row r="35" spans="1:14" ht="12.75" customHeight="1" x14ac:dyDescent="0.2"/>
    <row r="36" spans="1:14" ht="12.75" customHeight="1" x14ac:dyDescent="0.2"/>
    <row r="37" spans="1:14" ht="12.75" customHeight="1" x14ac:dyDescent="0.2"/>
    <row r="38" spans="1:14" ht="12.75" customHeight="1" x14ac:dyDescent="0.2"/>
    <row r="39" spans="1:14" ht="12.75" customHeight="1" x14ac:dyDescent="0.2">
      <c r="A39" s="21"/>
    </row>
    <row r="40" spans="1:14" ht="12.75" customHeight="1" x14ac:dyDescent="0.2"/>
    <row r="41" spans="1:14" ht="12.75" customHeight="1" x14ac:dyDescent="0.2"/>
    <row r="42" spans="1:14" ht="12.75" customHeight="1" x14ac:dyDescent="0.2"/>
    <row r="43" spans="1:14" ht="12.75" customHeight="1" x14ac:dyDescent="0.2"/>
    <row r="44" spans="1:14" ht="12.75" customHeight="1" x14ac:dyDescent="0.2"/>
    <row r="45" spans="1:14" ht="12.75" customHeight="1" x14ac:dyDescent="0.2"/>
    <row r="46" spans="1:14" ht="12.75" customHeight="1" x14ac:dyDescent="0.2"/>
    <row r="47" spans="1:14" ht="12.75" customHeight="1" x14ac:dyDescent="0.2"/>
    <row r="48" spans="1:14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</sheetData>
  <phoneticPr fontId="0" type="noConversion"/>
  <printOptions horizontalCentered="1" gridLines="1"/>
  <pageMargins left="0.25" right="0.25" top="1" bottom="0.5" header="0.5" footer="0.25"/>
  <pageSetup scale="63" orientation="landscape" r:id="rId1"/>
  <headerFooter alignWithMargins="0">
    <oddFooter>&amp;L&amp;F   &amp;A&amp;R&amp;D   &amp;T&amp;C&amp;"Arial"&amp;10&amp;K000000Page &amp;P_x000D_&amp;1#&amp;"Calibri"&amp;12&amp;K008000 Internal Use&amp;R&amp;D   &amp;T&amp;C&amp;"Arial"&amp;10&amp;K000000Page &amp;P</oddFooter>
  </headerFooter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Total KWH All Customers Voltage</vt:lpstr>
      <vt:lpstr>Total KWH SOP Only Voltage</vt:lpstr>
      <vt:lpstr>'Total KWH All Customers Voltage'!Print_Area</vt:lpstr>
      <vt:lpstr>'Total KWH SOP Only Voltage'!Print_Area</vt:lpstr>
    </vt:vector>
  </TitlesOfParts>
  <Company>Utility Shared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Carleton</dc:creator>
  <cp:lastModifiedBy>PATTEN, OLIVIA</cp:lastModifiedBy>
  <cp:lastPrinted>2025-08-11T14:41:13Z</cp:lastPrinted>
  <dcterms:created xsi:type="dcterms:W3CDTF">2012-04-13T19:19:24Z</dcterms:created>
  <dcterms:modified xsi:type="dcterms:W3CDTF">2025-08-11T14:42:11Z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Voltage 2019.xlsx</vt:lpwstr>
  </property>
  <property fmtid="{D5CDD505-2E9C-101B-9397-08002B2CF9AE}" pid="3" name="MSIP_Label_019c027e-33b7-45fc-a572-8ffa5d09ec36_Enabled">
    <vt:lpwstr>true</vt:lpwstr>
  </property>
  <property fmtid="{D5CDD505-2E9C-101B-9397-08002B2CF9AE}" pid="4" name="MSIP_Label_019c027e-33b7-45fc-a572-8ffa5d09ec36_SetDate">
    <vt:lpwstr>2024-07-25T11:24:08Z</vt:lpwstr>
  </property>
  <property fmtid="{D5CDD505-2E9C-101B-9397-08002B2CF9AE}" pid="5" name="MSIP_Label_019c027e-33b7-45fc-a572-8ffa5d09ec36_Method">
    <vt:lpwstr>Standard</vt:lpwstr>
  </property>
  <property fmtid="{D5CDD505-2E9C-101B-9397-08002B2CF9AE}" pid="6" name="MSIP_Label_019c027e-33b7-45fc-a572-8ffa5d09ec36_Name">
    <vt:lpwstr>Internal Use</vt:lpwstr>
  </property>
  <property fmtid="{D5CDD505-2E9C-101B-9397-08002B2CF9AE}" pid="7" name="MSIP_Label_019c027e-33b7-45fc-a572-8ffa5d09ec36_SiteId">
    <vt:lpwstr>031a09bc-a2bf-44df-888e-4e09355b7a24</vt:lpwstr>
  </property>
  <property fmtid="{D5CDD505-2E9C-101B-9397-08002B2CF9AE}" pid="8" name="MSIP_Label_019c027e-33b7-45fc-a572-8ffa5d09ec36_ActionId">
    <vt:lpwstr>9b9246d8-0282-4434-b38a-80b2c7dafe5a</vt:lpwstr>
  </property>
  <property fmtid="{D5CDD505-2E9C-101B-9397-08002B2CF9AE}" pid="9" name="MSIP_Label_019c027e-33b7-45fc-a572-8ffa5d09ec36_ContentBits">
    <vt:lpwstr>2</vt:lpwstr>
  </property>
</Properties>
</file>