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Settlement\Supplier_Settlement\Documentation\Standard Offer Bid Process\2025 SOP Bid Preparation files\"/>
    </mc:Choice>
  </mc:AlternateContent>
  <xr:revisionPtr revIDLastSave="0" documentId="13_ncr:1_{64B2D226-1A12-42C6-9A45-0A2676177669}" xr6:coauthVersionLast="47" xr6:coauthVersionMax="47" xr10:uidLastSave="{00000000-0000-0000-0000-000000000000}"/>
  <bookViews>
    <workbookView xWindow="-120" yWindow="-120" windowWidth="29040" windowHeight="15720" tabRatio="765" xr2:uid="{00000000-000D-0000-FFFF-FFFF00000000}"/>
  </bookViews>
  <sheets>
    <sheet name="Total KWH All Customers Voltage" sheetId="1" r:id="rId1"/>
    <sheet name="Total KWH SOP Only Voltage" sheetId="2" r:id="rId2"/>
  </sheets>
  <externalReferences>
    <externalReference r:id="rId3"/>
    <externalReference r:id="rId4"/>
  </externalReferences>
  <definedNames>
    <definedName name="_xlnm.Print_Area" localSheetId="0">'Total KWH All Customers Voltage'!$A$1:$N$35</definedName>
    <definedName name="_xlnm.Print_Area" localSheetId="1">'Total KWH SOP Only Voltage'!$A$1:$N$35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1" l="1"/>
  <c r="I26" i="1"/>
  <c r="J26" i="1"/>
  <c r="K26" i="1"/>
  <c r="L26" i="1"/>
  <c r="M26" i="1"/>
  <c r="H27" i="1"/>
  <c r="H28" i="1" s="1"/>
  <c r="I27" i="1"/>
  <c r="I28" i="1" s="1"/>
  <c r="J27" i="1"/>
  <c r="K27" i="1"/>
  <c r="L27" i="1"/>
  <c r="M27" i="1"/>
  <c r="M28" i="1" s="1"/>
  <c r="J28" i="1"/>
  <c r="K28" i="1"/>
  <c r="L28" i="1"/>
  <c r="H30" i="1"/>
  <c r="I30" i="1"/>
  <c r="J30" i="1"/>
  <c r="K30" i="1"/>
  <c r="L30" i="1"/>
  <c r="M30" i="1"/>
  <c r="M34" i="1" s="1"/>
  <c r="H31" i="1"/>
  <c r="I31" i="1"/>
  <c r="J31" i="1"/>
  <c r="K31" i="1"/>
  <c r="L31" i="1"/>
  <c r="M31" i="1"/>
  <c r="H32" i="1"/>
  <c r="H34" i="1" s="1"/>
  <c r="I32" i="1"/>
  <c r="I34" i="1" s="1"/>
  <c r="J32" i="1"/>
  <c r="K32" i="1"/>
  <c r="L32" i="1"/>
  <c r="M32" i="1"/>
  <c r="H33" i="1"/>
  <c r="I33" i="1"/>
  <c r="J33" i="1"/>
  <c r="J34" i="1" s="1"/>
  <c r="K33" i="1"/>
  <c r="K34" i="1" s="1"/>
  <c r="L33" i="1"/>
  <c r="M33" i="1"/>
  <c r="L34" i="1"/>
  <c r="H26" i="2"/>
  <c r="I26" i="2"/>
  <c r="J26" i="2"/>
  <c r="K26" i="2"/>
  <c r="L26" i="2"/>
  <c r="L28" i="2" s="1"/>
  <c r="M26" i="2"/>
  <c r="M28" i="2" s="1"/>
  <c r="H27" i="2"/>
  <c r="H28" i="2" s="1"/>
  <c r="I27" i="2"/>
  <c r="I28" i="2" s="1"/>
  <c r="J27" i="2"/>
  <c r="K27" i="2"/>
  <c r="L27" i="2"/>
  <c r="M27" i="2"/>
  <c r="J28" i="2"/>
  <c r="K28" i="2"/>
  <c r="H30" i="2"/>
  <c r="I30" i="2"/>
  <c r="J30" i="2"/>
  <c r="K30" i="2"/>
  <c r="L30" i="2"/>
  <c r="M30" i="2"/>
  <c r="H31" i="2"/>
  <c r="I31" i="2"/>
  <c r="J31" i="2"/>
  <c r="K31" i="2"/>
  <c r="L31" i="2"/>
  <c r="M31" i="2"/>
  <c r="H32" i="2"/>
  <c r="H34" i="2" s="1"/>
  <c r="I32" i="2"/>
  <c r="I34" i="2" s="1"/>
  <c r="J32" i="2"/>
  <c r="K32" i="2"/>
  <c r="L32" i="2"/>
  <c r="M32" i="2"/>
  <c r="H33" i="2"/>
  <c r="I33" i="2"/>
  <c r="J33" i="2"/>
  <c r="J34" i="2" s="1"/>
  <c r="K33" i="2"/>
  <c r="K34" i="2" s="1"/>
  <c r="L33" i="2"/>
  <c r="M33" i="2"/>
  <c r="L34" i="2"/>
  <c r="M34" i="2"/>
  <c r="M19" i="2" l="1"/>
  <c r="L19" i="2"/>
  <c r="K19" i="2"/>
  <c r="J19" i="2"/>
  <c r="I19" i="2"/>
  <c r="H19" i="2"/>
  <c r="G19" i="2"/>
  <c r="F19" i="2"/>
  <c r="E19" i="2"/>
  <c r="D19" i="2"/>
  <c r="C19" i="2"/>
  <c r="B19" i="2"/>
  <c r="M18" i="2"/>
  <c r="L18" i="2"/>
  <c r="K18" i="2"/>
  <c r="J18" i="2"/>
  <c r="I18" i="2"/>
  <c r="H18" i="2"/>
  <c r="G18" i="2"/>
  <c r="F18" i="2"/>
  <c r="E18" i="2"/>
  <c r="D18" i="2"/>
  <c r="C18" i="2"/>
  <c r="B18" i="2"/>
  <c r="M17" i="2"/>
  <c r="L17" i="2"/>
  <c r="K17" i="2"/>
  <c r="J17" i="2"/>
  <c r="I17" i="2"/>
  <c r="H17" i="2"/>
  <c r="G17" i="2"/>
  <c r="F17" i="2"/>
  <c r="E17" i="2"/>
  <c r="D17" i="2"/>
  <c r="C17" i="2"/>
  <c r="B17" i="2"/>
  <c r="M16" i="2"/>
  <c r="L16" i="2"/>
  <c r="K16" i="2"/>
  <c r="J16" i="2"/>
  <c r="I16" i="2"/>
  <c r="H16" i="2"/>
  <c r="G16" i="2"/>
  <c r="F16" i="2"/>
  <c r="E16" i="2"/>
  <c r="D16" i="2"/>
  <c r="C16" i="2"/>
  <c r="B16" i="2"/>
  <c r="M15" i="2"/>
  <c r="L15" i="2"/>
  <c r="K15" i="2"/>
  <c r="J15" i="2"/>
  <c r="I15" i="2"/>
  <c r="H15" i="2"/>
  <c r="G15" i="2"/>
  <c r="F15" i="2"/>
  <c r="E15" i="2"/>
  <c r="D15" i="2"/>
  <c r="C15" i="2"/>
  <c r="B15" i="2"/>
  <c r="M14" i="2"/>
  <c r="L14" i="2"/>
  <c r="K14" i="2"/>
  <c r="J14" i="2"/>
  <c r="I14" i="2"/>
  <c r="H14" i="2"/>
  <c r="G14" i="2"/>
  <c r="F14" i="2"/>
  <c r="E14" i="2"/>
  <c r="D14" i="2"/>
  <c r="C14" i="2"/>
  <c r="B14" i="2"/>
  <c r="B14" i="1"/>
  <c r="M19" i="1"/>
  <c r="L19" i="1"/>
  <c r="K19" i="1"/>
  <c r="J19" i="1"/>
  <c r="I19" i="1"/>
  <c r="H19" i="1"/>
  <c r="G19" i="1"/>
  <c r="F19" i="1"/>
  <c r="E19" i="1"/>
  <c r="D19" i="1"/>
  <c r="C19" i="1"/>
  <c r="B19" i="1"/>
  <c r="M18" i="1"/>
  <c r="L18" i="1"/>
  <c r="K18" i="1"/>
  <c r="J18" i="1"/>
  <c r="I18" i="1"/>
  <c r="H18" i="1"/>
  <c r="G18" i="1"/>
  <c r="F18" i="1"/>
  <c r="E18" i="1"/>
  <c r="D18" i="1"/>
  <c r="C18" i="1"/>
  <c r="B18" i="1"/>
  <c r="M17" i="1"/>
  <c r="L17" i="1"/>
  <c r="K17" i="1"/>
  <c r="J17" i="1"/>
  <c r="I17" i="1"/>
  <c r="H17" i="1"/>
  <c r="G17" i="1"/>
  <c r="F17" i="1"/>
  <c r="E17" i="1"/>
  <c r="D17" i="1"/>
  <c r="C17" i="1"/>
  <c r="B17" i="1"/>
  <c r="M16" i="1"/>
  <c r="L16" i="1"/>
  <c r="K16" i="1"/>
  <c r="J16" i="1"/>
  <c r="I16" i="1"/>
  <c r="H16" i="1"/>
  <c r="G16" i="1"/>
  <c r="F16" i="1"/>
  <c r="E16" i="1"/>
  <c r="D16" i="1"/>
  <c r="C16" i="1"/>
  <c r="B16" i="1"/>
  <c r="M15" i="1"/>
  <c r="L15" i="1"/>
  <c r="K15" i="1"/>
  <c r="J15" i="1"/>
  <c r="I15" i="1"/>
  <c r="H15" i="1"/>
  <c r="G15" i="1"/>
  <c r="F15" i="1"/>
  <c r="E15" i="1"/>
  <c r="D15" i="1"/>
  <c r="C15" i="1"/>
  <c r="B15" i="1"/>
  <c r="M14" i="1"/>
  <c r="L14" i="1"/>
  <c r="K14" i="1"/>
  <c r="J14" i="1"/>
  <c r="I14" i="1"/>
  <c r="H14" i="1"/>
  <c r="G14" i="1"/>
  <c r="F14" i="1"/>
  <c r="E14" i="1"/>
  <c r="D14" i="1"/>
  <c r="C14" i="1"/>
  <c r="M11" i="2" l="1"/>
  <c r="L11" i="2"/>
  <c r="K11" i="2"/>
  <c r="J11" i="2"/>
  <c r="I11" i="2"/>
  <c r="H11" i="2"/>
  <c r="G11" i="2"/>
  <c r="F11" i="2"/>
  <c r="E11" i="2"/>
  <c r="D11" i="2"/>
  <c r="C11" i="2"/>
  <c r="B11" i="2"/>
  <c r="M11" i="1"/>
  <c r="L11" i="1"/>
  <c r="K11" i="1"/>
  <c r="J11" i="1"/>
  <c r="I11" i="1"/>
  <c r="H11" i="1"/>
  <c r="G11" i="1"/>
  <c r="F11" i="1"/>
  <c r="E11" i="1"/>
  <c r="D11" i="1"/>
  <c r="C11" i="1"/>
  <c r="B11" i="1"/>
  <c r="M10" i="2"/>
  <c r="L10" i="2"/>
  <c r="K10" i="2"/>
  <c r="J10" i="2"/>
  <c r="I10" i="2"/>
  <c r="H10" i="2"/>
  <c r="G10" i="2"/>
  <c r="F10" i="2"/>
  <c r="E10" i="2"/>
  <c r="D10" i="2"/>
  <c r="C10" i="2"/>
  <c r="B10" i="2"/>
  <c r="M10" i="1"/>
  <c r="L10" i="1"/>
  <c r="K10" i="1"/>
  <c r="J10" i="1"/>
  <c r="I10" i="1"/>
  <c r="H10" i="1"/>
  <c r="G10" i="1"/>
  <c r="F10" i="1"/>
  <c r="E10" i="1"/>
  <c r="D10" i="1"/>
  <c r="C10" i="1"/>
  <c r="B10" i="1"/>
  <c r="N10" i="1" l="1"/>
  <c r="K12" i="2"/>
  <c r="J12" i="2"/>
  <c r="G12" i="2"/>
  <c r="G27" i="2" s="1"/>
  <c r="M12" i="1"/>
  <c r="L12" i="1"/>
  <c r="K12" i="1"/>
  <c r="J12" i="1"/>
  <c r="H12" i="1"/>
  <c r="G12" i="1"/>
  <c r="G26" i="1" s="1"/>
  <c r="E12" i="1"/>
  <c r="E26" i="1" s="1"/>
  <c r="D12" i="1"/>
  <c r="D26" i="1" s="1"/>
  <c r="C12" i="1"/>
  <c r="C26" i="1" s="1"/>
  <c r="B12" i="1"/>
  <c r="B27" i="1" s="1"/>
  <c r="N15" i="2"/>
  <c r="G20" i="2"/>
  <c r="E20" i="2"/>
  <c r="E33" i="2" s="1"/>
  <c r="C20" i="2"/>
  <c r="N15" i="1"/>
  <c r="I20" i="1"/>
  <c r="G20" i="1"/>
  <c r="G30" i="1" s="1"/>
  <c r="E20" i="1"/>
  <c r="E30" i="1" s="1"/>
  <c r="N14" i="1"/>
  <c r="I20" i="2"/>
  <c r="F20" i="2"/>
  <c r="B20" i="2"/>
  <c r="B30" i="2" s="1"/>
  <c r="D20" i="2"/>
  <c r="D31" i="2" s="1"/>
  <c r="H20" i="2"/>
  <c r="J20" i="2"/>
  <c r="K20" i="2"/>
  <c r="L20" i="2"/>
  <c r="M20" i="2"/>
  <c r="B12" i="2"/>
  <c r="B27" i="2" s="1"/>
  <c r="D20" i="1"/>
  <c r="D31" i="1" s="1"/>
  <c r="F20" i="1"/>
  <c r="F33" i="1" s="1"/>
  <c r="H20" i="1"/>
  <c r="J20" i="1"/>
  <c r="K20" i="1"/>
  <c r="L20" i="1"/>
  <c r="M20" i="1"/>
  <c r="B20" i="1"/>
  <c r="B33" i="1" s="1"/>
  <c r="N18" i="1"/>
  <c r="F12" i="1"/>
  <c r="F27" i="1" s="1"/>
  <c r="I12" i="1"/>
  <c r="I12" i="2" l="1"/>
  <c r="N10" i="2"/>
  <c r="C27" i="1"/>
  <c r="C28" i="1" s="1"/>
  <c r="D32" i="1"/>
  <c r="B30" i="1"/>
  <c r="G26" i="2"/>
  <c r="G28" i="2" s="1"/>
  <c r="C12" i="2"/>
  <c r="C26" i="2" s="1"/>
  <c r="C20" i="1"/>
  <c r="C30" i="1" s="1"/>
  <c r="B26" i="2"/>
  <c r="B28" i="2" s="1"/>
  <c r="F12" i="2"/>
  <c r="F27" i="2" s="1"/>
  <c r="E27" i="1"/>
  <c r="E28" i="1" s="1"/>
  <c r="N14" i="2"/>
  <c r="N16" i="1"/>
  <c r="N17" i="1"/>
  <c r="E30" i="2"/>
  <c r="E31" i="2"/>
  <c r="N19" i="2"/>
  <c r="N11" i="2"/>
  <c r="M12" i="2"/>
  <c r="N16" i="2"/>
  <c r="N17" i="2"/>
  <c r="G31" i="1"/>
  <c r="G33" i="1"/>
  <c r="B31" i="1"/>
  <c r="F31" i="1"/>
  <c r="E33" i="1"/>
  <c r="F30" i="2"/>
  <c r="F31" i="2"/>
  <c r="F33" i="2"/>
  <c r="F32" i="2"/>
  <c r="E32" i="1"/>
  <c r="G27" i="1"/>
  <c r="G28" i="1" s="1"/>
  <c r="E12" i="2"/>
  <c r="E26" i="2" s="1"/>
  <c r="D33" i="2"/>
  <c r="N19" i="1"/>
  <c r="N18" i="2"/>
  <c r="N11" i="1"/>
  <c r="D12" i="2"/>
  <c r="D27" i="2" s="1"/>
  <c r="H12" i="2"/>
  <c r="L12" i="2"/>
  <c r="N12" i="1"/>
  <c r="G31" i="2"/>
  <c r="G30" i="2"/>
  <c r="G33" i="2"/>
  <c r="G32" i="2"/>
  <c r="C31" i="2"/>
  <c r="C30" i="2"/>
  <c r="C33" i="2"/>
  <c r="C32" i="2"/>
  <c r="B31" i="2"/>
  <c r="D27" i="1"/>
  <c r="D28" i="1" s="1"/>
  <c r="F26" i="1"/>
  <c r="F28" i="1" s="1"/>
  <c r="D33" i="1"/>
  <c r="F30" i="1"/>
  <c r="D30" i="1"/>
  <c r="B32" i="2"/>
  <c r="D30" i="2"/>
  <c r="B26" i="1"/>
  <c r="B28" i="1" s="1"/>
  <c r="F32" i="1"/>
  <c r="B33" i="2"/>
  <c r="E32" i="2"/>
  <c r="N20" i="2"/>
  <c r="B32" i="1"/>
  <c r="G32" i="1"/>
  <c r="E31" i="1"/>
  <c r="D32" i="2"/>
  <c r="E34" i="1" l="1"/>
  <c r="F26" i="2"/>
  <c r="F28" i="2" s="1"/>
  <c r="C32" i="1"/>
  <c r="G34" i="1"/>
  <c r="G34" i="2"/>
  <c r="F34" i="2"/>
  <c r="N30" i="2"/>
  <c r="E34" i="2"/>
  <c r="F34" i="1"/>
  <c r="D26" i="2"/>
  <c r="D28" i="2" s="1"/>
  <c r="N20" i="1"/>
  <c r="N30" i="1" s="1"/>
  <c r="N27" i="1"/>
  <c r="C33" i="1"/>
  <c r="D34" i="1"/>
  <c r="D34" i="2"/>
  <c r="C27" i="2"/>
  <c r="C28" i="2" s="1"/>
  <c r="C31" i="1"/>
  <c r="N26" i="1"/>
  <c r="B34" i="1"/>
  <c r="N12" i="2"/>
  <c r="N26" i="2" s="1"/>
  <c r="C34" i="2"/>
  <c r="B34" i="2"/>
  <c r="E27" i="2"/>
  <c r="E28" i="2" s="1"/>
  <c r="N32" i="2"/>
  <c r="N31" i="2"/>
  <c r="N33" i="2"/>
  <c r="C34" i="1" l="1"/>
  <c r="N33" i="1"/>
  <c r="N31" i="1"/>
  <c r="N32" i="1"/>
  <c r="N28" i="1"/>
  <c r="N34" i="2"/>
  <c r="N27" i="2"/>
  <c r="N28" i="2" s="1"/>
  <c r="N34" i="1" l="1"/>
</calcChain>
</file>

<file path=xl/sharedStrings.xml><?xml version="1.0" encoding="utf-8"?>
<sst xmlns="http://schemas.openxmlformats.org/spreadsheetml/2006/main" count="79" uniqueCount="40">
  <si>
    <t>Central Maine Power Company</t>
  </si>
  <si>
    <t xml:space="preserve">Targeted Rates &amp; Contract Customers in the Core Rate Class </t>
  </si>
  <si>
    <t>They Would Have Been in Absent the Targeted Rates</t>
  </si>
  <si>
    <t>SOP Purposes All Customers</t>
  </si>
  <si>
    <t>Class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</si>
  <si>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</si>
  <si>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</si>
  <si>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</si>
  <si>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</si>
  <si>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</si>
  <si>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</si>
  <si>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</si>
  <si>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</si>
  <si>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</si>
  <si>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</si>
  <si>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</si>
  <si>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</si>
  <si>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YTD Total</t>
  </si>
  <si>
    <t>MGS-S</t>
  </si>
  <si>
    <t>MGS-P</t>
  </si>
  <si>
    <t>Total Medium Non-Residential</t>
  </si>
  <si>
    <t>IGS-S</t>
  </si>
  <si>
    <t>IGS-P</t>
  </si>
  <si>
    <t>LGS-S</t>
  </si>
  <si>
    <t>LGS-P</t>
  </si>
  <si>
    <t>LGS-ST</t>
  </si>
  <si>
    <t>LGS-T</t>
  </si>
  <si>
    <t>Total Large Non-Residential</t>
  </si>
  <si>
    <t>Voltage Level Percentages</t>
  </si>
  <si>
    <t>Medium</t>
  </si>
  <si>
    <t xml:space="preserve">   Secondary</t>
  </si>
  <si>
    <t xml:space="preserve">   Primary</t>
  </si>
  <si>
    <t>Large</t>
  </si>
  <si>
    <t xml:space="preserve">   Subtransmission</t>
  </si>
  <si>
    <t xml:space="preserve">   Transmission</t>
  </si>
  <si>
    <t/>
  </si>
  <si>
    <t>SOP Purposes SOP Only Customers</t>
  </si>
  <si>
    <t>2024 Billing Units - All Customers - YTD As Billed</t>
  </si>
  <si>
    <t>2024 Billing Units - SOP Only Customers - YTD As Billed</t>
  </si>
  <si>
    <t>August 2025 Bid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</si>
</sst>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9" x14ac:knownFonts="1">
    <font>
      <sz val="10"/>
      <name val="Arial"/>
    </font>
    <font>
      <sz val="10"/>
      <name val="Arial"/>
      <family val="2"/>
    </font>
    <font>
      <sz val="10"/>
      <color indexed="8"/>
      <name val="MS Sans Serif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3" fillId="0" borderId="0" xfId="1" applyFont="1" applyFill="1" applyAlignment="1">
      <alignment horizontal="centerContinuous"/>
    </xf>
    <xf numFmtId="0" fontId="1" fillId="0" borderId="0" xfId="1" applyFont="1" applyFill="1"/>
    <xf numFmtId="0" fontId="1" fillId="0" borderId="0" xfId="1" applyFill="1" applyAlignment="1">
      <alignment horizontal="centerContinuous"/>
    </xf>
    <xf numFmtId="0" fontId="1" fillId="0" borderId="0" xfId="1" applyFill="1"/>
    <xf numFmtId="0" fontId="3" fillId="0" borderId="0" xfId="1" applyFont="1" applyFill="1" applyBorder="1" applyAlignment="1">
      <alignment horizontal="centerContinuous"/>
    </xf>
    <xf numFmtId="0" fontId="4" fillId="0" borderId="0" xfId="0" applyFont="1" applyFill="1" applyAlignment="1">
      <alignment horizontal="centerContinuous"/>
    </xf>
    <xf numFmtId="0" fontId="5" fillId="0" borderId="1" xfId="1" applyFont="1" applyFill="1" applyBorder="1" applyAlignment="1">
      <alignment horizontal="center"/>
    </xf>
    <xf numFmtId="0" fontId="5" fillId="0" borderId="2" xfId="1" applyFont="1" applyFill="1" applyBorder="1" applyAlignment="1">
      <alignment horizontal="centerContinuous"/>
    </xf>
    <xf numFmtId="0" fontId="5" fillId="0" borderId="3" xfId="1" applyFont="1" applyFill="1" applyBorder="1" applyAlignment="1">
      <alignment horizontal="centerContinuous"/>
    </xf>
    <xf numFmtId="0" fontId="6" fillId="0" borderId="4" xfId="2" applyFont="1" applyFill="1" applyBorder="1" applyAlignment="1">
      <alignment horizontal="left" wrapText="1"/>
    </xf>
    <xf numFmtId="3" fontId="1" fillId="0" borderId="0" xfId="1" applyNumberFormat="1" applyFill="1" applyBorder="1"/>
    <xf numFmtId="3" fontId="1" fillId="0" borderId="5" xfId="1" applyNumberFormat="1" applyFill="1" applyBorder="1"/>
    <xf numFmtId="0" fontId="6" fillId="0" borderId="1" xfId="2" applyFont="1" applyFill="1" applyBorder="1" applyAlignment="1">
      <alignment horizontal="left" wrapText="1"/>
    </xf>
    <xf numFmtId="3" fontId="1" fillId="0" borderId="2" xfId="1" applyNumberFormat="1" applyFill="1" applyBorder="1"/>
    <xf numFmtId="3" fontId="1" fillId="0" borderId="1" xfId="1" applyNumberFormat="1" applyFill="1" applyBorder="1"/>
    <xf numFmtId="0" fontId="1" fillId="0" borderId="1" xfId="1" applyFont="1" applyFill="1" applyBorder="1"/>
    <xf numFmtId="3" fontId="1" fillId="0" borderId="0" xfId="1" applyNumberFormat="1" applyFill="1"/>
    <xf numFmtId="0" fontId="1" fillId="0" borderId="0" xfId="1" applyFont="1" applyFill="1" applyBorder="1"/>
    <xf numFmtId="164" fontId="1" fillId="0" borderId="0" xfId="3" applyNumberFormat="1" applyFill="1" applyBorder="1"/>
    <xf numFmtId="0" fontId="1" fillId="0" borderId="0" xfId="1" applyFill="1" applyBorder="1"/>
    <xf numFmtId="0" fontId="7" fillId="0" borderId="0" xfId="1" applyFont="1" applyFill="1"/>
    <xf numFmtId="3" fontId="1" fillId="0" borderId="6" xfId="1" applyNumberFormat="1" applyFill="1" applyBorder="1"/>
    <xf numFmtId="0" fontId="6" fillId="0" borderId="0" xfId="2" applyFont="1" applyFill="1" applyBorder="1" applyAlignment="1">
      <alignment horizontal="left" wrapText="1"/>
    </xf>
    <xf numFmtId="0" fontId="4" fillId="0" borderId="0" xfId="1" applyFont="1" applyFill="1" applyBorder="1" applyAlignment="1">
      <alignment horizontal="centerContinuous"/>
    </xf>
    <xf numFmtId="0" fontId="8" fillId="0" borderId="0" xfId="1" applyFont="1" applyFill="1" applyAlignment="1">
      <alignment horizontal="centerContinuous"/>
    </xf>
    <xf numFmtId="0" fontId="8" fillId="0" borderId="0" xfId="1" applyFont="1" applyFill="1"/>
  </cellXfs>
  <cellStyles count="4">
    <cellStyle name="Normal" xfId="0" builtinId="0"/>
    <cellStyle name="Normal_AllinCoreRecalculated2" xfId="1" xr:uid="{00000000-0005-0000-0000-000001000000}"/>
    <cellStyle name="Normal_Sheet1" xfId="2" xr:uid="{00000000-0005-0000-0000-000002000000}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edium%20Billed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Large%20Billed%202024_revis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Y Summary MGS-S"/>
      <sheetName val="CY Summary MGS-P"/>
      <sheetName val="CY Summary MGS"/>
    </sheetNames>
    <sheetDataSet>
      <sheetData sheetId="0">
        <row r="12">
          <cell r="C12">
            <v>164919514.588</v>
          </cell>
          <cell r="D12">
            <v>159068035.741</v>
          </cell>
          <cell r="E12">
            <v>153578924.84899995</v>
          </cell>
          <cell r="F12">
            <v>146960600.92500001</v>
          </cell>
          <cell r="G12">
            <v>145008166.16300002</v>
          </cell>
          <cell r="H12">
            <v>160132664.33799997</v>
          </cell>
          <cell r="I12">
            <v>183872968.32200003</v>
          </cell>
          <cell r="J12">
            <v>182296326.41300005</v>
          </cell>
          <cell r="K12">
            <v>164835058.227</v>
          </cell>
          <cell r="L12">
            <v>157174606.76499999</v>
          </cell>
          <cell r="M12">
            <v>127088072.34799999</v>
          </cell>
          <cell r="N12">
            <v>161330024.817</v>
          </cell>
        </row>
        <row r="19">
          <cell r="C19">
            <v>46926641.373999998</v>
          </cell>
          <cell r="D19">
            <v>43596282.528999999</v>
          </cell>
          <cell r="E19">
            <v>41976043.16399999</v>
          </cell>
          <cell r="F19">
            <v>38881952.939000003</v>
          </cell>
          <cell r="G19">
            <v>38862553.150000006</v>
          </cell>
          <cell r="H19">
            <v>43546808.512000002</v>
          </cell>
          <cell r="I19">
            <v>53110637.25</v>
          </cell>
          <cell r="J19">
            <v>52139585.006000005</v>
          </cell>
          <cell r="K19">
            <v>45802600.067000002</v>
          </cell>
          <cell r="L19">
            <v>43642908.819999993</v>
          </cell>
          <cell r="M19">
            <v>34030105.321000002</v>
          </cell>
          <cell r="N19">
            <v>44700613.710999995</v>
          </cell>
        </row>
      </sheetData>
      <sheetData sheetId="1">
        <row r="12">
          <cell r="C12">
            <v>7432754.8049999988</v>
          </cell>
          <cell r="D12">
            <v>7080742.7219999982</v>
          </cell>
          <cell r="E12">
            <v>5832990.165</v>
          </cell>
          <cell r="F12">
            <v>5574821.6779999994</v>
          </cell>
          <cell r="G12">
            <v>5195256.3569999998</v>
          </cell>
          <cell r="H12">
            <v>5590203.1229999997</v>
          </cell>
          <cell r="I12">
            <v>6472726.0779999997</v>
          </cell>
          <cell r="J12">
            <v>6341540.1000000015</v>
          </cell>
          <cell r="K12">
            <v>6059581.0730000008</v>
          </cell>
          <cell r="L12">
            <v>6602821.5819999985</v>
          </cell>
          <cell r="M12">
            <v>5188889.5410000011</v>
          </cell>
          <cell r="N12">
            <v>6213606.2649999987</v>
          </cell>
        </row>
        <row r="19">
          <cell r="C19">
            <v>2379658.2660000003</v>
          </cell>
          <cell r="D19">
            <v>2408312.6490000002</v>
          </cell>
          <cell r="E19">
            <v>1453681.8060000001</v>
          </cell>
          <cell r="F19">
            <v>1268593.6240000001</v>
          </cell>
          <cell r="G19">
            <v>1091321.915</v>
          </cell>
          <cell r="H19">
            <v>1253332.2760000001</v>
          </cell>
          <cell r="I19">
            <v>1578252.4849999999</v>
          </cell>
          <cell r="J19">
            <v>1563887.446</v>
          </cell>
          <cell r="K19">
            <v>1536548.8060000001</v>
          </cell>
          <cell r="L19">
            <v>1609398.578</v>
          </cell>
          <cell r="M19">
            <v>1405048.2590000001</v>
          </cell>
          <cell r="N19">
            <v>1612967.2850000001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All  CY"/>
      <sheetName val="Summary SOP CY"/>
    </sheetNames>
    <sheetDataSet>
      <sheetData sheetId="0">
        <row r="11">
          <cell r="C11">
            <v>30735029.954000007</v>
          </cell>
          <cell r="D11">
            <v>31158656.284000002</v>
          </cell>
          <cell r="E11">
            <v>29435629.522999994</v>
          </cell>
          <cell r="F11">
            <v>28599531.965</v>
          </cell>
          <cell r="G11">
            <v>31516558.473999988</v>
          </cell>
          <cell r="H11">
            <v>34294728.365999982</v>
          </cell>
          <cell r="I11">
            <v>38283327.271000013</v>
          </cell>
          <cell r="J11">
            <v>40101235.750999987</v>
          </cell>
          <cell r="K11">
            <v>36441421.304999985</v>
          </cell>
          <cell r="L11">
            <v>33444644.710999995</v>
          </cell>
          <cell r="M11">
            <v>25719828.733999997</v>
          </cell>
          <cell r="N11">
            <v>31445325.372000001</v>
          </cell>
        </row>
        <row r="20">
          <cell r="C20">
            <v>12422276.670000002</v>
          </cell>
          <cell r="D20">
            <v>12405169.147</v>
          </cell>
          <cell r="E20">
            <v>11662840.488</v>
          </cell>
          <cell r="F20">
            <v>11896988.375999998</v>
          </cell>
          <cell r="G20">
            <v>12328456.889</v>
          </cell>
          <cell r="H20">
            <v>12539762.669999998</v>
          </cell>
          <cell r="I20">
            <v>14920730.483999999</v>
          </cell>
          <cell r="J20">
            <v>14488942.379000004</v>
          </cell>
          <cell r="K20">
            <v>12378254.014</v>
          </cell>
          <cell r="L20">
            <v>13273627.077</v>
          </cell>
          <cell r="M20">
            <v>8990864.3969999999</v>
          </cell>
          <cell r="N20">
            <v>12449021.257000001</v>
          </cell>
        </row>
        <row r="29">
          <cell r="C29">
            <v>9023229.6070000008</v>
          </cell>
          <cell r="D29">
            <v>9073559.9459999986</v>
          </cell>
          <cell r="E29">
            <v>8981619.7760000005</v>
          </cell>
          <cell r="F29">
            <v>8075010.3139999993</v>
          </cell>
          <cell r="G29">
            <v>9049131.1649999991</v>
          </cell>
          <cell r="H29">
            <v>10106430.104</v>
          </cell>
          <cell r="I29">
            <v>8790001.8869999982</v>
          </cell>
          <cell r="J29">
            <v>10276247.901000001</v>
          </cell>
          <cell r="K29">
            <v>10650475.561999999</v>
          </cell>
          <cell r="L29">
            <v>9376114.3949999996</v>
          </cell>
          <cell r="M29">
            <v>5214761.3880000003</v>
          </cell>
          <cell r="N29">
            <v>8608616.7379999999</v>
          </cell>
        </row>
        <row r="38">
          <cell r="C38">
            <v>46841688.39199999</v>
          </cell>
          <cell r="D38">
            <v>46903451.845999993</v>
          </cell>
          <cell r="E38">
            <v>41117620.535999998</v>
          </cell>
          <cell r="F38">
            <v>43662865.216000006</v>
          </cell>
          <cell r="G38">
            <v>46995391.011000007</v>
          </cell>
          <cell r="H38">
            <v>48896458.434999995</v>
          </cell>
          <cell r="I38">
            <v>53315231.76699999</v>
          </cell>
          <cell r="J38">
            <v>57568491.746999994</v>
          </cell>
          <cell r="K38">
            <v>51630828.258999981</v>
          </cell>
          <cell r="L38">
            <v>49431829.041000001</v>
          </cell>
          <cell r="M38">
            <v>38325333.058000006</v>
          </cell>
          <cell r="N38">
            <v>49613896.488000005</v>
          </cell>
        </row>
        <row r="47">
          <cell r="C47">
            <v>55456326.053000003</v>
          </cell>
          <cell r="D47">
            <v>48888848.846000001</v>
          </cell>
          <cell r="E47">
            <v>46238584.753000006</v>
          </cell>
          <cell r="F47">
            <v>49211935.155000001</v>
          </cell>
          <cell r="G47">
            <v>49409307.311000004</v>
          </cell>
          <cell r="H47">
            <v>44946069.327999994</v>
          </cell>
          <cell r="I47">
            <v>38660813.675999999</v>
          </cell>
          <cell r="J47">
            <v>53504398.034999996</v>
          </cell>
          <cell r="K47">
            <v>45512732.282000005</v>
          </cell>
          <cell r="L47">
            <v>43240828.140000001</v>
          </cell>
          <cell r="M47">
            <v>40764434.172000006</v>
          </cell>
          <cell r="N47">
            <v>41656338.174999997</v>
          </cell>
        </row>
        <row r="56">
          <cell r="C56">
            <v>29421369.995000005</v>
          </cell>
          <cell r="D56">
            <v>34299899.454999998</v>
          </cell>
          <cell r="E56">
            <v>30880026.638000004</v>
          </cell>
          <cell r="F56">
            <v>31792825.781999994</v>
          </cell>
          <cell r="G56">
            <v>48312671.627999991</v>
          </cell>
          <cell r="H56">
            <v>46366247.460000001</v>
          </cell>
          <cell r="I56">
            <v>42243703.223000005</v>
          </cell>
          <cell r="J56">
            <v>36764853.734000005</v>
          </cell>
          <cell r="K56">
            <v>39499272.165000007</v>
          </cell>
          <cell r="L56">
            <v>32474570.760000002</v>
          </cell>
          <cell r="M56">
            <v>24137775.129999999</v>
          </cell>
          <cell r="N56">
            <v>31930106.261</v>
          </cell>
        </row>
      </sheetData>
      <sheetData sheetId="1">
        <row r="11">
          <cell r="C11">
            <v>1597995.6830000002</v>
          </cell>
          <cell r="D11">
            <v>1499527.2170000002</v>
          </cell>
          <cell r="E11">
            <v>1877535.4279999998</v>
          </cell>
          <cell r="F11">
            <v>1612847.3399999999</v>
          </cell>
          <cell r="G11">
            <v>1644260.358</v>
          </cell>
          <cell r="H11">
            <v>1894357.3399999999</v>
          </cell>
          <cell r="I11">
            <v>1946271.88</v>
          </cell>
          <cell r="J11">
            <v>1949241.7</v>
          </cell>
          <cell r="K11">
            <v>1731367.54</v>
          </cell>
          <cell r="L11">
            <v>1536913.2799999998</v>
          </cell>
          <cell r="M11">
            <v>1675727.7600000002</v>
          </cell>
          <cell r="N11">
            <v>1765609.1</v>
          </cell>
        </row>
        <row r="20">
          <cell r="C20">
            <v>879990.60000000009</v>
          </cell>
          <cell r="D20">
            <v>810772.17500000005</v>
          </cell>
          <cell r="E20">
            <v>846639.64999999991</v>
          </cell>
          <cell r="F20">
            <v>766722.27500000002</v>
          </cell>
          <cell r="G20">
            <v>935133.20200000005</v>
          </cell>
          <cell r="H20">
            <v>878195.14800000004</v>
          </cell>
          <cell r="I20">
            <v>889474.5</v>
          </cell>
          <cell r="J20">
            <v>710907.3</v>
          </cell>
          <cell r="K20">
            <v>912145.51100000006</v>
          </cell>
          <cell r="L20">
            <v>558535.67700000003</v>
          </cell>
          <cell r="M20">
            <v>585397.99600000004</v>
          </cell>
          <cell r="N20">
            <v>567527.55099999998</v>
          </cell>
        </row>
        <row r="29">
          <cell r="C29">
            <v>10496.32</v>
          </cell>
          <cell r="D29">
            <v>11428.800000000001</v>
          </cell>
          <cell r="E29">
            <v>15740.32</v>
          </cell>
          <cell r="F29">
            <v>17518.239999999998</v>
          </cell>
          <cell r="G29">
            <v>23007.68</v>
          </cell>
          <cell r="H29">
            <v>29036.16</v>
          </cell>
          <cell r="I29">
            <v>46648.960000000006</v>
          </cell>
          <cell r="J29">
            <v>46710.080000000002</v>
          </cell>
          <cell r="K29">
            <v>25052.799999999999</v>
          </cell>
          <cell r="L29">
            <v>22606.720000000001</v>
          </cell>
          <cell r="M29">
            <v>0</v>
          </cell>
          <cell r="N29">
            <v>0</v>
          </cell>
        </row>
        <row r="38">
          <cell r="C38">
            <v>802503.58100000001</v>
          </cell>
          <cell r="D38">
            <v>840673.76899999997</v>
          </cell>
          <cell r="E38">
            <v>786818.65100000007</v>
          </cell>
          <cell r="F38">
            <v>785885.95799999998</v>
          </cell>
          <cell r="G38">
            <v>793041.85199999996</v>
          </cell>
          <cell r="H38">
            <v>852221.49800000002</v>
          </cell>
          <cell r="I38">
            <v>846112.80499999993</v>
          </cell>
          <cell r="J38">
            <v>1008377.148</v>
          </cell>
          <cell r="K38">
            <v>1037076</v>
          </cell>
          <cell r="L38">
            <v>825044.973</v>
          </cell>
          <cell r="M38">
            <v>522034.65</v>
          </cell>
          <cell r="N38">
            <v>528366.5</v>
          </cell>
        </row>
        <row r="47">
          <cell r="C47">
            <v>431334.17000000004</v>
          </cell>
          <cell r="D47">
            <v>137436.64799999999</v>
          </cell>
          <cell r="E47">
            <v>30599.456000000002</v>
          </cell>
          <cell r="F47">
            <v>742522.58200000005</v>
          </cell>
          <cell r="G47">
            <v>1384796.26</v>
          </cell>
          <cell r="H47">
            <v>108504.18700000001</v>
          </cell>
          <cell r="I47">
            <v>588333.42800000007</v>
          </cell>
          <cell r="J47">
            <v>2553684.7239999999</v>
          </cell>
          <cell r="K47">
            <v>1989080.851</v>
          </cell>
          <cell r="L47">
            <v>2200906.3849999998</v>
          </cell>
          <cell r="M47">
            <v>624413.397</v>
          </cell>
          <cell r="N47">
            <v>470821.908</v>
          </cell>
        </row>
        <row r="56">
          <cell r="C56">
            <v>717994.78</v>
          </cell>
          <cell r="D56">
            <v>625036.16200000001</v>
          </cell>
          <cell r="E56">
            <v>507071.37699999998</v>
          </cell>
          <cell r="F56">
            <v>561600.93999999994</v>
          </cell>
          <cell r="G56">
            <v>959842.79200000002</v>
          </cell>
          <cell r="H56">
            <v>783821.58400000003</v>
          </cell>
          <cell r="I56">
            <v>1415775.4929999998</v>
          </cell>
          <cell r="J56">
            <v>1241899.3759999999</v>
          </cell>
          <cell r="K56">
            <v>776665.18099999998</v>
          </cell>
          <cell r="L56">
            <v>1156021.017</v>
          </cell>
          <cell r="M56">
            <v>1019877.5819999999</v>
          </cell>
          <cell r="N56">
            <v>1381517.2209999999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78"/>
  <sheetViews>
    <sheetView tabSelected="1" zoomScaleNormal="100" workbookViewId="0">
      <selection activeCell="C23" sqref="C23"/>
    </sheetView>
  </sheetViews>
  <sheetFormatPr defaultColWidth="9.140625" defaultRowHeight="12.75" x14ac:dyDescent="0.2"/>
  <cols>
    <col min="1" max="1" width="31.28515625" style="4" customWidth="1"/>
    <col min="2" max="2" width="17.28515625" style="4" bestFit="1" customWidth="1"/>
    <col min="3" max="3" width="12.7109375" style="4" bestFit="1" customWidth="1"/>
    <col min="4" max="5" width="12.42578125" style="4" bestFit="1" customWidth="1"/>
    <col min="6" max="7" width="15" style="4" bestFit="1" customWidth="1"/>
    <col min="8" max="11" width="14.85546875" style="4" bestFit="1" customWidth="1"/>
    <col min="12" max="12" width="16.42578125" style="4" bestFit="1" customWidth="1"/>
    <col min="13" max="13" width="11.28515625" style="4" customWidth="1"/>
    <col min="14" max="14" width="13.7109375" style="4" bestFit="1" customWidth="1"/>
    <col min="15" max="16384" width="9.140625" style="4"/>
  </cols>
  <sheetData>
    <row r="1" spans="1:14" x14ac:dyDescent="0.2">
      <c r="A1" s="1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x14ac:dyDescent="0.2">
      <c r="A2" s="5" t="s">
        <v>37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x14ac:dyDescent="0.2">
      <c r="A3" s="5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x14ac:dyDescent="0.2">
      <c r="A4" s="5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s="26" customFormat="1" x14ac:dyDescent="0.2">
      <c r="A5" s="24" t="s">
        <v>3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</row>
    <row r="6" spans="1:14" s="26" customFormat="1" x14ac:dyDescent="0.2">
      <c r="A6" s="24" t="s">
        <v>39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</row>
    <row r="7" spans="1:14" ht="12.75" customHeight="1" x14ac:dyDescent="0.2">
      <c r="A7" s="6"/>
    </row>
    <row r="8" spans="1:14" ht="12.75" customHeight="1" x14ac:dyDescent="0.2"/>
    <row r="9" spans="1:14" ht="12.75" customHeight="1" x14ac:dyDescent="0.2">
      <c r="A9" s="7" t="s">
        <v>4</v>
      </c>
      <c r="B9" s="8" t="s">
        <v>5</v>
      </c>
      <c r="C9" s="8" t="s">
        <v>6</v>
      </c>
      <c r="D9" s="8" t="s">
        <v>7</v>
      </c>
      <c r="E9" s="8" t="s">
        <v>8</v>
      </c>
      <c r="F9" s="8" t="s">
        <v>9</v>
      </c>
      <c r="G9" s="8" t="s">
        <v>10</v>
      </c>
      <c r="H9" s="8" t="s">
        <v>11</v>
      </c>
      <c r="I9" s="8" t="s">
        <v>12</v>
      </c>
      <c r="J9" s="8" t="s">
        <v>13</v>
      </c>
      <c r="K9" s="8" t="s">
        <v>14</v>
      </c>
      <c r="L9" s="8" t="s">
        <v>15</v>
      </c>
      <c r="M9" s="8" t="s">
        <v>16</v>
      </c>
      <c r="N9" s="9" t="s">
        <v>17</v>
      </c>
    </row>
    <row r="10" spans="1:14" ht="12.75" customHeight="1" x14ac:dyDescent="0.2">
      <c r="A10" s="10" t="s">
        <v>18</v>
      </c>
      <c r="B10" s="11">
        <f>'[1]CY Summary MGS-S'!C$12</f>
        <v>164919514.588</v>
      </c>
      <c r="C10" s="11">
        <f>'[1]CY Summary MGS-S'!D$12</f>
        <v>159068035.741</v>
      </c>
      <c r="D10" s="11">
        <f>'[1]CY Summary MGS-S'!E$12</f>
        <v>153578924.84899995</v>
      </c>
      <c r="E10" s="11">
        <f>'[1]CY Summary MGS-S'!F$12</f>
        <v>146960600.92500001</v>
      </c>
      <c r="F10" s="11">
        <f>'[1]CY Summary MGS-S'!G$12</f>
        <v>145008166.16300002</v>
      </c>
      <c r="G10" s="11">
        <f>'[1]CY Summary MGS-S'!H$12</f>
        <v>160132664.33799997</v>
      </c>
      <c r="H10" s="11">
        <f>'[1]CY Summary MGS-S'!I$12</f>
        <v>183872968.32200003</v>
      </c>
      <c r="I10" s="11">
        <f>'[1]CY Summary MGS-S'!J$12</f>
        <v>182296326.41300005</v>
      </c>
      <c r="J10" s="11">
        <f>'[1]CY Summary MGS-S'!K$12</f>
        <v>164835058.227</v>
      </c>
      <c r="K10" s="11">
        <f>'[1]CY Summary MGS-S'!L$12</f>
        <v>157174606.76499999</v>
      </c>
      <c r="L10" s="11">
        <f>'[1]CY Summary MGS-S'!M$12</f>
        <v>127088072.34799999</v>
      </c>
      <c r="M10" s="11">
        <f>'[1]CY Summary MGS-S'!N$12</f>
        <v>161330024.817</v>
      </c>
      <c r="N10" s="12">
        <f>SUM(B10:M10)</f>
        <v>1906264963.4959998</v>
      </c>
    </row>
    <row r="11" spans="1:14" ht="12.75" customHeight="1" x14ac:dyDescent="0.2">
      <c r="A11" s="10" t="s">
        <v>19</v>
      </c>
      <c r="B11" s="11">
        <f>'[1]CY Summary MGS-P'!C$12</f>
        <v>7432754.8049999988</v>
      </c>
      <c r="C11" s="11">
        <f>'[1]CY Summary MGS-P'!D$12</f>
        <v>7080742.7219999982</v>
      </c>
      <c r="D11" s="11">
        <f>'[1]CY Summary MGS-P'!E$12</f>
        <v>5832990.165</v>
      </c>
      <c r="E11" s="11">
        <f>'[1]CY Summary MGS-P'!F$12</f>
        <v>5574821.6779999994</v>
      </c>
      <c r="F11" s="11">
        <f>'[1]CY Summary MGS-P'!G$12</f>
        <v>5195256.3569999998</v>
      </c>
      <c r="G11" s="11">
        <f>'[1]CY Summary MGS-P'!H$12</f>
        <v>5590203.1229999997</v>
      </c>
      <c r="H11" s="11">
        <f>'[1]CY Summary MGS-P'!I$12</f>
        <v>6472726.0779999997</v>
      </c>
      <c r="I11" s="11">
        <f>'[1]CY Summary MGS-P'!J$12</f>
        <v>6341540.1000000015</v>
      </c>
      <c r="J11" s="11">
        <f>'[1]CY Summary MGS-P'!K$12</f>
        <v>6059581.0730000008</v>
      </c>
      <c r="K11" s="11">
        <f>'[1]CY Summary MGS-P'!L$12</f>
        <v>6602821.5819999985</v>
      </c>
      <c r="L11" s="11">
        <f>'[1]CY Summary MGS-P'!M$12</f>
        <v>5188889.5410000011</v>
      </c>
      <c r="M11" s="11">
        <f>'[1]CY Summary MGS-P'!N$12</f>
        <v>6213606.2649999987</v>
      </c>
      <c r="N11" s="12">
        <f>SUM(B11:M11)</f>
        <v>73585933.489000008</v>
      </c>
    </row>
    <row r="12" spans="1:14" ht="12.75" customHeight="1" x14ac:dyDescent="0.2">
      <c r="A12" s="13" t="s">
        <v>20</v>
      </c>
      <c r="B12" s="14">
        <f>SUM(B10:B11)</f>
        <v>172352269.39300001</v>
      </c>
      <c r="C12" s="14">
        <f t="shared" ref="C12:M12" si="0">SUM(C10:C11)</f>
        <v>166148778.463</v>
      </c>
      <c r="D12" s="14">
        <f t="shared" si="0"/>
        <v>159411915.01399994</v>
      </c>
      <c r="E12" s="14">
        <f t="shared" si="0"/>
        <v>152535422.60300002</v>
      </c>
      <c r="F12" s="14">
        <f t="shared" si="0"/>
        <v>150203422.52000001</v>
      </c>
      <c r="G12" s="14">
        <f t="shared" si="0"/>
        <v>165722867.46099997</v>
      </c>
      <c r="H12" s="14">
        <f t="shared" si="0"/>
        <v>190345694.40000004</v>
      </c>
      <c r="I12" s="14">
        <f t="shared" si="0"/>
        <v>188637866.51300004</v>
      </c>
      <c r="J12" s="14">
        <f t="shared" si="0"/>
        <v>170894639.30000001</v>
      </c>
      <c r="K12" s="14">
        <f t="shared" si="0"/>
        <v>163777428.34699997</v>
      </c>
      <c r="L12" s="14">
        <f t="shared" si="0"/>
        <v>132276961.889</v>
      </c>
      <c r="M12" s="14">
        <f t="shared" si="0"/>
        <v>167543631.08199999</v>
      </c>
      <c r="N12" s="15">
        <f>SUM(B12:M12)</f>
        <v>1979850896.9849997</v>
      </c>
    </row>
    <row r="13" spans="1:14" ht="12.75" customHeight="1" x14ac:dyDescent="0.2">
      <c r="A13" s="10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22"/>
    </row>
    <row r="14" spans="1:14" ht="12.75" customHeight="1" x14ac:dyDescent="0.2">
      <c r="A14" s="10" t="s">
        <v>21</v>
      </c>
      <c r="B14" s="11">
        <f>'[2]Summary All  CY'!C$11</f>
        <v>30735029.954000007</v>
      </c>
      <c r="C14" s="11">
        <f>'[2]Summary All  CY'!D$11</f>
        <v>31158656.284000002</v>
      </c>
      <c r="D14" s="11">
        <f>'[2]Summary All  CY'!E$11</f>
        <v>29435629.522999994</v>
      </c>
      <c r="E14" s="11">
        <f>'[2]Summary All  CY'!F$11</f>
        <v>28599531.965</v>
      </c>
      <c r="F14" s="11">
        <f>'[2]Summary All  CY'!G$11</f>
        <v>31516558.473999988</v>
      </c>
      <c r="G14" s="11">
        <f>'[2]Summary All  CY'!H$11</f>
        <v>34294728.365999982</v>
      </c>
      <c r="H14" s="11">
        <f>'[2]Summary All  CY'!I$11</f>
        <v>38283327.271000013</v>
      </c>
      <c r="I14" s="11">
        <f>'[2]Summary All  CY'!J$11</f>
        <v>40101235.750999987</v>
      </c>
      <c r="J14" s="11">
        <f>'[2]Summary All  CY'!K$11</f>
        <v>36441421.304999985</v>
      </c>
      <c r="K14" s="11">
        <f>'[2]Summary All  CY'!L$11</f>
        <v>33444644.710999995</v>
      </c>
      <c r="L14" s="11">
        <f>'[2]Summary All  CY'!M$11</f>
        <v>25719828.733999997</v>
      </c>
      <c r="M14" s="11">
        <f>'[2]Summary All  CY'!N$11</f>
        <v>31445325.372000001</v>
      </c>
      <c r="N14" s="12">
        <f>SUM(B14:M14)</f>
        <v>391175917.70999992</v>
      </c>
    </row>
    <row r="15" spans="1:14" ht="12.75" customHeight="1" x14ac:dyDescent="0.2">
      <c r="A15" s="10" t="s">
        <v>22</v>
      </c>
      <c r="B15" s="11">
        <f>'[2]Summary All  CY'!C$20</f>
        <v>12422276.670000002</v>
      </c>
      <c r="C15" s="11">
        <f>'[2]Summary All  CY'!D$20</f>
        <v>12405169.147</v>
      </c>
      <c r="D15" s="11">
        <f>'[2]Summary All  CY'!E$20</f>
        <v>11662840.488</v>
      </c>
      <c r="E15" s="11">
        <f>'[2]Summary All  CY'!F$20</f>
        <v>11896988.375999998</v>
      </c>
      <c r="F15" s="11">
        <f>'[2]Summary All  CY'!G$20</f>
        <v>12328456.889</v>
      </c>
      <c r="G15" s="11">
        <f>'[2]Summary All  CY'!H$20</f>
        <v>12539762.669999998</v>
      </c>
      <c r="H15" s="11">
        <f>'[2]Summary All  CY'!I$20</f>
        <v>14920730.483999999</v>
      </c>
      <c r="I15" s="11">
        <f>'[2]Summary All  CY'!J$20</f>
        <v>14488942.379000004</v>
      </c>
      <c r="J15" s="11">
        <f>'[2]Summary All  CY'!K$20</f>
        <v>12378254.014</v>
      </c>
      <c r="K15" s="11">
        <f>'[2]Summary All  CY'!L$20</f>
        <v>13273627.077</v>
      </c>
      <c r="L15" s="11">
        <f>'[2]Summary All  CY'!M$20</f>
        <v>8990864.3969999999</v>
      </c>
      <c r="M15" s="11">
        <f>'[2]Summary All  CY'!N$20</f>
        <v>12449021.257000001</v>
      </c>
      <c r="N15" s="12">
        <f t="shared" ref="N15:N20" si="1">SUM(B15:M15)</f>
        <v>149756933.84800002</v>
      </c>
    </row>
    <row r="16" spans="1:14" ht="12.75" customHeight="1" x14ac:dyDescent="0.2">
      <c r="A16" s="10" t="s">
        <v>23</v>
      </c>
      <c r="B16" s="11">
        <f>'[2]Summary All  CY'!C$29</f>
        <v>9023229.6070000008</v>
      </c>
      <c r="C16" s="11">
        <f>'[2]Summary All  CY'!D$29</f>
        <v>9073559.9459999986</v>
      </c>
      <c r="D16" s="11">
        <f>'[2]Summary All  CY'!E$29</f>
        <v>8981619.7760000005</v>
      </c>
      <c r="E16" s="11">
        <f>'[2]Summary All  CY'!F$29</f>
        <v>8075010.3139999993</v>
      </c>
      <c r="F16" s="11">
        <f>'[2]Summary All  CY'!G$29</f>
        <v>9049131.1649999991</v>
      </c>
      <c r="G16" s="11">
        <f>'[2]Summary All  CY'!H$29</f>
        <v>10106430.104</v>
      </c>
      <c r="H16" s="11">
        <f>'[2]Summary All  CY'!I$29</f>
        <v>8790001.8869999982</v>
      </c>
      <c r="I16" s="11">
        <f>'[2]Summary All  CY'!J$29</f>
        <v>10276247.901000001</v>
      </c>
      <c r="J16" s="11">
        <f>'[2]Summary All  CY'!K$29</f>
        <v>10650475.561999999</v>
      </c>
      <c r="K16" s="11">
        <f>'[2]Summary All  CY'!L$29</f>
        <v>9376114.3949999996</v>
      </c>
      <c r="L16" s="11">
        <f>'[2]Summary All  CY'!M$29</f>
        <v>5214761.3880000003</v>
      </c>
      <c r="M16" s="11">
        <f>'[2]Summary All  CY'!N$29</f>
        <v>8608616.7379999999</v>
      </c>
      <c r="N16" s="12">
        <f t="shared" si="1"/>
        <v>107225198.78299999</v>
      </c>
    </row>
    <row r="17" spans="1:14" ht="12.75" customHeight="1" x14ac:dyDescent="0.2">
      <c r="A17" s="10" t="s">
        <v>24</v>
      </c>
      <c r="B17" s="11">
        <f>'[2]Summary All  CY'!C$38</f>
        <v>46841688.39199999</v>
      </c>
      <c r="C17" s="11">
        <f>'[2]Summary All  CY'!D$38</f>
        <v>46903451.845999993</v>
      </c>
      <c r="D17" s="11">
        <f>'[2]Summary All  CY'!E$38</f>
        <v>41117620.535999998</v>
      </c>
      <c r="E17" s="11">
        <f>'[2]Summary All  CY'!F$38</f>
        <v>43662865.216000006</v>
      </c>
      <c r="F17" s="11">
        <f>'[2]Summary All  CY'!G$38</f>
        <v>46995391.011000007</v>
      </c>
      <c r="G17" s="11">
        <f>'[2]Summary All  CY'!H$38</f>
        <v>48896458.434999995</v>
      </c>
      <c r="H17" s="11">
        <f>'[2]Summary All  CY'!I$38</f>
        <v>53315231.76699999</v>
      </c>
      <c r="I17" s="11">
        <f>'[2]Summary All  CY'!J$38</f>
        <v>57568491.746999994</v>
      </c>
      <c r="J17" s="11">
        <f>'[2]Summary All  CY'!K$38</f>
        <v>51630828.258999981</v>
      </c>
      <c r="K17" s="11">
        <f>'[2]Summary All  CY'!L$38</f>
        <v>49431829.041000001</v>
      </c>
      <c r="L17" s="11">
        <f>'[2]Summary All  CY'!M$38</f>
        <v>38325333.058000006</v>
      </c>
      <c r="M17" s="11">
        <f>'[2]Summary All  CY'!N$38</f>
        <v>49613896.488000005</v>
      </c>
      <c r="N17" s="12">
        <f t="shared" si="1"/>
        <v>574303085.796</v>
      </c>
    </row>
    <row r="18" spans="1:14" ht="12.75" customHeight="1" x14ac:dyDescent="0.2">
      <c r="A18" s="10" t="s">
        <v>25</v>
      </c>
      <c r="B18" s="11">
        <f>'[2]Summary All  CY'!C$47</f>
        <v>55456326.053000003</v>
      </c>
      <c r="C18" s="11">
        <f>'[2]Summary All  CY'!D$47</f>
        <v>48888848.846000001</v>
      </c>
      <c r="D18" s="11">
        <f>'[2]Summary All  CY'!E$47</f>
        <v>46238584.753000006</v>
      </c>
      <c r="E18" s="11">
        <f>'[2]Summary All  CY'!F$47</f>
        <v>49211935.155000001</v>
      </c>
      <c r="F18" s="11">
        <f>'[2]Summary All  CY'!G$47</f>
        <v>49409307.311000004</v>
      </c>
      <c r="G18" s="11">
        <f>'[2]Summary All  CY'!H$47</f>
        <v>44946069.327999994</v>
      </c>
      <c r="H18" s="11">
        <f>'[2]Summary All  CY'!I$47</f>
        <v>38660813.675999999</v>
      </c>
      <c r="I18" s="11">
        <f>'[2]Summary All  CY'!J$47</f>
        <v>53504398.034999996</v>
      </c>
      <c r="J18" s="11">
        <f>'[2]Summary All  CY'!K$47</f>
        <v>45512732.282000005</v>
      </c>
      <c r="K18" s="11">
        <f>'[2]Summary All  CY'!L$47</f>
        <v>43240828.140000001</v>
      </c>
      <c r="L18" s="11">
        <f>'[2]Summary All  CY'!M$47</f>
        <v>40764434.172000006</v>
      </c>
      <c r="M18" s="11">
        <f>'[2]Summary All  CY'!N$47</f>
        <v>41656338.174999997</v>
      </c>
      <c r="N18" s="12">
        <f t="shared" si="1"/>
        <v>557490615.926</v>
      </c>
    </row>
    <row r="19" spans="1:14" ht="12.75" customHeight="1" x14ac:dyDescent="0.2">
      <c r="A19" s="10" t="s">
        <v>26</v>
      </c>
      <c r="B19" s="11">
        <f>'[2]Summary All  CY'!C$56</f>
        <v>29421369.995000005</v>
      </c>
      <c r="C19" s="11">
        <f>'[2]Summary All  CY'!D$56</f>
        <v>34299899.454999998</v>
      </c>
      <c r="D19" s="11">
        <f>'[2]Summary All  CY'!E$56</f>
        <v>30880026.638000004</v>
      </c>
      <c r="E19" s="11">
        <f>'[2]Summary All  CY'!F$56</f>
        <v>31792825.781999994</v>
      </c>
      <c r="F19" s="11">
        <f>'[2]Summary All  CY'!G$56</f>
        <v>48312671.627999991</v>
      </c>
      <c r="G19" s="11">
        <f>'[2]Summary All  CY'!H$56</f>
        <v>46366247.460000001</v>
      </c>
      <c r="H19" s="11">
        <f>'[2]Summary All  CY'!I$56</f>
        <v>42243703.223000005</v>
      </c>
      <c r="I19" s="11">
        <f>'[2]Summary All  CY'!J$56</f>
        <v>36764853.734000005</v>
      </c>
      <c r="J19" s="11">
        <f>'[2]Summary All  CY'!K$56</f>
        <v>39499272.165000007</v>
      </c>
      <c r="K19" s="11">
        <f>'[2]Summary All  CY'!L$56</f>
        <v>32474570.760000002</v>
      </c>
      <c r="L19" s="11">
        <f>'[2]Summary All  CY'!M$56</f>
        <v>24137775.129999999</v>
      </c>
      <c r="M19" s="11">
        <f>'[2]Summary All  CY'!N$56</f>
        <v>31930106.261</v>
      </c>
      <c r="N19" s="12">
        <f t="shared" si="1"/>
        <v>428123322.23100001</v>
      </c>
    </row>
    <row r="20" spans="1:14" ht="12.75" customHeight="1" x14ac:dyDescent="0.2">
      <c r="A20" s="16" t="s">
        <v>27</v>
      </c>
      <c r="B20" s="14">
        <f>SUM(B14:B19)</f>
        <v>183899920.671</v>
      </c>
      <c r="C20" s="14">
        <f t="shared" ref="C20:M20" si="2">SUM(C14:C19)</f>
        <v>182729585.52399999</v>
      </c>
      <c r="D20" s="14">
        <f t="shared" si="2"/>
        <v>168316321.71399999</v>
      </c>
      <c r="E20" s="14">
        <f t="shared" si="2"/>
        <v>173239156.80800003</v>
      </c>
      <c r="F20" s="14">
        <f t="shared" si="2"/>
        <v>197611516.47800002</v>
      </c>
      <c r="G20" s="14">
        <f t="shared" si="2"/>
        <v>197149696.36300001</v>
      </c>
      <c r="H20" s="14">
        <f t="shared" si="2"/>
        <v>196213808.30799997</v>
      </c>
      <c r="I20" s="14">
        <f t="shared" si="2"/>
        <v>212704169.54699999</v>
      </c>
      <c r="J20" s="14">
        <f t="shared" si="2"/>
        <v>196112983.58699995</v>
      </c>
      <c r="K20" s="14">
        <f t="shared" si="2"/>
        <v>181241614.12400001</v>
      </c>
      <c r="L20" s="14">
        <f t="shared" si="2"/>
        <v>143152996.87900001</v>
      </c>
      <c r="M20" s="14">
        <f t="shared" si="2"/>
        <v>175703304.29100001</v>
      </c>
      <c r="N20" s="15">
        <f t="shared" si="1"/>
        <v>2208075074.2940001</v>
      </c>
    </row>
    <row r="21" spans="1:14" ht="12.75" customHeight="1" x14ac:dyDescent="0.2">
      <c r="A21" s="23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</row>
    <row r="22" spans="1:14" ht="12.75" customHeight="1" x14ac:dyDescent="0.2">
      <c r="A22" s="2"/>
      <c r="B22" s="17"/>
    </row>
    <row r="23" spans="1:14" ht="12.75" customHeight="1" x14ac:dyDescent="0.2">
      <c r="A23" s="18" t="s">
        <v>28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</row>
    <row r="24" spans="1:14" ht="12.75" customHeight="1" x14ac:dyDescent="0.2">
      <c r="A24" s="18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</row>
    <row r="25" spans="1:14" ht="12.75" customHeight="1" x14ac:dyDescent="0.2">
      <c r="A25" s="18" t="s">
        <v>29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</row>
    <row r="26" spans="1:14" ht="12.75" customHeight="1" x14ac:dyDescent="0.2">
      <c r="A26" s="18" t="s">
        <v>30</v>
      </c>
      <c r="B26" s="19">
        <f>+B10/B12</f>
        <v>0.9568746333821011</v>
      </c>
      <c r="C26" s="19">
        <f t="shared" ref="C26:N26" si="3">+C10/C12</f>
        <v>0.95738311898828177</v>
      </c>
      <c r="D26" s="19">
        <f t="shared" si="3"/>
        <v>0.96340932128889034</v>
      </c>
      <c r="E26" s="19">
        <f t="shared" si="3"/>
        <v>0.96345228155620322</v>
      </c>
      <c r="F26" s="19">
        <f t="shared" si="3"/>
        <v>0.96541186432480774</v>
      </c>
      <c r="G26" s="19">
        <f t="shared" si="3"/>
        <v>0.96626776250829982</v>
      </c>
      <c r="H26" s="19">
        <f t="shared" ref="H26:M26" si="4">+H10/H12</f>
        <v>0.96599489104072944</v>
      </c>
      <c r="I26" s="19">
        <f t="shared" si="4"/>
        <v>0.9663824648930549</v>
      </c>
      <c r="J26" s="19">
        <f t="shared" si="4"/>
        <v>0.96454200612833374</v>
      </c>
      <c r="K26" s="19">
        <f t="shared" si="4"/>
        <v>0.95968417840820897</v>
      </c>
      <c r="L26" s="19">
        <f t="shared" si="4"/>
        <v>0.96077253765962467</v>
      </c>
      <c r="M26" s="19">
        <f t="shared" si="4"/>
        <v>0.96291350363560591</v>
      </c>
      <c r="N26" s="19">
        <f t="shared" si="3"/>
        <v>0.96283258825143869</v>
      </c>
    </row>
    <row r="27" spans="1:14" ht="12.75" customHeight="1" x14ac:dyDescent="0.2">
      <c r="A27" s="18" t="s">
        <v>31</v>
      </c>
      <c r="B27" s="19">
        <f>+B11/B12</f>
        <v>4.312536661789889E-2</v>
      </c>
      <c r="C27" s="19">
        <f t="shared" ref="C27:N27" si="5">+C11/C12</f>
        <v>4.2616881011718198E-2</v>
      </c>
      <c r="D27" s="19">
        <f t="shared" si="5"/>
        <v>3.6590678711109721E-2</v>
      </c>
      <c r="E27" s="19">
        <f t="shared" si="5"/>
        <v>3.6547718443796777E-2</v>
      </c>
      <c r="F27" s="19">
        <f t="shared" si="5"/>
        <v>3.4588135675192332E-2</v>
      </c>
      <c r="G27" s="19">
        <f t="shared" si="5"/>
        <v>3.3732237491700158E-2</v>
      </c>
      <c r="H27" s="19">
        <f t="shared" ref="H27:M27" si="6">+H11/H12</f>
        <v>3.4005108959270468E-2</v>
      </c>
      <c r="I27" s="19">
        <f t="shared" si="6"/>
        <v>3.3617535106945096E-2</v>
      </c>
      <c r="J27" s="19">
        <f t="shared" si="6"/>
        <v>3.545799387166617E-2</v>
      </c>
      <c r="K27" s="19">
        <f t="shared" si="6"/>
        <v>4.0315821591791083E-2</v>
      </c>
      <c r="L27" s="19">
        <f t="shared" si="6"/>
        <v>3.922746234037526E-2</v>
      </c>
      <c r="M27" s="19">
        <f t="shared" si="6"/>
        <v>3.708649636439422E-2</v>
      </c>
      <c r="N27" s="19">
        <f t="shared" si="5"/>
        <v>3.7167411748561349E-2</v>
      </c>
    </row>
    <row r="28" spans="1:14" ht="12.75" customHeight="1" x14ac:dyDescent="0.2">
      <c r="A28" s="20"/>
      <c r="B28" s="19">
        <f>+B27+B26</f>
        <v>1</v>
      </c>
      <c r="C28" s="19">
        <f t="shared" ref="C28:N28" si="7">+C27+C26</f>
        <v>1</v>
      </c>
      <c r="D28" s="19">
        <f t="shared" si="7"/>
        <v>1</v>
      </c>
      <c r="E28" s="19">
        <f t="shared" si="7"/>
        <v>1</v>
      </c>
      <c r="F28" s="19">
        <f t="shared" si="7"/>
        <v>1</v>
      </c>
      <c r="G28" s="19">
        <f t="shared" si="7"/>
        <v>1</v>
      </c>
      <c r="H28" s="19">
        <f t="shared" ref="H28:M28" si="8">+H27+H26</f>
        <v>0.99999999999999989</v>
      </c>
      <c r="I28" s="19">
        <f t="shared" si="8"/>
        <v>1</v>
      </c>
      <c r="J28" s="19">
        <f t="shared" si="8"/>
        <v>0.99999999999999989</v>
      </c>
      <c r="K28" s="19">
        <f t="shared" si="8"/>
        <v>1</v>
      </c>
      <c r="L28" s="19">
        <f t="shared" si="8"/>
        <v>0.99999999999999989</v>
      </c>
      <c r="M28" s="19">
        <f t="shared" si="8"/>
        <v>1.0000000000000002</v>
      </c>
      <c r="N28" s="19">
        <f t="shared" si="7"/>
        <v>1</v>
      </c>
    </row>
    <row r="29" spans="1:14" ht="12.75" customHeight="1" x14ac:dyDescent="0.2">
      <c r="A29" s="18" t="s">
        <v>32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</row>
    <row r="30" spans="1:14" ht="12.75" customHeight="1" x14ac:dyDescent="0.2">
      <c r="A30" s="18" t="s">
        <v>30</v>
      </c>
      <c r="B30" s="19">
        <f>(B14+B16)/B20</f>
        <v>0.21619508815410632</v>
      </c>
      <c r="C30" s="19">
        <f t="shared" ref="C30:N30" si="9">(C14+C16)/C20</f>
        <v>0.22017352096886272</v>
      </c>
      <c r="D30" s="19">
        <f t="shared" si="9"/>
        <v>0.22824434913851005</v>
      </c>
      <c r="E30" s="19">
        <f t="shared" si="9"/>
        <v>0.21169891931329465</v>
      </c>
      <c r="F30" s="19">
        <f t="shared" si="9"/>
        <v>0.20527998753309573</v>
      </c>
      <c r="G30" s="19">
        <f t="shared" si="9"/>
        <v>0.22521545449528246</v>
      </c>
      <c r="H30" s="19">
        <f t="shared" ref="H30:M30" si="10">(H14+H16)/H20</f>
        <v>0.23990834062049418</v>
      </c>
      <c r="I30" s="19">
        <f t="shared" si="10"/>
        <v>0.23684295309908521</v>
      </c>
      <c r="J30" s="19">
        <f t="shared" si="10"/>
        <v>0.2401263598445485</v>
      </c>
      <c r="K30" s="19">
        <f t="shared" si="10"/>
        <v>0.23626339520847198</v>
      </c>
      <c r="L30" s="19">
        <f t="shared" si="10"/>
        <v>0.21609460365085786</v>
      </c>
      <c r="M30" s="19">
        <f t="shared" si="10"/>
        <v>0.22796351082653868</v>
      </c>
      <c r="N30" s="19">
        <f t="shared" si="9"/>
        <v>0.2257174687107758</v>
      </c>
    </row>
    <row r="31" spans="1:14" ht="12.75" customHeight="1" x14ac:dyDescent="0.2">
      <c r="A31" s="18" t="s">
        <v>31</v>
      </c>
      <c r="B31" s="19">
        <f>(B15+B17)/B20</f>
        <v>0.32226204799742247</v>
      </c>
      <c r="C31" s="19">
        <f t="shared" ref="C31:N31" si="11">(C15+C17)/C20</f>
        <v>0.32457043462844337</v>
      </c>
      <c r="D31" s="19">
        <f t="shared" si="11"/>
        <v>0.31357898322946715</v>
      </c>
      <c r="E31" s="19">
        <f t="shared" si="11"/>
        <v>0.3207118680078585</v>
      </c>
      <c r="F31" s="19">
        <f t="shared" si="11"/>
        <v>0.30020440588342179</v>
      </c>
      <c r="G31" s="19">
        <f t="shared" si="11"/>
        <v>0.31162219490250259</v>
      </c>
      <c r="H31" s="19">
        <f t="shared" ref="H31:M31" si="12">(H15+H17)/H20</f>
        <v>0.3477633039153335</v>
      </c>
      <c r="I31" s="19">
        <f t="shared" si="12"/>
        <v>0.33876831977230187</v>
      </c>
      <c r="J31" s="19">
        <f t="shared" si="12"/>
        <v>0.32638880456685404</v>
      </c>
      <c r="K31" s="19">
        <f t="shared" si="12"/>
        <v>0.34597714449342098</v>
      </c>
      <c r="L31" s="19">
        <f t="shared" si="12"/>
        <v>0.33052886412845411</v>
      </c>
      <c r="M31" s="19">
        <f t="shared" si="12"/>
        <v>0.35322567208076711</v>
      </c>
      <c r="N31" s="19">
        <f t="shared" si="11"/>
        <v>0.32791458409787433</v>
      </c>
    </row>
    <row r="32" spans="1:14" ht="12.75" customHeight="1" x14ac:dyDescent="0.2">
      <c r="A32" s="18" t="s">
        <v>33</v>
      </c>
      <c r="B32" s="19">
        <f>+B18/B20</f>
        <v>0.30155709611322934</v>
      </c>
      <c r="C32" s="19">
        <f t="shared" ref="C32:N32" si="13">+C18/C20</f>
        <v>0.2675475277077059</v>
      </c>
      <c r="D32" s="19">
        <f t="shared" si="13"/>
        <v>0.27471242409614777</v>
      </c>
      <c r="E32" s="19">
        <f t="shared" si="13"/>
        <v>0.28406935280538975</v>
      </c>
      <c r="F32" s="19">
        <f t="shared" si="13"/>
        <v>0.25003252943762877</v>
      </c>
      <c r="G32" s="19">
        <f t="shared" si="13"/>
        <v>0.22797939919341023</v>
      </c>
      <c r="H32" s="19">
        <f t="shared" ref="H32:M32" si="14">+H18/H20</f>
        <v>0.19703411298818224</v>
      </c>
      <c r="I32" s="19">
        <f t="shared" si="14"/>
        <v>0.25154371984784929</v>
      </c>
      <c r="J32" s="19">
        <f t="shared" si="14"/>
        <v>0.23207403941111107</v>
      </c>
      <c r="K32" s="19">
        <f t="shared" si="14"/>
        <v>0.23858112469918713</v>
      </c>
      <c r="L32" s="19">
        <f t="shared" si="14"/>
        <v>0.28476130476301603</v>
      </c>
      <c r="M32" s="19">
        <f t="shared" si="14"/>
        <v>0.23708340798195077</v>
      </c>
      <c r="N32" s="19">
        <f t="shared" si="13"/>
        <v>0.25247810747750482</v>
      </c>
    </row>
    <row r="33" spans="1:14" ht="12.75" customHeight="1" x14ac:dyDescent="0.2">
      <c r="A33" s="18" t="s">
        <v>34</v>
      </c>
      <c r="B33" s="19">
        <f>+B19/B20</f>
        <v>0.15998576773524184</v>
      </c>
      <c r="C33" s="19">
        <f t="shared" ref="C33:N33" si="15">+C19/C20</f>
        <v>0.18770851669498806</v>
      </c>
      <c r="D33" s="19">
        <f t="shared" si="15"/>
        <v>0.18346424353587515</v>
      </c>
      <c r="E33" s="19">
        <f t="shared" si="15"/>
        <v>0.1835198598734569</v>
      </c>
      <c r="F33" s="19">
        <f t="shared" si="15"/>
        <v>0.24448307714585357</v>
      </c>
      <c r="G33" s="19">
        <f t="shared" si="15"/>
        <v>0.23518295140880455</v>
      </c>
      <c r="H33" s="19">
        <f t="shared" ref="H33:M33" si="16">+H19/H20</f>
        <v>0.21529424247599019</v>
      </c>
      <c r="I33" s="19">
        <f t="shared" si="16"/>
        <v>0.17284500728076369</v>
      </c>
      <c r="J33" s="19">
        <f t="shared" si="16"/>
        <v>0.20141079617748653</v>
      </c>
      <c r="K33" s="19">
        <f t="shared" si="16"/>
        <v>0.17917833559891982</v>
      </c>
      <c r="L33" s="19">
        <f t="shared" si="16"/>
        <v>0.16861522745767202</v>
      </c>
      <c r="M33" s="19">
        <f t="shared" si="16"/>
        <v>0.18172740911074342</v>
      </c>
      <c r="N33" s="19">
        <f t="shared" si="15"/>
        <v>0.19388983971384496</v>
      </c>
    </row>
    <row r="34" spans="1:14" ht="12.75" customHeight="1" x14ac:dyDescent="0.2">
      <c r="A34" s="20"/>
      <c r="B34" s="19">
        <f>SUM(B30:B33)</f>
        <v>1</v>
      </c>
      <c r="C34" s="19">
        <f t="shared" ref="C34:N34" si="17">SUM(C30:C33)</f>
        <v>1.0000000000000002</v>
      </c>
      <c r="D34" s="19">
        <f t="shared" si="17"/>
        <v>1</v>
      </c>
      <c r="E34" s="19">
        <f t="shared" si="17"/>
        <v>0.99999999999999978</v>
      </c>
      <c r="F34" s="19">
        <f t="shared" si="17"/>
        <v>0.99999999999999989</v>
      </c>
      <c r="G34" s="19">
        <f t="shared" si="17"/>
        <v>0.99999999999999989</v>
      </c>
      <c r="H34" s="19">
        <f t="shared" ref="H34:M34" si="18">SUM(H30:H33)</f>
        <v>1.0000000000000002</v>
      </c>
      <c r="I34" s="19">
        <f t="shared" si="18"/>
        <v>1</v>
      </c>
      <c r="J34" s="19">
        <f t="shared" si="18"/>
        <v>1.0000000000000002</v>
      </c>
      <c r="K34" s="19">
        <f t="shared" si="18"/>
        <v>0.99999999999999989</v>
      </c>
      <c r="L34" s="19">
        <f t="shared" si="18"/>
        <v>1</v>
      </c>
      <c r="M34" s="19">
        <f t="shared" si="18"/>
        <v>1</v>
      </c>
      <c r="N34" s="19">
        <f t="shared" si="17"/>
        <v>0.99999999999999989</v>
      </c>
    </row>
    <row r="35" spans="1:14" ht="12.75" customHeight="1" x14ac:dyDescent="0.2"/>
    <row r="36" spans="1:14" ht="12.75" customHeight="1" x14ac:dyDescent="0.2"/>
    <row r="37" spans="1:14" ht="12.75" customHeight="1" x14ac:dyDescent="0.2"/>
    <row r="38" spans="1:14" ht="12.75" customHeight="1" x14ac:dyDescent="0.2"/>
    <row r="39" spans="1:14" ht="12.75" customHeight="1" x14ac:dyDescent="0.2">
      <c r="A39" s="21" t="s">
        <v>35</v>
      </c>
    </row>
    <row r="40" spans="1:14" ht="12.75" customHeight="1" x14ac:dyDescent="0.2"/>
    <row r="41" spans="1:14" ht="12.75" customHeight="1" x14ac:dyDescent="0.2"/>
    <row r="42" spans="1:14" ht="12.75" customHeight="1" x14ac:dyDescent="0.2"/>
    <row r="43" spans="1:14" ht="12.75" customHeight="1" x14ac:dyDescent="0.2"/>
    <row r="44" spans="1:14" ht="12.75" customHeight="1" x14ac:dyDescent="0.2"/>
    <row r="45" spans="1:14" ht="12.75" customHeight="1" x14ac:dyDescent="0.2"/>
    <row r="46" spans="1:14" ht="12.75" customHeight="1" x14ac:dyDescent="0.2"/>
    <row r="47" spans="1:14" ht="12.75" customHeight="1" x14ac:dyDescent="0.2"/>
    <row r="48" spans="1:14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</sheetData>
  <phoneticPr fontId="0" type="noConversion"/>
  <printOptions horizontalCentered="1" gridLines="1"/>
  <pageMargins left="0.25" right="0.25" top="1" bottom="0.5" header="0.5" footer="0.25"/>
  <pageSetup scale="63" orientation="landscape" r:id="rId1"/>
  <headerFooter alignWithMargins="0">
    <oddFooter>&amp;L&amp;F   &amp;A&amp;R&amp;D   &amp;T&amp;C&amp;"Arial"&amp;10&amp;K000000Page &amp;P_x000D_&amp;1#&amp;"Calibri"&amp;12&amp;K008000 Internal Use&amp;R&amp;D   &amp;T&amp;C&amp;"Arial"&amp;10&amp;K000000Page &amp;P</oddFooter>
  </headerFooter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78"/>
  <sheetViews>
    <sheetView zoomScaleNormal="100" workbookViewId="0">
      <selection activeCell="G26" sqref="G26:M34"/>
    </sheetView>
  </sheetViews>
  <sheetFormatPr defaultColWidth="9.140625" defaultRowHeight="12.75" x14ac:dyDescent="0.2"/>
  <cols>
    <col min="1" max="1" width="31.28515625" style="4" customWidth="1"/>
    <col min="2" max="2" width="17.140625" style="4" bestFit="1" customWidth="1"/>
    <col min="3" max="5" width="12.28515625" style="4" bestFit="1" customWidth="1"/>
    <col min="6" max="11" width="14.85546875" style="4" bestFit="1" customWidth="1"/>
    <col min="12" max="12" width="16.42578125" style="4" bestFit="1" customWidth="1"/>
    <col min="13" max="13" width="11.28515625" style="4" customWidth="1"/>
    <col min="14" max="14" width="13.7109375" style="4" bestFit="1" customWidth="1"/>
    <col min="15" max="16384" width="9.140625" style="4"/>
  </cols>
  <sheetData>
    <row r="1" spans="1:14" x14ac:dyDescent="0.2">
      <c r="A1" s="1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x14ac:dyDescent="0.2">
      <c r="A2" s="5" t="s">
        <v>38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x14ac:dyDescent="0.2">
      <c r="A3" s="5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x14ac:dyDescent="0.2">
      <c r="A4" s="5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s="26" customFormat="1" x14ac:dyDescent="0.2">
      <c r="A5" s="24" t="s">
        <v>36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</row>
    <row r="6" spans="1:14" s="26" customFormat="1" x14ac:dyDescent="0.2">
      <c r="A6" s="24" t="s">
        <v>39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</row>
    <row r="7" spans="1:14" ht="12.75" customHeight="1" x14ac:dyDescent="0.2">
      <c r="A7" s="6"/>
    </row>
    <row r="8" spans="1:14" ht="12.75" customHeight="1" x14ac:dyDescent="0.2"/>
    <row r="9" spans="1:14" ht="12.75" customHeight="1" x14ac:dyDescent="0.2">
      <c r="A9" s="7" t="s">
        <v>4</v>
      </c>
      <c r="B9" s="8" t="s">
        <v>5</v>
      </c>
      <c r="C9" s="8" t="s">
        <v>6</v>
      </c>
      <c r="D9" s="8" t="s">
        <v>7</v>
      </c>
      <c r="E9" s="8" t="s">
        <v>8</v>
      </c>
      <c r="F9" s="8" t="s">
        <v>9</v>
      </c>
      <c r="G9" s="8" t="s">
        <v>10</v>
      </c>
      <c r="H9" s="8" t="s">
        <v>11</v>
      </c>
      <c r="I9" s="8" t="s">
        <v>12</v>
      </c>
      <c r="J9" s="8" t="s">
        <v>13</v>
      </c>
      <c r="K9" s="8" t="s">
        <v>14</v>
      </c>
      <c r="L9" s="8" t="s">
        <v>15</v>
      </c>
      <c r="M9" s="8" t="s">
        <v>16</v>
      </c>
      <c r="N9" s="9" t="s">
        <v>17</v>
      </c>
    </row>
    <row r="10" spans="1:14" ht="12.75" customHeight="1" x14ac:dyDescent="0.2">
      <c r="A10" s="10" t="s">
        <v>18</v>
      </c>
      <c r="B10" s="11">
        <f>'[1]CY Summary MGS-S'!C$19</f>
        <v>46926641.373999998</v>
      </c>
      <c r="C10" s="11">
        <f>'[1]CY Summary MGS-S'!D$19</f>
        <v>43596282.528999999</v>
      </c>
      <c r="D10" s="11">
        <f>'[1]CY Summary MGS-S'!E$19</f>
        <v>41976043.16399999</v>
      </c>
      <c r="E10" s="11">
        <f>'[1]CY Summary MGS-S'!F$19</f>
        <v>38881952.939000003</v>
      </c>
      <c r="F10" s="11">
        <f>'[1]CY Summary MGS-S'!G$19</f>
        <v>38862553.150000006</v>
      </c>
      <c r="G10" s="11">
        <f>'[1]CY Summary MGS-S'!H$19</f>
        <v>43546808.512000002</v>
      </c>
      <c r="H10" s="11">
        <f>'[1]CY Summary MGS-S'!I$19</f>
        <v>53110637.25</v>
      </c>
      <c r="I10" s="11">
        <f>'[1]CY Summary MGS-S'!J$19</f>
        <v>52139585.006000005</v>
      </c>
      <c r="J10" s="11">
        <f>'[1]CY Summary MGS-S'!K$19</f>
        <v>45802600.067000002</v>
      </c>
      <c r="K10" s="11">
        <f>'[1]CY Summary MGS-S'!L$19</f>
        <v>43642908.819999993</v>
      </c>
      <c r="L10" s="11">
        <f>'[1]CY Summary MGS-S'!M$19</f>
        <v>34030105.321000002</v>
      </c>
      <c r="M10" s="11">
        <f>'[1]CY Summary MGS-S'!N$19</f>
        <v>44700613.710999995</v>
      </c>
      <c r="N10" s="12">
        <f>SUM(B10:M10)</f>
        <v>527216731.84299994</v>
      </c>
    </row>
    <row r="11" spans="1:14" ht="12.75" customHeight="1" x14ac:dyDescent="0.2">
      <c r="A11" s="10" t="s">
        <v>19</v>
      </c>
      <c r="B11" s="11">
        <f>'[1]CY Summary MGS-P'!C$19</f>
        <v>2379658.2660000003</v>
      </c>
      <c r="C11" s="11">
        <f>'[1]CY Summary MGS-P'!D$19</f>
        <v>2408312.6490000002</v>
      </c>
      <c r="D11" s="11">
        <f>'[1]CY Summary MGS-P'!E$19</f>
        <v>1453681.8060000001</v>
      </c>
      <c r="E11" s="11">
        <f>'[1]CY Summary MGS-P'!F$19</f>
        <v>1268593.6240000001</v>
      </c>
      <c r="F11" s="11">
        <f>'[1]CY Summary MGS-P'!G$19</f>
        <v>1091321.915</v>
      </c>
      <c r="G11" s="11">
        <f>'[1]CY Summary MGS-P'!H$19</f>
        <v>1253332.2760000001</v>
      </c>
      <c r="H11" s="11">
        <f>'[1]CY Summary MGS-P'!I$19</f>
        <v>1578252.4849999999</v>
      </c>
      <c r="I11" s="11">
        <f>'[1]CY Summary MGS-P'!J$19</f>
        <v>1563887.446</v>
      </c>
      <c r="J11" s="11">
        <f>'[1]CY Summary MGS-P'!K$19</f>
        <v>1536548.8060000001</v>
      </c>
      <c r="K11" s="11">
        <f>'[1]CY Summary MGS-P'!L$19</f>
        <v>1609398.578</v>
      </c>
      <c r="L11" s="11">
        <f>'[1]CY Summary MGS-P'!M$19</f>
        <v>1405048.2590000001</v>
      </c>
      <c r="M11" s="11">
        <f>'[1]CY Summary MGS-P'!N$19</f>
        <v>1612967.2850000001</v>
      </c>
      <c r="N11" s="12">
        <f>SUM(B11:M11)</f>
        <v>19161003.395000003</v>
      </c>
    </row>
    <row r="12" spans="1:14" ht="12.75" customHeight="1" x14ac:dyDescent="0.2">
      <c r="A12" s="13" t="s">
        <v>20</v>
      </c>
      <c r="B12" s="14">
        <f>+B11+B10</f>
        <v>49306299.640000001</v>
      </c>
      <c r="C12" s="14">
        <f t="shared" ref="C12:M12" si="0">+C11+C10</f>
        <v>46004595.178000003</v>
      </c>
      <c r="D12" s="14">
        <f t="shared" si="0"/>
        <v>43429724.969999991</v>
      </c>
      <c r="E12" s="14">
        <f t="shared" si="0"/>
        <v>40150546.563000001</v>
      </c>
      <c r="F12" s="14">
        <f t="shared" si="0"/>
        <v>39953875.065000005</v>
      </c>
      <c r="G12" s="14">
        <f t="shared" si="0"/>
        <v>44800140.788000003</v>
      </c>
      <c r="H12" s="14">
        <f t="shared" si="0"/>
        <v>54688889.734999999</v>
      </c>
      <c r="I12" s="14">
        <f t="shared" si="0"/>
        <v>53703472.452000007</v>
      </c>
      <c r="J12" s="14">
        <f t="shared" si="0"/>
        <v>47339148.873000003</v>
      </c>
      <c r="K12" s="14">
        <f t="shared" si="0"/>
        <v>45252307.397999994</v>
      </c>
      <c r="L12" s="14">
        <f t="shared" si="0"/>
        <v>35435153.580000006</v>
      </c>
      <c r="M12" s="14">
        <f t="shared" si="0"/>
        <v>46313580.995999992</v>
      </c>
      <c r="N12" s="15">
        <f>SUM(B12:M12)</f>
        <v>546377735.23800004</v>
      </c>
    </row>
    <row r="13" spans="1:14" ht="12.75" customHeight="1" x14ac:dyDescent="0.2">
      <c r="A13" s="10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22"/>
    </row>
    <row r="14" spans="1:14" ht="12.75" customHeight="1" x14ac:dyDescent="0.2">
      <c r="A14" s="10" t="s">
        <v>21</v>
      </c>
      <c r="B14" s="11">
        <f>'[2]Summary SOP CY'!C$11</f>
        <v>1597995.6830000002</v>
      </c>
      <c r="C14" s="11">
        <f>'[2]Summary SOP CY'!D$11</f>
        <v>1499527.2170000002</v>
      </c>
      <c r="D14" s="11">
        <f>'[2]Summary SOP CY'!E$11</f>
        <v>1877535.4279999998</v>
      </c>
      <c r="E14" s="11">
        <f>'[2]Summary SOP CY'!F$11</f>
        <v>1612847.3399999999</v>
      </c>
      <c r="F14" s="11">
        <f>'[2]Summary SOP CY'!G$11</f>
        <v>1644260.358</v>
      </c>
      <c r="G14" s="11">
        <f>'[2]Summary SOP CY'!H$11</f>
        <v>1894357.3399999999</v>
      </c>
      <c r="H14" s="11">
        <f>'[2]Summary SOP CY'!I$11</f>
        <v>1946271.88</v>
      </c>
      <c r="I14" s="11">
        <f>'[2]Summary SOP CY'!J$11</f>
        <v>1949241.7</v>
      </c>
      <c r="J14" s="11">
        <f>'[2]Summary SOP CY'!K$11</f>
        <v>1731367.54</v>
      </c>
      <c r="K14" s="11">
        <f>'[2]Summary SOP CY'!L$11</f>
        <v>1536913.2799999998</v>
      </c>
      <c r="L14" s="11">
        <f>'[2]Summary SOP CY'!M$11</f>
        <v>1675727.7600000002</v>
      </c>
      <c r="M14" s="11">
        <f>'[2]Summary SOP CY'!N$11</f>
        <v>1765609.1</v>
      </c>
      <c r="N14" s="12">
        <f t="shared" ref="N14:N20" si="1">SUM(B14:M14)</f>
        <v>20731654.626000002</v>
      </c>
    </row>
    <row r="15" spans="1:14" ht="12.75" customHeight="1" x14ac:dyDescent="0.2">
      <c r="A15" s="10" t="s">
        <v>22</v>
      </c>
      <c r="B15" s="11">
        <f>'[2]Summary SOP CY'!C$20</f>
        <v>879990.60000000009</v>
      </c>
      <c r="C15" s="11">
        <f>'[2]Summary SOP CY'!D$20</f>
        <v>810772.17500000005</v>
      </c>
      <c r="D15" s="11">
        <f>'[2]Summary SOP CY'!E$20</f>
        <v>846639.64999999991</v>
      </c>
      <c r="E15" s="11">
        <f>'[2]Summary SOP CY'!F$20</f>
        <v>766722.27500000002</v>
      </c>
      <c r="F15" s="11">
        <f>'[2]Summary SOP CY'!G$20</f>
        <v>935133.20200000005</v>
      </c>
      <c r="G15" s="11">
        <f>'[2]Summary SOP CY'!H$20</f>
        <v>878195.14800000004</v>
      </c>
      <c r="H15" s="11">
        <f>'[2]Summary SOP CY'!I$20</f>
        <v>889474.5</v>
      </c>
      <c r="I15" s="11">
        <f>'[2]Summary SOP CY'!J$20</f>
        <v>710907.3</v>
      </c>
      <c r="J15" s="11">
        <f>'[2]Summary SOP CY'!K$20</f>
        <v>912145.51100000006</v>
      </c>
      <c r="K15" s="11">
        <f>'[2]Summary SOP CY'!L$20</f>
        <v>558535.67700000003</v>
      </c>
      <c r="L15" s="11">
        <f>'[2]Summary SOP CY'!M$20</f>
        <v>585397.99600000004</v>
      </c>
      <c r="M15" s="11">
        <f>'[2]Summary SOP CY'!N$20</f>
        <v>567527.55099999998</v>
      </c>
      <c r="N15" s="12">
        <f t="shared" si="1"/>
        <v>9341441.5850000009</v>
      </c>
    </row>
    <row r="16" spans="1:14" ht="12.75" customHeight="1" x14ac:dyDescent="0.2">
      <c r="A16" s="10" t="s">
        <v>23</v>
      </c>
      <c r="B16" s="11">
        <f>'[2]Summary SOP CY'!C$29</f>
        <v>10496.32</v>
      </c>
      <c r="C16" s="11">
        <f>'[2]Summary SOP CY'!D$29</f>
        <v>11428.800000000001</v>
      </c>
      <c r="D16" s="11">
        <f>'[2]Summary SOP CY'!E$29</f>
        <v>15740.32</v>
      </c>
      <c r="E16" s="11">
        <f>'[2]Summary SOP CY'!F$29</f>
        <v>17518.239999999998</v>
      </c>
      <c r="F16" s="11">
        <f>'[2]Summary SOP CY'!G$29</f>
        <v>23007.68</v>
      </c>
      <c r="G16" s="11">
        <f>'[2]Summary SOP CY'!H$29</f>
        <v>29036.16</v>
      </c>
      <c r="H16" s="11">
        <f>'[2]Summary SOP CY'!I$29</f>
        <v>46648.960000000006</v>
      </c>
      <c r="I16" s="11">
        <f>'[2]Summary SOP CY'!J$29</f>
        <v>46710.080000000002</v>
      </c>
      <c r="J16" s="11">
        <f>'[2]Summary SOP CY'!K$29</f>
        <v>25052.799999999999</v>
      </c>
      <c r="K16" s="11">
        <f>'[2]Summary SOP CY'!L$29</f>
        <v>22606.720000000001</v>
      </c>
      <c r="L16" s="11">
        <f>'[2]Summary SOP CY'!M$29</f>
        <v>0</v>
      </c>
      <c r="M16" s="11">
        <f>'[2]Summary SOP CY'!N$29</f>
        <v>0</v>
      </c>
      <c r="N16" s="12">
        <f t="shared" si="1"/>
        <v>248246.08</v>
      </c>
    </row>
    <row r="17" spans="1:14" ht="12.75" customHeight="1" x14ac:dyDescent="0.2">
      <c r="A17" s="10" t="s">
        <v>24</v>
      </c>
      <c r="B17" s="11">
        <f>'[2]Summary SOP CY'!C$38</f>
        <v>802503.58100000001</v>
      </c>
      <c r="C17" s="11">
        <f>'[2]Summary SOP CY'!D$38</f>
        <v>840673.76899999997</v>
      </c>
      <c r="D17" s="11">
        <f>'[2]Summary SOP CY'!E$38</f>
        <v>786818.65100000007</v>
      </c>
      <c r="E17" s="11">
        <f>'[2]Summary SOP CY'!F$38</f>
        <v>785885.95799999998</v>
      </c>
      <c r="F17" s="11">
        <f>'[2]Summary SOP CY'!G$38</f>
        <v>793041.85199999996</v>
      </c>
      <c r="G17" s="11">
        <f>'[2]Summary SOP CY'!H$38</f>
        <v>852221.49800000002</v>
      </c>
      <c r="H17" s="11">
        <f>'[2]Summary SOP CY'!I$38</f>
        <v>846112.80499999993</v>
      </c>
      <c r="I17" s="11">
        <f>'[2]Summary SOP CY'!J$38</f>
        <v>1008377.148</v>
      </c>
      <c r="J17" s="11">
        <f>'[2]Summary SOP CY'!K$38</f>
        <v>1037076</v>
      </c>
      <c r="K17" s="11">
        <f>'[2]Summary SOP CY'!L$38</f>
        <v>825044.973</v>
      </c>
      <c r="L17" s="11">
        <f>'[2]Summary SOP CY'!M$38</f>
        <v>522034.65</v>
      </c>
      <c r="M17" s="11">
        <f>'[2]Summary SOP CY'!N$38</f>
        <v>528366.5</v>
      </c>
      <c r="N17" s="12">
        <f t="shared" si="1"/>
        <v>9628157.3849999998</v>
      </c>
    </row>
    <row r="18" spans="1:14" ht="12.75" customHeight="1" x14ac:dyDescent="0.2">
      <c r="A18" s="10" t="s">
        <v>25</v>
      </c>
      <c r="B18" s="11">
        <f>'[2]Summary SOP CY'!C$47</f>
        <v>431334.17000000004</v>
      </c>
      <c r="C18" s="11">
        <f>'[2]Summary SOP CY'!D$47</f>
        <v>137436.64799999999</v>
      </c>
      <c r="D18" s="11">
        <f>'[2]Summary SOP CY'!E$47</f>
        <v>30599.456000000002</v>
      </c>
      <c r="E18" s="11">
        <f>'[2]Summary SOP CY'!F$47</f>
        <v>742522.58200000005</v>
      </c>
      <c r="F18" s="11">
        <f>'[2]Summary SOP CY'!G$47</f>
        <v>1384796.26</v>
      </c>
      <c r="G18" s="11">
        <f>'[2]Summary SOP CY'!H$47</f>
        <v>108504.18700000001</v>
      </c>
      <c r="H18" s="11">
        <f>'[2]Summary SOP CY'!I$47</f>
        <v>588333.42800000007</v>
      </c>
      <c r="I18" s="11">
        <f>'[2]Summary SOP CY'!J$47</f>
        <v>2553684.7239999999</v>
      </c>
      <c r="J18" s="11">
        <f>'[2]Summary SOP CY'!K$47</f>
        <v>1989080.851</v>
      </c>
      <c r="K18" s="11">
        <f>'[2]Summary SOP CY'!L$47</f>
        <v>2200906.3849999998</v>
      </c>
      <c r="L18" s="11">
        <f>'[2]Summary SOP CY'!M$47</f>
        <v>624413.397</v>
      </c>
      <c r="M18" s="11">
        <f>'[2]Summary SOP CY'!N$47</f>
        <v>470821.908</v>
      </c>
      <c r="N18" s="12">
        <f t="shared" si="1"/>
        <v>11262433.995999999</v>
      </c>
    </row>
    <row r="19" spans="1:14" ht="12.75" customHeight="1" x14ac:dyDescent="0.2">
      <c r="A19" s="10" t="s">
        <v>26</v>
      </c>
      <c r="B19" s="11">
        <f>'[2]Summary SOP CY'!C$56</f>
        <v>717994.78</v>
      </c>
      <c r="C19" s="11">
        <f>'[2]Summary SOP CY'!D$56</f>
        <v>625036.16200000001</v>
      </c>
      <c r="D19" s="11">
        <f>'[2]Summary SOP CY'!E$56</f>
        <v>507071.37699999998</v>
      </c>
      <c r="E19" s="11">
        <f>'[2]Summary SOP CY'!F$56</f>
        <v>561600.93999999994</v>
      </c>
      <c r="F19" s="11">
        <f>'[2]Summary SOP CY'!G$56</f>
        <v>959842.79200000002</v>
      </c>
      <c r="G19" s="11">
        <f>'[2]Summary SOP CY'!H$56</f>
        <v>783821.58400000003</v>
      </c>
      <c r="H19" s="11">
        <f>'[2]Summary SOP CY'!I$56</f>
        <v>1415775.4929999998</v>
      </c>
      <c r="I19" s="11">
        <f>'[2]Summary SOP CY'!J$56</f>
        <v>1241899.3759999999</v>
      </c>
      <c r="J19" s="11">
        <f>'[2]Summary SOP CY'!K$56</f>
        <v>776665.18099999998</v>
      </c>
      <c r="K19" s="11">
        <f>'[2]Summary SOP CY'!L$56</f>
        <v>1156021.017</v>
      </c>
      <c r="L19" s="11">
        <f>'[2]Summary SOP CY'!M$56</f>
        <v>1019877.5819999999</v>
      </c>
      <c r="M19" s="11">
        <f>'[2]Summary SOP CY'!N$56</f>
        <v>1381517.2209999999</v>
      </c>
      <c r="N19" s="12">
        <f t="shared" si="1"/>
        <v>11147123.504999999</v>
      </c>
    </row>
    <row r="20" spans="1:14" ht="12.75" customHeight="1" x14ac:dyDescent="0.2">
      <c r="A20" s="16" t="s">
        <v>27</v>
      </c>
      <c r="B20" s="14">
        <f>SUM(B14:B19)</f>
        <v>4440315.1340000005</v>
      </c>
      <c r="C20" s="14">
        <f t="shared" ref="C20:M20" si="2">SUM(C14:C19)</f>
        <v>3924874.7709999997</v>
      </c>
      <c r="D20" s="14">
        <f t="shared" si="2"/>
        <v>4064404.8819999993</v>
      </c>
      <c r="E20" s="14">
        <f t="shared" si="2"/>
        <v>4487097.335</v>
      </c>
      <c r="F20" s="14">
        <f t="shared" si="2"/>
        <v>5740082.1440000003</v>
      </c>
      <c r="G20" s="14">
        <f t="shared" si="2"/>
        <v>4546135.9170000004</v>
      </c>
      <c r="H20" s="14">
        <f t="shared" si="2"/>
        <v>5732617.0659999996</v>
      </c>
      <c r="I20" s="14">
        <f t="shared" si="2"/>
        <v>7510820.3279999997</v>
      </c>
      <c r="J20" s="14">
        <f t="shared" si="2"/>
        <v>6471387.8829999994</v>
      </c>
      <c r="K20" s="14">
        <f t="shared" si="2"/>
        <v>6300028.0520000001</v>
      </c>
      <c r="L20" s="14">
        <f t="shared" si="2"/>
        <v>4427451.3849999998</v>
      </c>
      <c r="M20" s="14">
        <f t="shared" si="2"/>
        <v>4713842.2799999993</v>
      </c>
      <c r="N20" s="15">
        <f t="shared" si="1"/>
        <v>62359057.177000001</v>
      </c>
    </row>
    <row r="21" spans="1:14" ht="12.75" customHeight="1" x14ac:dyDescent="0.2">
      <c r="A21" s="23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</row>
    <row r="22" spans="1:14" ht="12.75" customHeight="1" x14ac:dyDescent="0.2">
      <c r="A22" s="2"/>
      <c r="B22" s="17"/>
    </row>
    <row r="23" spans="1:14" ht="12.75" customHeight="1" x14ac:dyDescent="0.2">
      <c r="A23" s="18" t="s">
        <v>28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</row>
    <row r="24" spans="1:14" ht="12.75" customHeight="1" x14ac:dyDescent="0.2">
      <c r="A24" s="18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</row>
    <row r="25" spans="1:14" ht="12.75" customHeight="1" x14ac:dyDescent="0.2">
      <c r="A25" s="18" t="s">
        <v>29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</row>
    <row r="26" spans="1:14" ht="12.75" customHeight="1" x14ac:dyDescent="0.2">
      <c r="A26" s="18" t="s">
        <v>30</v>
      </c>
      <c r="B26" s="19">
        <f>+B10/B12</f>
        <v>0.95173723675525035</v>
      </c>
      <c r="C26" s="19">
        <f t="shared" ref="C26:N26" si="3">+C10/C12</f>
        <v>0.9476506066474053</v>
      </c>
      <c r="D26" s="19">
        <f t="shared" si="3"/>
        <v>0.96652795275576431</v>
      </c>
      <c r="E26" s="19">
        <f t="shared" si="3"/>
        <v>0.96840407584465993</v>
      </c>
      <c r="F26" s="19">
        <f t="shared" si="3"/>
        <v>0.97268545508478077</v>
      </c>
      <c r="G26" s="19">
        <f t="shared" si="3"/>
        <v>0.97202392104232593</v>
      </c>
      <c r="H26" s="19">
        <f t="shared" ref="H26:M26" si="4">+H10/H12</f>
        <v>0.97114125935546391</v>
      </c>
      <c r="I26" s="19">
        <f t="shared" si="4"/>
        <v>0.97087921181637182</v>
      </c>
      <c r="J26" s="19">
        <f t="shared" si="4"/>
        <v>0.96754168922381334</v>
      </c>
      <c r="K26" s="19">
        <f t="shared" si="4"/>
        <v>0.96443499413532374</v>
      </c>
      <c r="L26" s="19">
        <f t="shared" si="4"/>
        <v>0.96034874645518598</v>
      </c>
      <c r="M26" s="19">
        <f t="shared" si="4"/>
        <v>0.96517290932136501</v>
      </c>
      <c r="N26" s="19">
        <f t="shared" si="3"/>
        <v>0.96493084882630942</v>
      </c>
    </row>
    <row r="27" spans="1:14" ht="12.75" customHeight="1" x14ac:dyDescent="0.2">
      <c r="A27" s="18" t="s">
        <v>31</v>
      </c>
      <c r="B27" s="19">
        <f>+B11/B12</f>
        <v>4.8262763244749554E-2</v>
      </c>
      <c r="C27" s="19">
        <f t="shared" ref="C27:N27" si="5">+C11/C12</f>
        <v>5.2349393352594628E-2</v>
      </c>
      <c r="D27" s="19">
        <f t="shared" si="5"/>
        <v>3.3472047244235643E-2</v>
      </c>
      <c r="E27" s="19">
        <f t="shared" si="5"/>
        <v>3.159592415534012E-2</v>
      </c>
      <c r="F27" s="19">
        <f t="shared" si="5"/>
        <v>2.7314544915219223E-2</v>
      </c>
      <c r="G27" s="19">
        <f t="shared" si="5"/>
        <v>2.7976078957674011E-2</v>
      </c>
      <c r="H27" s="19">
        <f t="shared" ref="H27:M27" si="6">+H11/H12</f>
        <v>2.8858740644536141E-2</v>
      </c>
      <c r="I27" s="19">
        <f t="shared" si="6"/>
        <v>2.9120788183628118E-2</v>
      </c>
      <c r="J27" s="19">
        <f t="shared" si="6"/>
        <v>3.2458310776186647E-2</v>
      </c>
      <c r="K27" s="19">
        <f t="shared" si="6"/>
        <v>3.5565005864676202E-2</v>
      </c>
      <c r="L27" s="19">
        <f t="shared" si="6"/>
        <v>3.96512535448139E-2</v>
      </c>
      <c r="M27" s="19">
        <f t="shared" si="6"/>
        <v>3.4827090678635035E-2</v>
      </c>
      <c r="N27" s="19">
        <f t="shared" si="5"/>
        <v>3.5069151173690388E-2</v>
      </c>
    </row>
    <row r="28" spans="1:14" ht="12.75" customHeight="1" x14ac:dyDescent="0.2">
      <c r="A28" s="20"/>
      <c r="B28" s="19">
        <f>+B27+B26</f>
        <v>0.99999999999999989</v>
      </c>
      <c r="C28" s="19">
        <f t="shared" ref="C28:N28" si="7">+C27+C26</f>
        <v>0.99999999999999989</v>
      </c>
      <c r="D28" s="19">
        <f t="shared" si="7"/>
        <v>1</v>
      </c>
      <c r="E28" s="19">
        <f t="shared" si="7"/>
        <v>1</v>
      </c>
      <c r="F28" s="19">
        <f t="shared" si="7"/>
        <v>1</v>
      </c>
      <c r="G28" s="19">
        <f t="shared" si="7"/>
        <v>1</v>
      </c>
      <c r="H28" s="19">
        <f t="shared" ref="H28:M28" si="8">+H27+H26</f>
        <v>1</v>
      </c>
      <c r="I28" s="19">
        <f t="shared" si="8"/>
        <v>0.99999999999999989</v>
      </c>
      <c r="J28" s="19">
        <f t="shared" si="8"/>
        <v>1</v>
      </c>
      <c r="K28" s="19">
        <f t="shared" si="8"/>
        <v>1</v>
      </c>
      <c r="L28" s="19">
        <f t="shared" si="8"/>
        <v>0.99999999999999989</v>
      </c>
      <c r="M28" s="19">
        <f t="shared" si="8"/>
        <v>1</v>
      </c>
      <c r="N28" s="19">
        <f t="shared" si="7"/>
        <v>0.99999999999999978</v>
      </c>
    </row>
    <row r="29" spans="1:14" ht="12.75" customHeight="1" x14ac:dyDescent="0.2">
      <c r="A29" s="18" t="s">
        <v>32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</row>
    <row r="30" spans="1:14" ht="12.75" customHeight="1" x14ac:dyDescent="0.2">
      <c r="A30" s="18" t="s">
        <v>30</v>
      </c>
      <c r="B30" s="19">
        <f>(B14+B16)/B20</f>
        <v>0.36224726274123947</v>
      </c>
      <c r="C30" s="19">
        <f t="shared" ref="C30:N30" si="9">(C14+C16)/C20</f>
        <v>0.38496922963354346</v>
      </c>
      <c r="D30" s="19">
        <f t="shared" si="9"/>
        <v>0.46581868759796463</v>
      </c>
      <c r="E30" s="19">
        <f t="shared" si="9"/>
        <v>0.36334526716924892</v>
      </c>
      <c r="F30" s="19">
        <f t="shared" si="9"/>
        <v>0.29046065825778533</v>
      </c>
      <c r="G30" s="19">
        <f t="shared" si="9"/>
        <v>0.42308314909978517</v>
      </c>
      <c r="H30" s="19">
        <f t="shared" ref="H30:M30" si="10">(H14+H16)/H20</f>
        <v>0.34764590361703396</v>
      </c>
      <c r="I30" s="19">
        <f t="shared" si="10"/>
        <v>0.26574351306996147</v>
      </c>
      <c r="J30" s="19">
        <f t="shared" si="10"/>
        <v>0.27141323804960377</v>
      </c>
      <c r="K30" s="19">
        <f t="shared" si="10"/>
        <v>0.24754175491407793</v>
      </c>
      <c r="L30" s="19">
        <f t="shared" si="10"/>
        <v>0.37848586337442086</v>
      </c>
      <c r="M30" s="19">
        <f t="shared" si="10"/>
        <v>0.37455837406592235</v>
      </c>
      <c r="N30" s="19">
        <f t="shared" si="9"/>
        <v>0.33643710562285495</v>
      </c>
    </row>
    <row r="31" spans="1:14" ht="12.75" customHeight="1" x14ac:dyDescent="0.2">
      <c r="A31" s="18" t="s">
        <v>31</v>
      </c>
      <c r="B31" s="19">
        <f>(B15+B17)/B20</f>
        <v>0.37891323706215124</v>
      </c>
      <c r="C31" s="19">
        <f t="shared" ref="C31:N31" si="11">(C15+C17)/C20</f>
        <v>0.42076398365679224</v>
      </c>
      <c r="D31" s="19">
        <f t="shared" si="11"/>
        <v>0.40189359781405759</v>
      </c>
      <c r="E31" s="19">
        <f t="shared" si="11"/>
        <v>0.34601616971609556</v>
      </c>
      <c r="F31" s="19">
        <f t="shared" si="11"/>
        <v>0.30107148480556656</v>
      </c>
      <c r="G31" s="19">
        <f t="shared" si="11"/>
        <v>0.38063460433050667</v>
      </c>
      <c r="H31" s="19">
        <f t="shared" ref="H31:M31" si="12">(H15+H17)/H20</f>
        <v>0.30275653946846065</v>
      </c>
      <c r="I31" s="19">
        <f t="shared" si="12"/>
        <v>0.22890767891099525</v>
      </c>
      <c r="J31" s="19">
        <f t="shared" si="12"/>
        <v>0.30120610079956789</v>
      </c>
      <c r="K31" s="19">
        <f t="shared" si="12"/>
        <v>0.21961499831112177</v>
      </c>
      <c r="L31" s="19">
        <f t="shared" si="12"/>
        <v>0.25012869700883239</v>
      </c>
      <c r="M31" s="19">
        <f t="shared" si="12"/>
        <v>0.23248424234507908</v>
      </c>
      <c r="N31" s="19">
        <f t="shared" si="11"/>
        <v>0.3041995794797967</v>
      </c>
    </row>
    <row r="32" spans="1:14" ht="12.75" customHeight="1" x14ac:dyDescent="0.2">
      <c r="A32" s="18" t="s">
        <v>33</v>
      </c>
      <c r="B32" s="19">
        <f>+B18/B20</f>
        <v>9.7140440933397951E-2</v>
      </c>
      <c r="C32" s="19">
        <f t="shared" ref="C32:N32" si="13">+C18/C20</f>
        <v>3.5016823725304021E-2</v>
      </c>
      <c r="D32" s="19">
        <f t="shared" si="13"/>
        <v>7.5286436485487935E-3</v>
      </c>
      <c r="E32" s="19">
        <f t="shared" si="13"/>
        <v>0.16547949076304136</v>
      </c>
      <c r="F32" s="19">
        <f t="shared" si="13"/>
        <v>0.24125025134831937</v>
      </c>
      <c r="G32" s="19">
        <f t="shared" si="13"/>
        <v>2.3867343383697604E-2</v>
      </c>
      <c r="H32" s="19">
        <f t="shared" ref="H32:M32" si="14">+H18/H20</f>
        <v>0.10262911707279213</v>
      </c>
      <c r="I32" s="19">
        <f t="shared" si="14"/>
        <v>0.34000077388084737</v>
      </c>
      <c r="J32" s="19">
        <f t="shared" si="14"/>
        <v>0.30736541943733775</v>
      </c>
      <c r="K32" s="19">
        <f t="shared" si="14"/>
        <v>0.34934866429702682</v>
      </c>
      <c r="L32" s="19">
        <f t="shared" si="14"/>
        <v>0.14103224241275322</v>
      </c>
      <c r="M32" s="19">
        <f t="shared" si="14"/>
        <v>9.9880708779250899E-2</v>
      </c>
      <c r="N32" s="19">
        <f t="shared" si="13"/>
        <v>0.18060622635830906</v>
      </c>
    </row>
    <row r="33" spans="1:14" ht="12.75" customHeight="1" x14ac:dyDescent="0.2">
      <c r="A33" s="18" t="s">
        <v>34</v>
      </c>
      <c r="B33" s="19">
        <f>+B19/B20</f>
        <v>0.16169905926321129</v>
      </c>
      <c r="C33" s="19">
        <f t="shared" ref="C33:N33" si="15">+C19/C20</f>
        <v>0.15924996298436042</v>
      </c>
      <c r="D33" s="19">
        <f t="shared" si="15"/>
        <v>0.12475907093942913</v>
      </c>
      <c r="E33" s="19">
        <f t="shared" si="15"/>
        <v>0.12515907235161414</v>
      </c>
      <c r="F33" s="19">
        <f t="shared" si="15"/>
        <v>0.16721760558832865</v>
      </c>
      <c r="G33" s="19">
        <f t="shared" si="15"/>
        <v>0.17241490318601047</v>
      </c>
      <c r="H33" s="19">
        <f t="shared" ref="H33:M33" si="16">+H19/H20</f>
        <v>0.24696843984171327</v>
      </c>
      <c r="I33" s="19">
        <f t="shared" si="16"/>
        <v>0.16534803413819593</v>
      </c>
      <c r="J33" s="19">
        <f t="shared" si="16"/>
        <v>0.12001524171349073</v>
      </c>
      <c r="K33" s="19">
        <f t="shared" si="16"/>
        <v>0.18349458247777339</v>
      </c>
      <c r="L33" s="19">
        <f t="shared" si="16"/>
        <v>0.23035319720399369</v>
      </c>
      <c r="M33" s="19">
        <f t="shared" si="16"/>
        <v>0.29307667480974781</v>
      </c>
      <c r="N33" s="19">
        <f t="shared" si="15"/>
        <v>0.17875708853903924</v>
      </c>
    </row>
    <row r="34" spans="1:14" ht="12.75" customHeight="1" x14ac:dyDescent="0.2">
      <c r="A34" s="20"/>
      <c r="B34" s="19">
        <f>SUM(B30:B33)</f>
        <v>0.99999999999999989</v>
      </c>
      <c r="C34" s="19">
        <f t="shared" ref="C34:N34" si="17">SUM(C30:C33)</f>
        <v>1</v>
      </c>
      <c r="D34" s="19">
        <f t="shared" si="17"/>
        <v>1.0000000000000002</v>
      </c>
      <c r="E34" s="19">
        <f t="shared" si="17"/>
        <v>1</v>
      </c>
      <c r="F34" s="19">
        <f t="shared" si="17"/>
        <v>0.99999999999999989</v>
      </c>
      <c r="G34" s="19">
        <f t="shared" si="17"/>
        <v>0.99999999999999989</v>
      </c>
      <c r="H34" s="19">
        <f t="shared" ref="H34:M34" si="18">SUM(H30:H33)</f>
        <v>1</v>
      </c>
      <c r="I34" s="19">
        <f t="shared" si="18"/>
        <v>1</v>
      </c>
      <c r="J34" s="19">
        <f t="shared" si="18"/>
        <v>1</v>
      </c>
      <c r="K34" s="19">
        <f t="shared" si="18"/>
        <v>0.99999999999999989</v>
      </c>
      <c r="L34" s="19">
        <f t="shared" si="18"/>
        <v>1.0000000000000002</v>
      </c>
      <c r="M34" s="19">
        <f t="shared" si="18"/>
        <v>1.0000000000000002</v>
      </c>
      <c r="N34" s="19">
        <f t="shared" si="17"/>
        <v>1</v>
      </c>
    </row>
    <row r="35" spans="1:14" ht="12.75" customHeight="1" x14ac:dyDescent="0.2"/>
    <row r="36" spans="1:14" ht="12.75" customHeight="1" x14ac:dyDescent="0.2"/>
    <row r="37" spans="1:14" ht="12.75" customHeight="1" x14ac:dyDescent="0.2"/>
    <row r="38" spans="1:14" ht="12.75" customHeight="1" x14ac:dyDescent="0.2"/>
    <row r="39" spans="1:14" ht="12.75" customHeight="1" x14ac:dyDescent="0.2">
      <c r="A39" s="21"/>
    </row>
    <row r="40" spans="1:14" ht="12.75" customHeight="1" x14ac:dyDescent="0.2"/>
    <row r="41" spans="1:14" ht="12.75" customHeight="1" x14ac:dyDescent="0.2"/>
    <row r="42" spans="1:14" ht="12.75" customHeight="1" x14ac:dyDescent="0.2"/>
    <row r="43" spans="1:14" ht="12.75" customHeight="1" x14ac:dyDescent="0.2"/>
    <row r="44" spans="1:14" ht="12.75" customHeight="1" x14ac:dyDescent="0.2"/>
    <row r="45" spans="1:14" ht="12.75" customHeight="1" x14ac:dyDescent="0.2"/>
    <row r="46" spans="1:14" ht="12.75" customHeight="1" x14ac:dyDescent="0.2"/>
    <row r="47" spans="1:14" ht="12.75" customHeight="1" x14ac:dyDescent="0.2"/>
    <row r="48" spans="1:14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</sheetData>
  <phoneticPr fontId="0" type="noConversion"/>
  <printOptions horizontalCentered="1" gridLines="1"/>
  <pageMargins left="0.25" right="0.25" top="1" bottom="0.5" header="0.5" footer="0.25"/>
  <pageSetup scale="63" orientation="landscape" r:id="rId1"/>
  <headerFooter alignWithMargins="0">
    <oddFooter>&amp;L&amp;F   &amp;A&amp;R&amp;D   &amp;T&amp;C&amp;"Arial"&amp;10&amp;K000000Page &amp;P_x000D_&amp;1#&amp;"Calibri"&amp;12&amp;K008000 Internal Use&amp;R&amp;D   &amp;T&amp;C&amp;"Arial"&amp;10&amp;K000000Page &amp;P</oddFooter>
  </headerFooter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Total KWH All Customers Voltage</vt:lpstr>
      <vt:lpstr>Total KWH SOP Only Voltage</vt:lpstr>
      <vt:lpstr>'Total KWH All Customers Voltage'!Print_Area</vt:lpstr>
      <vt:lpstr>'Total KWH SOP Only Voltage'!Print_Area</vt:lpstr>
    </vt:vector>
  </TitlesOfParts>
  <Company>Utility Shared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Cheryl Carleton</dc:creator>
  <cp:lastModifiedBy>PATTEN, OLIVIA</cp:lastModifiedBy>
  <cp:lastPrinted>2025-08-11T14:37:20Z</cp:lastPrinted>
  <dcterms:created xsi:type="dcterms:W3CDTF">2012-04-13T19:19:24Z</dcterms:created>
  <dcterms:modified xsi:type="dcterms:W3CDTF">2025-08-11T14:42:18Z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Voltage 2019.xlsx</vt:lpwstr>
  </property>
  <property fmtid="{D5CDD505-2E9C-101B-9397-08002B2CF9AE}" pid="3" name="MSIP_Label_019c027e-33b7-45fc-a572-8ffa5d09ec36_Enabled">
    <vt:lpwstr>true</vt:lpwstr>
  </property>
  <property fmtid="{D5CDD505-2E9C-101B-9397-08002B2CF9AE}" pid="4" name="MSIP_Label_019c027e-33b7-45fc-a572-8ffa5d09ec36_SetDate">
    <vt:lpwstr>2024-07-25T11:26:31Z</vt:lpwstr>
  </property>
  <property fmtid="{D5CDD505-2E9C-101B-9397-08002B2CF9AE}" pid="5" name="MSIP_Label_019c027e-33b7-45fc-a572-8ffa5d09ec36_Method">
    <vt:lpwstr>Standard</vt:lpwstr>
  </property>
  <property fmtid="{D5CDD505-2E9C-101B-9397-08002B2CF9AE}" pid="6" name="MSIP_Label_019c027e-33b7-45fc-a572-8ffa5d09ec36_Name">
    <vt:lpwstr>Internal Use</vt:lpwstr>
  </property>
  <property fmtid="{D5CDD505-2E9C-101B-9397-08002B2CF9AE}" pid="7" name="MSIP_Label_019c027e-33b7-45fc-a572-8ffa5d09ec36_SiteId">
    <vt:lpwstr>031a09bc-a2bf-44df-888e-4e09355b7a24</vt:lpwstr>
  </property>
  <property fmtid="{D5CDD505-2E9C-101B-9397-08002B2CF9AE}" pid="8" name="MSIP_Label_019c027e-33b7-45fc-a572-8ffa5d09ec36_ActionId">
    <vt:lpwstr>c04b3d67-cd0f-4fdf-bd48-3835f6cbcae6</vt:lpwstr>
  </property>
  <property fmtid="{D5CDD505-2E9C-101B-9397-08002B2CF9AE}" pid="9" name="MSIP_Label_019c027e-33b7-45fc-a572-8ffa5d09ec36_ContentBits">
    <vt:lpwstr>2</vt:lpwstr>
  </property>
</Properties>
</file>