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4 SOP Bid Preparation files\"/>
    </mc:Choice>
  </mc:AlternateContent>
  <xr:revisionPtr revIDLastSave="0" documentId="13_ncr:1_{7A91A327-6BD1-4AEC-9CDD-6078497FC1D5}" xr6:coauthVersionLast="47" xr6:coauthVersionMax="47" xr10:uidLastSave="{00000000-0000-0000-0000-000000000000}"/>
  <bookViews>
    <workbookView xWindow="-120" yWindow="-120" windowWidth="25440" windowHeight="15390" tabRatio="765" xr2:uid="{00000000-000D-0000-FFFF-FFFF00000000}"/>
  </bookViews>
  <sheets>
    <sheet name="Total KWH All Customers Voltage" sheetId="1" r:id="rId1"/>
    <sheet name="Total KWH SOP Only Voltage" sheetId="2" r:id="rId2"/>
  </sheets>
  <externalReferences>
    <externalReference r:id="rId3"/>
    <externalReference r:id="rId4"/>
  </externalReferences>
  <definedNames>
    <definedName name="_xlnm.Print_Area" localSheetId="0">'Total KWH All Customers Voltage'!$A$1:$N$35</definedName>
    <definedName name="_xlnm.Print_Area" localSheetId="1">'Total KWH SOP Only Voltage'!$A$1:$N$35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" l="1"/>
  <c r="L11" i="2"/>
  <c r="K11" i="2"/>
  <c r="J11" i="2"/>
  <c r="I11" i="2"/>
  <c r="H11" i="2"/>
  <c r="G11" i="2"/>
  <c r="F11" i="2"/>
  <c r="E11" i="2"/>
  <c r="D11" i="2"/>
  <c r="C11" i="2"/>
  <c r="B11" i="2"/>
  <c r="M11" i="1"/>
  <c r="L11" i="1"/>
  <c r="K11" i="1"/>
  <c r="J11" i="1"/>
  <c r="I11" i="1"/>
  <c r="H11" i="1"/>
  <c r="G11" i="1"/>
  <c r="F11" i="1"/>
  <c r="E11" i="1"/>
  <c r="D11" i="1"/>
  <c r="C11" i="1"/>
  <c r="B11" i="1"/>
  <c r="M10" i="2"/>
  <c r="L10" i="2"/>
  <c r="K10" i="2"/>
  <c r="J10" i="2"/>
  <c r="I10" i="2"/>
  <c r="H10" i="2"/>
  <c r="G10" i="2"/>
  <c r="F10" i="2"/>
  <c r="E10" i="2"/>
  <c r="D10" i="2"/>
  <c r="C10" i="2"/>
  <c r="B10" i="2"/>
  <c r="M10" i="1"/>
  <c r="L10" i="1"/>
  <c r="K10" i="1"/>
  <c r="J10" i="1"/>
  <c r="I10" i="1"/>
  <c r="H10" i="1"/>
  <c r="G10" i="1"/>
  <c r="F10" i="1"/>
  <c r="E10" i="1"/>
  <c r="D10" i="1"/>
  <c r="C10" i="1"/>
  <c r="B10" i="1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N10" i="1" l="1"/>
  <c r="K12" i="2"/>
  <c r="K26" i="2" s="1"/>
  <c r="J12" i="2"/>
  <c r="J26" i="2" s="1"/>
  <c r="G12" i="2"/>
  <c r="G27" i="2" s="1"/>
  <c r="M12" i="1"/>
  <c r="M26" i="1" s="1"/>
  <c r="L12" i="1"/>
  <c r="L26" i="1" s="1"/>
  <c r="K12" i="1"/>
  <c r="K27" i="1" s="1"/>
  <c r="J12" i="1"/>
  <c r="J26" i="1" s="1"/>
  <c r="H12" i="1"/>
  <c r="H26" i="1" s="1"/>
  <c r="G12" i="1"/>
  <c r="G26" i="1" s="1"/>
  <c r="E12" i="1"/>
  <c r="E26" i="1" s="1"/>
  <c r="D12" i="1"/>
  <c r="D26" i="1" s="1"/>
  <c r="C12" i="1"/>
  <c r="C26" i="1" s="1"/>
  <c r="B12" i="1"/>
  <c r="B27" i="1" s="1"/>
  <c r="N15" i="2"/>
  <c r="G20" i="2"/>
  <c r="E20" i="2"/>
  <c r="E33" i="2" s="1"/>
  <c r="C20" i="2"/>
  <c r="N15" i="1"/>
  <c r="I20" i="1"/>
  <c r="I32" i="1" s="1"/>
  <c r="G20" i="1"/>
  <c r="G30" i="1" s="1"/>
  <c r="E20" i="1"/>
  <c r="E30" i="1" s="1"/>
  <c r="N14" i="1"/>
  <c r="I20" i="2"/>
  <c r="F20" i="2"/>
  <c r="B20" i="2"/>
  <c r="B30" i="2" s="1"/>
  <c r="D20" i="2"/>
  <c r="D31" i="2" s="1"/>
  <c r="H20" i="2"/>
  <c r="H30" i="2" s="1"/>
  <c r="J20" i="2"/>
  <c r="J30" i="2" s="1"/>
  <c r="K20" i="2"/>
  <c r="K30" i="2" s="1"/>
  <c r="L20" i="2"/>
  <c r="L31" i="2" s="1"/>
  <c r="M20" i="2"/>
  <c r="M31" i="2" s="1"/>
  <c r="B12" i="2"/>
  <c r="B27" i="2" s="1"/>
  <c r="D20" i="1"/>
  <c r="D31" i="1" s="1"/>
  <c r="F20" i="1"/>
  <c r="F33" i="1" s="1"/>
  <c r="H20" i="1"/>
  <c r="H30" i="1" s="1"/>
  <c r="J20" i="1"/>
  <c r="J31" i="1" s="1"/>
  <c r="K20" i="1"/>
  <c r="K32" i="1" s="1"/>
  <c r="L20" i="1"/>
  <c r="L33" i="1" s="1"/>
  <c r="M20" i="1"/>
  <c r="M33" i="1" s="1"/>
  <c r="B20" i="1"/>
  <c r="B33" i="1" s="1"/>
  <c r="N18" i="1"/>
  <c r="F12" i="1"/>
  <c r="F27" i="1" s="1"/>
  <c r="I12" i="1"/>
  <c r="I26" i="1" s="1"/>
  <c r="L33" i="2" l="1"/>
  <c r="L27" i="1"/>
  <c r="J27" i="2"/>
  <c r="K33" i="2"/>
  <c r="J32" i="1"/>
  <c r="K33" i="1"/>
  <c r="J30" i="1"/>
  <c r="J33" i="2"/>
  <c r="I33" i="1"/>
  <c r="H33" i="2"/>
  <c r="M30" i="1"/>
  <c r="L32" i="2"/>
  <c r="M30" i="2"/>
  <c r="H31" i="2"/>
  <c r="K26" i="1"/>
  <c r="K28" i="1" s="1"/>
  <c r="M31" i="1"/>
  <c r="H32" i="2"/>
  <c r="M32" i="1"/>
  <c r="J31" i="2"/>
  <c r="L30" i="2"/>
  <c r="I31" i="2"/>
  <c r="I30" i="2"/>
  <c r="J27" i="1"/>
  <c r="J28" i="1" s="1"/>
  <c r="I30" i="1"/>
  <c r="I32" i="2"/>
  <c r="H31" i="1"/>
  <c r="I31" i="1"/>
  <c r="H33" i="1"/>
  <c r="J28" i="2"/>
  <c r="J34" i="1"/>
  <c r="K31" i="1"/>
  <c r="K30" i="1"/>
  <c r="K34" i="1" s="1"/>
  <c r="L32" i="1"/>
  <c r="I33" i="2"/>
  <c r="J32" i="2"/>
  <c r="H32" i="1"/>
  <c r="K27" i="2"/>
  <c r="K28" i="2" s="1"/>
  <c r="L30" i="1"/>
  <c r="L34" i="2"/>
  <c r="M33" i="2"/>
  <c r="M32" i="2"/>
  <c r="K32" i="2"/>
  <c r="K31" i="2"/>
  <c r="J33" i="1"/>
  <c r="L31" i="1"/>
  <c r="I27" i="1"/>
  <c r="I28" i="1" s="1"/>
  <c r="M27" i="1"/>
  <c r="M28" i="1" s="1"/>
  <c r="L28" i="1"/>
  <c r="H27" i="1"/>
  <c r="H28" i="1" s="1"/>
  <c r="I12" i="2"/>
  <c r="N10" i="2"/>
  <c r="C27" i="1"/>
  <c r="C28" i="1" s="1"/>
  <c r="D32" i="1"/>
  <c r="B30" i="1"/>
  <c r="G26" i="2"/>
  <c r="G28" i="2" s="1"/>
  <c r="C12" i="2"/>
  <c r="C26" i="2" s="1"/>
  <c r="C20" i="1"/>
  <c r="C30" i="1" s="1"/>
  <c r="B26" i="2"/>
  <c r="B28" i="2" s="1"/>
  <c r="F12" i="2"/>
  <c r="F27" i="2" s="1"/>
  <c r="E27" i="1"/>
  <c r="E28" i="1" s="1"/>
  <c r="N14" i="2"/>
  <c r="N16" i="1"/>
  <c r="N17" i="1"/>
  <c r="E30" i="2"/>
  <c r="E31" i="2"/>
  <c r="N19" i="2"/>
  <c r="N11" i="2"/>
  <c r="M12" i="2"/>
  <c r="N16" i="2"/>
  <c r="N17" i="2"/>
  <c r="G31" i="1"/>
  <c r="G33" i="1"/>
  <c r="B31" i="1"/>
  <c r="F31" i="1"/>
  <c r="E33" i="1"/>
  <c r="F30" i="2"/>
  <c r="F31" i="2"/>
  <c r="F33" i="2"/>
  <c r="F32" i="2"/>
  <c r="E32" i="1"/>
  <c r="G27" i="1"/>
  <c r="G28" i="1" s="1"/>
  <c r="E12" i="2"/>
  <c r="E26" i="2" s="1"/>
  <c r="D33" i="2"/>
  <c r="N19" i="1"/>
  <c r="N18" i="2"/>
  <c r="N11" i="1"/>
  <c r="D12" i="2"/>
  <c r="D27" i="2" s="1"/>
  <c r="H12" i="2"/>
  <c r="L12" i="2"/>
  <c r="N12" i="1"/>
  <c r="G31" i="2"/>
  <c r="G30" i="2"/>
  <c r="G33" i="2"/>
  <c r="G32" i="2"/>
  <c r="C31" i="2"/>
  <c r="C30" i="2"/>
  <c r="C33" i="2"/>
  <c r="C32" i="2"/>
  <c r="B31" i="2"/>
  <c r="D27" i="1"/>
  <c r="D28" i="1" s="1"/>
  <c r="F26" i="1"/>
  <c r="F28" i="1" s="1"/>
  <c r="D33" i="1"/>
  <c r="F30" i="1"/>
  <c r="D30" i="1"/>
  <c r="B32" i="2"/>
  <c r="D30" i="2"/>
  <c r="B26" i="1"/>
  <c r="B28" i="1" s="1"/>
  <c r="F32" i="1"/>
  <c r="B33" i="2"/>
  <c r="E32" i="2"/>
  <c r="N20" i="2"/>
  <c r="B32" i="1"/>
  <c r="G32" i="1"/>
  <c r="E31" i="1"/>
  <c r="D32" i="2"/>
  <c r="H34" i="1" l="1"/>
  <c r="H34" i="2"/>
  <c r="M34" i="1"/>
  <c r="M34" i="2"/>
  <c r="H26" i="2"/>
  <c r="H27" i="2"/>
  <c r="L34" i="1"/>
  <c r="M27" i="2"/>
  <c r="M26" i="2"/>
  <c r="L26" i="2"/>
  <c r="L27" i="2"/>
  <c r="I34" i="2"/>
  <c r="I26" i="2"/>
  <c r="I27" i="2"/>
  <c r="K34" i="2"/>
  <c r="I34" i="1"/>
  <c r="J34" i="2"/>
  <c r="E34" i="1"/>
  <c r="F26" i="2"/>
  <c r="F28" i="2" s="1"/>
  <c r="C32" i="1"/>
  <c r="G34" i="1"/>
  <c r="G34" i="2"/>
  <c r="F34" i="2"/>
  <c r="N30" i="2"/>
  <c r="E34" i="2"/>
  <c r="F34" i="1"/>
  <c r="D26" i="2"/>
  <c r="D28" i="2" s="1"/>
  <c r="N20" i="1"/>
  <c r="N30" i="1" s="1"/>
  <c r="N27" i="1"/>
  <c r="C33" i="1"/>
  <c r="D34" i="1"/>
  <c r="D34" i="2"/>
  <c r="C27" i="2"/>
  <c r="C28" i="2" s="1"/>
  <c r="C31" i="1"/>
  <c r="N26" i="1"/>
  <c r="B34" i="1"/>
  <c r="N12" i="2"/>
  <c r="N26" i="2" s="1"/>
  <c r="C34" i="2"/>
  <c r="B34" i="2"/>
  <c r="E27" i="2"/>
  <c r="E28" i="2" s="1"/>
  <c r="N32" i="2"/>
  <c r="N31" i="2"/>
  <c r="N33" i="2"/>
  <c r="L28" i="2" l="1"/>
  <c r="M28" i="2"/>
  <c r="I28" i="2"/>
  <c r="H28" i="2"/>
  <c r="C34" i="1"/>
  <c r="N33" i="1"/>
  <c r="N31" i="1"/>
  <c r="N32" i="1"/>
  <c r="N28" i="1"/>
  <c r="N34" i="2"/>
  <c r="N27" i="2"/>
  <c r="N28" i="2" s="1"/>
  <c r="N34" i="1" l="1"/>
</calcChain>
</file>

<file path=xl/sharedStrings.xml><?xml version="1.0" encoding="utf-8"?>
<sst xmlns="http://schemas.openxmlformats.org/spreadsheetml/2006/main" count="79" uniqueCount="40">
  <si>
    <t>Central Maine Power Company</t>
  </si>
  <si>
    <t xml:space="preserve">Targeted Rates &amp; Contract Customers in the Core Rate Class </t>
  </si>
  <si>
    <t>They Would Have Been in Absent the Targeted Rates</t>
  </si>
  <si>
    <t>SOP Purposes All Customers</t>
  </si>
  <si>
    <t>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</si>
  <si>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</si>
  <si>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</si>
  <si>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</si>
  <si>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</si>
  <si>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</si>
  <si>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</si>
  <si>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</si>
  <si>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</si>
  <si>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</si>
  <si>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</si>
  <si>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</si>
  <si>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</si>
  <si>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</t>
  </si>
  <si>
    <t>MGS-S</t>
  </si>
  <si>
    <t>MGS-P</t>
  </si>
  <si>
    <t>Total Medium Non-Residential</t>
  </si>
  <si>
    <t>IGS-S</t>
  </si>
  <si>
    <t>IGS-P</t>
  </si>
  <si>
    <t>LGS-S</t>
  </si>
  <si>
    <t>LGS-P</t>
  </si>
  <si>
    <t>LGS-ST</t>
  </si>
  <si>
    <t>LGS-T</t>
  </si>
  <si>
    <t>Total Large Non-Residential</t>
  </si>
  <si>
    <t>Voltage Level Percentages</t>
  </si>
  <si>
    <t>Medium</t>
  </si>
  <si>
    <t xml:space="preserve">   Secondary</t>
  </si>
  <si>
    <t xml:space="preserve">   Primary</t>
  </si>
  <si>
    <t>Large</t>
  </si>
  <si>
    <t xml:space="preserve">   Subtransmission</t>
  </si>
  <si>
    <t xml:space="preserve">   Transmission</t>
  </si>
  <si>
    <t/>
  </si>
  <si>
    <t>SOP Purposes SOP Only Customers</t>
  </si>
  <si>
    <t>2023 Billing Units - All Customers - YTD As Billed</t>
  </si>
  <si>
    <t>August 2024 Bid</t>
  </si>
  <si>
    <t>2023 Billing Units - SOP Only Customers - YTD As 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</si>
</sst>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Font="1" applyFill="1" applyAlignment="1">
      <alignment horizontal="centerContinuous"/>
    </xf>
    <xf numFmtId="0" fontId="1" fillId="0" borderId="0" xfId="1" applyFont="1" applyFill="1"/>
    <xf numFmtId="0" fontId="1" fillId="0" borderId="0" xfId="1" applyFill="1" applyAlignment="1">
      <alignment horizontal="centerContinuous"/>
    </xf>
    <xf numFmtId="0" fontId="1" fillId="0" borderId="0" xfId="1" applyFill="1"/>
    <xf numFmtId="0" fontId="3" fillId="0" borderId="0" xfId="1" applyFont="1" applyFill="1" applyBorder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Continuous"/>
    </xf>
    <xf numFmtId="0" fontId="5" fillId="0" borderId="3" xfId="1" applyFont="1" applyFill="1" applyBorder="1" applyAlignment="1">
      <alignment horizontal="centerContinuous"/>
    </xf>
    <xf numFmtId="0" fontId="6" fillId="0" borderId="4" xfId="2" applyFont="1" applyFill="1" applyBorder="1" applyAlignment="1">
      <alignment horizontal="left" wrapText="1"/>
    </xf>
    <xf numFmtId="3" fontId="1" fillId="0" borderId="0" xfId="1" applyNumberFormat="1" applyFill="1" applyBorder="1"/>
    <xf numFmtId="3" fontId="1" fillId="0" borderId="5" xfId="1" applyNumberFormat="1" applyFill="1" applyBorder="1"/>
    <xf numFmtId="0" fontId="6" fillId="0" borderId="1" xfId="2" applyFont="1" applyFill="1" applyBorder="1" applyAlignment="1">
      <alignment horizontal="left" wrapText="1"/>
    </xf>
    <xf numFmtId="3" fontId="1" fillId="0" borderId="2" xfId="1" applyNumberFormat="1" applyFill="1" applyBorder="1"/>
    <xf numFmtId="3" fontId="1" fillId="0" borderId="1" xfId="1" applyNumberFormat="1" applyFill="1" applyBorder="1"/>
    <xf numFmtId="0" fontId="1" fillId="0" borderId="1" xfId="1" applyFont="1" applyFill="1" applyBorder="1"/>
    <xf numFmtId="3" fontId="1" fillId="0" borderId="0" xfId="1" applyNumberFormat="1" applyFill="1"/>
    <xf numFmtId="0" fontId="1" fillId="0" borderId="0" xfId="1" applyFont="1" applyFill="1" applyBorder="1"/>
    <xf numFmtId="164" fontId="1" fillId="0" borderId="0" xfId="3" applyNumberFormat="1" applyFill="1" applyBorder="1"/>
    <xf numFmtId="0" fontId="1" fillId="0" borderId="0" xfId="1" applyFill="1" applyBorder="1"/>
    <xf numFmtId="0" fontId="7" fillId="0" borderId="0" xfId="1" applyFont="1" applyFill="1"/>
    <xf numFmtId="3" fontId="1" fillId="0" borderId="6" xfId="1" applyNumberFormat="1" applyFill="1" applyBorder="1"/>
    <xf numFmtId="0" fontId="6" fillId="0" borderId="0" xfId="2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centerContinuous"/>
    </xf>
    <xf numFmtId="0" fontId="8" fillId="0" borderId="0" xfId="1" applyFont="1" applyFill="1" applyAlignment="1">
      <alignment horizontal="centerContinuous"/>
    </xf>
    <xf numFmtId="0" fontId="8" fillId="0" borderId="0" xfId="1" applyFont="1" applyFill="1"/>
  </cellXfs>
  <cellStyles count="4">
    <cellStyle name="Normal" xfId="0" builtinId="0"/>
    <cellStyle name="Normal_AllinCoreRecalculated2" xfId="1" xr:uid="{00000000-0005-0000-0000-000001000000}"/>
    <cellStyle name="Normal_Sheet1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rge%20Billed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dium%20Billed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All  CY"/>
      <sheetName val="Summary SOP CY"/>
    </sheetNames>
    <sheetDataSet>
      <sheetData sheetId="0">
        <row r="11">
          <cell r="C11">
            <v>30996628.741000004</v>
          </cell>
          <cell r="D11">
            <v>28222252.151000008</v>
          </cell>
          <cell r="E11">
            <v>31722733.749000005</v>
          </cell>
          <cell r="F11">
            <v>30068814.781000003</v>
          </cell>
          <cell r="G11">
            <v>32112717.518000007</v>
          </cell>
          <cell r="H11">
            <v>34092183.001000002</v>
          </cell>
          <cell r="I11">
            <v>44682704.359999992</v>
          </cell>
          <cell r="J11">
            <v>36903673.443000019</v>
          </cell>
          <cell r="K11">
            <v>38143452.077999994</v>
          </cell>
          <cell r="L11">
            <v>32572738.545999989</v>
          </cell>
          <cell r="M11">
            <v>29104981.530999988</v>
          </cell>
          <cell r="N11">
            <v>28958870.822000004</v>
          </cell>
        </row>
        <row r="20">
          <cell r="C20">
            <v>11897382.312000003</v>
          </cell>
          <cell r="D20">
            <v>10241015.774999999</v>
          </cell>
          <cell r="E20">
            <v>12341984</v>
          </cell>
          <cell r="F20">
            <v>10163188.142999999</v>
          </cell>
          <cell r="G20">
            <v>11223730.044999998</v>
          </cell>
          <cell r="H20">
            <v>11750494.631999999</v>
          </cell>
          <cell r="I20">
            <v>11155485.584000003</v>
          </cell>
          <cell r="J20">
            <v>12809366.752999999</v>
          </cell>
          <cell r="K20">
            <v>13526107.454000004</v>
          </cell>
          <cell r="L20">
            <v>13199552.129999999</v>
          </cell>
          <cell r="M20">
            <v>10705346.613</v>
          </cell>
          <cell r="N20">
            <v>10682525.903000001</v>
          </cell>
        </row>
        <row r="29">
          <cell r="C29">
            <v>7781883.1030000001</v>
          </cell>
          <cell r="D29">
            <v>7158394.9399999995</v>
          </cell>
          <cell r="E29">
            <v>7602733.4889999991</v>
          </cell>
          <cell r="F29">
            <v>7795482.6979999999</v>
          </cell>
          <cell r="G29">
            <v>9207929.7890000008</v>
          </cell>
          <cell r="H29">
            <v>9248840.4299999997</v>
          </cell>
          <cell r="I29">
            <v>10300701.833999999</v>
          </cell>
          <cell r="J29">
            <v>9701492.3670000006</v>
          </cell>
          <cell r="K29">
            <v>10333181.140000001</v>
          </cell>
          <cell r="L29">
            <v>9587094.6610000003</v>
          </cell>
          <cell r="M29">
            <v>6640507.9900000002</v>
          </cell>
          <cell r="N29">
            <v>9152502.8110000007</v>
          </cell>
        </row>
        <row r="38">
          <cell r="C38">
            <v>45717394.163000003</v>
          </cell>
          <cell r="D38">
            <v>41137414.216000006</v>
          </cell>
          <cell r="E38">
            <v>49418747.730000004</v>
          </cell>
          <cell r="F38">
            <v>43615083.662</v>
          </cell>
          <cell r="G38">
            <v>49010166.776999995</v>
          </cell>
          <cell r="H38">
            <v>49122027.338999994</v>
          </cell>
          <cell r="I38">
            <v>51804742.611000001</v>
          </cell>
          <cell r="J38">
            <v>50378095.605999999</v>
          </cell>
          <cell r="K38">
            <v>51207024.986000001</v>
          </cell>
          <cell r="L38">
            <v>47005377.553000003</v>
          </cell>
          <cell r="M38">
            <v>42450497.958999991</v>
          </cell>
          <cell r="N38">
            <v>42846386.346000001</v>
          </cell>
        </row>
        <row r="47">
          <cell r="C47">
            <v>61028843.197999999</v>
          </cell>
          <cell r="D47">
            <v>43029158.907000005</v>
          </cell>
          <cell r="E47">
            <v>61725387.746999994</v>
          </cell>
          <cell r="F47">
            <v>49630567.012000009</v>
          </cell>
          <cell r="G47">
            <v>51448571.688000001</v>
          </cell>
          <cell r="H47">
            <v>52341407.929000005</v>
          </cell>
          <cell r="I47">
            <v>43893145.884999998</v>
          </cell>
          <cell r="J47">
            <v>29544833.089999996</v>
          </cell>
          <cell r="K47">
            <v>58715470.759000003</v>
          </cell>
          <cell r="L47">
            <v>40266630.892000005</v>
          </cell>
          <cell r="M47">
            <v>38096434.337000012</v>
          </cell>
          <cell r="N47">
            <v>48233110.874999993</v>
          </cell>
        </row>
        <row r="56">
          <cell r="C56">
            <v>30662782.197999999</v>
          </cell>
          <cell r="D56">
            <v>23406019.039000005</v>
          </cell>
          <cell r="E56">
            <v>30620940.340999998</v>
          </cell>
          <cell r="F56">
            <v>21402248.050000001</v>
          </cell>
          <cell r="G56">
            <v>30213302.772999994</v>
          </cell>
          <cell r="H56">
            <v>41231017.243999995</v>
          </cell>
          <cell r="I56">
            <v>31293319.791999996</v>
          </cell>
          <cell r="J56">
            <v>37279989.239</v>
          </cell>
          <cell r="K56">
            <v>50344596.891000003</v>
          </cell>
          <cell r="L56">
            <v>38451332.379999995</v>
          </cell>
          <cell r="M56">
            <v>24141982.961999997</v>
          </cell>
          <cell r="N56">
            <v>28906918.892999995</v>
          </cell>
        </row>
      </sheetData>
      <sheetData sheetId="1">
        <row r="11">
          <cell r="C11">
            <v>1889535.3670000001</v>
          </cell>
          <cell r="D11">
            <v>1280099.4950000001</v>
          </cell>
          <cell r="E11">
            <v>1526125.4709999999</v>
          </cell>
          <cell r="F11">
            <v>1133343.156</v>
          </cell>
          <cell r="G11">
            <v>1390070.068</v>
          </cell>
          <cell r="H11">
            <v>1271801.6159999999</v>
          </cell>
          <cell r="I11">
            <v>1741081.5720000002</v>
          </cell>
          <cell r="J11">
            <v>2099280.1119999997</v>
          </cell>
          <cell r="K11">
            <v>2289367.2400000002</v>
          </cell>
          <cell r="L11">
            <v>1659538.46</v>
          </cell>
          <cell r="M11">
            <v>1258748.1600000001</v>
          </cell>
          <cell r="N11">
            <v>1505326.2320000001</v>
          </cell>
        </row>
        <row r="20">
          <cell r="C20">
            <v>1493815.5819999999</v>
          </cell>
          <cell r="D20">
            <v>922515.06799999997</v>
          </cell>
          <cell r="E20">
            <v>1037950.7919999999</v>
          </cell>
          <cell r="F20">
            <v>621153.88899999997</v>
          </cell>
          <cell r="G20">
            <v>1009379.01</v>
          </cell>
          <cell r="H20">
            <v>1008158.6269999999</v>
          </cell>
          <cell r="I20">
            <v>1178373.2009999999</v>
          </cell>
          <cell r="J20">
            <v>1147454.861</v>
          </cell>
          <cell r="K20">
            <v>1132028.4000000001</v>
          </cell>
          <cell r="L20">
            <v>726288.35100000002</v>
          </cell>
          <cell r="M20">
            <v>776206.174</v>
          </cell>
          <cell r="N20">
            <v>827449.2</v>
          </cell>
        </row>
        <row r="29"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>
            <v>11899.52</v>
          </cell>
          <cell r="N29">
            <v>11063.2</v>
          </cell>
        </row>
        <row r="38">
          <cell r="C38">
            <v>1184316.3499999999</v>
          </cell>
          <cell r="D38">
            <v>1156444.8500000001</v>
          </cell>
          <cell r="E38">
            <v>1239184.25</v>
          </cell>
          <cell r="F38">
            <v>1097505.9000000001</v>
          </cell>
          <cell r="G38">
            <v>1068953.9500000002</v>
          </cell>
          <cell r="H38">
            <v>564128.85</v>
          </cell>
          <cell r="I38">
            <v>728200.45</v>
          </cell>
          <cell r="J38">
            <v>781381.15</v>
          </cell>
          <cell r="K38">
            <v>582011.85000000009</v>
          </cell>
          <cell r="L38">
            <v>656092.6</v>
          </cell>
          <cell r="M38">
            <v>685087.35000000009</v>
          </cell>
          <cell r="N38">
            <v>488019.35</v>
          </cell>
        </row>
        <row r="47">
          <cell r="C47">
            <v>709462.82799999998</v>
          </cell>
          <cell r="D47">
            <v>57566.050999999992</v>
          </cell>
          <cell r="E47">
            <v>1025302.2050000001</v>
          </cell>
          <cell r="F47">
            <v>492765.848</v>
          </cell>
          <cell r="G47">
            <v>747000.76900000009</v>
          </cell>
          <cell r="H47">
            <v>545793.66299999994</v>
          </cell>
          <cell r="I47">
            <v>44831.851000000002</v>
          </cell>
          <cell r="J47">
            <v>121275.378</v>
          </cell>
          <cell r="K47">
            <v>509281.89900000009</v>
          </cell>
          <cell r="L47">
            <v>711903.89200000011</v>
          </cell>
          <cell r="M47">
            <v>560195.64800000004</v>
          </cell>
          <cell r="N47">
            <v>1370609.3319999999</v>
          </cell>
        </row>
        <row r="56">
          <cell r="C56">
            <v>463653.27300000004</v>
          </cell>
          <cell r="D56">
            <v>207689.139</v>
          </cell>
          <cell r="E56">
            <v>401040.701</v>
          </cell>
          <cell r="F56">
            <v>232552.5</v>
          </cell>
          <cell r="G56">
            <v>519743.21000000008</v>
          </cell>
          <cell r="H56">
            <v>547966.36699999997</v>
          </cell>
          <cell r="I56">
            <v>763528.66200000001</v>
          </cell>
          <cell r="J56">
            <v>279271.37700000004</v>
          </cell>
          <cell r="K56">
            <v>437162.67199999996</v>
          </cell>
          <cell r="L56">
            <v>623274.49799999991</v>
          </cell>
          <cell r="M56">
            <v>362603.18799999997</v>
          </cell>
          <cell r="N56">
            <v>165126.33899999998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 Summary MGS-S"/>
      <sheetName val="CY Summary MGS-P"/>
      <sheetName val="CY Summary MGS"/>
    </sheetNames>
    <sheetDataSet>
      <sheetData sheetId="0">
        <row r="12">
          <cell r="C12">
            <v>162495848.36399996</v>
          </cell>
          <cell r="D12">
            <v>143476250.833</v>
          </cell>
          <cell r="E12">
            <v>164449130.90400001</v>
          </cell>
          <cell r="F12">
            <v>139090424.63600001</v>
          </cell>
          <cell r="G12">
            <v>153714901.00000003</v>
          </cell>
          <cell r="H12">
            <v>156482036.05699998</v>
          </cell>
          <cell r="I12">
            <v>170938222.61899999</v>
          </cell>
          <cell r="J12">
            <v>182448967.41499999</v>
          </cell>
          <cell r="K12">
            <v>172480256.88</v>
          </cell>
          <cell r="L12">
            <v>155391030.04500002</v>
          </cell>
          <cell r="M12">
            <v>138659604.76200002</v>
          </cell>
          <cell r="N12">
            <v>152790148.93099999</v>
          </cell>
        </row>
        <row r="19">
          <cell r="C19">
            <v>57082855.211999997</v>
          </cell>
          <cell r="D19">
            <v>48299232.838999994</v>
          </cell>
          <cell r="E19">
            <v>53550106.772999994</v>
          </cell>
          <cell r="F19">
            <v>42045102.792999998</v>
          </cell>
          <cell r="G19">
            <v>46617667.548</v>
          </cell>
          <cell r="H19">
            <v>46765263.904999994</v>
          </cell>
          <cell r="I19">
            <v>53360346.207000002</v>
          </cell>
          <cell r="J19">
            <v>56437610.875000007</v>
          </cell>
          <cell r="K19">
            <v>50858703.794</v>
          </cell>
          <cell r="L19">
            <v>45158677.754999995</v>
          </cell>
          <cell r="M19">
            <v>38217237.865999989</v>
          </cell>
          <cell r="N19">
            <v>43065348.152999997</v>
          </cell>
        </row>
      </sheetData>
      <sheetData sheetId="1">
        <row r="12">
          <cell r="C12">
            <v>6946107.9009999996</v>
          </cell>
          <cell r="D12">
            <v>5779515.7340000011</v>
          </cell>
          <cell r="E12">
            <v>6461340.7030000007</v>
          </cell>
          <cell r="F12">
            <v>5740806.3669999996</v>
          </cell>
          <cell r="G12">
            <v>5851501.0079999994</v>
          </cell>
          <cell r="H12">
            <v>5879641.4340000004</v>
          </cell>
          <cell r="I12">
            <v>6049862.074000001</v>
          </cell>
          <cell r="J12">
            <v>6981918.3839999987</v>
          </cell>
          <cell r="K12">
            <v>6416213.3259999994</v>
          </cell>
          <cell r="L12">
            <v>6937492.2540000007</v>
          </cell>
          <cell r="M12">
            <v>5530144.1830000002</v>
          </cell>
          <cell r="N12">
            <v>5840773.6169999996</v>
          </cell>
        </row>
        <row r="19">
          <cell r="C19">
            <v>1923832.5400000003</v>
          </cell>
          <cell r="D19">
            <v>1784114.8470000001</v>
          </cell>
          <cell r="E19">
            <v>1633390.773</v>
          </cell>
          <cell r="F19">
            <v>1424331.5460000001</v>
          </cell>
          <cell r="G19">
            <v>1294824.9349999998</v>
          </cell>
          <cell r="H19">
            <v>1344630.3329999999</v>
          </cell>
          <cell r="I19">
            <v>1449445.6219999997</v>
          </cell>
          <cell r="J19">
            <v>1766144.0810000002</v>
          </cell>
          <cell r="K19">
            <v>1704409.9619999998</v>
          </cell>
          <cell r="L19">
            <v>1784467.7919999999</v>
          </cell>
          <cell r="M19">
            <v>1762954.8790000002</v>
          </cell>
          <cell r="N19">
            <v>1857772.0249999999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tabSelected="1" zoomScaleNormal="100" workbookViewId="0"/>
  </sheetViews>
  <sheetFormatPr defaultColWidth="9.140625" defaultRowHeight="12.75" x14ac:dyDescent="0.2"/>
  <cols>
    <col min="1" max="1" width="31.28515625" style="4" customWidth="1"/>
    <col min="2" max="2" width="17.28515625" style="4" bestFit="1" customWidth="1"/>
    <col min="3" max="3" width="12.7109375" style="4" bestFit="1" customWidth="1"/>
    <col min="4" max="5" width="12.42578125" style="4" bestFit="1" customWidth="1"/>
    <col min="6" max="7" width="15" style="4" bestFit="1" customWidth="1"/>
    <col min="8" max="11" width="14.85546875" style="4" bestFit="1" customWidth="1"/>
    <col min="12" max="12" width="16.42578125" style="4" bestFit="1" customWidth="1"/>
    <col min="13" max="13" width="11.28515625" style="4" customWidth="1"/>
    <col min="14" max="14" width="13.7109375" style="4" bestFit="1" customWidth="1"/>
    <col min="15" max="16384" width="9.140625" style="4"/>
  </cols>
  <sheetData>
    <row r="1" spans="1:14" x14ac:dyDescent="0.2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5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26" customFormat="1" x14ac:dyDescent="0.2">
      <c r="A5" s="24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26" customFormat="1" x14ac:dyDescent="0.2">
      <c r="A6" s="24" t="s">
        <v>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2.75" customHeight="1" x14ac:dyDescent="0.2">
      <c r="A7" s="6"/>
    </row>
    <row r="8" spans="1:14" ht="12.75" customHeight="1" x14ac:dyDescent="0.2"/>
    <row r="9" spans="1:14" ht="12.75" customHeight="1" x14ac:dyDescent="0.2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  <c r="N9" s="9" t="s">
        <v>17</v>
      </c>
    </row>
    <row r="10" spans="1:14" ht="12.75" customHeight="1" x14ac:dyDescent="0.2">
      <c r="A10" s="10" t="s">
        <v>18</v>
      </c>
      <c r="B10" s="11">
        <f>'[2]CY Summary MGS-S'!C$12</f>
        <v>162495848.36399996</v>
      </c>
      <c r="C10" s="11">
        <f>'[2]CY Summary MGS-S'!D$12</f>
        <v>143476250.833</v>
      </c>
      <c r="D10" s="11">
        <f>'[2]CY Summary MGS-S'!E$12</f>
        <v>164449130.90400001</v>
      </c>
      <c r="E10" s="11">
        <f>'[2]CY Summary MGS-S'!F$12</f>
        <v>139090424.63600001</v>
      </c>
      <c r="F10" s="11">
        <f>'[2]CY Summary MGS-S'!G$12</f>
        <v>153714901.00000003</v>
      </c>
      <c r="G10" s="11">
        <f>'[2]CY Summary MGS-S'!H$12</f>
        <v>156482036.05699998</v>
      </c>
      <c r="H10" s="11">
        <f>'[2]CY Summary MGS-S'!I$12</f>
        <v>170938222.61899999</v>
      </c>
      <c r="I10" s="11">
        <f>'[2]CY Summary MGS-S'!J$12</f>
        <v>182448967.41499999</v>
      </c>
      <c r="J10" s="11">
        <f>'[2]CY Summary MGS-S'!K$12</f>
        <v>172480256.88</v>
      </c>
      <c r="K10" s="11">
        <f>'[2]CY Summary MGS-S'!L$12</f>
        <v>155391030.04500002</v>
      </c>
      <c r="L10" s="11">
        <f>'[2]CY Summary MGS-S'!M$12</f>
        <v>138659604.76200002</v>
      </c>
      <c r="M10" s="11">
        <f>'[2]CY Summary MGS-S'!N$12</f>
        <v>152790148.93099999</v>
      </c>
      <c r="N10" s="12">
        <f>SUM(B10:M10)</f>
        <v>1892416822.4459999</v>
      </c>
    </row>
    <row r="11" spans="1:14" ht="12.75" customHeight="1" x14ac:dyDescent="0.2">
      <c r="A11" s="10" t="s">
        <v>19</v>
      </c>
      <c r="B11" s="11">
        <f>'[2]CY Summary MGS-P'!C$12</f>
        <v>6946107.9009999996</v>
      </c>
      <c r="C11" s="11">
        <f>'[2]CY Summary MGS-P'!D$12</f>
        <v>5779515.7340000011</v>
      </c>
      <c r="D11" s="11">
        <f>'[2]CY Summary MGS-P'!E$12</f>
        <v>6461340.7030000007</v>
      </c>
      <c r="E11" s="11">
        <f>'[2]CY Summary MGS-P'!F$12</f>
        <v>5740806.3669999996</v>
      </c>
      <c r="F11" s="11">
        <f>'[2]CY Summary MGS-P'!G$12</f>
        <v>5851501.0079999994</v>
      </c>
      <c r="G11" s="11">
        <f>'[2]CY Summary MGS-P'!H$12</f>
        <v>5879641.4340000004</v>
      </c>
      <c r="H11" s="11">
        <f>'[2]CY Summary MGS-P'!I$12</f>
        <v>6049862.074000001</v>
      </c>
      <c r="I11" s="11">
        <f>'[2]CY Summary MGS-P'!J$12</f>
        <v>6981918.3839999987</v>
      </c>
      <c r="J11" s="11">
        <f>'[2]CY Summary MGS-P'!K$12</f>
        <v>6416213.3259999994</v>
      </c>
      <c r="K11" s="11">
        <f>'[2]CY Summary MGS-P'!L$12</f>
        <v>6937492.2540000007</v>
      </c>
      <c r="L11" s="11">
        <f>'[2]CY Summary MGS-P'!M$12</f>
        <v>5530144.1830000002</v>
      </c>
      <c r="M11" s="11">
        <f>'[2]CY Summary MGS-P'!N$12</f>
        <v>5840773.6169999996</v>
      </c>
      <c r="N11" s="12">
        <f>SUM(B11:M11)</f>
        <v>74415316.984999999</v>
      </c>
    </row>
    <row r="12" spans="1:14" ht="12.75" customHeight="1" x14ac:dyDescent="0.2">
      <c r="A12" s="13" t="s">
        <v>20</v>
      </c>
      <c r="B12" s="14">
        <f>SUM(B10:B11)</f>
        <v>169441956.26499996</v>
      </c>
      <c r="C12" s="14">
        <f t="shared" ref="C12:M12" si="0">SUM(C10:C11)</f>
        <v>149255766.567</v>
      </c>
      <c r="D12" s="14">
        <f t="shared" si="0"/>
        <v>170910471.60700002</v>
      </c>
      <c r="E12" s="14">
        <f t="shared" si="0"/>
        <v>144831231.00300002</v>
      </c>
      <c r="F12" s="14">
        <f t="shared" si="0"/>
        <v>159566402.00800002</v>
      </c>
      <c r="G12" s="14">
        <f t="shared" si="0"/>
        <v>162361677.491</v>
      </c>
      <c r="H12" s="14">
        <f t="shared" si="0"/>
        <v>176988084.69299999</v>
      </c>
      <c r="I12" s="14">
        <f t="shared" si="0"/>
        <v>189430885.79899999</v>
      </c>
      <c r="J12" s="14">
        <f t="shared" si="0"/>
        <v>178896470.206</v>
      </c>
      <c r="K12" s="14">
        <f t="shared" si="0"/>
        <v>162328522.29900002</v>
      </c>
      <c r="L12" s="14">
        <f t="shared" si="0"/>
        <v>144189748.94500002</v>
      </c>
      <c r="M12" s="14">
        <f t="shared" si="0"/>
        <v>158630922.54800001</v>
      </c>
      <c r="N12" s="15">
        <f>SUM(B12:M12)</f>
        <v>1966832139.4310002</v>
      </c>
    </row>
    <row r="13" spans="1:14" ht="12.7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2"/>
    </row>
    <row r="14" spans="1:14" ht="12.75" customHeight="1" x14ac:dyDescent="0.2">
      <c r="A14" s="10" t="s">
        <v>21</v>
      </c>
      <c r="B14" s="11">
        <f>'[1]Summary All  CY'!C$11</f>
        <v>30996628.741000004</v>
      </c>
      <c r="C14" s="11">
        <f>'[1]Summary All  CY'!D$11</f>
        <v>28222252.151000008</v>
      </c>
      <c r="D14" s="11">
        <f>'[1]Summary All  CY'!E$11</f>
        <v>31722733.749000005</v>
      </c>
      <c r="E14" s="11">
        <f>'[1]Summary All  CY'!F$11</f>
        <v>30068814.781000003</v>
      </c>
      <c r="F14" s="11">
        <f>'[1]Summary All  CY'!G$11</f>
        <v>32112717.518000007</v>
      </c>
      <c r="G14" s="11">
        <f>'[1]Summary All  CY'!H$11</f>
        <v>34092183.001000002</v>
      </c>
      <c r="H14" s="11">
        <f>'[1]Summary All  CY'!I$11</f>
        <v>44682704.359999992</v>
      </c>
      <c r="I14" s="11">
        <f>'[1]Summary All  CY'!J$11</f>
        <v>36903673.443000019</v>
      </c>
      <c r="J14" s="11">
        <f>'[1]Summary All  CY'!K$11</f>
        <v>38143452.077999994</v>
      </c>
      <c r="K14" s="11">
        <f>'[1]Summary All  CY'!L$11</f>
        <v>32572738.545999989</v>
      </c>
      <c r="L14" s="11">
        <f>'[1]Summary All  CY'!M$11</f>
        <v>29104981.530999988</v>
      </c>
      <c r="M14" s="11">
        <f>'[1]Summary All  CY'!N$11</f>
        <v>28958870.822000004</v>
      </c>
      <c r="N14" s="12">
        <f>SUM(B14:M14)</f>
        <v>397581750.72100008</v>
      </c>
    </row>
    <row r="15" spans="1:14" ht="12.75" customHeight="1" x14ac:dyDescent="0.2">
      <c r="A15" s="10" t="s">
        <v>22</v>
      </c>
      <c r="B15" s="11">
        <f>'[1]Summary All  CY'!C$20</f>
        <v>11897382.312000003</v>
      </c>
      <c r="C15" s="11">
        <f>'[1]Summary All  CY'!D$20</f>
        <v>10241015.774999999</v>
      </c>
      <c r="D15" s="11">
        <f>'[1]Summary All  CY'!E$20</f>
        <v>12341984</v>
      </c>
      <c r="E15" s="11">
        <f>'[1]Summary All  CY'!F$20</f>
        <v>10163188.142999999</v>
      </c>
      <c r="F15" s="11">
        <f>'[1]Summary All  CY'!G$20</f>
        <v>11223730.044999998</v>
      </c>
      <c r="G15" s="11">
        <f>'[1]Summary All  CY'!H$20</f>
        <v>11750494.631999999</v>
      </c>
      <c r="H15" s="11">
        <f>'[1]Summary All  CY'!I$20</f>
        <v>11155485.584000003</v>
      </c>
      <c r="I15" s="11">
        <f>'[1]Summary All  CY'!J$20</f>
        <v>12809366.752999999</v>
      </c>
      <c r="J15" s="11">
        <f>'[1]Summary All  CY'!K$20</f>
        <v>13526107.454000004</v>
      </c>
      <c r="K15" s="11">
        <f>'[1]Summary All  CY'!L$20</f>
        <v>13199552.129999999</v>
      </c>
      <c r="L15" s="11">
        <f>'[1]Summary All  CY'!M$20</f>
        <v>10705346.613</v>
      </c>
      <c r="M15" s="11">
        <f>'[1]Summary All  CY'!N$20</f>
        <v>10682525.903000001</v>
      </c>
      <c r="N15" s="12">
        <f t="shared" ref="N15:N20" si="1">SUM(B15:M15)</f>
        <v>139696179.34399998</v>
      </c>
    </row>
    <row r="16" spans="1:14" ht="12.75" customHeight="1" x14ac:dyDescent="0.2">
      <c r="A16" s="10" t="s">
        <v>23</v>
      </c>
      <c r="B16" s="11">
        <f>'[1]Summary All  CY'!C$29</f>
        <v>7781883.1030000001</v>
      </c>
      <c r="C16" s="11">
        <f>'[1]Summary All  CY'!D$29</f>
        <v>7158394.9399999995</v>
      </c>
      <c r="D16" s="11">
        <f>'[1]Summary All  CY'!E$29</f>
        <v>7602733.4889999991</v>
      </c>
      <c r="E16" s="11">
        <f>'[1]Summary All  CY'!F$29</f>
        <v>7795482.6979999999</v>
      </c>
      <c r="F16" s="11">
        <f>'[1]Summary All  CY'!G$29</f>
        <v>9207929.7890000008</v>
      </c>
      <c r="G16" s="11">
        <f>'[1]Summary All  CY'!H$29</f>
        <v>9248840.4299999997</v>
      </c>
      <c r="H16" s="11">
        <f>'[1]Summary All  CY'!I$29</f>
        <v>10300701.833999999</v>
      </c>
      <c r="I16" s="11">
        <f>'[1]Summary All  CY'!J$29</f>
        <v>9701492.3670000006</v>
      </c>
      <c r="J16" s="11">
        <f>'[1]Summary All  CY'!K$29</f>
        <v>10333181.140000001</v>
      </c>
      <c r="K16" s="11">
        <f>'[1]Summary All  CY'!L$29</f>
        <v>9587094.6610000003</v>
      </c>
      <c r="L16" s="11">
        <f>'[1]Summary All  CY'!M$29</f>
        <v>6640507.9900000002</v>
      </c>
      <c r="M16" s="11">
        <f>'[1]Summary All  CY'!N$29</f>
        <v>9152502.8110000007</v>
      </c>
      <c r="N16" s="12">
        <f t="shared" si="1"/>
        <v>104510745.25199999</v>
      </c>
    </row>
    <row r="17" spans="1:14" ht="12.75" customHeight="1" x14ac:dyDescent="0.2">
      <c r="A17" s="10" t="s">
        <v>24</v>
      </c>
      <c r="B17" s="11">
        <f>'[1]Summary All  CY'!C$38</f>
        <v>45717394.163000003</v>
      </c>
      <c r="C17" s="11">
        <f>'[1]Summary All  CY'!D$38</f>
        <v>41137414.216000006</v>
      </c>
      <c r="D17" s="11">
        <f>'[1]Summary All  CY'!E$38</f>
        <v>49418747.730000004</v>
      </c>
      <c r="E17" s="11">
        <f>'[1]Summary All  CY'!F$38</f>
        <v>43615083.662</v>
      </c>
      <c r="F17" s="11">
        <f>'[1]Summary All  CY'!G$38</f>
        <v>49010166.776999995</v>
      </c>
      <c r="G17" s="11">
        <f>'[1]Summary All  CY'!H$38</f>
        <v>49122027.338999994</v>
      </c>
      <c r="H17" s="11">
        <f>'[1]Summary All  CY'!I$38</f>
        <v>51804742.611000001</v>
      </c>
      <c r="I17" s="11">
        <f>'[1]Summary All  CY'!J$38</f>
        <v>50378095.605999999</v>
      </c>
      <c r="J17" s="11">
        <f>'[1]Summary All  CY'!K$38</f>
        <v>51207024.986000001</v>
      </c>
      <c r="K17" s="11">
        <f>'[1]Summary All  CY'!L$38</f>
        <v>47005377.553000003</v>
      </c>
      <c r="L17" s="11">
        <f>'[1]Summary All  CY'!M$38</f>
        <v>42450497.958999991</v>
      </c>
      <c r="M17" s="11">
        <f>'[1]Summary All  CY'!N$38</f>
        <v>42846386.346000001</v>
      </c>
      <c r="N17" s="12">
        <f t="shared" si="1"/>
        <v>563712958.94799995</v>
      </c>
    </row>
    <row r="18" spans="1:14" ht="12.75" customHeight="1" x14ac:dyDescent="0.2">
      <c r="A18" s="10" t="s">
        <v>25</v>
      </c>
      <c r="B18" s="11">
        <f>'[1]Summary All  CY'!C$47</f>
        <v>61028843.197999999</v>
      </c>
      <c r="C18" s="11">
        <f>'[1]Summary All  CY'!D$47</f>
        <v>43029158.907000005</v>
      </c>
      <c r="D18" s="11">
        <f>'[1]Summary All  CY'!E$47</f>
        <v>61725387.746999994</v>
      </c>
      <c r="E18" s="11">
        <f>'[1]Summary All  CY'!F$47</f>
        <v>49630567.012000009</v>
      </c>
      <c r="F18" s="11">
        <f>'[1]Summary All  CY'!G$47</f>
        <v>51448571.688000001</v>
      </c>
      <c r="G18" s="11">
        <f>'[1]Summary All  CY'!H$47</f>
        <v>52341407.929000005</v>
      </c>
      <c r="H18" s="11">
        <f>'[1]Summary All  CY'!I$47</f>
        <v>43893145.884999998</v>
      </c>
      <c r="I18" s="11">
        <f>'[1]Summary All  CY'!J$47</f>
        <v>29544833.089999996</v>
      </c>
      <c r="J18" s="11">
        <f>'[1]Summary All  CY'!K$47</f>
        <v>58715470.759000003</v>
      </c>
      <c r="K18" s="11">
        <f>'[1]Summary All  CY'!L$47</f>
        <v>40266630.892000005</v>
      </c>
      <c r="L18" s="11">
        <f>'[1]Summary All  CY'!M$47</f>
        <v>38096434.337000012</v>
      </c>
      <c r="M18" s="11">
        <f>'[1]Summary All  CY'!N$47</f>
        <v>48233110.874999993</v>
      </c>
      <c r="N18" s="12">
        <f t="shared" si="1"/>
        <v>577953562.31900001</v>
      </c>
    </row>
    <row r="19" spans="1:14" ht="12.75" customHeight="1" x14ac:dyDescent="0.2">
      <c r="A19" s="10" t="s">
        <v>26</v>
      </c>
      <c r="B19" s="11">
        <f>'[1]Summary All  CY'!C$56</f>
        <v>30662782.197999999</v>
      </c>
      <c r="C19" s="11">
        <f>'[1]Summary All  CY'!D$56</f>
        <v>23406019.039000005</v>
      </c>
      <c r="D19" s="11">
        <f>'[1]Summary All  CY'!E$56</f>
        <v>30620940.340999998</v>
      </c>
      <c r="E19" s="11">
        <f>'[1]Summary All  CY'!F$56</f>
        <v>21402248.050000001</v>
      </c>
      <c r="F19" s="11">
        <f>'[1]Summary All  CY'!G$56</f>
        <v>30213302.772999994</v>
      </c>
      <c r="G19" s="11">
        <f>'[1]Summary All  CY'!H$56</f>
        <v>41231017.243999995</v>
      </c>
      <c r="H19" s="11">
        <f>'[1]Summary All  CY'!I$56</f>
        <v>31293319.791999996</v>
      </c>
      <c r="I19" s="11">
        <f>'[1]Summary All  CY'!J$56</f>
        <v>37279989.239</v>
      </c>
      <c r="J19" s="11">
        <f>'[1]Summary All  CY'!K$56</f>
        <v>50344596.891000003</v>
      </c>
      <c r="K19" s="11">
        <f>'[1]Summary All  CY'!L$56</f>
        <v>38451332.379999995</v>
      </c>
      <c r="L19" s="11">
        <f>'[1]Summary All  CY'!M$56</f>
        <v>24141982.961999997</v>
      </c>
      <c r="M19" s="11">
        <f>'[1]Summary All  CY'!N$56</f>
        <v>28906918.892999995</v>
      </c>
      <c r="N19" s="12">
        <f t="shared" si="1"/>
        <v>387954449.80199999</v>
      </c>
    </row>
    <row r="20" spans="1:14" ht="12.75" customHeight="1" x14ac:dyDescent="0.2">
      <c r="A20" s="16" t="s">
        <v>27</v>
      </c>
      <c r="B20" s="14">
        <f>SUM(B14:B19)</f>
        <v>188084913.71500003</v>
      </c>
      <c r="C20" s="14">
        <f t="shared" ref="C20:M20" si="2">SUM(C14:C19)</f>
        <v>153194255.02800003</v>
      </c>
      <c r="D20" s="14">
        <f t="shared" si="2"/>
        <v>193432527.05599999</v>
      </c>
      <c r="E20" s="14">
        <f t="shared" si="2"/>
        <v>162675384.34600002</v>
      </c>
      <c r="F20" s="14">
        <f t="shared" si="2"/>
        <v>183216418.59</v>
      </c>
      <c r="G20" s="14">
        <f t="shared" si="2"/>
        <v>197785970.57499999</v>
      </c>
      <c r="H20" s="14">
        <f t="shared" si="2"/>
        <v>193130100.06599998</v>
      </c>
      <c r="I20" s="14">
        <f t="shared" si="2"/>
        <v>176617450.498</v>
      </c>
      <c r="J20" s="14">
        <f t="shared" si="2"/>
        <v>222269833.308</v>
      </c>
      <c r="K20" s="14">
        <f t="shared" si="2"/>
        <v>181082726.162</v>
      </c>
      <c r="L20" s="14">
        <f t="shared" si="2"/>
        <v>151139751.39199999</v>
      </c>
      <c r="M20" s="14">
        <f t="shared" si="2"/>
        <v>168780315.65000001</v>
      </c>
      <c r="N20" s="15">
        <f t="shared" si="1"/>
        <v>2171409646.3859997</v>
      </c>
    </row>
    <row r="21" spans="1:14" ht="12.75" customHeight="1" x14ac:dyDescent="0.2">
      <c r="A21" s="2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2.75" customHeight="1" x14ac:dyDescent="0.2">
      <c r="A22" s="2"/>
      <c r="B22" s="17"/>
    </row>
    <row r="23" spans="1:14" ht="12.75" customHeight="1" x14ac:dyDescent="0.2">
      <c r="A23" s="18" t="s">
        <v>28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.75" customHeight="1" x14ac:dyDescent="0.2">
      <c r="A24" s="1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75" customHeight="1" x14ac:dyDescent="0.2">
      <c r="A25" s="18" t="s">
        <v>29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75" customHeight="1" x14ac:dyDescent="0.2">
      <c r="A26" s="18" t="s">
        <v>30</v>
      </c>
      <c r="B26" s="19">
        <f>+B10/B12</f>
        <v>0.95900597435185075</v>
      </c>
      <c r="C26" s="19">
        <f t="shared" ref="C26:N26" si="3">+C10/C12</f>
        <v>0.96127777259845026</v>
      </c>
      <c r="D26" s="19">
        <f t="shared" si="3"/>
        <v>0.96219458853371176</v>
      </c>
      <c r="E26" s="19">
        <f t="shared" si="3"/>
        <v>0.96036209643981341</v>
      </c>
      <c r="F26" s="19">
        <f t="shared" si="3"/>
        <v>0.96332874004574842</v>
      </c>
      <c r="G26" s="19">
        <f t="shared" si="3"/>
        <v>0.963786765911396</v>
      </c>
      <c r="H26" s="19">
        <f t="shared" ref="H26:M26" si="4">+H10/H12</f>
        <v>0.96581768719349681</v>
      </c>
      <c r="I26" s="19">
        <f t="shared" si="4"/>
        <v>0.96314266095229939</v>
      </c>
      <c r="J26" s="19">
        <f t="shared" si="4"/>
        <v>0.96413448896665366</v>
      </c>
      <c r="K26" s="19">
        <f t="shared" si="4"/>
        <v>0.95726264148932783</v>
      </c>
      <c r="L26" s="19">
        <f t="shared" si="4"/>
        <v>0.96164675905560093</v>
      </c>
      <c r="M26" s="19">
        <f t="shared" si="4"/>
        <v>0.96318010685947653</v>
      </c>
      <c r="N26" s="19">
        <f t="shared" si="3"/>
        <v>0.96216488662498234</v>
      </c>
    </row>
    <row r="27" spans="1:14" ht="12.75" customHeight="1" x14ac:dyDescent="0.2">
      <c r="A27" s="18" t="s">
        <v>31</v>
      </c>
      <c r="B27" s="19">
        <f>+B11/B12</f>
        <v>4.0994025648149295E-2</v>
      </c>
      <c r="C27" s="19">
        <f t="shared" ref="C27:N27" si="5">+C11/C12</f>
        <v>3.8722227401549757E-2</v>
      </c>
      <c r="D27" s="19">
        <f t="shared" si="5"/>
        <v>3.7805411466288193E-2</v>
      </c>
      <c r="E27" s="19">
        <f t="shared" si="5"/>
        <v>3.9637903560186441E-2</v>
      </c>
      <c r="F27" s="19">
        <f t="shared" si="5"/>
        <v>3.6671259954251703E-2</v>
      </c>
      <c r="G27" s="19">
        <f t="shared" si="5"/>
        <v>3.6213234088603941E-2</v>
      </c>
      <c r="H27" s="19">
        <f t="shared" ref="H27:M27" si="6">+H11/H12</f>
        <v>3.4182312806503169E-2</v>
      </c>
      <c r="I27" s="19">
        <f t="shared" si="6"/>
        <v>3.6857339047700617E-2</v>
      </c>
      <c r="J27" s="19">
        <f t="shared" si="6"/>
        <v>3.5865511033346294E-2</v>
      </c>
      <c r="K27" s="19">
        <f t="shared" si="6"/>
        <v>4.273735851067214E-2</v>
      </c>
      <c r="L27" s="19">
        <f t="shared" si="6"/>
        <v>3.835324094439909E-2</v>
      </c>
      <c r="M27" s="19">
        <f t="shared" si="6"/>
        <v>3.681989314052337E-2</v>
      </c>
      <c r="N27" s="19">
        <f t="shared" si="5"/>
        <v>3.7835113375017437E-2</v>
      </c>
    </row>
    <row r="28" spans="1:14" ht="12.75" customHeight="1" x14ac:dyDescent="0.2">
      <c r="A28" s="20"/>
      <c r="B28" s="19">
        <f>+B27+B26</f>
        <v>1</v>
      </c>
      <c r="C28" s="19">
        <f t="shared" ref="C28:N28" si="7">+C27+C26</f>
        <v>1</v>
      </c>
      <c r="D28" s="19">
        <f t="shared" si="7"/>
        <v>1</v>
      </c>
      <c r="E28" s="19">
        <f t="shared" si="7"/>
        <v>0.99999999999999989</v>
      </c>
      <c r="F28" s="19">
        <f t="shared" si="7"/>
        <v>1.0000000000000002</v>
      </c>
      <c r="G28" s="19">
        <f t="shared" si="7"/>
        <v>1</v>
      </c>
      <c r="H28" s="19">
        <f t="shared" ref="H28:M28" si="8">+H27+H26</f>
        <v>1</v>
      </c>
      <c r="I28" s="19">
        <f t="shared" si="8"/>
        <v>1</v>
      </c>
      <c r="J28" s="19">
        <f t="shared" si="8"/>
        <v>1</v>
      </c>
      <c r="K28" s="19">
        <f t="shared" si="8"/>
        <v>1</v>
      </c>
      <c r="L28" s="19">
        <f t="shared" si="8"/>
        <v>1</v>
      </c>
      <c r="M28" s="19">
        <f t="shared" si="8"/>
        <v>0.99999999999999989</v>
      </c>
      <c r="N28" s="19">
        <f t="shared" si="7"/>
        <v>0.99999999999999978</v>
      </c>
    </row>
    <row r="29" spans="1:14" ht="12.75" customHeight="1" x14ac:dyDescent="0.2">
      <c r="A29" s="18" t="s">
        <v>32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2.75" customHeight="1" x14ac:dyDescent="0.2">
      <c r="A30" s="18" t="s">
        <v>30</v>
      </c>
      <c r="B30" s="19">
        <f>(B14+B16)/B20</f>
        <v>0.2061755569761434</v>
      </c>
      <c r="C30" s="19">
        <f t="shared" ref="C30:N30" si="9">(C14+C16)/C20</f>
        <v>0.23095283230127214</v>
      </c>
      <c r="D30" s="19">
        <f t="shared" si="9"/>
        <v>0.20330328014902593</v>
      </c>
      <c r="E30" s="19">
        <f t="shared" si="9"/>
        <v>0.23275984643420353</v>
      </c>
      <c r="F30" s="19">
        <f t="shared" si="9"/>
        <v>0.22552917268548389</v>
      </c>
      <c r="G30" s="19">
        <f t="shared" si="9"/>
        <v>0.21913092877619034</v>
      </c>
      <c r="H30" s="19">
        <f t="shared" ref="H30:M30" si="10">(H14+H16)/H20</f>
        <v>0.28469620310459137</v>
      </c>
      <c r="I30" s="19">
        <f t="shared" si="10"/>
        <v>0.26387633656011683</v>
      </c>
      <c r="J30" s="19">
        <f t="shared" si="10"/>
        <v>0.21809812198322825</v>
      </c>
      <c r="K30" s="19">
        <f t="shared" si="10"/>
        <v>0.23282084437630463</v>
      </c>
      <c r="L30" s="19">
        <f t="shared" si="10"/>
        <v>0.23650620827269697</v>
      </c>
      <c r="M30" s="19">
        <f t="shared" si="10"/>
        <v>0.22580461167066196</v>
      </c>
      <c r="N30" s="19">
        <f t="shared" si="9"/>
        <v>0.23122882262619635</v>
      </c>
    </row>
    <row r="31" spans="1:14" ht="12.75" customHeight="1" x14ac:dyDescent="0.2">
      <c r="A31" s="18" t="s">
        <v>31</v>
      </c>
      <c r="B31" s="19">
        <f>(B15+B17)/B20</f>
        <v>0.30632322038492737</v>
      </c>
      <c r="C31" s="19">
        <f t="shared" ref="C31:N31" si="11">(C15+C17)/C20</f>
        <v>0.33538091870096126</v>
      </c>
      <c r="D31" s="19">
        <f t="shared" si="11"/>
        <v>0.31928824314082327</v>
      </c>
      <c r="E31" s="19">
        <f t="shared" si="11"/>
        <v>0.33058641306552622</v>
      </c>
      <c r="F31" s="19">
        <f t="shared" si="11"/>
        <v>0.32875818273028712</v>
      </c>
      <c r="G31" s="19">
        <f t="shared" si="11"/>
        <v>0.30776966533082423</v>
      </c>
      <c r="H31" s="19">
        <f t="shared" ref="H31:M31" si="12">(H15+H17)/H20</f>
        <v>0.32599904506591193</v>
      </c>
      <c r="I31" s="19">
        <f t="shared" si="12"/>
        <v>0.35776454807174068</v>
      </c>
      <c r="J31" s="19">
        <f t="shared" si="12"/>
        <v>0.29123669855053658</v>
      </c>
      <c r="K31" s="19">
        <f t="shared" si="12"/>
        <v>0.33247196438350246</v>
      </c>
      <c r="L31" s="19">
        <f t="shared" si="12"/>
        <v>0.35169996035082529</v>
      </c>
      <c r="M31" s="19">
        <f t="shared" si="12"/>
        <v>0.31715139317551094</v>
      </c>
      <c r="N31" s="19">
        <f t="shared" si="11"/>
        <v>0.32394124225372384</v>
      </c>
    </row>
    <row r="32" spans="1:14" ht="12.75" customHeight="1" x14ac:dyDescent="0.2">
      <c r="A32" s="18" t="s">
        <v>33</v>
      </c>
      <c r="B32" s="19">
        <f>+B18/B20</f>
        <v>0.32447495119398756</v>
      </c>
      <c r="C32" s="19">
        <f t="shared" ref="C32:N32" si="13">+C18/C20</f>
        <v>0.28087971640408688</v>
      </c>
      <c r="D32" s="19">
        <f t="shared" si="13"/>
        <v>0.31910552318395802</v>
      </c>
      <c r="E32" s="19">
        <f t="shared" si="13"/>
        <v>0.30508959429558813</v>
      </c>
      <c r="F32" s="19">
        <f t="shared" si="13"/>
        <v>0.28080764859360741</v>
      </c>
      <c r="G32" s="19">
        <f t="shared" si="13"/>
        <v>0.26463660580593235</v>
      </c>
      <c r="H32" s="19">
        <f t="shared" ref="H32:M32" si="14">+H18/H20</f>
        <v>0.22727242345962656</v>
      </c>
      <c r="I32" s="19">
        <f t="shared" si="14"/>
        <v>0.16728150591401816</v>
      </c>
      <c r="J32" s="19">
        <f t="shared" si="14"/>
        <v>0.26416302151825433</v>
      </c>
      <c r="K32" s="19">
        <f t="shared" si="14"/>
        <v>0.22236594149779212</v>
      </c>
      <c r="L32" s="19">
        <f t="shared" si="14"/>
        <v>0.25206098320349957</v>
      </c>
      <c r="M32" s="19">
        <f t="shared" si="14"/>
        <v>0.28577450331957588</v>
      </c>
      <c r="N32" s="19">
        <f t="shared" si="13"/>
        <v>0.26616514450919976</v>
      </c>
    </row>
    <row r="33" spans="1:14" ht="12.75" customHeight="1" x14ac:dyDescent="0.2">
      <c r="A33" s="18" t="s">
        <v>34</v>
      </c>
      <c r="B33" s="19">
        <f>+B19/B20</f>
        <v>0.16302627144494153</v>
      </c>
      <c r="C33" s="19">
        <f t="shared" ref="C33:N33" si="15">+C19/C20</f>
        <v>0.15278653259367969</v>
      </c>
      <c r="D33" s="19">
        <f t="shared" si="15"/>
        <v>0.15830295352619281</v>
      </c>
      <c r="E33" s="19">
        <f t="shared" si="15"/>
        <v>0.1315641462046821</v>
      </c>
      <c r="F33" s="19">
        <f t="shared" si="15"/>
        <v>0.16490499599062158</v>
      </c>
      <c r="G33" s="19">
        <f t="shared" si="15"/>
        <v>0.20846280008705312</v>
      </c>
      <c r="H33" s="19">
        <f t="shared" ref="H33:M33" si="16">+H19/H20</f>
        <v>0.16203232836987017</v>
      </c>
      <c r="I33" s="19">
        <f t="shared" si="16"/>
        <v>0.21107760945412443</v>
      </c>
      <c r="J33" s="19">
        <f t="shared" si="16"/>
        <v>0.2265021579479809</v>
      </c>
      <c r="K33" s="19">
        <f t="shared" si="16"/>
        <v>0.21234124974240068</v>
      </c>
      <c r="L33" s="19">
        <f t="shared" si="16"/>
        <v>0.15973284817297814</v>
      </c>
      <c r="M33" s="19">
        <f t="shared" si="16"/>
        <v>0.17126949183425108</v>
      </c>
      <c r="N33" s="19">
        <f t="shared" si="15"/>
        <v>0.17866479061088017</v>
      </c>
    </row>
    <row r="34" spans="1:14" ht="12.75" customHeight="1" x14ac:dyDescent="0.2">
      <c r="A34" s="20"/>
      <c r="B34" s="19">
        <f>SUM(B30:B33)</f>
        <v>0.99999999999999978</v>
      </c>
      <c r="C34" s="19">
        <f t="shared" ref="C34:N34" si="17">SUM(C30:C33)</f>
        <v>1</v>
      </c>
      <c r="D34" s="19">
        <f t="shared" si="17"/>
        <v>1</v>
      </c>
      <c r="E34" s="19">
        <f t="shared" si="17"/>
        <v>1</v>
      </c>
      <c r="F34" s="19">
        <f t="shared" si="17"/>
        <v>1</v>
      </c>
      <c r="G34" s="19">
        <f t="shared" si="17"/>
        <v>1.0000000000000002</v>
      </c>
      <c r="H34" s="19">
        <f t="shared" ref="H34:M34" si="18">SUM(H30:H33)</f>
        <v>1</v>
      </c>
      <c r="I34" s="19">
        <f t="shared" si="18"/>
        <v>1</v>
      </c>
      <c r="J34" s="19">
        <f t="shared" si="18"/>
        <v>1</v>
      </c>
      <c r="K34" s="19">
        <f t="shared" si="18"/>
        <v>0.99999999999999978</v>
      </c>
      <c r="L34" s="19">
        <f t="shared" si="18"/>
        <v>1</v>
      </c>
      <c r="M34" s="19">
        <f t="shared" si="18"/>
        <v>0.99999999999999989</v>
      </c>
      <c r="N34" s="19">
        <f t="shared" si="17"/>
        <v>1.0000000000000002</v>
      </c>
    </row>
    <row r="35" spans="1:14" ht="12.75" customHeight="1" x14ac:dyDescent="0.2"/>
    <row r="36" spans="1:14" ht="12.75" customHeight="1" x14ac:dyDescent="0.2"/>
    <row r="37" spans="1:14" ht="12.75" customHeight="1" x14ac:dyDescent="0.2"/>
    <row r="38" spans="1:14" ht="12.75" customHeight="1" x14ac:dyDescent="0.2"/>
    <row r="39" spans="1:14" ht="12.75" customHeight="1" x14ac:dyDescent="0.2">
      <c r="A39" s="21" t="s">
        <v>35</v>
      </c>
    </row>
    <row r="40" spans="1:14" ht="12.75" customHeight="1" x14ac:dyDescent="0.2"/>
    <row r="41" spans="1:14" ht="12.75" customHeight="1" x14ac:dyDescent="0.2"/>
    <row r="42" spans="1:14" ht="12.75" customHeight="1" x14ac:dyDescent="0.2"/>
    <row r="43" spans="1:14" ht="12.75" customHeight="1" x14ac:dyDescent="0.2"/>
    <row r="44" spans="1:14" ht="12.75" customHeight="1" x14ac:dyDescent="0.2"/>
    <row r="45" spans="1:14" ht="12.75" customHeight="1" x14ac:dyDescent="0.2"/>
    <row r="46" spans="1:14" ht="12.75" customHeight="1" x14ac:dyDescent="0.2"/>
    <row r="47" spans="1:14" ht="12.75" customHeight="1" x14ac:dyDescent="0.2"/>
    <row r="48" spans="1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</sheetData>
  <phoneticPr fontId="0" type="noConversion"/>
  <printOptions horizontalCentered="1" gridLines="1"/>
  <pageMargins left="0.25" right="0.25" top="1" bottom="0.5" header="0.5" footer="0.25"/>
  <pageSetup scale="63" orientation="landscape" r:id="rId1"/>
  <headerFooter alignWithMargins="0">
    <oddFooter>&amp;L&amp;F   &amp;A&amp;R&amp;D   &amp;T&amp;C&amp;"Arial"&amp;10&amp;K000000Page &amp;P_x000D_&amp;1#&amp;"Calibri"&amp;12&amp;K008000 Internal Use&amp;R&amp;D   &amp;T&amp;C&amp;"Arial"&amp;10&amp;K000000Page 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8"/>
  <sheetViews>
    <sheetView zoomScaleNormal="100" workbookViewId="0">
      <selection activeCell="A7" sqref="A7"/>
    </sheetView>
  </sheetViews>
  <sheetFormatPr defaultColWidth="9.140625" defaultRowHeight="12.75" x14ac:dyDescent="0.2"/>
  <cols>
    <col min="1" max="1" width="31.28515625" style="4" customWidth="1"/>
    <col min="2" max="2" width="17.140625" style="4" bestFit="1" customWidth="1"/>
    <col min="3" max="5" width="12.28515625" style="4" bestFit="1" customWidth="1"/>
    <col min="6" max="11" width="14.85546875" style="4" bestFit="1" customWidth="1"/>
    <col min="12" max="12" width="16.42578125" style="4" bestFit="1" customWidth="1"/>
    <col min="13" max="13" width="11.28515625" style="4" customWidth="1"/>
    <col min="14" max="14" width="13.7109375" style="4" bestFit="1" customWidth="1"/>
    <col min="15" max="16384" width="9.140625" style="4"/>
  </cols>
  <sheetData>
    <row r="1" spans="1:14" x14ac:dyDescent="0.2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5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5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26" customFormat="1" x14ac:dyDescent="0.2">
      <c r="A5" s="24" t="s">
        <v>36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26" customFormat="1" x14ac:dyDescent="0.2">
      <c r="A6" s="24" t="s">
        <v>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2.75" customHeight="1" x14ac:dyDescent="0.2">
      <c r="A7" s="6"/>
    </row>
    <row r="8" spans="1:14" ht="12.75" customHeight="1" x14ac:dyDescent="0.2"/>
    <row r="9" spans="1:14" ht="12.75" customHeight="1" x14ac:dyDescent="0.2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  <c r="N9" s="9" t="s">
        <v>17</v>
      </c>
    </row>
    <row r="10" spans="1:14" ht="12.75" customHeight="1" x14ac:dyDescent="0.2">
      <c r="A10" s="10" t="s">
        <v>18</v>
      </c>
      <c r="B10" s="11">
        <f>'[2]CY Summary MGS-S'!C$19</f>
        <v>57082855.211999997</v>
      </c>
      <c r="C10" s="11">
        <f>'[2]CY Summary MGS-S'!D$19</f>
        <v>48299232.838999994</v>
      </c>
      <c r="D10" s="11">
        <f>'[2]CY Summary MGS-S'!E$19</f>
        <v>53550106.772999994</v>
      </c>
      <c r="E10" s="11">
        <f>'[2]CY Summary MGS-S'!F$19</f>
        <v>42045102.792999998</v>
      </c>
      <c r="F10" s="11">
        <f>'[2]CY Summary MGS-S'!G$19</f>
        <v>46617667.548</v>
      </c>
      <c r="G10" s="11">
        <f>'[2]CY Summary MGS-S'!H$19</f>
        <v>46765263.904999994</v>
      </c>
      <c r="H10" s="11">
        <f>'[2]CY Summary MGS-S'!I$19</f>
        <v>53360346.207000002</v>
      </c>
      <c r="I10" s="11">
        <f>'[2]CY Summary MGS-S'!J$19</f>
        <v>56437610.875000007</v>
      </c>
      <c r="J10" s="11">
        <f>'[2]CY Summary MGS-S'!K$19</f>
        <v>50858703.794</v>
      </c>
      <c r="K10" s="11">
        <f>'[2]CY Summary MGS-S'!L$19</f>
        <v>45158677.754999995</v>
      </c>
      <c r="L10" s="11">
        <f>'[2]CY Summary MGS-S'!M$19</f>
        <v>38217237.865999989</v>
      </c>
      <c r="M10" s="11">
        <f>'[2]CY Summary MGS-S'!N$19</f>
        <v>43065348.152999997</v>
      </c>
      <c r="N10" s="12">
        <f>SUM(B10:M10)</f>
        <v>581458153.71999991</v>
      </c>
    </row>
    <row r="11" spans="1:14" ht="12.75" customHeight="1" x14ac:dyDescent="0.2">
      <c r="A11" s="10" t="s">
        <v>19</v>
      </c>
      <c r="B11" s="11">
        <f>'[2]CY Summary MGS-P'!C$19</f>
        <v>1923832.5400000003</v>
      </c>
      <c r="C11" s="11">
        <f>'[2]CY Summary MGS-P'!D$19</f>
        <v>1784114.8470000001</v>
      </c>
      <c r="D11" s="11">
        <f>'[2]CY Summary MGS-P'!E$19</f>
        <v>1633390.773</v>
      </c>
      <c r="E11" s="11">
        <f>'[2]CY Summary MGS-P'!F$19</f>
        <v>1424331.5460000001</v>
      </c>
      <c r="F11" s="11">
        <f>'[2]CY Summary MGS-P'!G$19</f>
        <v>1294824.9349999998</v>
      </c>
      <c r="G11" s="11">
        <f>'[2]CY Summary MGS-P'!H$19</f>
        <v>1344630.3329999999</v>
      </c>
      <c r="H11" s="11">
        <f>'[2]CY Summary MGS-P'!I$19</f>
        <v>1449445.6219999997</v>
      </c>
      <c r="I11" s="11">
        <f>'[2]CY Summary MGS-P'!J$19</f>
        <v>1766144.0810000002</v>
      </c>
      <c r="J11" s="11">
        <f>'[2]CY Summary MGS-P'!K$19</f>
        <v>1704409.9619999998</v>
      </c>
      <c r="K11" s="11">
        <f>'[2]CY Summary MGS-P'!L$19</f>
        <v>1784467.7919999999</v>
      </c>
      <c r="L11" s="11">
        <f>'[2]CY Summary MGS-P'!M$19</f>
        <v>1762954.8790000002</v>
      </c>
      <c r="M11" s="11">
        <f>'[2]CY Summary MGS-P'!N$19</f>
        <v>1857772.0249999999</v>
      </c>
      <c r="N11" s="12">
        <f>SUM(B11:M11)</f>
        <v>19730319.334999997</v>
      </c>
    </row>
    <row r="12" spans="1:14" ht="12.75" customHeight="1" x14ac:dyDescent="0.2">
      <c r="A12" s="13" t="s">
        <v>20</v>
      </c>
      <c r="B12" s="14">
        <f>+B11+B10</f>
        <v>59006687.751999997</v>
      </c>
      <c r="C12" s="14">
        <f t="shared" ref="C12:M12" si="0">+C11+C10</f>
        <v>50083347.685999997</v>
      </c>
      <c r="D12" s="14">
        <f t="shared" si="0"/>
        <v>55183497.545999996</v>
      </c>
      <c r="E12" s="14">
        <f t="shared" si="0"/>
        <v>43469434.339000002</v>
      </c>
      <c r="F12" s="14">
        <f t="shared" si="0"/>
        <v>47912492.483000003</v>
      </c>
      <c r="G12" s="14">
        <f t="shared" si="0"/>
        <v>48109894.237999991</v>
      </c>
      <c r="H12" s="14">
        <f t="shared" si="0"/>
        <v>54809791.829000004</v>
      </c>
      <c r="I12" s="14">
        <f t="shared" si="0"/>
        <v>58203754.956000008</v>
      </c>
      <c r="J12" s="14">
        <f t="shared" si="0"/>
        <v>52563113.755999997</v>
      </c>
      <c r="K12" s="14">
        <f t="shared" si="0"/>
        <v>46943145.546999998</v>
      </c>
      <c r="L12" s="14">
        <f t="shared" si="0"/>
        <v>39980192.74499999</v>
      </c>
      <c r="M12" s="14">
        <f t="shared" si="0"/>
        <v>44923120.177999996</v>
      </c>
      <c r="N12" s="15">
        <f>SUM(B12:M12)</f>
        <v>601188473.05499995</v>
      </c>
    </row>
    <row r="13" spans="1:14" ht="12.7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2"/>
    </row>
    <row r="14" spans="1:14" ht="12.75" customHeight="1" x14ac:dyDescent="0.2">
      <c r="A14" s="10" t="s">
        <v>21</v>
      </c>
      <c r="B14" s="11">
        <f>'[1]Summary SOP CY'!C$11</f>
        <v>1889535.3670000001</v>
      </c>
      <c r="C14" s="11">
        <f>'[1]Summary SOP CY'!D$11</f>
        <v>1280099.4950000001</v>
      </c>
      <c r="D14" s="11">
        <f>'[1]Summary SOP CY'!E$11</f>
        <v>1526125.4709999999</v>
      </c>
      <c r="E14" s="11">
        <f>'[1]Summary SOP CY'!F$11</f>
        <v>1133343.156</v>
      </c>
      <c r="F14" s="11">
        <f>'[1]Summary SOP CY'!G$11</f>
        <v>1390070.068</v>
      </c>
      <c r="G14" s="11">
        <f>'[1]Summary SOP CY'!H$11</f>
        <v>1271801.6159999999</v>
      </c>
      <c r="H14" s="11">
        <f>'[1]Summary SOP CY'!I$11</f>
        <v>1741081.5720000002</v>
      </c>
      <c r="I14" s="11">
        <f>'[1]Summary SOP CY'!J$11</f>
        <v>2099280.1119999997</v>
      </c>
      <c r="J14" s="11">
        <f>'[1]Summary SOP CY'!K$11</f>
        <v>2289367.2400000002</v>
      </c>
      <c r="K14" s="11">
        <f>'[1]Summary SOP CY'!L$11</f>
        <v>1659538.46</v>
      </c>
      <c r="L14" s="11">
        <f>'[1]Summary SOP CY'!M$11</f>
        <v>1258748.1600000001</v>
      </c>
      <c r="M14" s="11">
        <f>'[1]Summary SOP CY'!N$11</f>
        <v>1505326.2320000001</v>
      </c>
      <c r="N14" s="12">
        <f t="shared" ref="N14:N20" si="1">SUM(B14:M14)</f>
        <v>19044316.949000001</v>
      </c>
    </row>
    <row r="15" spans="1:14" ht="12.75" customHeight="1" x14ac:dyDescent="0.2">
      <c r="A15" s="10" t="s">
        <v>22</v>
      </c>
      <c r="B15" s="11">
        <f>'[1]Summary SOP CY'!C$20</f>
        <v>1493815.5819999999</v>
      </c>
      <c r="C15" s="11">
        <f>'[1]Summary SOP CY'!D$20</f>
        <v>922515.06799999997</v>
      </c>
      <c r="D15" s="11">
        <f>'[1]Summary SOP CY'!E$20</f>
        <v>1037950.7919999999</v>
      </c>
      <c r="E15" s="11">
        <f>'[1]Summary SOP CY'!F$20</f>
        <v>621153.88899999997</v>
      </c>
      <c r="F15" s="11">
        <f>'[1]Summary SOP CY'!G$20</f>
        <v>1009379.01</v>
      </c>
      <c r="G15" s="11">
        <f>'[1]Summary SOP CY'!H$20</f>
        <v>1008158.6269999999</v>
      </c>
      <c r="H15" s="11">
        <f>'[1]Summary SOP CY'!I$20</f>
        <v>1178373.2009999999</v>
      </c>
      <c r="I15" s="11">
        <f>'[1]Summary SOP CY'!J$20</f>
        <v>1147454.861</v>
      </c>
      <c r="J15" s="11">
        <f>'[1]Summary SOP CY'!K$20</f>
        <v>1132028.4000000001</v>
      </c>
      <c r="K15" s="11">
        <f>'[1]Summary SOP CY'!L$20</f>
        <v>726288.35100000002</v>
      </c>
      <c r="L15" s="11">
        <f>'[1]Summary SOP CY'!M$20</f>
        <v>776206.174</v>
      </c>
      <c r="M15" s="11">
        <f>'[1]Summary SOP CY'!N$20</f>
        <v>827449.2</v>
      </c>
      <c r="N15" s="12">
        <f t="shared" si="1"/>
        <v>11880773.154999999</v>
      </c>
    </row>
    <row r="16" spans="1:14" ht="12.75" customHeight="1" x14ac:dyDescent="0.2">
      <c r="A16" s="10" t="s">
        <v>23</v>
      </c>
      <c r="B16" s="11">
        <f>'[1]Summary SOP CY'!C$29</f>
        <v>0</v>
      </c>
      <c r="C16" s="11">
        <f>'[1]Summary SOP CY'!D$29</f>
        <v>0</v>
      </c>
      <c r="D16" s="11">
        <f>'[1]Summary SOP CY'!E$29</f>
        <v>0</v>
      </c>
      <c r="E16" s="11">
        <f>'[1]Summary SOP CY'!F$29</f>
        <v>0</v>
      </c>
      <c r="F16" s="11">
        <f>'[1]Summary SOP CY'!G$29</f>
        <v>0</v>
      </c>
      <c r="G16" s="11">
        <f>'[1]Summary SOP CY'!H$29</f>
        <v>0</v>
      </c>
      <c r="H16" s="11">
        <f>'[1]Summary SOP CY'!I$29</f>
        <v>0</v>
      </c>
      <c r="I16" s="11">
        <f>'[1]Summary SOP CY'!J$29</f>
        <v>0</v>
      </c>
      <c r="J16" s="11">
        <f>'[1]Summary SOP CY'!K$29</f>
        <v>0</v>
      </c>
      <c r="K16" s="11">
        <f>'[1]Summary SOP CY'!L$29</f>
        <v>0</v>
      </c>
      <c r="L16" s="11">
        <f>'[1]Summary SOP CY'!M$29</f>
        <v>11899.52</v>
      </c>
      <c r="M16" s="11">
        <f>'[1]Summary SOP CY'!N$29</f>
        <v>11063.2</v>
      </c>
      <c r="N16" s="12">
        <f t="shared" si="1"/>
        <v>22962.720000000001</v>
      </c>
    </row>
    <row r="17" spans="1:14" ht="12.75" customHeight="1" x14ac:dyDescent="0.2">
      <c r="A17" s="10" t="s">
        <v>24</v>
      </c>
      <c r="B17" s="11">
        <f>'[1]Summary SOP CY'!C$38</f>
        <v>1184316.3499999999</v>
      </c>
      <c r="C17" s="11">
        <f>'[1]Summary SOP CY'!D$38</f>
        <v>1156444.8500000001</v>
      </c>
      <c r="D17" s="11">
        <f>'[1]Summary SOP CY'!E$38</f>
        <v>1239184.25</v>
      </c>
      <c r="E17" s="11">
        <f>'[1]Summary SOP CY'!F$38</f>
        <v>1097505.9000000001</v>
      </c>
      <c r="F17" s="11">
        <f>'[1]Summary SOP CY'!G$38</f>
        <v>1068953.9500000002</v>
      </c>
      <c r="G17" s="11">
        <f>'[1]Summary SOP CY'!H$38</f>
        <v>564128.85</v>
      </c>
      <c r="H17" s="11">
        <f>'[1]Summary SOP CY'!I$38</f>
        <v>728200.45</v>
      </c>
      <c r="I17" s="11">
        <f>'[1]Summary SOP CY'!J$38</f>
        <v>781381.15</v>
      </c>
      <c r="J17" s="11">
        <f>'[1]Summary SOP CY'!K$38</f>
        <v>582011.85000000009</v>
      </c>
      <c r="K17" s="11">
        <f>'[1]Summary SOP CY'!L$38</f>
        <v>656092.6</v>
      </c>
      <c r="L17" s="11">
        <f>'[1]Summary SOP CY'!M$38</f>
        <v>685087.35000000009</v>
      </c>
      <c r="M17" s="11">
        <f>'[1]Summary SOP CY'!N$38</f>
        <v>488019.35</v>
      </c>
      <c r="N17" s="12">
        <f t="shared" si="1"/>
        <v>10231326.9</v>
      </c>
    </row>
    <row r="18" spans="1:14" ht="12.75" customHeight="1" x14ac:dyDescent="0.2">
      <c r="A18" s="10" t="s">
        <v>25</v>
      </c>
      <c r="B18" s="11">
        <f>'[1]Summary SOP CY'!C$47</f>
        <v>709462.82799999998</v>
      </c>
      <c r="C18" s="11">
        <f>'[1]Summary SOP CY'!D$47</f>
        <v>57566.050999999992</v>
      </c>
      <c r="D18" s="11">
        <f>'[1]Summary SOP CY'!E$47</f>
        <v>1025302.2050000001</v>
      </c>
      <c r="E18" s="11">
        <f>'[1]Summary SOP CY'!F$47</f>
        <v>492765.848</v>
      </c>
      <c r="F18" s="11">
        <f>'[1]Summary SOP CY'!G$47</f>
        <v>747000.76900000009</v>
      </c>
      <c r="G18" s="11">
        <f>'[1]Summary SOP CY'!H$47</f>
        <v>545793.66299999994</v>
      </c>
      <c r="H18" s="11">
        <f>'[1]Summary SOP CY'!I$47</f>
        <v>44831.851000000002</v>
      </c>
      <c r="I18" s="11">
        <f>'[1]Summary SOP CY'!J$47</f>
        <v>121275.378</v>
      </c>
      <c r="J18" s="11">
        <f>'[1]Summary SOP CY'!K$47</f>
        <v>509281.89900000009</v>
      </c>
      <c r="K18" s="11">
        <f>'[1]Summary SOP CY'!L$47</f>
        <v>711903.89200000011</v>
      </c>
      <c r="L18" s="11">
        <f>'[1]Summary SOP CY'!M$47</f>
        <v>560195.64800000004</v>
      </c>
      <c r="M18" s="11">
        <f>'[1]Summary SOP CY'!N$47</f>
        <v>1370609.3319999999</v>
      </c>
      <c r="N18" s="12">
        <f t="shared" si="1"/>
        <v>6895989.3640000001</v>
      </c>
    </row>
    <row r="19" spans="1:14" ht="12.75" customHeight="1" x14ac:dyDescent="0.2">
      <c r="A19" s="10" t="s">
        <v>26</v>
      </c>
      <c r="B19" s="11">
        <f>'[1]Summary SOP CY'!C$56</f>
        <v>463653.27300000004</v>
      </c>
      <c r="C19" s="11">
        <f>'[1]Summary SOP CY'!D$56</f>
        <v>207689.139</v>
      </c>
      <c r="D19" s="11">
        <f>'[1]Summary SOP CY'!E$56</f>
        <v>401040.701</v>
      </c>
      <c r="E19" s="11">
        <f>'[1]Summary SOP CY'!F$56</f>
        <v>232552.5</v>
      </c>
      <c r="F19" s="11">
        <f>'[1]Summary SOP CY'!G$56</f>
        <v>519743.21000000008</v>
      </c>
      <c r="G19" s="11">
        <f>'[1]Summary SOP CY'!H$56</f>
        <v>547966.36699999997</v>
      </c>
      <c r="H19" s="11">
        <f>'[1]Summary SOP CY'!I$56</f>
        <v>763528.66200000001</v>
      </c>
      <c r="I19" s="11">
        <f>'[1]Summary SOP CY'!J$56</f>
        <v>279271.37700000004</v>
      </c>
      <c r="J19" s="11">
        <f>'[1]Summary SOP CY'!K$56</f>
        <v>437162.67199999996</v>
      </c>
      <c r="K19" s="11">
        <f>'[1]Summary SOP CY'!L$56</f>
        <v>623274.49799999991</v>
      </c>
      <c r="L19" s="11">
        <f>'[1]Summary SOP CY'!M$56</f>
        <v>362603.18799999997</v>
      </c>
      <c r="M19" s="11">
        <f>'[1]Summary SOP CY'!N$56</f>
        <v>165126.33899999998</v>
      </c>
      <c r="N19" s="12">
        <f t="shared" si="1"/>
        <v>5003611.925999999</v>
      </c>
    </row>
    <row r="20" spans="1:14" ht="12.75" customHeight="1" x14ac:dyDescent="0.2">
      <c r="A20" s="16" t="s">
        <v>27</v>
      </c>
      <c r="B20" s="14">
        <f>SUM(B14:B19)</f>
        <v>5740783.3999999994</v>
      </c>
      <c r="C20" s="14">
        <f t="shared" ref="C20:M20" si="2">SUM(C14:C19)</f>
        <v>3624314.6030000001</v>
      </c>
      <c r="D20" s="14">
        <f t="shared" si="2"/>
        <v>5229603.4190000007</v>
      </c>
      <c r="E20" s="14">
        <f t="shared" si="2"/>
        <v>3577321.2930000005</v>
      </c>
      <c r="F20" s="14">
        <f t="shared" si="2"/>
        <v>4735147.0070000002</v>
      </c>
      <c r="G20" s="14">
        <f t="shared" si="2"/>
        <v>3937849.1230000001</v>
      </c>
      <c r="H20" s="14">
        <f t="shared" si="2"/>
        <v>4456015.7359999996</v>
      </c>
      <c r="I20" s="14">
        <f t="shared" si="2"/>
        <v>4428662.8779999996</v>
      </c>
      <c r="J20" s="14">
        <f t="shared" si="2"/>
        <v>4949852.0610000007</v>
      </c>
      <c r="K20" s="14">
        <f t="shared" si="2"/>
        <v>4377097.801</v>
      </c>
      <c r="L20" s="14">
        <f t="shared" si="2"/>
        <v>3654740.0400000005</v>
      </c>
      <c r="M20" s="14">
        <f t="shared" si="2"/>
        <v>4367593.6529999999</v>
      </c>
      <c r="N20" s="15">
        <f t="shared" si="1"/>
        <v>53078981.013999991</v>
      </c>
    </row>
    <row r="21" spans="1:14" ht="12.75" customHeight="1" x14ac:dyDescent="0.2">
      <c r="A21" s="2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2.75" customHeight="1" x14ac:dyDescent="0.2">
      <c r="A22" s="2"/>
      <c r="B22" s="17"/>
    </row>
    <row r="23" spans="1:14" ht="12.75" customHeight="1" x14ac:dyDescent="0.2">
      <c r="A23" s="18" t="s">
        <v>28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.75" customHeight="1" x14ac:dyDescent="0.2">
      <c r="A24" s="1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75" customHeight="1" x14ac:dyDescent="0.2">
      <c r="A25" s="18" t="s">
        <v>29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75" customHeight="1" x14ac:dyDescent="0.2">
      <c r="A26" s="18" t="s">
        <v>30</v>
      </c>
      <c r="B26" s="19">
        <f>+B10/B12</f>
        <v>0.96739636449200972</v>
      </c>
      <c r="C26" s="19">
        <f t="shared" ref="C26:N26" si="3">+C10/C12</f>
        <v>0.96437708481099149</v>
      </c>
      <c r="D26" s="19">
        <f t="shared" si="3"/>
        <v>0.97040073852443953</v>
      </c>
      <c r="E26" s="19">
        <f t="shared" si="3"/>
        <v>0.96723372255336393</v>
      </c>
      <c r="F26" s="19">
        <f t="shared" si="3"/>
        <v>0.9729752123528238</v>
      </c>
      <c r="G26" s="19">
        <f t="shared" si="3"/>
        <v>0.97205085660034707</v>
      </c>
      <c r="H26" s="19">
        <f t="shared" ref="H26:M26" si="4">+H10/H12</f>
        <v>0.97355498764669457</v>
      </c>
      <c r="I26" s="19">
        <f t="shared" si="4"/>
        <v>0.96965583951868495</v>
      </c>
      <c r="J26" s="19">
        <f t="shared" si="4"/>
        <v>0.96757402976711127</v>
      </c>
      <c r="K26" s="19">
        <f t="shared" si="4"/>
        <v>0.96198661655058082</v>
      </c>
      <c r="L26" s="19">
        <f t="shared" si="4"/>
        <v>0.95590429265200383</v>
      </c>
      <c r="M26" s="19">
        <f t="shared" si="4"/>
        <v>0.95864552556369853</v>
      </c>
      <c r="N26" s="19">
        <f t="shared" si="3"/>
        <v>0.96718114165639535</v>
      </c>
    </row>
    <row r="27" spans="1:14" ht="12.75" customHeight="1" x14ac:dyDescent="0.2">
      <c r="A27" s="18" t="s">
        <v>31</v>
      </c>
      <c r="B27" s="19">
        <f>+B11/B12</f>
        <v>3.2603635507990246E-2</v>
      </c>
      <c r="C27" s="19">
        <f t="shared" ref="C27:N27" si="5">+C11/C12</f>
        <v>3.5622915189008439E-2</v>
      </c>
      <c r="D27" s="19">
        <f t="shared" si="5"/>
        <v>2.9599261475560409E-2</v>
      </c>
      <c r="E27" s="19">
        <f t="shared" si="5"/>
        <v>3.2766277446635995E-2</v>
      </c>
      <c r="F27" s="19">
        <f t="shared" si="5"/>
        <v>2.7024787647176175E-2</v>
      </c>
      <c r="G27" s="19">
        <f t="shared" si="5"/>
        <v>2.794914339965297E-2</v>
      </c>
      <c r="H27" s="19">
        <f t="shared" ref="H27:M27" si="6">+H11/H12</f>
        <v>2.6445012353305351E-2</v>
      </c>
      <c r="I27" s="19">
        <f t="shared" si="6"/>
        <v>3.0344160481315045E-2</v>
      </c>
      <c r="J27" s="19">
        <f t="shared" si="6"/>
        <v>3.2425970232888728E-2</v>
      </c>
      <c r="K27" s="19">
        <f t="shared" si="6"/>
        <v>3.8013383449419062E-2</v>
      </c>
      <c r="L27" s="19">
        <f t="shared" si="6"/>
        <v>4.4095707347996192E-2</v>
      </c>
      <c r="M27" s="19">
        <f t="shared" si="6"/>
        <v>4.1354474436301476E-2</v>
      </c>
      <c r="N27" s="19">
        <f t="shared" si="5"/>
        <v>3.2818858343604602E-2</v>
      </c>
    </row>
    <row r="28" spans="1:14" ht="12.75" customHeight="1" x14ac:dyDescent="0.2">
      <c r="A28" s="20"/>
      <c r="B28" s="19">
        <f>+B27+B26</f>
        <v>1</v>
      </c>
      <c r="C28" s="19">
        <f t="shared" ref="C28:N28" si="7">+C27+C26</f>
        <v>0.99999999999999989</v>
      </c>
      <c r="D28" s="19">
        <f t="shared" si="7"/>
        <v>0.99999999999999989</v>
      </c>
      <c r="E28" s="19">
        <f t="shared" si="7"/>
        <v>0.99999999999999989</v>
      </c>
      <c r="F28" s="19">
        <f t="shared" si="7"/>
        <v>1</v>
      </c>
      <c r="G28" s="19">
        <f t="shared" si="7"/>
        <v>1</v>
      </c>
      <c r="H28" s="19">
        <f t="shared" ref="H28:M28" si="8">+H27+H26</f>
        <v>0.99999999999999989</v>
      </c>
      <c r="I28" s="19">
        <f t="shared" si="8"/>
        <v>1</v>
      </c>
      <c r="J28" s="19">
        <f t="shared" si="8"/>
        <v>1</v>
      </c>
      <c r="K28" s="19">
        <f t="shared" si="8"/>
        <v>0.99999999999999989</v>
      </c>
      <c r="L28" s="19">
        <f t="shared" si="8"/>
        <v>1</v>
      </c>
      <c r="M28" s="19">
        <f t="shared" si="8"/>
        <v>1</v>
      </c>
      <c r="N28" s="19">
        <f t="shared" si="7"/>
        <v>1</v>
      </c>
    </row>
    <row r="29" spans="1:14" ht="12.75" customHeight="1" x14ac:dyDescent="0.2">
      <c r="A29" s="18" t="s">
        <v>32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2.75" customHeight="1" x14ac:dyDescent="0.2">
      <c r="A30" s="18" t="s">
        <v>30</v>
      </c>
      <c r="B30" s="19">
        <f>(B14+B16)/B20</f>
        <v>0.32914242453390602</v>
      </c>
      <c r="C30" s="19">
        <f t="shared" ref="C30:N30" si="9">(C14+C16)/C20</f>
        <v>0.35319767603518942</v>
      </c>
      <c r="D30" s="19">
        <f t="shared" si="9"/>
        <v>0.29182432179375928</v>
      </c>
      <c r="E30" s="19">
        <f t="shared" si="9"/>
        <v>0.31681335367267494</v>
      </c>
      <c r="F30" s="19">
        <f t="shared" si="9"/>
        <v>0.29356428975595689</v>
      </c>
      <c r="G30" s="19">
        <f t="shared" si="9"/>
        <v>0.32296859942442235</v>
      </c>
      <c r="H30" s="19">
        <f t="shared" ref="H30:M30" si="10">(H14+H16)/H20</f>
        <v>0.39072608248078239</v>
      </c>
      <c r="I30" s="19">
        <f t="shared" si="10"/>
        <v>0.47402120455554803</v>
      </c>
      <c r="J30" s="19">
        <f t="shared" si="10"/>
        <v>0.4625122552728349</v>
      </c>
      <c r="K30" s="19">
        <f t="shared" si="10"/>
        <v>0.37914127932459235</v>
      </c>
      <c r="L30" s="19">
        <f t="shared" si="10"/>
        <v>0.34767115200894017</v>
      </c>
      <c r="M30" s="19">
        <f t="shared" si="10"/>
        <v>0.34719105129169398</v>
      </c>
      <c r="N30" s="19">
        <f t="shared" si="9"/>
        <v>0.35922467433899791</v>
      </c>
    </row>
    <row r="31" spans="1:14" ht="12.75" customHeight="1" x14ac:dyDescent="0.2">
      <c r="A31" s="18" t="s">
        <v>31</v>
      </c>
      <c r="B31" s="19">
        <f>(B15+B17)/B20</f>
        <v>0.46650983766431603</v>
      </c>
      <c r="C31" s="19">
        <f t="shared" ref="C31:N31" si="11">(C15+C17)/C20</f>
        <v>0.5736146404837914</v>
      </c>
      <c r="D31" s="19">
        <f t="shared" si="11"/>
        <v>0.43543168755909817</v>
      </c>
      <c r="E31" s="19">
        <f t="shared" si="11"/>
        <v>0.48043204628083708</v>
      </c>
      <c r="F31" s="19">
        <f t="shared" si="11"/>
        <v>0.43891624841374227</v>
      </c>
      <c r="G31" s="19">
        <f t="shared" si="11"/>
        <v>0.39927570302697957</v>
      </c>
      <c r="H31" s="19">
        <f t="shared" ref="H31:M31" si="12">(H15+H17)/H20</f>
        <v>0.42786510729682936</v>
      </c>
      <c r="I31" s="19">
        <f t="shared" si="12"/>
        <v>0.43553462165335766</v>
      </c>
      <c r="J31" s="19">
        <f t="shared" si="12"/>
        <v>0.34628110676376839</v>
      </c>
      <c r="K31" s="19">
        <f t="shared" si="12"/>
        <v>0.31582135329125582</v>
      </c>
      <c r="L31" s="19">
        <f t="shared" si="12"/>
        <v>0.39983514778249452</v>
      </c>
      <c r="M31" s="19">
        <f t="shared" si="12"/>
        <v>0.30118840132859764</v>
      </c>
      <c r="N31" s="19">
        <f t="shared" si="11"/>
        <v>0.41658863136742891</v>
      </c>
    </row>
    <row r="32" spans="1:14" ht="12.75" customHeight="1" x14ac:dyDescent="0.2">
      <c r="A32" s="18" t="s">
        <v>33</v>
      </c>
      <c r="B32" s="19">
        <f>+B18/B20</f>
        <v>0.1235829291173048</v>
      </c>
      <c r="C32" s="19">
        <f t="shared" ref="C32:N32" si="13">+C18/C20</f>
        <v>1.5883293065218487E-2</v>
      </c>
      <c r="D32" s="19">
        <f t="shared" si="13"/>
        <v>0.19605735327365556</v>
      </c>
      <c r="E32" s="19">
        <f t="shared" si="13"/>
        <v>0.1377471598551212</v>
      </c>
      <c r="F32" s="19">
        <f t="shared" si="13"/>
        <v>0.15775661619284548</v>
      </c>
      <c r="G32" s="19">
        <f t="shared" si="13"/>
        <v>0.13860197431439272</v>
      </c>
      <c r="H32" s="19">
        <f t="shared" ref="H32:M32" si="14">+H18/H20</f>
        <v>1.006097232507619E-2</v>
      </c>
      <c r="I32" s="19">
        <f t="shared" si="14"/>
        <v>2.7384197294052871E-2</v>
      </c>
      <c r="J32" s="19">
        <f t="shared" si="14"/>
        <v>0.10288830710975061</v>
      </c>
      <c r="K32" s="19">
        <f t="shared" si="14"/>
        <v>0.16264290275564719</v>
      </c>
      <c r="L32" s="19">
        <f t="shared" si="14"/>
        <v>0.15327920505120249</v>
      </c>
      <c r="M32" s="19">
        <f t="shared" si="14"/>
        <v>0.31381338121016816</v>
      </c>
      <c r="N32" s="19">
        <f t="shared" si="13"/>
        <v>0.12991939996325719</v>
      </c>
    </row>
    <row r="33" spans="1:14" ht="12.75" customHeight="1" x14ac:dyDescent="0.2">
      <c r="A33" s="18" t="s">
        <v>34</v>
      </c>
      <c r="B33" s="19">
        <f>+B19/B20</f>
        <v>8.0764808684473291E-2</v>
      </c>
      <c r="C33" s="19">
        <f t="shared" ref="C33:N33" si="15">+C19/C20</f>
        <v>5.7304390415800772E-2</v>
      </c>
      <c r="D33" s="19">
        <f t="shared" si="15"/>
        <v>7.6686637373486841E-2</v>
      </c>
      <c r="E33" s="19">
        <f t="shared" si="15"/>
        <v>6.5007440191366658E-2</v>
      </c>
      <c r="F33" s="19">
        <f t="shared" si="15"/>
        <v>0.10976284563745542</v>
      </c>
      <c r="G33" s="19">
        <f t="shared" si="15"/>
        <v>0.13915372323420527</v>
      </c>
      <c r="H33" s="19">
        <f t="shared" ref="H33:M33" si="16">+H19/H20</f>
        <v>0.17134783789731214</v>
      </c>
      <c r="I33" s="19">
        <f t="shared" si="16"/>
        <v>6.3059976497041481E-2</v>
      </c>
      <c r="J33" s="19">
        <f t="shared" si="16"/>
        <v>8.8318330853646071E-2</v>
      </c>
      <c r="K33" s="19">
        <f t="shared" si="16"/>
        <v>0.14239446462850464</v>
      </c>
      <c r="L33" s="19">
        <f t="shared" si="16"/>
        <v>9.9214495157362803E-2</v>
      </c>
      <c r="M33" s="19">
        <f t="shared" si="16"/>
        <v>3.780716616954017E-2</v>
      </c>
      <c r="N33" s="19">
        <f t="shared" si="15"/>
        <v>9.4267294330316137E-2</v>
      </c>
    </row>
    <row r="34" spans="1:14" ht="12.75" customHeight="1" x14ac:dyDescent="0.2">
      <c r="A34" s="20"/>
      <c r="B34" s="19">
        <f>SUM(B30:B33)</f>
        <v>1.0000000000000002</v>
      </c>
      <c r="C34" s="19">
        <f t="shared" ref="C34:N34" si="17">SUM(C30:C33)</f>
        <v>1</v>
      </c>
      <c r="D34" s="19">
        <f t="shared" si="17"/>
        <v>0.99999999999999989</v>
      </c>
      <c r="E34" s="19">
        <f t="shared" si="17"/>
        <v>0.99999999999999989</v>
      </c>
      <c r="F34" s="19">
        <f t="shared" si="17"/>
        <v>1</v>
      </c>
      <c r="G34" s="19">
        <f t="shared" si="17"/>
        <v>0.99999999999999989</v>
      </c>
      <c r="H34" s="19">
        <f t="shared" ref="H34:M34" si="18">SUM(H30:H33)</f>
        <v>1</v>
      </c>
      <c r="I34" s="19">
        <f t="shared" si="18"/>
        <v>1</v>
      </c>
      <c r="J34" s="19">
        <f t="shared" si="18"/>
        <v>0.99999999999999989</v>
      </c>
      <c r="K34" s="19">
        <f t="shared" si="18"/>
        <v>1</v>
      </c>
      <c r="L34" s="19">
        <f t="shared" si="18"/>
        <v>1</v>
      </c>
      <c r="M34" s="19">
        <f t="shared" si="18"/>
        <v>0.99999999999999989</v>
      </c>
      <c r="N34" s="19">
        <f t="shared" si="17"/>
        <v>1.0000000000000002</v>
      </c>
    </row>
    <row r="35" spans="1:14" ht="12.75" customHeight="1" x14ac:dyDescent="0.2"/>
    <row r="36" spans="1:14" ht="12.75" customHeight="1" x14ac:dyDescent="0.2"/>
    <row r="37" spans="1:14" ht="12.75" customHeight="1" x14ac:dyDescent="0.2"/>
    <row r="38" spans="1:14" ht="12.75" customHeight="1" x14ac:dyDescent="0.2"/>
    <row r="39" spans="1:14" ht="12.75" customHeight="1" x14ac:dyDescent="0.2">
      <c r="A39" s="21"/>
    </row>
    <row r="40" spans="1:14" ht="12.75" customHeight="1" x14ac:dyDescent="0.2"/>
    <row r="41" spans="1:14" ht="12.75" customHeight="1" x14ac:dyDescent="0.2"/>
    <row r="42" spans="1:14" ht="12.75" customHeight="1" x14ac:dyDescent="0.2"/>
    <row r="43" spans="1:14" ht="12.75" customHeight="1" x14ac:dyDescent="0.2"/>
    <row r="44" spans="1:14" ht="12.75" customHeight="1" x14ac:dyDescent="0.2"/>
    <row r="45" spans="1:14" ht="12.75" customHeight="1" x14ac:dyDescent="0.2"/>
    <row r="46" spans="1:14" ht="12.75" customHeight="1" x14ac:dyDescent="0.2"/>
    <row r="47" spans="1:14" ht="12.75" customHeight="1" x14ac:dyDescent="0.2"/>
    <row r="48" spans="1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</sheetData>
  <phoneticPr fontId="0" type="noConversion"/>
  <printOptions horizontalCentered="1" gridLines="1"/>
  <pageMargins left="0.25" right="0.25" top="1" bottom="0.5" header="0.5" footer="0.25"/>
  <pageSetup scale="63" orientation="landscape" r:id="rId1"/>
  <headerFooter alignWithMargins="0">
    <oddFooter>&amp;L&amp;F   &amp;A&amp;R&amp;D   &amp;T&amp;C&amp;"Arial"&amp;10&amp;K000000Page &amp;P_x000D_&amp;1#&amp;"Calibri"&amp;12&amp;K008000 Internal Use&amp;R&amp;D   &amp;T&amp;C&amp;"Arial"&amp;10&amp;K000000Page &amp;P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KWH All Customers Voltage</vt:lpstr>
      <vt:lpstr>Total KWH SOP Only Voltage</vt:lpstr>
      <vt:lpstr>'Total KWH All Customers Voltage'!Print_Area</vt:lpstr>
      <vt:lpstr>'Total KWH SOP Only Voltage'!Print_Area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Poirier, Rhonda A.</cp:lastModifiedBy>
  <cp:lastPrinted>2016-05-20T13:08:04Z</cp:lastPrinted>
  <dcterms:created xsi:type="dcterms:W3CDTF">2012-04-13T19:19:24Z</dcterms:created>
  <dcterms:modified xsi:type="dcterms:W3CDTF">2024-07-25T12:48:27Z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Voltage 2019.xlsx</vt:lpwstr>
  </property>
  <property fmtid="{D5CDD505-2E9C-101B-9397-08002B2CF9AE}" pid="3" name="MSIP_Label_019c027e-33b7-45fc-a572-8ffa5d09ec36_Enabled">
    <vt:lpwstr>true</vt:lpwstr>
  </property>
  <property fmtid="{D5CDD505-2E9C-101B-9397-08002B2CF9AE}" pid="4" name="MSIP_Label_019c027e-33b7-45fc-a572-8ffa5d09ec36_SetDate">
    <vt:lpwstr>2024-07-25T11:24:08Z</vt:lpwstr>
  </property>
  <property fmtid="{D5CDD505-2E9C-101B-9397-08002B2CF9AE}" pid="5" name="MSIP_Label_019c027e-33b7-45fc-a572-8ffa5d09ec36_Method">
    <vt:lpwstr>Standard</vt:lpwstr>
  </property>
  <property fmtid="{D5CDD505-2E9C-101B-9397-08002B2CF9AE}" pid="6" name="MSIP_Label_019c027e-33b7-45fc-a572-8ffa5d09ec36_Name">
    <vt:lpwstr>Internal Use</vt:lpwstr>
  </property>
  <property fmtid="{D5CDD505-2E9C-101B-9397-08002B2CF9AE}" pid="7" name="MSIP_Label_019c027e-33b7-45fc-a572-8ffa5d09ec36_SiteId">
    <vt:lpwstr>031a09bc-a2bf-44df-888e-4e09355b7a24</vt:lpwstr>
  </property>
  <property fmtid="{D5CDD505-2E9C-101B-9397-08002B2CF9AE}" pid="8" name="MSIP_Label_019c027e-33b7-45fc-a572-8ffa5d09ec36_ActionId">
    <vt:lpwstr>9b9246d8-0282-4434-b38a-80b2c7dafe5a</vt:lpwstr>
  </property>
  <property fmtid="{D5CDD505-2E9C-101B-9397-08002B2CF9AE}" pid="9" name="MSIP_Label_019c027e-33b7-45fc-a572-8ffa5d09ec36_ContentBits">
    <vt:lpwstr>2</vt:lpwstr>
  </property>
</Properties>
</file>