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B45CEC76-98C7-4BB2-ABA4-ADF5D37A7DD9}" xr6:coauthVersionLast="47" xr6:coauthVersionMax="47" xr10:uidLastSave="{00000000-0000-0000-0000-000000000000}"/>
  <bookViews>
    <workbookView xWindow="25080" yWindow="1110" windowWidth="25440" windowHeight="1539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N10" i="1" l="1"/>
  <c r="K12" i="2"/>
  <c r="J12" i="2"/>
  <c r="G12" i="2"/>
  <c r="G27" i="2" s="1"/>
  <c r="M12" i="1"/>
  <c r="L12" i="1"/>
  <c r="K12" i="1"/>
  <c r="J12" i="1"/>
  <c r="H12" i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J20" i="2"/>
  <c r="K20" i="2"/>
  <c r="L20" i="2"/>
  <c r="M20" i="2"/>
  <c r="B12" i="2"/>
  <c r="B27" i="2" s="1"/>
  <c r="D20" i="1"/>
  <c r="D31" i="1" s="1"/>
  <c r="F20" i="1"/>
  <c r="F33" i="1" s="1"/>
  <c r="H20" i="1"/>
  <c r="J20" i="1"/>
  <c r="K20" i="1"/>
  <c r="L20" i="1"/>
  <c r="M20" i="1"/>
  <c r="B20" i="1"/>
  <c r="B33" i="1" s="1"/>
  <c r="N18" i="1"/>
  <c r="F12" i="1"/>
  <c r="F27" i="1" s="1"/>
  <c r="I12" i="1"/>
  <c r="I12" i="2" l="1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E34" i="1" l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C34" i="1" l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<sst xmlns="http://schemas.openxmlformats.org/spreadsheetml/2006/main" count="79" uniqueCount="40">
  <si>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</si>
  <si>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</si>
  <si>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</si>
  <si>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</si>
  <si>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</si>
  <si>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</si>
  <si>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</si>
  <si>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</si>
  <si>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</si>
  <si>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</si>
  <si>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</si>
  <si>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</si>
  <si>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</si>
  <si>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</si>
  <si>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</si>
  <si>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</si>
  <si>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</si>
  <si>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</si>
  <si>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</si>
  <si>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</si>
  <si>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</si>
  <si>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</si>
  <si>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</si>
  <si>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</si>
  <si>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</si>
  <si>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</si>
  <si>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</si>
  <si>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</si>
  <si>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</si>
  <si>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</si>
  <si>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</si>
  <si>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</si>
  <si>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</si>
  <si>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</si>
  <si>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</si>
  <si>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</si>
  <si>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</si>
  <si>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2023 Billing Units - All Customers - YTD As Billed</t>
  </si>
  <si>
    <t>August 2023 Bid</t>
  </si>
  <si>
    <t>2023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</si>
</sst>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As%20Billed%20YTD%20J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As%20Billed%20YTD%20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30996628.741000004</v>
          </cell>
          <cell r="D11">
            <v>28222252.151000008</v>
          </cell>
          <cell r="E11">
            <v>31722733.749000005</v>
          </cell>
          <cell r="F11">
            <v>30068814.781000003</v>
          </cell>
          <cell r="G11">
            <v>32112717.518000007</v>
          </cell>
          <cell r="H11">
            <v>34092183.001000002</v>
          </cell>
          <cell r="I11"/>
          <cell r="J11"/>
          <cell r="K11"/>
          <cell r="L11"/>
          <cell r="M11"/>
          <cell r="N11"/>
        </row>
        <row r="20">
          <cell r="C20">
            <v>11897382.312000003</v>
          </cell>
          <cell r="D20">
            <v>10241015.774999999</v>
          </cell>
          <cell r="E20">
            <v>12341984</v>
          </cell>
          <cell r="F20">
            <v>10163188.142999999</v>
          </cell>
          <cell r="G20">
            <v>11223730.044999998</v>
          </cell>
          <cell r="H20">
            <v>11750494.631999999</v>
          </cell>
          <cell r="I20"/>
          <cell r="J20"/>
          <cell r="K20"/>
          <cell r="L20"/>
          <cell r="M20"/>
          <cell r="N20"/>
        </row>
        <row r="29">
          <cell r="C29">
            <v>7781883.1030000001</v>
          </cell>
          <cell r="D29">
            <v>7158394.9399999995</v>
          </cell>
          <cell r="E29">
            <v>7602733.4889999991</v>
          </cell>
          <cell r="F29">
            <v>7795482.6979999999</v>
          </cell>
          <cell r="G29">
            <v>9207929.7890000008</v>
          </cell>
          <cell r="H29">
            <v>9248840.4299999997</v>
          </cell>
          <cell r="I29"/>
          <cell r="J29"/>
          <cell r="K29"/>
          <cell r="L29"/>
          <cell r="M29"/>
          <cell r="N29"/>
        </row>
        <row r="38">
          <cell r="C38">
            <v>45717394.163000003</v>
          </cell>
          <cell r="D38">
            <v>41137414.216000006</v>
          </cell>
          <cell r="E38">
            <v>49418747.730000004</v>
          </cell>
          <cell r="F38">
            <v>43615083.662</v>
          </cell>
          <cell r="G38">
            <v>49010166.776999995</v>
          </cell>
          <cell r="H38">
            <v>49122027.338999994</v>
          </cell>
          <cell r="I38"/>
          <cell r="J38"/>
          <cell r="K38"/>
          <cell r="L38"/>
          <cell r="M38"/>
          <cell r="N38"/>
        </row>
        <row r="47">
          <cell r="C47">
            <v>61028843.197999999</v>
          </cell>
          <cell r="D47">
            <v>43029158.907000005</v>
          </cell>
          <cell r="E47">
            <v>61725387.746999994</v>
          </cell>
          <cell r="F47">
            <v>49630567.012000009</v>
          </cell>
          <cell r="G47">
            <v>51448571.688000001</v>
          </cell>
          <cell r="H47">
            <v>52341407.929000005</v>
          </cell>
          <cell r="I47"/>
          <cell r="J47"/>
          <cell r="K47"/>
          <cell r="L47"/>
          <cell r="M47"/>
          <cell r="N47"/>
        </row>
        <row r="56">
          <cell r="C56">
            <v>30662782.197999999</v>
          </cell>
          <cell r="D56">
            <v>23406019.039000005</v>
          </cell>
          <cell r="E56">
            <v>30620940.340999998</v>
          </cell>
          <cell r="F56">
            <v>21402248.050000001</v>
          </cell>
          <cell r="G56">
            <v>30213302.772999994</v>
          </cell>
          <cell r="H56">
            <v>41231017.243999995</v>
          </cell>
          <cell r="I56"/>
          <cell r="J56"/>
          <cell r="K56"/>
          <cell r="L56"/>
          <cell r="M56"/>
          <cell r="N56"/>
        </row>
      </sheetData>
      <sheetData sheetId="1">
        <row r="11">
          <cell r="C11">
            <v>1889535.3670000001</v>
          </cell>
          <cell r="D11">
            <v>1280099.4950000001</v>
          </cell>
          <cell r="E11">
            <v>1526125.4709999999</v>
          </cell>
          <cell r="F11">
            <v>1133343.156</v>
          </cell>
          <cell r="G11">
            <v>1390070.068</v>
          </cell>
          <cell r="H11">
            <v>1271801.6159999999</v>
          </cell>
          <cell r="I11"/>
          <cell r="J11"/>
          <cell r="K11"/>
          <cell r="L11"/>
          <cell r="M11"/>
          <cell r="N11"/>
        </row>
        <row r="20">
          <cell r="C20">
            <v>1493815.5819999999</v>
          </cell>
          <cell r="D20">
            <v>922515.06799999997</v>
          </cell>
          <cell r="E20">
            <v>1037950.7919999999</v>
          </cell>
          <cell r="F20">
            <v>621153.88899999997</v>
          </cell>
          <cell r="G20">
            <v>1009379.01</v>
          </cell>
          <cell r="H20">
            <v>1008158.6269999999</v>
          </cell>
          <cell r="I20"/>
          <cell r="J20"/>
          <cell r="K20"/>
          <cell r="L20"/>
          <cell r="M20"/>
          <cell r="N20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8">
          <cell r="C38">
            <v>1184316.3499999999</v>
          </cell>
          <cell r="D38">
            <v>1156444.8500000001</v>
          </cell>
          <cell r="E38">
            <v>1239184.25</v>
          </cell>
          <cell r="F38">
            <v>1097505.9000000001</v>
          </cell>
          <cell r="G38">
            <v>1068953.9500000002</v>
          </cell>
          <cell r="H38">
            <v>564128.85</v>
          </cell>
          <cell r="I38"/>
          <cell r="J38"/>
          <cell r="K38"/>
          <cell r="L38"/>
          <cell r="M38"/>
          <cell r="N38"/>
        </row>
        <row r="47">
          <cell r="C47">
            <v>709462.82799999998</v>
          </cell>
          <cell r="D47">
            <v>57566.050999999992</v>
          </cell>
          <cell r="E47">
            <v>1025302.2050000001</v>
          </cell>
          <cell r="F47">
            <v>492765.848</v>
          </cell>
          <cell r="G47">
            <v>747000.76900000009</v>
          </cell>
          <cell r="H47">
            <v>545793.66299999994</v>
          </cell>
          <cell r="I47"/>
          <cell r="J47"/>
          <cell r="K47"/>
          <cell r="L47"/>
          <cell r="M47"/>
          <cell r="N47"/>
        </row>
        <row r="56">
          <cell r="C56">
            <v>463653.27300000004</v>
          </cell>
          <cell r="D56">
            <v>207689.139</v>
          </cell>
          <cell r="E56">
            <v>401040.701</v>
          </cell>
          <cell r="F56">
            <v>232552.5</v>
          </cell>
          <cell r="G56">
            <v>519743.21000000008</v>
          </cell>
          <cell r="H56">
            <v>547966.36699999997</v>
          </cell>
          <cell r="I56"/>
          <cell r="J56"/>
          <cell r="K56"/>
          <cell r="L56"/>
          <cell r="M56"/>
          <cell r="N5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162495848.36399996</v>
          </cell>
          <cell r="D12">
            <v>143476250.833</v>
          </cell>
          <cell r="E12">
            <v>164449130.90400001</v>
          </cell>
          <cell r="F12">
            <v>139090424.63600001</v>
          </cell>
          <cell r="G12">
            <v>153714901.00000003</v>
          </cell>
          <cell r="H12">
            <v>156482036.05699998</v>
          </cell>
        </row>
        <row r="19">
          <cell r="C19">
            <v>57082855.211999997</v>
          </cell>
          <cell r="D19">
            <v>48299232.838999994</v>
          </cell>
          <cell r="E19">
            <v>53550106.772999994</v>
          </cell>
          <cell r="F19">
            <v>42045102.792999998</v>
          </cell>
          <cell r="G19">
            <v>46617667.548</v>
          </cell>
          <cell r="H19">
            <v>46765263.904999994</v>
          </cell>
        </row>
      </sheetData>
      <sheetData sheetId="1">
        <row r="12">
          <cell r="C12">
            <v>6946107.9009999996</v>
          </cell>
          <cell r="D12">
            <v>5779515.7340000011</v>
          </cell>
          <cell r="E12">
            <v>6461340.7030000007</v>
          </cell>
          <cell r="F12">
            <v>5740806.3669999996</v>
          </cell>
          <cell r="G12">
            <v>5851501.0079999994</v>
          </cell>
          <cell r="H12">
            <v>5879641.4340000004</v>
          </cell>
        </row>
        <row r="19">
          <cell r="C19">
            <v>1923832.5400000003</v>
          </cell>
          <cell r="D19">
            <v>1784114.8470000001</v>
          </cell>
          <cell r="E19">
            <v>1633390.773</v>
          </cell>
          <cell r="F19">
            <v>1424331.5460000001</v>
          </cell>
          <cell r="G19">
            <v>1294824.9349999998</v>
          </cell>
          <cell r="H19">
            <v>1344630.3329999999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/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MGS-S'!C$12</f>
        <v>162495848.36399996</v>
      </c>
      <c r="C10" s="11">
        <f>'[2]CY Summary MGS-S'!D$12</f>
        <v>143476250.833</v>
      </c>
      <c r="D10" s="11">
        <f>'[2]CY Summary MGS-S'!E$12</f>
        <v>164449130.90400001</v>
      </c>
      <c r="E10" s="11">
        <f>'[2]CY Summary MGS-S'!F$12</f>
        <v>139090424.63600001</v>
      </c>
      <c r="F10" s="11">
        <f>'[2]CY Summary MGS-S'!G$12</f>
        <v>153714901.00000003</v>
      </c>
      <c r="G10" s="11">
        <f>'[2]CY Summary MGS-S'!H$12</f>
        <v>156482036.05699998</v>
      </c>
      <c r="H10" s="11">
        <f>'[2]CY Summary MGS-S'!I$12</f>
        <v>0</v>
      </c>
      <c r="I10" s="11">
        <f>'[2]CY Summary MGS-S'!J$12</f>
        <v>0</v>
      </c>
      <c r="J10" s="11">
        <f>'[2]CY Summary MGS-S'!K$12</f>
        <v>0</v>
      </c>
      <c r="K10" s="11">
        <f>'[2]CY Summary MGS-S'!L$12</f>
        <v>0</v>
      </c>
      <c r="L10" s="11">
        <f>'[2]CY Summary MGS-S'!M$12</f>
        <v>0</v>
      </c>
      <c r="M10" s="11">
        <f>'[2]CY Summary MGS-S'!N$12</f>
        <v>0</v>
      </c>
      <c r="N10" s="12">
        <f>SUM(B10:M10)</f>
        <v>919708591.79399991</v>
      </c>
    </row>
    <row r="11" spans="1:14" ht="12.75" customHeight="1" x14ac:dyDescent="0.2">
      <c r="A11" s="10" t="s">
        <v>19</v>
      </c>
      <c r="B11" s="11">
        <f>'[2]CY Summary MGS-P'!C$12</f>
        <v>6946107.9009999996</v>
      </c>
      <c r="C11" s="11">
        <f>'[2]CY Summary MGS-P'!D$12</f>
        <v>5779515.7340000011</v>
      </c>
      <c r="D11" s="11">
        <f>'[2]CY Summary MGS-P'!E$12</f>
        <v>6461340.7030000007</v>
      </c>
      <c r="E11" s="11">
        <f>'[2]CY Summary MGS-P'!F$12</f>
        <v>5740806.3669999996</v>
      </c>
      <c r="F11" s="11">
        <f>'[2]CY Summary MGS-P'!G$12</f>
        <v>5851501.0079999994</v>
      </c>
      <c r="G11" s="11">
        <f>'[2]CY Summary MGS-P'!H$12</f>
        <v>5879641.4340000004</v>
      </c>
      <c r="H11" s="11">
        <f>'[2]CY Summary MGS-P'!I$12</f>
        <v>0</v>
      </c>
      <c r="I11" s="11">
        <f>'[2]CY Summary MGS-P'!J$12</f>
        <v>0</v>
      </c>
      <c r="J11" s="11">
        <f>'[2]CY Summary MGS-P'!K$12</f>
        <v>0</v>
      </c>
      <c r="K11" s="11">
        <f>'[2]CY Summary MGS-P'!L$12</f>
        <v>0</v>
      </c>
      <c r="L11" s="11">
        <f>'[2]CY Summary MGS-P'!M$12</f>
        <v>0</v>
      </c>
      <c r="M11" s="11">
        <f>'[2]CY Summary MGS-P'!N$12</f>
        <v>0</v>
      </c>
      <c r="N11" s="12">
        <f>SUM(B11:M11)</f>
        <v>36658913.147</v>
      </c>
    </row>
    <row r="12" spans="1:14" ht="12.75" customHeight="1" x14ac:dyDescent="0.2">
      <c r="A12" s="13" t="s">
        <v>20</v>
      </c>
      <c r="B12" s="14">
        <f>SUM(B10:B11)</f>
        <v>169441956.26499996</v>
      </c>
      <c r="C12" s="14">
        <f t="shared" ref="C12:M12" si="0">SUM(C10:C11)</f>
        <v>149255766.567</v>
      </c>
      <c r="D12" s="14">
        <f t="shared" si="0"/>
        <v>170910471.60700002</v>
      </c>
      <c r="E12" s="14">
        <f t="shared" si="0"/>
        <v>144831231.00300002</v>
      </c>
      <c r="F12" s="14">
        <f t="shared" si="0"/>
        <v>159566402.00800002</v>
      </c>
      <c r="G12" s="14">
        <f t="shared" si="0"/>
        <v>162361677.491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956367504.94099998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All  CY'!C$11</f>
        <v>30996628.741000004</v>
      </c>
      <c r="C14" s="11">
        <f>'[1]Summary All  CY'!D$11</f>
        <v>28222252.151000008</v>
      </c>
      <c r="D14" s="11">
        <f>'[1]Summary All  CY'!E$11</f>
        <v>31722733.749000005</v>
      </c>
      <c r="E14" s="11">
        <f>'[1]Summary All  CY'!F$11</f>
        <v>30068814.781000003</v>
      </c>
      <c r="F14" s="11">
        <f>'[1]Summary All  CY'!G$11</f>
        <v>32112717.518000007</v>
      </c>
      <c r="G14" s="11">
        <f>'[1]Summary All  CY'!H$11</f>
        <v>34092183.001000002</v>
      </c>
      <c r="H14" s="11">
        <f>'[1]Summary All  CY'!I$11</f>
        <v>0</v>
      </c>
      <c r="I14" s="11">
        <f>'[1]Summary All  CY'!J$11</f>
        <v>0</v>
      </c>
      <c r="J14" s="11">
        <f>'[1]Summary All  CY'!K$11</f>
        <v>0</v>
      </c>
      <c r="K14" s="11">
        <f>'[1]Summary All  CY'!L$11</f>
        <v>0</v>
      </c>
      <c r="L14" s="11">
        <f>'[1]Summary All  CY'!M$11</f>
        <v>0</v>
      </c>
      <c r="M14" s="11">
        <f>'[1]Summary All  CY'!N$11</f>
        <v>0</v>
      </c>
      <c r="N14" s="12">
        <f>SUM(B14:M14)</f>
        <v>187215329.94100004</v>
      </c>
    </row>
    <row r="15" spans="1:14" ht="12.75" customHeight="1" x14ac:dyDescent="0.2">
      <c r="A15" s="10" t="s">
        <v>22</v>
      </c>
      <c r="B15" s="11">
        <f>'[1]Summary All  CY'!C$20</f>
        <v>11897382.312000003</v>
      </c>
      <c r="C15" s="11">
        <f>'[1]Summary All  CY'!D$20</f>
        <v>10241015.774999999</v>
      </c>
      <c r="D15" s="11">
        <f>'[1]Summary All  CY'!E$20</f>
        <v>12341984</v>
      </c>
      <c r="E15" s="11">
        <f>'[1]Summary All  CY'!F$20</f>
        <v>10163188.142999999</v>
      </c>
      <c r="F15" s="11">
        <f>'[1]Summary All  CY'!G$20</f>
        <v>11223730.044999998</v>
      </c>
      <c r="G15" s="11">
        <f>'[1]Summary All  CY'!H$20</f>
        <v>11750494.631999999</v>
      </c>
      <c r="H15" s="11">
        <f>'[1]Summary All  CY'!I$20</f>
        <v>0</v>
      </c>
      <c r="I15" s="11">
        <f>'[1]Summary All  CY'!J$20</f>
        <v>0</v>
      </c>
      <c r="J15" s="11">
        <f>'[1]Summary All  CY'!K$20</f>
        <v>0</v>
      </c>
      <c r="K15" s="11">
        <f>'[1]Summary All  CY'!L$20</f>
        <v>0</v>
      </c>
      <c r="L15" s="11">
        <f>'[1]Summary All  CY'!M$20</f>
        <v>0</v>
      </c>
      <c r="M15" s="11">
        <f>'[1]Summary All  CY'!N$20</f>
        <v>0</v>
      </c>
      <c r="N15" s="12">
        <f t="shared" ref="N15:N20" si="1">SUM(B15:M15)</f>
        <v>67617794.90699999</v>
      </c>
    </row>
    <row r="16" spans="1:14" ht="12.75" customHeight="1" x14ac:dyDescent="0.2">
      <c r="A16" s="10" t="s">
        <v>23</v>
      </c>
      <c r="B16" s="11">
        <f>'[1]Summary All  CY'!C$29</f>
        <v>7781883.1030000001</v>
      </c>
      <c r="C16" s="11">
        <f>'[1]Summary All  CY'!D$29</f>
        <v>7158394.9399999995</v>
      </c>
      <c r="D16" s="11">
        <f>'[1]Summary All  CY'!E$29</f>
        <v>7602733.4889999991</v>
      </c>
      <c r="E16" s="11">
        <f>'[1]Summary All  CY'!F$29</f>
        <v>7795482.6979999999</v>
      </c>
      <c r="F16" s="11">
        <f>'[1]Summary All  CY'!G$29</f>
        <v>9207929.7890000008</v>
      </c>
      <c r="G16" s="11">
        <f>'[1]Summary All  CY'!H$29</f>
        <v>9248840.4299999997</v>
      </c>
      <c r="H16" s="11">
        <f>'[1]Summary All  CY'!I$29</f>
        <v>0</v>
      </c>
      <c r="I16" s="11">
        <f>'[1]Summary All  CY'!J$29</f>
        <v>0</v>
      </c>
      <c r="J16" s="11">
        <f>'[1]Summary All  CY'!K$29</f>
        <v>0</v>
      </c>
      <c r="K16" s="11">
        <f>'[1]Summary All  CY'!L$29</f>
        <v>0</v>
      </c>
      <c r="L16" s="11">
        <f>'[1]Summary All  CY'!M$29</f>
        <v>0</v>
      </c>
      <c r="M16" s="11">
        <f>'[1]Summary All  CY'!N$29</f>
        <v>0</v>
      </c>
      <c r="N16" s="12">
        <f t="shared" si="1"/>
        <v>48795264.448999994</v>
      </c>
    </row>
    <row r="17" spans="1:14" ht="12.75" customHeight="1" x14ac:dyDescent="0.2">
      <c r="A17" s="10" t="s">
        <v>24</v>
      </c>
      <c r="B17" s="11">
        <f>'[1]Summary All  CY'!C$38</f>
        <v>45717394.163000003</v>
      </c>
      <c r="C17" s="11">
        <f>'[1]Summary All  CY'!D$38</f>
        <v>41137414.216000006</v>
      </c>
      <c r="D17" s="11">
        <f>'[1]Summary All  CY'!E$38</f>
        <v>49418747.730000004</v>
      </c>
      <c r="E17" s="11">
        <f>'[1]Summary All  CY'!F$38</f>
        <v>43615083.662</v>
      </c>
      <c r="F17" s="11">
        <f>'[1]Summary All  CY'!G$38</f>
        <v>49010166.776999995</v>
      </c>
      <c r="G17" s="11">
        <f>'[1]Summary All  CY'!H$38</f>
        <v>49122027.338999994</v>
      </c>
      <c r="H17" s="11">
        <f>'[1]Summary All  CY'!I$38</f>
        <v>0</v>
      </c>
      <c r="I17" s="11">
        <f>'[1]Summary All  CY'!J$38</f>
        <v>0</v>
      </c>
      <c r="J17" s="11">
        <f>'[1]Summary All  CY'!K$38</f>
        <v>0</v>
      </c>
      <c r="K17" s="11">
        <f>'[1]Summary All  CY'!L$38</f>
        <v>0</v>
      </c>
      <c r="L17" s="11">
        <f>'[1]Summary All  CY'!M$38</f>
        <v>0</v>
      </c>
      <c r="M17" s="11">
        <f>'[1]Summary All  CY'!N$38</f>
        <v>0</v>
      </c>
      <c r="N17" s="12">
        <f t="shared" si="1"/>
        <v>278020833.88700002</v>
      </c>
    </row>
    <row r="18" spans="1:14" ht="12.75" customHeight="1" x14ac:dyDescent="0.2">
      <c r="A18" s="10" t="s">
        <v>25</v>
      </c>
      <c r="B18" s="11">
        <f>'[1]Summary All  CY'!C$47</f>
        <v>61028843.197999999</v>
      </c>
      <c r="C18" s="11">
        <f>'[1]Summary All  CY'!D$47</f>
        <v>43029158.907000005</v>
      </c>
      <c r="D18" s="11">
        <f>'[1]Summary All  CY'!E$47</f>
        <v>61725387.746999994</v>
      </c>
      <c r="E18" s="11">
        <f>'[1]Summary All  CY'!F$47</f>
        <v>49630567.012000009</v>
      </c>
      <c r="F18" s="11">
        <f>'[1]Summary All  CY'!G$47</f>
        <v>51448571.688000001</v>
      </c>
      <c r="G18" s="11">
        <f>'[1]Summary All  CY'!H$47</f>
        <v>52341407.929000005</v>
      </c>
      <c r="H18" s="11">
        <f>'[1]Summary All  CY'!I$47</f>
        <v>0</v>
      </c>
      <c r="I18" s="11">
        <f>'[1]Summary All  CY'!J$47</f>
        <v>0</v>
      </c>
      <c r="J18" s="11">
        <f>'[1]Summary All  CY'!K$47</f>
        <v>0</v>
      </c>
      <c r="K18" s="11">
        <f>'[1]Summary All  CY'!L$47</f>
        <v>0</v>
      </c>
      <c r="L18" s="11">
        <f>'[1]Summary All  CY'!M$47</f>
        <v>0</v>
      </c>
      <c r="M18" s="11">
        <f>'[1]Summary All  CY'!N$47</f>
        <v>0</v>
      </c>
      <c r="N18" s="12">
        <f t="shared" si="1"/>
        <v>319203936.48100001</v>
      </c>
    </row>
    <row r="19" spans="1:14" ht="12.75" customHeight="1" x14ac:dyDescent="0.2">
      <c r="A19" s="10" t="s">
        <v>26</v>
      </c>
      <c r="B19" s="11">
        <f>'[1]Summary All  CY'!C$56</f>
        <v>30662782.197999999</v>
      </c>
      <c r="C19" s="11">
        <f>'[1]Summary All  CY'!D$56</f>
        <v>23406019.039000005</v>
      </c>
      <c r="D19" s="11">
        <f>'[1]Summary All  CY'!E$56</f>
        <v>30620940.340999998</v>
      </c>
      <c r="E19" s="11">
        <f>'[1]Summary All  CY'!F$56</f>
        <v>21402248.050000001</v>
      </c>
      <c r="F19" s="11">
        <f>'[1]Summary All  CY'!G$56</f>
        <v>30213302.772999994</v>
      </c>
      <c r="G19" s="11">
        <f>'[1]Summary All  CY'!H$56</f>
        <v>41231017.243999995</v>
      </c>
      <c r="H19" s="11">
        <f>'[1]Summary All  CY'!I$56</f>
        <v>0</v>
      </c>
      <c r="I19" s="11">
        <f>'[1]Summary All  CY'!J$56</f>
        <v>0</v>
      </c>
      <c r="J19" s="11">
        <f>'[1]Summary All  CY'!K$56</f>
        <v>0</v>
      </c>
      <c r="K19" s="11">
        <f>'[1]Summary All  CY'!L$56</f>
        <v>0</v>
      </c>
      <c r="L19" s="11">
        <f>'[1]Summary All  CY'!M$56</f>
        <v>0</v>
      </c>
      <c r="M19" s="11">
        <f>'[1]Summary All  CY'!N$56</f>
        <v>0</v>
      </c>
      <c r="N19" s="12">
        <f t="shared" si="1"/>
        <v>177536309.64499998</v>
      </c>
    </row>
    <row r="20" spans="1:14" ht="12.75" customHeight="1" x14ac:dyDescent="0.2">
      <c r="A20" s="16" t="s">
        <v>27</v>
      </c>
      <c r="B20" s="14">
        <f>SUM(B14:B19)</f>
        <v>188084913.71500003</v>
      </c>
      <c r="C20" s="14">
        <f t="shared" ref="C20:M20" si="2">SUM(C14:C19)</f>
        <v>153194255.02800003</v>
      </c>
      <c r="D20" s="14">
        <f t="shared" si="2"/>
        <v>193432527.05599999</v>
      </c>
      <c r="E20" s="14">
        <f t="shared" si="2"/>
        <v>162675384.34600002</v>
      </c>
      <c r="F20" s="14">
        <f t="shared" si="2"/>
        <v>183216418.59</v>
      </c>
      <c r="G20" s="14">
        <f t="shared" si="2"/>
        <v>197785970.57499999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1078389469.3099999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0.95900597435185075</v>
      </c>
      <c r="C26" s="19">
        <f t="shared" ref="C26:N26" si="3">+C10/C12</f>
        <v>0.96127777259845026</v>
      </c>
      <c r="D26" s="19">
        <f t="shared" si="3"/>
        <v>0.96219458853371176</v>
      </c>
      <c r="E26" s="19">
        <f t="shared" si="3"/>
        <v>0.96036209643981341</v>
      </c>
      <c r="F26" s="19">
        <f t="shared" si="3"/>
        <v>0.96332874004574842</v>
      </c>
      <c r="G26" s="19">
        <f t="shared" si="3"/>
        <v>0.963786765911396</v>
      </c>
      <c r="H26" s="19"/>
      <c r="I26" s="19"/>
      <c r="J26" s="19"/>
      <c r="K26" s="19"/>
      <c r="L26" s="19"/>
      <c r="M26" s="19"/>
      <c r="N26" s="19">
        <f t="shared" si="3"/>
        <v>0.96166859187748999</v>
      </c>
    </row>
    <row r="27" spans="1:14" ht="12.75" customHeight="1" x14ac:dyDescent="0.2">
      <c r="A27" s="18" t="s">
        <v>31</v>
      </c>
      <c r="B27" s="19">
        <f>+B11/B12</f>
        <v>4.0994025648149295E-2</v>
      </c>
      <c r="C27" s="19">
        <f t="shared" ref="C27:N27" si="4">+C11/C12</f>
        <v>3.8722227401549757E-2</v>
      </c>
      <c r="D27" s="19">
        <f t="shared" si="4"/>
        <v>3.7805411466288193E-2</v>
      </c>
      <c r="E27" s="19">
        <f t="shared" si="4"/>
        <v>3.9637903560186441E-2</v>
      </c>
      <c r="F27" s="19">
        <f t="shared" si="4"/>
        <v>3.6671259954251703E-2</v>
      </c>
      <c r="G27" s="19">
        <f t="shared" si="4"/>
        <v>3.6213234088603941E-2</v>
      </c>
      <c r="H27" s="19"/>
      <c r="I27" s="19"/>
      <c r="J27" s="19"/>
      <c r="K27" s="19"/>
      <c r="L27" s="19"/>
      <c r="M27" s="19"/>
      <c r="N27" s="19">
        <f t="shared" si="4"/>
        <v>3.833140812250993E-2</v>
      </c>
    </row>
    <row r="28" spans="1:14" ht="12.75" customHeight="1" x14ac:dyDescent="0.2">
      <c r="A28" s="20"/>
      <c r="B28" s="19">
        <f>+B27+B26</f>
        <v>1</v>
      </c>
      <c r="C28" s="19">
        <f t="shared" ref="C28:N28" si="5">+C27+C26</f>
        <v>1</v>
      </c>
      <c r="D28" s="19">
        <f t="shared" si="5"/>
        <v>1</v>
      </c>
      <c r="E28" s="19">
        <f t="shared" si="5"/>
        <v>0.99999999999999989</v>
      </c>
      <c r="F28" s="19">
        <f t="shared" si="5"/>
        <v>1.0000000000000002</v>
      </c>
      <c r="G28" s="19">
        <f t="shared" si="5"/>
        <v>1</v>
      </c>
      <c r="H28" s="19"/>
      <c r="I28" s="19"/>
      <c r="J28" s="19"/>
      <c r="K28" s="19"/>
      <c r="L28" s="19"/>
      <c r="M28" s="19"/>
      <c r="N28" s="19">
        <f t="shared" si="5"/>
        <v>0.99999999999999989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0.2061755569761434</v>
      </c>
      <c r="C30" s="19">
        <f t="shared" ref="C30:N30" si="6">(C14+C16)/C20</f>
        <v>0.23095283230127214</v>
      </c>
      <c r="D30" s="19">
        <f t="shared" si="6"/>
        <v>0.20330328014902593</v>
      </c>
      <c r="E30" s="19">
        <f t="shared" si="6"/>
        <v>0.23275984643420353</v>
      </c>
      <c r="F30" s="19">
        <f t="shared" si="6"/>
        <v>0.22552917268548389</v>
      </c>
      <c r="G30" s="19">
        <f t="shared" si="6"/>
        <v>0.21913092877619034</v>
      </c>
      <c r="H30" s="19"/>
      <c r="I30" s="19"/>
      <c r="J30" s="19"/>
      <c r="K30" s="19"/>
      <c r="L30" s="19"/>
      <c r="M30" s="19"/>
      <c r="N30" s="19">
        <f t="shared" si="6"/>
        <v>0.21885469128422572</v>
      </c>
    </row>
    <row r="31" spans="1:14" ht="12.75" customHeight="1" x14ac:dyDescent="0.2">
      <c r="A31" s="18" t="s">
        <v>31</v>
      </c>
      <c r="B31" s="19">
        <f>(B15+B17)/B20</f>
        <v>0.30632322038492737</v>
      </c>
      <c r="C31" s="19">
        <f t="shared" ref="C31:N31" si="7">(C15+C17)/C20</f>
        <v>0.33538091870096126</v>
      </c>
      <c r="D31" s="19">
        <f t="shared" si="7"/>
        <v>0.31928824314082327</v>
      </c>
      <c r="E31" s="19">
        <f t="shared" si="7"/>
        <v>0.33058641306552622</v>
      </c>
      <c r="F31" s="19">
        <f t="shared" si="7"/>
        <v>0.32875818273028712</v>
      </c>
      <c r="G31" s="19">
        <f t="shared" si="7"/>
        <v>0.30776966533082423</v>
      </c>
      <c r="H31" s="19"/>
      <c r="I31" s="19"/>
      <c r="J31" s="19"/>
      <c r="K31" s="19"/>
      <c r="L31" s="19"/>
      <c r="M31" s="19"/>
      <c r="N31" s="19">
        <f t="shared" si="7"/>
        <v>0.32051372776771875</v>
      </c>
    </row>
    <row r="32" spans="1:14" ht="12.75" customHeight="1" x14ac:dyDescent="0.2">
      <c r="A32" s="18" t="s">
        <v>33</v>
      </c>
      <c r="B32" s="19">
        <f>+B18/B20</f>
        <v>0.32447495119398756</v>
      </c>
      <c r="C32" s="19">
        <f t="shared" ref="C32:N32" si="8">+C18/C20</f>
        <v>0.28087971640408688</v>
      </c>
      <c r="D32" s="19">
        <f t="shared" si="8"/>
        <v>0.31910552318395802</v>
      </c>
      <c r="E32" s="19">
        <f t="shared" si="8"/>
        <v>0.30508959429558813</v>
      </c>
      <c r="F32" s="19">
        <f t="shared" si="8"/>
        <v>0.28080764859360741</v>
      </c>
      <c r="G32" s="19">
        <f t="shared" si="8"/>
        <v>0.26463660580593235</v>
      </c>
      <c r="H32" s="19"/>
      <c r="I32" s="19"/>
      <c r="J32" s="19"/>
      <c r="K32" s="19"/>
      <c r="L32" s="19"/>
      <c r="M32" s="19"/>
      <c r="N32" s="19">
        <f t="shared" si="8"/>
        <v>0.29600060605677136</v>
      </c>
    </row>
    <row r="33" spans="1:14" ht="12.75" customHeight="1" x14ac:dyDescent="0.2">
      <c r="A33" s="18" t="s">
        <v>34</v>
      </c>
      <c r="B33" s="19">
        <f>+B19/B20</f>
        <v>0.16302627144494153</v>
      </c>
      <c r="C33" s="19">
        <f t="shared" ref="C33:N33" si="9">+C19/C20</f>
        <v>0.15278653259367969</v>
      </c>
      <c r="D33" s="19">
        <f t="shared" si="9"/>
        <v>0.15830295352619281</v>
      </c>
      <c r="E33" s="19">
        <f t="shared" si="9"/>
        <v>0.1315641462046821</v>
      </c>
      <c r="F33" s="19">
        <f t="shared" si="9"/>
        <v>0.16490499599062158</v>
      </c>
      <c r="G33" s="19">
        <f t="shared" si="9"/>
        <v>0.20846280008705312</v>
      </c>
      <c r="H33" s="19"/>
      <c r="I33" s="19"/>
      <c r="J33" s="19"/>
      <c r="K33" s="19"/>
      <c r="L33" s="19"/>
      <c r="M33" s="19"/>
      <c r="N33" s="19">
        <f t="shared" si="9"/>
        <v>0.16463097489128428</v>
      </c>
    </row>
    <row r="34" spans="1:14" ht="12.75" customHeight="1" x14ac:dyDescent="0.2">
      <c r="A34" s="20"/>
      <c r="B34" s="19">
        <f>SUM(B30:B33)</f>
        <v>0.99999999999999978</v>
      </c>
      <c r="C34" s="19">
        <f t="shared" ref="C34:N34" si="10">SUM(C30:C33)</f>
        <v>1</v>
      </c>
      <c r="D34" s="19">
        <f t="shared" si="10"/>
        <v>1</v>
      </c>
      <c r="E34" s="19">
        <f t="shared" si="10"/>
        <v>1</v>
      </c>
      <c r="F34" s="19">
        <f t="shared" si="10"/>
        <v>1</v>
      </c>
      <c r="G34" s="19">
        <f t="shared" si="10"/>
        <v>1.0000000000000002</v>
      </c>
      <c r="H34" s="19"/>
      <c r="I34" s="19"/>
      <c r="J34" s="19"/>
      <c r="K34" s="19"/>
      <c r="L34" s="19"/>
      <c r="M34" s="19"/>
      <c r="N34" s="19">
        <f t="shared" si="10"/>
        <v>1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/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MGS-S'!C$19</f>
        <v>57082855.211999997</v>
      </c>
      <c r="C10" s="11">
        <f>'[2]CY Summary MGS-S'!D$19</f>
        <v>48299232.838999994</v>
      </c>
      <c r="D10" s="11">
        <f>'[2]CY Summary MGS-S'!E$19</f>
        <v>53550106.772999994</v>
      </c>
      <c r="E10" s="11">
        <f>'[2]CY Summary MGS-S'!F$19</f>
        <v>42045102.792999998</v>
      </c>
      <c r="F10" s="11">
        <f>'[2]CY Summary MGS-S'!G$19</f>
        <v>46617667.548</v>
      </c>
      <c r="G10" s="11">
        <f>'[2]CY Summary MGS-S'!H$19</f>
        <v>46765263.904999994</v>
      </c>
      <c r="H10" s="11">
        <f>'[2]CY Summary MGS-S'!I$19</f>
        <v>0</v>
      </c>
      <c r="I10" s="11">
        <f>'[2]CY Summary MGS-S'!J$19</f>
        <v>0</v>
      </c>
      <c r="J10" s="11">
        <f>'[2]CY Summary MGS-S'!K$19</f>
        <v>0</v>
      </c>
      <c r="K10" s="11">
        <f>'[2]CY Summary MGS-S'!L$19</f>
        <v>0</v>
      </c>
      <c r="L10" s="11">
        <f>'[2]CY Summary MGS-S'!M$19</f>
        <v>0</v>
      </c>
      <c r="M10" s="11">
        <f>'[2]CY Summary MGS-S'!N$19</f>
        <v>0</v>
      </c>
      <c r="N10" s="12">
        <f>SUM(B10:M10)</f>
        <v>294360229.06999999</v>
      </c>
    </row>
    <row r="11" spans="1:14" ht="12.75" customHeight="1" x14ac:dyDescent="0.2">
      <c r="A11" s="10" t="s">
        <v>19</v>
      </c>
      <c r="B11" s="11">
        <f>'[2]CY Summary MGS-P'!C$19</f>
        <v>1923832.5400000003</v>
      </c>
      <c r="C11" s="11">
        <f>'[2]CY Summary MGS-P'!D$19</f>
        <v>1784114.8470000001</v>
      </c>
      <c r="D11" s="11">
        <f>'[2]CY Summary MGS-P'!E$19</f>
        <v>1633390.773</v>
      </c>
      <c r="E11" s="11">
        <f>'[2]CY Summary MGS-P'!F$19</f>
        <v>1424331.5460000001</v>
      </c>
      <c r="F11" s="11">
        <f>'[2]CY Summary MGS-P'!G$19</f>
        <v>1294824.9349999998</v>
      </c>
      <c r="G11" s="11">
        <f>'[2]CY Summary MGS-P'!H$19</f>
        <v>1344630.3329999999</v>
      </c>
      <c r="H11" s="11">
        <f>'[2]CY Summary MGS-P'!I$19</f>
        <v>0</v>
      </c>
      <c r="I11" s="11">
        <f>'[2]CY Summary MGS-P'!J$19</f>
        <v>0</v>
      </c>
      <c r="J11" s="11">
        <f>'[2]CY Summary MGS-P'!K$19</f>
        <v>0</v>
      </c>
      <c r="K11" s="11">
        <f>'[2]CY Summary MGS-P'!L$19</f>
        <v>0</v>
      </c>
      <c r="L11" s="11">
        <f>'[2]CY Summary MGS-P'!M$19</f>
        <v>0</v>
      </c>
      <c r="M11" s="11">
        <f>'[2]CY Summary MGS-P'!N$19</f>
        <v>0</v>
      </c>
      <c r="N11" s="12">
        <f>SUM(B11:M11)</f>
        <v>9405124.9739999995</v>
      </c>
    </row>
    <row r="12" spans="1:14" ht="12.75" customHeight="1" x14ac:dyDescent="0.2">
      <c r="A12" s="13" t="s">
        <v>20</v>
      </c>
      <c r="B12" s="14">
        <f>+B11+B10</f>
        <v>59006687.751999997</v>
      </c>
      <c r="C12" s="14">
        <f t="shared" ref="C12:M12" si="0">+C11+C10</f>
        <v>50083347.685999997</v>
      </c>
      <c r="D12" s="14">
        <f t="shared" si="0"/>
        <v>55183497.545999996</v>
      </c>
      <c r="E12" s="14">
        <f t="shared" si="0"/>
        <v>43469434.339000002</v>
      </c>
      <c r="F12" s="14">
        <f t="shared" si="0"/>
        <v>47912492.483000003</v>
      </c>
      <c r="G12" s="14">
        <f t="shared" si="0"/>
        <v>48109894.237999991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303765354.04400003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SOP CY'!C$11</f>
        <v>1889535.3670000001</v>
      </c>
      <c r="C14" s="11">
        <f>'[1]Summary SOP CY'!D$11</f>
        <v>1280099.4950000001</v>
      </c>
      <c r="D14" s="11">
        <f>'[1]Summary SOP CY'!E$11</f>
        <v>1526125.4709999999</v>
      </c>
      <c r="E14" s="11">
        <f>'[1]Summary SOP CY'!F$11</f>
        <v>1133343.156</v>
      </c>
      <c r="F14" s="11">
        <f>'[1]Summary SOP CY'!G$11</f>
        <v>1390070.068</v>
      </c>
      <c r="G14" s="11">
        <f>'[1]Summary SOP CY'!H$11</f>
        <v>1271801.6159999999</v>
      </c>
      <c r="H14" s="11">
        <f>'[1]Summary SOP CY'!I$11</f>
        <v>0</v>
      </c>
      <c r="I14" s="11">
        <f>'[1]Summary SOP CY'!J$11</f>
        <v>0</v>
      </c>
      <c r="J14" s="11">
        <f>'[1]Summary SOP CY'!K$11</f>
        <v>0</v>
      </c>
      <c r="K14" s="11">
        <f>'[1]Summary SOP CY'!L$11</f>
        <v>0</v>
      </c>
      <c r="L14" s="11">
        <f>'[1]Summary SOP CY'!M$11</f>
        <v>0</v>
      </c>
      <c r="M14" s="11">
        <f>'[1]Summary SOP CY'!N$11</f>
        <v>0</v>
      </c>
      <c r="N14" s="12">
        <f t="shared" ref="N14:N20" si="1">SUM(B14:M14)</f>
        <v>8490975.1730000004</v>
      </c>
    </row>
    <row r="15" spans="1:14" ht="12.75" customHeight="1" x14ac:dyDescent="0.2">
      <c r="A15" s="10" t="s">
        <v>22</v>
      </c>
      <c r="B15" s="11">
        <f>'[1]Summary SOP CY'!C$20</f>
        <v>1493815.5819999999</v>
      </c>
      <c r="C15" s="11">
        <f>'[1]Summary SOP CY'!D$20</f>
        <v>922515.06799999997</v>
      </c>
      <c r="D15" s="11">
        <f>'[1]Summary SOP CY'!E$20</f>
        <v>1037950.7919999999</v>
      </c>
      <c r="E15" s="11">
        <f>'[1]Summary SOP CY'!F$20</f>
        <v>621153.88899999997</v>
      </c>
      <c r="F15" s="11">
        <f>'[1]Summary SOP CY'!G$20</f>
        <v>1009379.01</v>
      </c>
      <c r="G15" s="11">
        <f>'[1]Summary SOP CY'!H$20</f>
        <v>1008158.6269999999</v>
      </c>
      <c r="H15" s="11">
        <f>'[1]Summary SOP CY'!I$20</f>
        <v>0</v>
      </c>
      <c r="I15" s="11">
        <f>'[1]Summary SOP CY'!J$20</f>
        <v>0</v>
      </c>
      <c r="J15" s="11">
        <f>'[1]Summary SOP CY'!K$20</f>
        <v>0</v>
      </c>
      <c r="K15" s="11">
        <f>'[1]Summary SOP CY'!L$20</f>
        <v>0</v>
      </c>
      <c r="L15" s="11">
        <f>'[1]Summary SOP CY'!M$20</f>
        <v>0</v>
      </c>
      <c r="M15" s="11">
        <f>'[1]Summary SOP CY'!N$20</f>
        <v>0</v>
      </c>
      <c r="N15" s="12">
        <f t="shared" si="1"/>
        <v>6092972.9680000003</v>
      </c>
    </row>
    <row r="16" spans="1:14" ht="12.75" customHeight="1" x14ac:dyDescent="0.2">
      <c r="A16" s="10" t="s">
        <v>23</v>
      </c>
      <c r="B16" s="11">
        <f>'[1]Summary SOP CY'!C$29</f>
        <v>0</v>
      </c>
      <c r="C16" s="11">
        <f>'[1]Summary SOP CY'!D$29</f>
        <v>0</v>
      </c>
      <c r="D16" s="11">
        <f>'[1]Summary SOP CY'!E$29</f>
        <v>0</v>
      </c>
      <c r="E16" s="11">
        <f>'[1]Summary SOP CY'!F$29</f>
        <v>0</v>
      </c>
      <c r="F16" s="11">
        <f>'[1]Summary SOP CY'!G$29</f>
        <v>0</v>
      </c>
      <c r="G16" s="11">
        <f>'[1]Summary SOP CY'!H$29</f>
        <v>0</v>
      </c>
      <c r="H16" s="11">
        <f>'[1]Summary SOP CY'!I$29</f>
        <v>0</v>
      </c>
      <c r="I16" s="11">
        <f>'[1]Summary SOP CY'!J$29</f>
        <v>0</v>
      </c>
      <c r="J16" s="11">
        <f>'[1]Summary SOP CY'!K$29</f>
        <v>0</v>
      </c>
      <c r="K16" s="11">
        <f>'[1]Summary SOP CY'!L$29</f>
        <v>0</v>
      </c>
      <c r="L16" s="11">
        <f>'[1]Summary SOP CY'!M$29</f>
        <v>0</v>
      </c>
      <c r="M16" s="11">
        <f>'[1]Summary SOP CY'!N$29</f>
        <v>0</v>
      </c>
      <c r="N16" s="12">
        <f t="shared" si="1"/>
        <v>0</v>
      </c>
    </row>
    <row r="17" spans="1:14" ht="12.75" customHeight="1" x14ac:dyDescent="0.2">
      <c r="A17" s="10" t="s">
        <v>24</v>
      </c>
      <c r="B17" s="11">
        <f>'[1]Summary SOP CY'!C$38</f>
        <v>1184316.3499999999</v>
      </c>
      <c r="C17" s="11">
        <f>'[1]Summary SOP CY'!D$38</f>
        <v>1156444.8500000001</v>
      </c>
      <c r="D17" s="11">
        <f>'[1]Summary SOP CY'!E$38</f>
        <v>1239184.25</v>
      </c>
      <c r="E17" s="11">
        <f>'[1]Summary SOP CY'!F$38</f>
        <v>1097505.9000000001</v>
      </c>
      <c r="F17" s="11">
        <f>'[1]Summary SOP CY'!G$38</f>
        <v>1068953.9500000002</v>
      </c>
      <c r="G17" s="11">
        <f>'[1]Summary SOP CY'!H$38</f>
        <v>564128.85</v>
      </c>
      <c r="H17" s="11">
        <f>'[1]Summary SOP CY'!I$38</f>
        <v>0</v>
      </c>
      <c r="I17" s="11">
        <f>'[1]Summary SOP CY'!J$38</f>
        <v>0</v>
      </c>
      <c r="J17" s="11">
        <f>'[1]Summary SOP CY'!K$38</f>
        <v>0</v>
      </c>
      <c r="K17" s="11">
        <f>'[1]Summary SOP CY'!L$38</f>
        <v>0</v>
      </c>
      <c r="L17" s="11">
        <f>'[1]Summary SOP CY'!M$38</f>
        <v>0</v>
      </c>
      <c r="M17" s="11">
        <f>'[1]Summary SOP CY'!N$38</f>
        <v>0</v>
      </c>
      <c r="N17" s="12">
        <f t="shared" si="1"/>
        <v>6310534.1500000004</v>
      </c>
    </row>
    <row r="18" spans="1:14" ht="12.75" customHeight="1" x14ac:dyDescent="0.2">
      <c r="A18" s="10" t="s">
        <v>25</v>
      </c>
      <c r="B18" s="11">
        <f>'[1]Summary SOP CY'!C$47</f>
        <v>709462.82799999998</v>
      </c>
      <c r="C18" s="11">
        <f>'[1]Summary SOP CY'!D$47</f>
        <v>57566.050999999992</v>
      </c>
      <c r="D18" s="11">
        <f>'[1]Summary SOP CY'!E$47</f>
        <v>1025302.2050000001</v>
      </c>
      <c r="E18" s="11">
        <f>'[1]Summary SOP CY'!F$47</f>
        <v>492765.848</v>
      </c>
      <c r="F18" s="11">
        <f>'[1]Summary SOP CY'!G$47</f>
        <v>747000.76900000009</v>
      </c>
      <c r="G18" s="11">
        <f>'[1]Summary SOP CY'!H$47</f>
        <v>545793.66299999994</v>
      </c>
      <c r="H18" s="11">
        <f>'[1]Summary SOP CY'!I$47</f>
        <v>0</v>
      </c>
      <c r="I18" s="11">
        <f>'[1]Summary SOP CY'!J$47</f>
        <v>0</v>
      </c>
      <c r="J18" s="11">
        <f>'[1]Summary SOP CY'!K$47</f>
        <v>0</v>
      </c>
      <c r="K18" s="11">
        <f>'[1]Summary SOP CY'!L$47</f>
        <v>0</v>
      </c>
      <c r="L18" s="11">
        <f>'[1]Summary SOP CY'!M$47</f>
        <v>0</v>
      </c>
      <c r="M18" s="11">
        <f>'[1]Summary SOP CY'!N$47</f>
        <v>0</v>
      </c>
      <c r="N18" s="12">
        <f t="shared" si="1"/>
        <v>3577891.3640000001</v>
      </c>
    </row>
    <row r="19" spans="1:14" ht="12.75" customHeight="1" x14ac:dyDescent="0.2">
      <c r="A19" s="10" t="s">
        <v>26</v>
      </c>
      <c r="B19" s="11">
        <f>'[1]Summary SOP CY'!C$56</f>
        <v>463653.27300000004</v>
      </c>
      <c r="C19" s="11">
        <f>'[1]Summary SOP CY'!D$56</f>
        <v>207689.139</v>
      </c>
      <c r="D19" s="11">
        <f>'[1]Summary SOP CY'!E$56</f>
        <v>401040.701</v>
      </c>
      <c r="E19" s="11">
        <f>'[1]Summary SOP CY'!F$56</f>
        <v>232552.5</v>
      </c>
      <c r="F19" s="11">
        <f>'[1]Summary SOP CY'!G$56</f>
        <v>519743.21000000008</v>
      </c>
      <c r="G19" s="11">
        <f>'[1]Summary SOP CY'!H$56</f>
        <v>547966.36699999997</v>
      </c>
      <c r="H19" s="11">
        <f>'[1]Summary SOP CY'!I$56</f>
        <v>0</v>
      </c>
      <c r="I19" s="11">
        <f>'[1]Summary SOP CY'!J$56</f>
        <v>0</v>
      </c>
      <c r="J19" s="11">
        <f>'[1]Summary SOP CY'!K$56</f>
        <v>0</v>
      </c>
      <c r="K19" s="11">
        <f>'[1]Summary SOP CY'!L$56</f>
        <v>0</v>
      </c>
      <c r="L19" s="11">
        <f>'[1]Summary SOP CY'!M$56</f>
        <v>0</v>
      </c>
      <c r="M19" s="11">
        <f>'[1]Summary SOP CY'!N$56</f>
        <v>0</v>
      </c>
      <c r="N19" s="12">
        <f t="shared" si="1"/>
        <v>2372645.19</v>
      </c>
    </row>
    <row r="20" spans="1:14" ht="12.75" customHeight="1" x14ac:dyDescent="0.2">
      <c r="A20" s="16" t="s">
        <v>27</v>
      </c>
      <c r="B20" s="14">
        <f>SUM(B14:B19)</f>
        <v>5740783.3999999994</v>
      </c>
      <c r="C20" s="14">
        <f t="shared" ref="C20:M20" si="2">SUM(C14:C19)</f>
        <v>3624314.6030000001</v>
      </c>
      <c r="D20" s="14">
        <f t="shared" si="2"/>
        <v>5229603.4190000007</v>
      </c>
      <c r="E20" s="14">
        <f t="shared" si="2"/>
        <v>3577321.2930000005</v>
      </c>
      <c r="F20" s="14">
        <f t="shared" si="2"/>
        <v>4735147.0070000002</v>
      </c>
      <c r="G20" s="14">
        <f t="shared" si="2"/>
        <v>3937849.1230000001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26845018.844999999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0.96739636449200972</v>
      </c>
      <c r="C26" s="19">
        <f t="shared" ref="C26:N26" si="3">+C10/C12</f>
        <v>0.96437708481099149</v>
      </c>
      <c r="D26" s="19">
        <f t="shared" si="3"/>
        <v>0.97040073852443953</v>
      </c>
      <c r="E26" s="19">
        <f t="shared" si="3"/>
        <v>0.96723372255336393</v>
      </c>
      <c r="F26" s="19">
        <f t="shared" si="3"/>
        <v>0.9729752123528238</v>
      </c>
      <c r="G26" s="19">
        <f t="shared" si="3"/>
        <v>0.97205085660034707</v>
      </c>
      <c r="H26" s="19"/>
      <c r="I26" s="19"/>
      <c r="J26" s="19"/>
      <c r="K26" s="19"/>
      <c r="L26" s="19"/>
      <c r="M26" s="19"/>
      <c r="N26" s="19">
        <f t="shared" si="3"/>
        <v>0.96903819066661001</v>
      </c>
    </row>
    <row r="27" spans="1:14" ht="12.75" customHeight="1" x14ac:dyDescent="0.2">
      <c r="A27" s="18" t="s">
        <v>31</v>
      </c>
      <c r="B27" s="19">
        <f>+B11/B12</f>
        <v>3.2603635507990246E-2</v>
      </c>
      <c r="C27" s="19">
        <f t="shared" ref="C27:N27" si="4">+C11/C12</f>
        <v>3.5622915189008439E-2</v>
      </c>
      <c r="D27" s="19">
        <f t="shared" si="4"/>
        <v>2.9599261475560409E-2</v>
      </c>
      <c r="E27" s="19">
        <f t="shared" si="4"/>
        <v>3.2766277446635995E-2</v>
      </c>
      <c r="F27" s="19">
        <f t="shared" si="4"/>
        <v>2.7024787647176175E-2</v>
      </c>
      <c r="G27" s="19">
        <f t="shared" si="4"/>
        <v>2.794914339965297E-2</v>
      </c>
      <c r="H27" s="19"/>
      <c r="I27" s="19"/>
      <c r="J27" s="19"/>
      <c r="K27" s="19"/>
      <c r="L27" s="19"/>
      <c r="M27" s="19"/>
      <c r="N27" s="19">
        <f t="shared" si="4"/>
        <v>3.0961809333389875E-2</v>
      </c>
    </row>
    <row r="28" spans="1:14" ht="12.75" customHeight="1" x14ac:dyDescent="0.2">
      <c r="A28" s="20"/>
      <c r="B28" s="19">
        <f>+B27+B26</f>
        <v>1</v>
      </c>
      <c r="C28" s="19">
        <f t="shared" ref="C28:N28" si="5">+C27+C26</f>
        <v>0.99999999999999989</v>
      </c>
      <c r="D28" s="19">
        <f t="shared" si="5"/>
        <v>0.99999999999999989</v>
      </c>
      <c r="E28" s="19">
        <f t="shared" si="5"/>
        <v>0.99999999999999989</v>
      </c>
      <c r="F28" s="19">
        <f t="shared" si="5"/>
        <v>1</v>
      </c>
      <c r="G28" s="19">
        <f t="shared" si="5"/>
        <v>1</v>
      </c>
      <c r="H28" s="19"/>
      <c r="I28" s="19"/>
      <c r="J28" s="19"/>
      <c r="K28" s="19"/>
      <c r="L28" s="19"/>
      <c r="M28" s="19"/>
      <c r="N28" s="19">
        <f t="shared" si="5"/>
        <v>0.99999999999999989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0.32914242453390602</v>
      </c>
      <c r="C30" s="19">
        <f t="shared" ref="C30:N30" si="6">(C14+C16)/C20</f>
        <v>0.35319767603518942</v>
      </c>
      <c r="D30" s="19">
        <f t="shared" si="6"/>
        <v>0.29182432179375928</v>
      </c>
      <c r="E30" s="19">
        <f t="shared" si="6"/>
        <v>0.31681335367267494</v>
      </c>
      <c r="F30" s="19">
        <f t="shared" si="6"/>
        <v>0.29356428975595689</v>
      </c>
      <c r="G30" s="19">
        <f t="shared" si="6"/>
        <v>0.32296859942442235</v>
      </c>
      <c r="H30" s="19"/>
      <c r="I30" s="19"/>
      <c r="J30" s="19"/>
      <c r="K30" s="19"/>
      <c r="L30" s="19"/>
      <c r="M30" s="19"/>
      <c r="N30" s="19">
        <f t="shared" si="6"/>
        <v>0.31629611519462508</v>
      </c>
    </row>
    <row r="31" spans="1:14" ht="12.75" customHeight="1" x14ac:dyDescent="0.2">
      <c r="A31" s="18" t="s">
        <v>31</v>
      </c>
      <c r="B31" s="19">
        <f>(B15+B17)/B20</f>
        <v>0.46650983766431603</v>
      </c>
      <c r="C31" s="19">
        <f t="shared" ref="C31:N31" si="7">(C15+C17)/C20</f>
        <v>0.5736146404837914</v>
      </c>
      <c r="D31" s="19">
        <f t="shared" si="7"/>
        <v>0.43543168755909817</v>
      </c>
      <c r="E31" s="19">
        <f t="shared" si="7"/>
        <v>0.48043204628083708</v>
      </c>
      <c r="F31" s="19">
        <f t="shared" si="7"/>
        <v>0.43891624841374227</v>
      </c>
      <c r="G31" s="19">
        <f t="shared" si="7"/>
        <v>0.39927570302697957</v>
      </c>
      <c r="H31" s="19"/>
      <c r="I31" s="19"/>
      <c r="J31" s="19"/>
      <c r="K31" s="19"/>
      <c r="L31" s="19"/>
      <c r="M31" s="19"/>
      <c r="N31" s="19">
        <f t="shared" si="7"/>
        <v>0.46204128928410892</v>
      </c>
    </row>
    <row r="32" spans="1:14" ht="12.75" customHeight="1" x14ac:dyDescent="0.2">
      <c r="A32" s="18" t="s">
        <v>33</v>
      </c>
      <c r="B32" s="19">
        <f>+B18/B20</f>
        <v>0.1235829291173048</v>
      </c>
      <c r="C32" s="19">
        <f t="shared" ref="C32:N32" si="8">+C18/C20</f>
        <v>1.5883293065218487E-2</v>
      </c>
      <c r="D32" s="19">
        <f t="shared" si="8"/>
        <v>0.19605735327365556</v>
      </c>
      <c r="E32" s="19">
        <f t="shared" si="8"/>
        <v>0.1377471598551212</v>
      </c>
      <c r="F32" s="19">
        <f t="shared" si="8"/>
        <v>0.15775661619284548</v>
      </c>
      <c r="G32" s="19">
        <f t="shared" si="8"/>
        <v>0.13860197431439272</v>
      </c>
      <c r="H32" s="19"/>
      <c r="I32" s="19"/>
      <c r="J32" s="19"/>
      <c r="K32" s="19"/>
      <c r="L32" s="19"/>
      <c r="M32" s="19"/>
      <c r="N32" s="19">
        <f t="shared" si="8"/>
        <v>0.13327952513866079</v>
      </c>
    </row>
    <row r="33" spans="1:14" ht="12.75" customHeight="1" x14ac:dyDescent="0.2">
      <c r="A33" s="18" t="s">
        <v>34</v>
      </c>
      <c r="B33" s="19">
        <f>+B19/B20</f>
        <v>8.0764808684473291E-2</v>
      </c>
      <c r="C33" s="19">
        <f t="shared" ref="C33:N33" si="9">+C19/C20</f>
        <v>5.7304390415800772E-2</v>
      </c>
      <c r="D33" s="19">
        <f t="shared" si="9"/>
        <v>7.6686637373486841E-2</v>
      </c>
      <c r="E33" s="19">
        <f t="shared" si="9"/>
        <v>6.5007440191366658E-2</v>
      </c>
      <c r="F33" s="19">
        <f t="shared" si="9"/>
        <v>0.10976284563745542</v>
      </c>
      <c r="G33" s="19">
        <f t="shared" si="9"/>
        <v>0.13915372323420527</v>
      </c>
      <c r="H33" s="19"/>
      <c r="I33" s="19"/>
      <c r="J33" s="19"/>
      <c r="K33" s="19"/>
      <c r="L33" s="19"/>
      <c r="M33" s="19"/>
      <c r="N33" s="19">
        <f t="shared" si="9"/>
        <v>8.8383070382605275E-2</v>
      </c>
    </row>
    <row r="34" spans="1:14" ht="12.75" customHeight="1" x14ac:dyDescent="0.2">
      <c r="A34" s="20"/>
      <c r="B34" s="19">
        <f>SUM(B30:B33)</f>
        <v>1.0000000000000002</v>
      </c>
      <c r="C34" s="19">
        <f t="shared" ref="C34:N34" si="10">SUM(C30:C33)</f>
        <v>1</v>
      </c>
      <c r="D34" s="19">
        <f t="shared" si="10"/>
        <v>0.99999999999999989</v>
      </c>
      <c r="E34" s="19">
        <f t="shared" si="10"/>
        <v>0.99999999999999989</v>
      </c>
      <c r="F34" s="19">
        <f t="shared" si="10"/>
        <v>1</v>
      </c>
      <c r="G34" s="19">
        <f t="shared" si="10"/>
        <v>0.99999999999999989</v>
      </c>
      <c r="H34" s="19"/>
      <c r="I34" s="19"/>
      <c r="J34" s="19"/>
      <c r="K34" s="19"/>
      <c r="L34" s="19"/>
      <c r="M34" s="19"/>
      <c r="N34" s="19">
        <f t="shared" si="10"/>
        <v>1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2016-05-20T13:08:04Z</cp:lastPrinted>
  <dcterms:created xsi:type="dcterms:W3CDTF">2012-04-13T19:19:24Z</dcterms:created>
  <dcterms:modified xsi:type="dcterms:W3CDTF">2023-07-13T17:30:40Z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</Properties>
</file>