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berdrolaus-my.sharepoint.com/personal/susan_clary_cmpco_com/Documents/Sue's Data/MPUC Standard Offer Folders/Standard Offer MD and LG 2023/"/>
    </mc:Choice>
  </mc:AlternateContent>
  <xr:revisionPtr revIDLastSave="2" documentId="13_ncr:1_{B6D52105-7253-4B9E-AC7A-AEE79B964FF2}" xr6:coauthVersionLast="47" xr6:coauthVersionMax="47" xr10:uidLastSave="{9A4AE0E7-3A40-4036-ADA2-B8C81D6CC982}"/>
  <bookViews>
    <workbookView xWindow="25080" yWindow="-120" windowWidth="25440" windowHeight="15390" tabRatio="765" xr2:uid="{00000000-000D-0000-FFFF-FFFF00000000}"/>
  </bookViews>
  <sheets>
    <sheet name="Total KWH All Customers Voltage" sheetId="1" r:id="rId1"/>
    <sheet name="Total KWH SOP Only Voltage" sheetId="2" r:id="rId2"/>
  </sheets>
  <externalReferences>
    <externalReference r:id="rId3"/>
    <externalReference r:id="rId4"/>
  </externalReferences>
  <definedNames>
    <definedName name="_xlnm.Print_Area" localSheetId="0">'Total KWH All Customers Voltage'!$A$1:$N$35</definedName>
    <definedName name="_xlnm.Print_Area" localSheetId="1">'Total KWH SOP Only Voltage'!$A$1:$N$35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L11" i="2"/>
  <c r="K11" i="2"/>
  <c r="J11" i="2"/>
  <c r="I11" i="2"/>
  <c r="H11" i="2"/>
  <c r="G11" i="2"/>
  <c r="F11" i="2"/>
  <c r="E11" i="2"/>
  <c r="D11" i="2"/>
  <c r="C11" i="2"/>
  <c r="B11" i="2"/>
  <c r="M11" i="1"/>
  <c r="L11" i="1"/>
  <c r="K11" i="1"/>
  <c r="J11" i="1"/>
  <c r="I11" i="1"/>
  <c r="H11" i="1"/>
  <c r="G11" i="1"/>
  <c r="F11" i="1"/>
  <c r="E11" i="1"/>
  <c r="D11" i="1"/>
  <c r="C11" i="1"/>
  <c r="B11" i="1"/>
  <c r="M10" i="2"/>
  <c r="L10" i="2"/>
  <c r="K10" i="2"/>
  <c r="J10" i="2"/>
  <c r="I10" i="2"/>
  <c r="H10" i="2"/>
  <c r="G10" i="2"/>
  <c r="F10" i="2"/>
  <c r="E10" i="2"/>
  <c r="D10" i="2"/>
  <c r="C10" i="2"/>
  <c r="B10" i="2"/>
  <c r="M10" i="1"/>
  <c r="L10" i="1"/>
  <c r="K10" i="1"/>
  <c r="J10" i="1"/>
  <c r="I10" i="1"/>
  <c r="H10" i="1"/>
  <c r="G10" i="1"/>
  <c r="F10" i="1"/>
  <c r="E10" i="1"/>
  <c r="D10" i="1"/>
  <c r="C10" i="1"/>
  <c r="B10" i="1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L33" i="2" l="1"/>
  <c r="N10" i="1"/>
  <c r="K12" i="2"/>
  <c r="K26" i="2" s="1"/>
  <c r="J12" i="2"/>
  <c r="J26" i="2" s="1"/>
  <c r="G12" i="2"/>
  <c r="G27" i="2" s="1"/>
  <c r="M12" i="1"/>
  <c r="M26" i="1" s="1"/>
  <c r="L12" i="1"/>
  <c r="L26" i="1" s="1"/>
  <c r="K12" i="1"/>
  <c r="K27" i="1" s="1"/>
  <c r="J12" i="1"/>
  <c r="J26" i="1" s="1"/>
  <c r="H12" i="1"/>
  <c r="H26" i="1" s="1"/>
  <c r="G12" i="1"/>
  <c r="G26" i="1" s="1"/>
  <c r="E12" i="1"/>
  <c r="E26" i="1" s="1"/>
  <c r="D12" i="1"/>
  <c r="D26" i="1" s="1"/>
  <c r="C12" i="1"/>
  <c r="C26" i="1" s="1"/>
  <c r="B12" i="1"/>
  <c r="B27" i="1" s="1"/>
  <c r="N15" i="2"/>
  <c r="G20" i="2"/>
  <c r="E20" i="2"/>
  <c r="E33" i="2" s="1"/>
  <c r="C20" i="2"/>
  <c r="N15" i="1"/>
  <c r="I20" i="1"/>
  <c r="I32" i="1" s="1"/>
  <c r="G20" i="1"/>
  <c r="G30" i="1" s="1"/>
  <c r="E20" i="1"/>
  <c r="E30" i="1" s="1"/>
  <c r="N14" i="1"/>
  <c r="I20" i="2"/>
  <c r="F20" i="2"/>
  <c r="B20" i="2"/>
  <c r="B30" i="2" s="1"/>
  <c r="D20" i="2"/>
  <c r="D31" i="2" s="1"/>
  <c r="H20" i="2"/>
  <c r="H30" i="2" s="1"/>
  <c r="J20" i="2"/>
  <c r="J30" i="2" s="1"/>
  <c r="K20" i="2"/>
  <c r="K30" i="2" s="1"/>
  <c r="L20" i="2"/>
  <c r="L31" i="2" s="1"/>
  <c r="M20" i="2"/>
  <c r="M31" i="2" s="1"/>
  <c r="B12" i="2"/>
  <c r="B27" i="2" s="1"/>
  <c r="D20" i="1"/>
  <c r="D31" i="1" s="1"/>
  <c r="F20" i="1"/>
  <c r="F33" i="1" s="1"/>
  <c r="H20" i="1"/>
  <c r="H30" i="1" s="1"/>
  <c r="J20" i="1"/>
  <c r="J31" i="1" s="1"/>
  <c r="K20" i="1"/>
  <c r="K32" i="1" s="1"/>
  <c r="L20" i="1"/>
  <c r="L33" i="1" s="1"/>
  <c r="M20" i="1"/>
  <c r="M33" i="1" s="1"/>
  <c r="B20" i="1"/>
  <c r="B33" i="1" s="1"/>
  <c r="N18" i="1"/>
  <c r="F12" i="1"/>
  <c r="F27" i="1" s="1"/>
  <c r="I12" i="1"/>
  <c r="I26" i="1" s="1"/>
  <c r="L27" i="1" l="1"/>
  <c r="J27" i="2"/>
  <c r="K33" i="2"/>
  <c r="J32" i="1"/>
  <c r="K33" i="1"/>
  <c r="J30" i="1"/>
  <c r="J33" i="2"/>
  <c r="I33" i="1"/>
  <c r="H33" i="2"/>
  <c r="M30" i="1"/>
  <c r="L32" i="2"/>
  <c r="M30" i="2"/>
  <c r="H31" i="2"/>
  <c r="K26" i="1"/>
  <c r="K28" i="1" s="1"/>
  <c r="M31" i="1"/>
  <c r="H32" i="2"/>
  <c r="H34" i="2" s="1"/>
  <c r="M32" i="1"/>
  <c r="J31" i="2"/>
  <c r="L30" i="2"/>
  <c r="I31" i="2"/>
  <c r="I30" i="2"/>
  <c r="J27" i="1"/>
  <c r="J28" i="1" s="1"/>
  <c r="I30" i="1"/>
  <c r="I32" i="2"/>
  <c r="H31" i="1"/>
  <c r="H34" i="1" s="1"/>
  <c r="I31" i="1"/>
  <c r="H33" i="1"/>
  <c r="J28" i="2"/>
  <c r="J34" i="1"/>
  <c r="K31" i="1"/>
  <c r="K30" i="1"/>
  <c r="K34" i="1" s="1"/>
  <c r="L32" i="1"/>
  <c r="I33" i="2"/>
  <c r="J32" i="2"/>
  <c r="H32" i="1"/>
  <c r="K27" i="2"/>
  <c r="K28" i="2" s="1"/>
  <c r="L30" i="1"/>
  <c r="L34" i="2"/>
  <c r="M33" i="2"/>
  <c r="M32" i="2"/>
  <c r="K32" i="2"/>
  <c r="K31" i="2"/>
  <c r="J33" i="1"/>
  <c r="L31" i="1"/>
  <c r="I27" i="1"/>
  <c r="I28" i="1" s="1"/>
  <c r="M27" i="1"/>
  <c r="M28" i="1" s="1"/>
  <c r="L28" i="1"/>
  <c r="H27" i="1"/>
  <c r="H28" i="1" s="1"/>
  <c r="I12" i="2"/>
  <c r="N10" i="2"/>
  <c r="C27" i="1"/>
  <c r="C28" i="1" s="1"/>
  <c r="D32" i="1"/>
  <c r="B30" i="1"/>
  <c r="G26" i="2"/>
  <c r="G28" i="2" s="1"/>
  <c r="C12" i="2"/>
  <c r="C26" i="2" s="1"/>
  <c r="C20" i="1"/>
  <c r="C30" i="1" s="1"/>
  <c r="B26" i="2"/>
  <c r="B28" i="2" s="1"/>
  <c r="F12" i="2"/>
  <c r="F27" i="2" s="1"/>
  <c r="E27" i="1"/>
  <c r="E28" i="1" s="1"/>
  <c r="N14" i="2"/>
  <c r="N16" i="1"/>
  <c r="N17" i="1"/>
  <c r="E30" i="2"/>
  <c r="E31" i="2"/>
  <c r="N19" i="2"/>
  <c r="N11" i="2"/>
  <c r="M12" i="2"/>
  <c r="N16" i="2"/>
  <c r="N17" i="2"/>
  <c r="G31" i="1"/>
  <c r="G33" i="1"/>
  <c r="B31" i="1"/>
  <c r="F31" i="1"/>
  <c r="E33" i="1"/>
  <c r="F30" i="2"/>
  <c r="F31" i="2"/>
  <c r="F33" i="2"/>
  <c r="F32" i="2"/>
  <c r="E32" i="1"/>
  <c r="G27" i="1"/>
  <c r="G28" i="1" s="1"/>
  <c r="E12" i="2"/>
  <c r="E26" i="2" s="1"/>
  <c r="D33" i="2"/>
  <c r="N19" i="1"/>
  <c r="N18" i="2"/>
  <c r="N11" i="1"/>
  <c r="D12" i="2"/>
  <c r="D27" i="2" s="1"/>
  <c r="H12" i="2"/>
  <c r="L12" i="2"/>
  <c r="N12" i="1"/>
  <c r="G31" i="2"/>
  <c r="G30" i="2"/>
  <c r="G33" i="2"/>
  <c r="G32" i="2"/>
  <c r="C31" i="2"/>
  <c r="C30" i="2"/>
  <c r="C33" i="2"/>
  <c r="C32" i="2"/>
  <c r="B31" i="2"/>
  <c r="D27" i="1"/>
  <c r="D28" i="1" s="1"/>
  <c r="F26" i="1"/>
  <c r="F28" i="1" s="1"/>
  <c r="D33" i="1"/>
  <c r="F30" i="1"/>
  <c r="D30" i="1"/>
  <c r="B32" i="2"/>
  <c r="D30" i="2"/>
  <c r="B26" i="1"/>
  <c r="B28" i="1" s="1"/>
  <c r="F32" i="1"/>
  <c r="B33" i="2"/>
  <c r="E32" i="2"/>
  <c r="N20" i="2"/>
  <c r="B32" i="1"/>
  <c r="G32" i="1"/>
  <c r="E31" i="1"/>
  <c r="D32" i="2"/>
  <c r="M34" i="1" l="1"/>
  <c r="M34" i="2"/>
  <c r="H26" i="2"/>
  <c r="H27" i="2"/>
  <c r="L34" i="1"/>
  <c r="M27" i="2"/>
  <c r="M26" i="2"/>
  <c r="L26" i="2"/>
  <c r="L27" i="2"/>
  <c r="I34" i="2"/>
  <c r="I26" i="2"/>
  <c r="I27" i="2"/>
  <c r="K34" i="2"/>
  <c r="I34" i="1"/>
  <c r="J34" i="2"/>
  <c r="E34" i="1"/>
  <c r="F26" i="2"/>
  <c r="F28" i="2" s="1"/>
  <c r="C32" i="1"/>
  <c r="G34" i="1"/>
  <c r="G34" i="2"/>
  <c r="F34" i="2"/>
  <c r="N30" i="2"/>
  <c r="E34" i="2"/>
  <c r="F34" i="1"/>
  <c r="D26" i="2"/>
  <c r="D28" i="2" s="1"/>
  <c r="N20" i="1"/>
  <c r="N30" i="1" s="1"/>
  <c r="N27" i="1"/>
  <c r="C33" i="1"/>
  <c r="D34" i="1"/>
  <c r="D34" i="2"/>
  <c r="C27" i="2"/>
  <c r="C28" i="2" s="1"/>
  <c r="C31" i="1"/>
  <c r="N26" i="1"/>
  <c r="B34" i="1"/>
  <c r="N12" i="2"/>
  <c r="N26" i="2" s="1"/>
  <c r="C34" i="2"/>
  <c r="B34" i="2"/>
  <c r="E27" i="2"/>
  <c r="E28" i="2" s="1"/>
  <c r="N32" i="2"/>
  <c r="N31" i="2"/>
  <c r="N33" i="2"/>
  <c r="L28" i="2" l="1"/>
  <c r="M28" i="2"/>
  <c r="I28" i="2"/>
  <c r="H28" i="2"/>
  <c r="C34" i="1"/>
  <c r="N33" i="1"/>
  <c r="N31" i="1"/>
  <c r="N32" i="1"/>
  <c r="N28" i="1"/>
  <c r="N34" i="2"/>
  <c r="N27" i="2"/>
  <c r="N28" i="2" s="1"/>
  <c r="N34" i="1" l="1"/>
</calcChain>
</file>

<file path=xl/sharedStrings.xml><?xml version="1.0" encoding="utf-8"?>
<sst xmlns="http://schemas.openxmlformats.org/spreadsheetml/2006/main" count="79" uniqueCount="40">
  <si>
    <t>Central Maine Power Company</t>
  </si>
  <si>
    <t xml:space="preserve">Targeted Rates &amp; Contract Customers in the Core Rate Class </t>
  </si>
  <si>
    <t>They Would Have Been in Absent the Targeted Rates</t>
  </si>
  <si>
    <t>SOP Purposes All Customers</t>
  </si>
  <si>
    <t>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</si>
  <si>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</si>
  <si>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</si>
  <si>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</si>
  <si>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</si>
  <si>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</si>
  <si>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</si>
  <si>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</si>
  <si>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</si>
  <si>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</si>
  <si>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</si>
  <si>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</si>
  <si>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</si>
  <si>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</t>
  </si>
  <si>
    <t>MGS-S</t>
  </si>
  <si>
    <t>MGS-P</t>
  </si>
  <si>
    <t>Total Medium Non-Residential</t>
  </si>
  <si>
    <t>IGS-S</t>
  </si>
  <si>
    <t>IGS-P</t>
  </si>
  <si>
    <t>LGS-S</t>
  </si>
  <si>
    <t>LGS-P</t>
  </si>
  <si>
    <t>LGS-ST</t>
  </si>
  <si>
    <t>LGS-T</t>
  </si>
  <si>
    <t>Total Large Non-Residential</t>
  </si>
  <si>
    <t>Voltage Level Percentages</t>
  </si>
  <si>
    <t>Medium</t>
  </si>
  <si>
    <t xml:space="preserve">   Secondary</t>
  </si>
  <si>
    <t xml:space="preserve">   Primary</t>
  </si>
  <si>
    <t>Large</t>
  </si>
  <si>
    <t xml:space="preserve">   Subtransmission</t>
  </si>
  <si>
    <t xml:space="preserve">   Transmission</t>
  </si>
  <si>
    <t/>
  </si>
  <si>
    <t>SOP Purposes SOP Only Customers</t>
  </si>
  <si>
    <t>2022 Billing Units - All Customers - YTD As Billed</t>
  </si>
  <si>
    <t>August 2023 Bid</t>
  </si>
  <si>
    <t>2022 Billing Units - SOP Only Customers - YTD As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</si>
</sst>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 applyFill="1" applyAlignment="1">
      <alignment horizontal="centerContinuous"/>
    </xf>
    <xf numFmtId="0" fontId="1" fillId="0" borderId="0" xfId="1" applyFont="1" applyFill="1"/>
    <xf numFmtId="0" fontId="1" fillId="0" borderId="0" xfId="1" applyFill="1" applyAlignment="1">
      <alignment horizontal="centerContinuous"/>
    </xf>
    <xf numFmtId="0" fontId="1" fillId="0" borderId="0" xfId="1" applyFill="1"/>
    <xf numFmtId="0" fontId="3" fillId="0" borderId="0" xfId="1" applyFont="1" applyFill="1" applyBorder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Continuous"/>
    </xf>
    <xf numFmtId="0" fontId="5" fillId="0" borderId="3" xfId="1" applyFont="1" applyFill="1" applyBorder="1" applyAlignment="1">
      <alignment horizontal="centerContinuous"/>
    </xf>
    <xf numFmtId="0" fontId="6" fillId="0" borderId="4" xfId="2" applyFont="1" applyFill="1" applyBorder="1" applyAlignment="1">
      <alignment horizontal="left" wrapText="1"/>
    </xf>
    <xf numFmtId="3" fontId="1" fillId="0" borderId="0" xfId="1" applyNumberFormat="1" applyFill="1" applyBorder="1"/>
    <xf numFmtId="3" fontId="1" fillId="0" borderId="5" xfId="1" applyNumberFormat="1" applyFill="1" applyBorder="1"/>
    <xf numFmtId="0" fontId="6" fillId="0" borderId="1" xfId="2" applyFont="1" applyFill="1" applyBorder="1" applyAlignment="1">
      <alignment horizontal="left" wrapText="1"/>
    </xf>
    <xf numFmtId="3" fontId="1" fillId="0" borderId="2" xfId="1" applyNumberFormat="1" applyFill="1" applyBorder="1"/>
    <xf numFmtId="3" fontId="1" fillId="0" borderId="1" xfId="1" applyNumberFormat="1" applyFill="1" applyBorder="1"/>
    <xf numFmtId="0" fontId="1" fillId="0" borderId="1" xfId="1" applyFont="1" applyFill="1" applyBorder="1"/>
    <xf numFmtId="3" fontId="1" fillId="0" borderId="0" xfId="1" applyNumberFormat="1" applyFill="1"/>
    <xf numFmtId="0" fontId="1" fillId="0" borderId="0" xfId="1" applyFont="1" applyFill="1" applyBorder="1"/>
    <xf numFmtId="164" fontId="1" fillId="0" borderId="0" xfId="3" applyNumberFormat="1" applyFill="1" applyBorder="1"/>
    <xf numFmtId="0" fontId="1" fillId="0" borderId="0" xfId="1" applyFill="1" applyBorder="1"/>
    <xf numFmtId="0" fontId="7" fillId="0" borderId="0" xfId="1" applyFont="1" applyFill="1"/>
    <xf numFmtId="3" fontId="1" fillId="0" borderId="6" xfId="1" applyNumberFormat="1" applyFill="1" applyBorder="1"/>
    <xf numFmtId="0" fontId="6" fillId="0" borderId="0" xfId="2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centerContinuous"/>
    </xf>
    <xf numFmtId="0" fontId="8" fillId="0" borderId="0" xfId="1" applyFont="1" applyFill="1" applyAlignment="1">
      <alignment horizontal="centerContinuous"/>
    </xf>
    <xf numFmtId="0" fontId="8" fillId="0" borderId="0" xfId="1" applyFont="1" applyFill="1"/>
  </cellXfs>
  <cellStyles count="4">
    <cellStyle name="Normal" xfId="0" builtinId="0"/>
    <cellStyle name="Normal_AllinCoreRecalculated2" xfId="1" xr:uid="{00000000-0005-0000-0000-000001000000}"/>
    <cellStyle name="Normal_Sheet1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dium%20As%20Billed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arge%20As%20Billed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 Summary MGS-S"/>
      <sheetName val="CY Summary MGS-P"/>
      <sheetName val="CY Summary MGS"/>
    </sheetNames>
    <sheetDataSet>
      <sheetData sheetId="0">
        <row r="12">
          <cell r="C12">
            <v>169530189.07399997</v>
          </cell>
          <cell r="D12">
            <v>148291046.29999998</v>
          </cell>
          <cell r="E12">
            <v>170890130.89899999</v>
          </cell>
          <cell r="F12">
            <v>148325306.85400003</v>
          </cell>
          <cell r="G12">
            <v>148715799.98099998</v>
          </cell>
          <cell r="H12">
            <v>159989250.502</v>
          </cell>
          <cell r="I12">
            <v>171066216.70600003</v>
          </cell>
          <cell r="J12">
            <v>191601341.95699999</v>
          </cell>
          <cell r="K12">
            <v>177902993.28400001</v>
          </cell>
          <cell r="L12">
            <v>144887897.48700002</v>
          </cell>
          <cell r="M12">
            <v>145808720.322</v>
          </cell>
          <cell r="N12">
            <v>161430711.73700002</v>
          </cell>
        </row>
        <row r="19">
          <cell r="C19">
            <v>64995888.022999994</v>
          </cell>
          <cell r="D19">
            <v>56127194.472999997</v>
          </cell>
          <cell r="E19">
            <v>62974137.708000004</v>
          </cell>
          <cell r="F19">
            <v>52570180.211999997</v>
          </cell>
          <cell r="G19">
            <v>52315761.673</v>
          </cell>
          <cell r="H19">
            <v>58120284.659999996</v>
          </cell>
          <cell r="I19">
            <v>64236834.703999996</v>
          </cell>
          <cell r="J19">
            <v>73689891.808999985</v>
          </cell>
          <cell r="K19">
            <v>66401216.894999988</v>
          </cell>
          <cell r="L19">
            <v>51915941.77799999</v>
          </cell>
          <cell r="M19">
            <v>48785878.457000002</v>
          </cell>
          <cell r="N19">
            <v>57080316.370999999</v>
          </cell>
        </row>
      </sheetData>
      <sheetData sheetId="1">
        <row r="12">
          <cell r="C12">
            <v>7188684.9189999998</v>
          </cell>
          <cell r="D12">
            <v>6239423.2970000003</v>
          </cell>
          <cell r="E12">
            <v>6947807.8259999985</v>
          </cell>
          <cell r="F12">
            <v>5859485.8320000004</v>
          </cell>
          <cell r="G12">
            <v>7613770.4630000014</v>
          </cell>
          <cell r="H12">
            <v>6105879.3450000007</v>
          </cell>
          <cell r="I12">
            <v>6342759.0930000003</v>
          </cell>
          <cell r="J12">
            <v>7505601.7980000004</v>
          </cell>
          <cell r="K12">
            <v>7022611.6170000006</v>
          </cell>
          <cell r="L12">
            <v>6068806.3969999999</v>
          </cell>
          <cell r="M12">
            <v>5979943.2469999995</v>
          </cell>
          <cell r="N12">
            <v>6471217.1400000015</v>
          </cell>
        </row>
        <row r="19">
          <cell r="C19">
            <v>2818900.7280000001</v>
          </cell>
          <cell r="D19">
            <v>2392961.1720000003</v>
          </cell>
          <cell r="E19">
            <v>2570198.1409999998</v>
          </cell>
          <cell r="F19">
            <v>2176144.0329999998</v>
          </cell>
          <cell r="G19">
            <v>2114970.7379999999</v>
          </cell>
          <cell r="H19">
            <v>2034688.2150000001</v>
          </cell>
          <cell r="I19">
            <v>2091747.44</v>
          </cell>
          <cell r="J19">
            <v>2596546.7709999997</v>
          </cell>
          <cell r="K19">
            <v>2289489.7220000001</v>
          </cell>
          <cell r="L19">
            <v>1840624.1459999999</v>
          </cell>
          <cell r="M19">
            <v>1984232.9</v>
          </cell>
          <cell r="N19">
            <v>2051874.2320000001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ll  CY"/>
      <sheetName val="Summary SOP CY"/>
    </sheetNames>
    <sheetDataSet>
      <sheetData sheetId="0">
        <row r="11">
          <cell r="C11">
            <v>34274200.039999992</v>
          </cell>
          <cell r="D11">
            <v>28190822.602000002</v>
          </cell>
          <cell r="E11">
            <v>35926865.487999991</v>
          </cell>
          <cell r="F11">
            <v>32532068.95700001</v>
          </cell>
          <cell r="G11">
            <v>33221567.944999993</v>
          </cell>
          <cell r="H11">
            <v>38615436.365000002</v>
          </cell>
          <cell r="I11">
            <v>39261688.651999995</v>
          </cell>
          <cell r="J11">
            <v>42455135.919000015</v>
          </cell>
          <cell r="K11">
            <v>42144369.113999963</v>
          </cell>
          <cell r="L11">
            <v>35164493.976000004</v>
          </cell>
          <cell r="M11">
            <v>29857554.464000002</v>
          </cell>
          <cell r="N11">
            <v>34215455.642000005</v>
          </cell>
        </row>
        <row r="20">
          <cell r="C20">
            <v>12551809.758000005</v>
          </cell>
          <cell r="D20">
            <v>9585590.4489999991</v>
          </cell>
          <cell r="E20">
            <v>14038559.445</v>
          </cell>
          <cell r="F20">
            <v>10602817.433999998</v>
          </cell>
          <cell r="G20">
            <v>11545572.603000002</v>
          </cell>
          <cell r="H20">
            <v>12218776.944000002</v>
          </cell>
          <cell r="I20">
            <v>11814346.841999996</v>
          </cell>
          <cell r="J20">
            <v>15302562.624</v>
          </cell>
          <cell r="K20">
            <v>14326624.344999995</v>
          </cell>
          <cell r="L20">
            <v>10484866.038000003</v>
          </cell>
          <cell r="M20">
            <v>10103058.505000003</v>
          </cell>
          <cell r="N20">
            <v>12759023.584999997</v>
          </cell>
        </row>
        <row r="29">
          <cell r="C29">
            <v>5868639.5590000004</v>
          </cell>
          <cell r="D29">
            <v>5346817.66</v>
          </cell>
          <cell r="E29">
            <v>5578544.8200000003</v>
          </cell>
          <cell r="F29">
            <v>5867028.9609999992</v>
          </cell>
          <cell r="G29">
            <v>6978555.6290000007</v>
          </cell>
          <cell r="H29">
            <v>7831352.1559999995</v>
          </cell>
          <cell r="I29">
            <v>7484257.398</v>
          </cell>
          <cell r="J29">
            <v>9220979.9560000002</v>
          </cell>
          <cell r="K29">
            <v>8420051.6009999998</v>
          </cell>
          <cell r="L29">
            <v>9331033.3379999995</v>
          </cell>
          <cell r="M29">
            <v>7082396.7670000009</v>
          </cell>
          <cell r="N29">
            <v>7957796.1129999999</v>
          </cell>
        </row>
        <row r="38">
          <cell r="C38">
            <v>45904841.461999997</v>
          </cell>
          <cell r="D38">
            <v>26304614.103</v>
          </cell>
          <cell r="E38">
            <v>59663016.381999999</v>
          </cell>
          <cell r="F38">
            <v>42467926.077</v>
          </cell>
          <cell r="G38">
            <v>45812307.352000013</v>
          </cell>
          <cell r="H38">
            <v>50681300.779000007</v>
          </cell>
          <cell r="I38">
            <v>48713651.107999995</v>
          </cell>
          <cell r="J38">
            <v>53244381.506000005</v>
          </cell>
          <cell r="K38">
            <v>57277946.096999988</v>
          </cell>
          <cell r="L38">
            <v>44415298.638999999</v>
          </cell>
          <cell r="M38">
            <v>38222732.583999999</v>
          </cell>
          <cell r="N38">
            <v>49319772.681999996</v>
          </cell>
        </row>
        <row r="47">
          <cell r="C47">
            <v>66987267.271999992</v>
          </cell>
          <cell r="D47">
            <v>22056559.483999997</v>
          </cell>
          <cell r="E47">
            <v>92830023.604999989</v>
          </cell>
          <cell r="F47">
            <v>31675207.375000007</v>
          </cell>
          <cell r="G47">
            <v>54092734.483999997</v>
          </cell>
          <cell r="H47">
            <v>51809463.693999998</v>
          </cell>
          <cell r="I47">
            <v>36806063.191000007</v>
          </cell>
          <cell r="J47">
            <v>68459868.770000011</v>
          </cell>
          <cell r="K47">
            <v>59782523.001000002</v>
          </cell>
          <cell r="L47">
            <v>19487143.300000004</v>
          </cell>
          <cell r="M47">
            <v>30443265.540999997</v>
          </cell>
          <cell r="N47">
            <v>57115131.096999988</v>
          </cell>
        </row>
        <row r="56">
          <cell r="C56">
            <v>35602935.185000002</v>
          </cell>
          <cell r="D56">
            <v>19460564.259999998</v>
          </cell>
          <cell r="E56">
            <v>57508242.022999994</v>
          </cell>
          <cell r="F56">
            <v>10525129.224000001</v>
          </cell>
          <cell r="G56">
            <v>53627560.682999998</v>
          </cell>
          <cell r="H56">
            <v>65989523.648000009</v>
          </cell>
          <cell r="I56">
            <v>22545185.807999998</v>
          </cell>
          <cell r="J56">
            <v>42766453.299000002</v>
          </cell>
          <cell r="K56">
            <v>63909870.598000005</v>
          </cell>
          <cell r="L56">
            <v>29799145.629000001</v>
          </cell>
          <cell r="M56">
            <v>21868671.129999999</v>
          </cell>
          <cell r="N56">
            <v>37391309.295999996</v>
          </cell>
        </row>
      </sheetData>
      <sheetData sheetId="1">
        <row r="11">
          <cell r="C11">
            <v>3542281.6750000007</v>
          </cell>
          <cell r="D11">
            <v>2520401.4300000006</v>
          </cell>
          <cell r="E11">
            <v>2912589.98</v>
          </cell>
          <cell r="F11">
            <v>2554671.1109999996</v>
          </cell>
          <cell r="G11">
            <v>1765676.7199999997</v>
          </cell>
          <cell r="H11">
            <v>2294218.71</v>
          </cell>
          <cell r="I11">
            <v>2107286.7599999998</v>
          </cell>
          <cell r="J11">
            <v>1920265.19</v>
          </cell>
          <cell r="K11">
            <v>2659490.7250000001</v>
          </cell>
          <cell r="L11">
            <v>3076444.2250000001</v>
          </cell>
          <cell r="M11">
            <v>2561262.2450000001</v>
          </cell>
          <cell r="N11">
            <v>1841064.6810000001</v>
          </cell>
        </row>
        <row r="20">
          <cell r="C20">
            <v>749897.12999999989</v>
          </cell>
          <cell r="D20">
            <v>519939.79700000002</v>
          </cell>
          <cell r="E20">
            <v>910567.723</v>
          </cell>
          <cell r="F20">
            <v>838053.16500000004</v>
          </cell>
          <cell r="G20">
            <v>880683.17099999997</v>
          </cell>
          <cell r="H20">
            <v>1096320.6370000001</v>
          </cell>
          <cell r="I20">
            <v>1273907.2790000001</v>
          </cell>
          <cell r="J20">
            <v>1269655.983</v>
          </cell>
          <cell r="K20">
            <v>1382947.7549999999</v>
          </cell>
          <cell r="L20">
            <v>1171051.5780000002</v>
          </cell>
          <cell r="M20">
            <v>777961.65</v>
          </cell>
          <cell r="N20">
            <v>1534477.6449999998</v>
          </cell>
        </row>
        <row r="29"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</row>
        <row r="38">
          <cell r="C38">
            <v>16482.599999999999</v>
          </cell>
          <cell r="D38">
            <v>18191.7</v>
          </cell>
          <cell r="E38">
            <v>13622.4</v>
          </cell>
          <cell r="F38">
            <v>12071.7</v>
          </cell>
          <cell r="G38">
            <v>762495.8</v>
          </cell>
          <cell r="H38">
            <v>849160.89999999991</v>
          </cell>
          <cell r="I38">
            <v>829587.75</v>
          </cell>
          <cell r="J38">
            <v>897476.7</v>
          </cell>
          <cell r="K38">
            <v>772081.55</v>
          </cell>
          <cell r="L38">
            <v>1422357.65</v>
          </cell>
          <cell r="M38">
            <v>1589716.8</v>
          </cell>
          <cell r="N38">
            <v>1347350.95</v>
          </cell>
        </row>
        <row r="47">
          <cell r="C47">
            <v>712838.42800000007</v>
          </cell>
          <cell r="D47">
            <v>1264134.156</v>
          </cell>
          <cell r="E47">
            <v>1901116.317</v>
          </cell>
          <cell r="F47">
            <v>1267899.6739999999</v>
          </cell>
          <cell r="G47">
            <v>1503120.1269999999</v>
          </cell>
          <cell r="H47">
            <v>1926119.4670000002</v>
          </cell>
          <cell r="I47">
            <v>2772019.9739999999</v>
          </cell>
          <cell r="J47">
            <v>2929176.4779999997</v>
          </cell>
          <cell r="K47">
            <v>3196125.7479999997</v>
          </cell>
          <cell r="L47">
            <v>2611178.4790000003</v>
          </cell>
          <cell r="M47">
            <v>344420.27799999999</v>
          </cell>
          <cell r="N47">
            <v>206425.43700000001</v>
          </cell>
        </row>
        <row r="56">
          <cell r="C56">
            <v>223981.14999999997</v>
          </cell>
          <cell r="D56">
            <v>117185.20999999999</v>
          </cell>
          <cell r="E56">
            <v>144157.639</v>
          </cell>
          <cell r="F56">
            <v>186730.44099999999</v>
          </cell>
          <cell r="G56">
            <v>1043224.1680000001</v>
          </cell>
          <cell r="H56">
            <v>510018.549</v>
          </cell>
          <cell r="I56">
            <v>290223.11</v>
          </cell>
          <cell r="J56">
            <v>436023.44200000004</v>
          </cell>
          <cell r="K56">
            <v>552099.87100000004</v>
          </cell>
          <cell r="L56">
            <v>490631.44800000003</v>
          </cell>
          <cell r="M56">
            <v>140524.88</v>
          </cell>
          <cell r="N56">
            <v>118417.32799999999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zoomScaleNormal="100" workbookViewId="0"/>
  </sheetViews>
  <sheetFormatPr defaultColWidth="9.140625" defaultRowHeight="12.75" x14ac:dyDescent="0.2"/>
  <cols>
    <col min="1" max="1" width="31.28515625" style="4" customWidth="1"/>
    <col min="2" max="2" width="17.28515625" style="4" bestFit="1" customWidth="1"/>
    <col min="3" max="3" width="12.7109375" style="4" bestFit="1" customWidth="1"/>
    <col min="4" max="5" width="12.42578125" style="4" bestFit="1" customWidth="1"/>
    <col min="6" max="7" width="15" style="4" bestFit="1" customWidth="1"/>
    <col min="8" max="11" width="14.85546875" style="4" bestFit="1" customWidth="1"/>
    <col min="12" max="12" width="16.42578125" style="4" bestFit="1" customWidth="1"/>
    <col min="13" max="13" width="11.28515625" style="4" customWidth="1"/>
    <col min="14" max="14" width="13.7109375" style="4" bestFit="1" customWidth="1"/>
    <col min="15" max="16384" width="9.140625" style="4"/>
  </cols>
  <sheetData>
    <row r="1" spans="1:14" x14ac:dyDescent="0.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26" customFormat="1" x14ac:dyDescent="0.2">
      <c r="A5" s="24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26" customFormat="1" x14ac:dyDescent="0.2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2.75" customHeight="1" x14ac:dyDescent="0.2">
      <c r="A7" s="6"/>
    </row>
    <row r="8" spans="1:14" ht="12.75" customHeight="1" x14ac:dyDescent="0.2"/>
    <row r="9" spans="1:14" ht="12.75" customHeight="1" x14ac:dyDescent="0.2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9" t="s">
        <v>17</v>
      </c>
    </row>
    <row r="10" spans="1:14" ht="12.75" customHeight="1" x14ac:dyDescent="0.2">
      <c r="A10" s="10" t="s">
        <v>18</v>
      </c>
      <c r="B10" s="11">
        <f>'[1]CY Summary MGS-S'!C$12</f>
        <v>169530189.07399997</v>
      </c>
      <c r="C10" s="11">
        <f>'[1]CY Summary MGS-S'!D$12</f>
        <v>148291046.29999998</v>
      </c>
      <c r="D10" s="11">
        <f>'[1]CY Summary MGS-S'!E$12</f>
        <v>170890130.89899999</v>
      </c>
      <c r="E10" s="11">
        <f>'[1]CY Summary MGS-S'!F$12</f>
        <v>148325306.85400003</v>
      </c>
      <c r="F10" s="11">
        <f>'[1]CY Summary MGS-S'!G$12</f>
        <v>148715799.98099998</v>
      </c>
      <c r="G10" s="11">
        <f>'[1]CY Summary MGS-S'!H$12</f>
        <v>159989250.502</v>
      </c>
      <c r="H10" s="11">
        <f>'[1]CY Summary MGS-S'!I$12</f>
        <v>171066216.70600003</v>
      </c>
      <c r="I10" s="11">
        <f>'[1]CY Summary MGS-S'!J$12</f>
        <v>191601341.95699999</v>
      </c>
      <c r="J10" s="11">
        <f>'[1]CY Summary MGS-S'!K$12</f>
        <v>177902993.28400001</v>
      </c>
      <c r="K10" s="11">
        <f>'[1]CY Summary MGS-S'!L$12</f>
        <v>144887897.48700002</v>
      </c>
      <c r="L10" s="11">
        <f>'[1]CY Summary MGS-S'!M$12</f>
        <v>145808720.322</v>
      </c>
      <c r="M10" s="11">
        <f>'[1]CY Summary MGS-S'!N$12</f>
        <v>161430711.73700002</v>
      </c>
      <c r="N10" s="12">
        <f>SUM(B10:M10)</f>
        <v>1938439605.1029999</v>
      </c>
    </row>
    <row r="11" spans="1:14" ht="12.75" customHeight="1" x14ac:dyDescent="0.2">
      <c r="A11" s="10" t="s">
        <v>19</v>
      </c>
      <c r="B11" s="11">
        <f>'[1]CY Summary MGS-P'!C$12</f>
        <v>7188684.9189999998</v>
      </c>
      <c r="C11" s="11">
        <f>'[1]CY Summary MGS-P'!D$12</f>
        <v>6239423.2970000003</v>
      </c>
      <c r="D11" s="11">
        <f>'[1]CY Summary MGS-P'!E$12</f>
        <v>6947807.8259999985</v>
      </c>
      <c r="E11" s="11">
        <f>'[1]CY Summary MGS-P'!F$12</f>
        <v>5859485.8320000004</v>
      </c>
      <c r="F11" s="11">
        <f>'[1]CY Summary MGS-P'!G$12</f>
        <v>7613770.4630000014</v>
      </c>
      <c r="G11" s="11">
        <f>'[1]CY Summary MGS-P'!H$12</f>
        <v>6105879.3450000007</v>
      </c>
      <c r="H11" s="11">
        <f>'[1]CY Summary MGS-P'!I$12</f>
        <v>6342759.0930000003</v>
      </c>
      <c r="I11" s="11">
        <f>'[1]CY Summary MGS-P'!J$12</f>
        <v>7505601.7980000004</v>
      </c>
      <c r="J11" s="11">
        <f>'[1]CY Summary MGS-P'!K$12</f>
        <v>7022611.6170000006</v>
      </c>
      <c r="K11" s="11">
        <f>'[1]CY Summary MGS-P'!L$12</f>
        <v>6068806.3969999999</v>
      </c>
      <c r="L11" s="11">
        <f>'[1]CY Summary MGS-P'!M$12</f>
        <v>5979943.2469999995</v>
      </c>
      <c r="M11" s="11">
        <f>'[1]CY Summary MGS-P'!N$12</f>
        <v>6471217.1400000015</v>
      </c>
      <c r="N11" s="12">
        <f>SUM(B11:M11)</f>
        <v>79345990.973999992</v>
      </c>
    </row>
    <row r="12" spans="1:14" ht="12.75" customHeight="1" x14ac:dyDescent="0.2">
      <c r="A12" s="13" t="s">
        <v>20</v>
      </c>
      <c r="B12" s="14">
        <f>SUM(B10:B11)</f>
        <v>176718873.99299997</v>
      </c>
      <c r="C12" s="14">
        <f t="shared" ref="C12:M12" si="0">SUM(C10:C11)</f>
        <v>154530469.59699997</v>
      </c>
      <c r="D12" s="14">
        <f t="shared" si="0"/>
        <v>177837938.72499999</v>
      </c>
      <c r="E12" s="14">
        <f t="shared" si="0"/>
        <v>154184792.68600002</v>
      </c>
      <c r="F12" s="14">
        <f t="shared" si="0"/>
        <v>156329570.44399998</v>
      </c>
      <c r="G12" s="14">
        <f t="shared" si="0"/>
        <v>166095129.847</v>
      </c>
      <c r="H12" s="14">
        <f t="shared" si="0"/>
        <v>177408975.79900002</v>
      </c>
      <c r="I12" s="14">
        <f t="shared" si="0"/>
        <v>199106943.755</v>
      </c>
      <c r="J12" s="14">
        <f t="shared" si="0"/>
        <v>184925604.90100002</v>
      </c>
      <c r="K12" s="14">
        <f t="shared" si="0"/>
        <v>150956703.884</v>
      </c>
      <c r="L12" s="14">
        <f t="shared" si="0"/>
        <v>151788663.56900001</v>
      </c>
      <c r="M12" s="14">
        <f t="shared" si="0"/>
        <v>167901928.87700003</v>
      </c>
      <c r="N12" s="15">
        <f>SUM(B12:M12)</f>
        <v>2017785596.0770004</v>
      </c>
    </row>
    <row r="13" spans="1:14" ht="12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"/>
    </row>
    <row r="14" spans="1:14" ht="12.75" customHeight="1" x14ac:dyDescent="0.2">
      <c r="A14" s="10" t="s">
        <v>21</v>
      </c>
      <c r="B14" s="11">
        <f>'[2]Summary All  CY'!C$11</f>
        <v>34274200.039999992</v>
      </c>
      <c r="C14" s="11">
        <f>'[2]Summary All  CY'!D$11</f>
        <v>28190822.602000002</v>
      </c>
      <c r="D14" s="11">
        <f>'[2]Summary All  CY'!E$11</f>
        <v>35926865.487999991</v>
      </c>
      <c r="E14" s="11">
        <f>'[2]Summary All  CY'!F$11</f>
        <v>32532068.95700001</v>
      </c>
      <c r="F14" s="11">
        <f>'[2]Summary All  CY'!G$11</f>
        <v>33221567.944999993</v>
      </c>
      <c r="G14" s="11">
        <f>'[2]Summary All  CY'!H$11</f>
        <v>38615436.365000002</v>
      </c>
      <c r="H14" s="11">
        <f>'[2]Summary All  CY'!I$11</f>
        <v>39261688.651999995</v>
      </c>
      <c r="I14" s="11">
        <f>'[2]Summary All  CY'!J$11</f>
        <v>42455135.919000015</v>
      </c>
      <c r="J14" s="11">
        <f>'[2]Summary All  CY'!K$11</f>
        <v>42144369.113999963</v>
      </c>
      <c r="K14" s="11">
        <f>'[2]Summary All  CY'!L$11</f>
        <v>35164493.976000004</v>
      </c>
      <c r="L14" s="11">
        <f>'[2]Summary All  CY'!M$11</f>
        <v>29857554.464000002</v>
      </c>
      <c r="M14" s="11">
        <f>'[2]Summary All  CY'!N$11</f>
        <v>34215455.642000005</v>
      </c>
      <c r="N14" s="12">
        <f>SUM(B14:M14)</f>
        <v>425859659.16399997</v>
      </c>
    </row>
    <row r="15" spans="1:14" ht="12.75" customHeight="1" x14ac:dyDescent="0.2">
      <c r="A15" s="10" t="s">
        <v>22</v>
      </c>
      <c r="B15" s="11">
        <f>'[2]Summary All  CY'!C$20</f>
        <v>12551809.758000005</v>
      </c>
      <c r="C15" s="11">
        <f>'[2]Summary All  CY'!D$20</f>
        <v>9585590.4489999991</v>
      </c>
      <c r="D15" s="11">
        <f>'[2]Summary All  CY'!E$20</f>
        <v>14038559.445</v>
      </c>
      <c r="E15" s="11">
        <f>'[2]Summary All  CY'!F$20</f>
        <v>10602817.433999998</v>
      </c>
      <c r="F15" s="11">
        <f>'[2]Summary All  CY'!G$20</f>
        <v>11545572.603000002</v>
      </c>
      <c r="G15" s="11">
        <f>'[2]Summary All  CY'!H$20</f>
        <v>12218776.944000002</v>
      </c>
      <c r="H15" s="11">
        <f>'[2]Summary All  CY'!I$20</f>
        <v>11814346.841999996</v>
      </c>
      <c r="I15" s="11">
        <f>'[2]Summary All  CY'!J$20</f>
        <v>15302562.624</v>
      </c>
      <c r="J15" s="11">
        <f>'[2]Summary All  CY'!K$20</f>
        <v>14326624.344999995</v>
      </c>
      <c r="K15" s="11">
        <f>'[2]Summary All  CY'!L$20</f>
        <v>10484866.038000003</v>
      </c>
      <c r="L15" s="11">
        <f>'[2]Summary All  CY'!M$20</f>
        <v>10103058.505000003</v>
      </c>
      <c r="M15" s="11">
        <f>'[2]Summary All  CY'!N$20</f>
        <v>12759023.584999997</v>
      </c>
      <c r="N15" s="12">
        <f t="shared" ref="N15:N20" si="1">SUM(B15:M15)</f>
        <v>145333608.572</v>
      </c>
    </row>
    <row r="16" spans="1:14" ht="12.75" customHeight="1" x14ac:dyDescent="0.2">
      <c r="A16" s="10" t="s">
        <v>23</v>
      </c>
      <c r="B16" s="11">
        <f>'[2]Summary All  CY'!C$29</f>
        <v>5868639.5590000004</v>
      </c>
      <c r="C16" s="11">
        <f>'[2]Summary All  CY'!D$29</f>
        <v>5346817.66</v>
      </c>
      <c r="D16" s="11">
        <f>'[2]Summary All  CY'!E$29</f>
        <v>5578544.8200000003</v>
      </c>
      <c r="E16" s="11">
        <f>'[2]Summary All  CY'!F$29</f>
        <v>5867028.9609999992</v>
      </c>
      <c r="F16" s="11">
        <f>'[2]Summary All  CY'!G$29</f>
        <v>6978555.6290000007</v>
      </c>
      <c r="G16" s="11">
        <f>'[2]Summary All  CY'!H$29</f>
        <v>7831352.1559999995</v>
      </c>
      <c r="H16" s="11">
        <f>'[2]Summary All  CY'!I$29</f>
        <v>7484257.398</v>
      </c>
      <c r="I16" s="11">
        <f>'[2]Summary All  CY'!J$29</f>
        <v>9220979.9560000002</v>
      </c>
      <c r="J16" s="11">
        <f>'[2]Summary All  CY'!K$29</f>
        <v>8420051.6009999998</v>
      </c>
      <c r="K16" s="11">
        <f>'[2]Summary All  CY'!L$29</f>
        <v>9331033.3379999995</v>
      </c>
      <c r="L16" s="11">
        <f>'[2]Summary All  CY'!M$29</f>
        <v>7082396.7670000009</v>
      </c>
      <c r="M16" s="11">
        <f>'[2]Summary All  CY'!N$29</f>
        <v>7957796.1129999999</v>
      </c>
      <c r="N16" s="12">
        <f t="shared" si="1"/>
        <v>86967453.958000004</v>
      </c>
    </row>
    <row r="17" spans="1:14" ht="12.75" customHeight="1" x14ac:dyDescent="0.2">
      <c r="A17" s="10" t="s">
        <v>24</v>
      </c>
      <c r="B17" s="11">
        <f>'[2]Summary All  CY'!C$38</f>
        <v>45904841.461999997</v>
      </c>
      <c r="C17" s="11">
        <f>'[2]Summary All  CY'!D$38</f>
        <v>26304614.103</v>
      </c>
      <c r="D17" s="11">
        <f>'[2]Summary All  CY'!E$38</f>
        <v>59663016.381999999</v>
      </c>
      <c r="E17" s="11">
        <f>'[2]Summary All  CY'!F$38</f>
        <v>42467926.077</v>
      </c>
      <c r="F17" s="11">
        <f>'[2]Summary All  CY'!G$38</f>
        <v>45812307.352000013</v>
      </c>
      <c r="G17" s="11">
        <f>'[2]Summary All  CY'!H$38</f>
        <v>50681300.779000007</v>
      </c>
      <c r="H17" s="11">
        <f>'[2]Summary All  CY'!I$38</f>
        <v>48713651.107999995</v>
      </c>
      <c r="I17" s="11">
        <f>'[2]Summary All  CY'!J$38</f>
        <v>53244381.506000005</v>
      </c>
      <c r="J17" s="11">
        <f>'[2]Summary All  CY'!K$38</f>
        <v>57277946.096999988</v>
      </c>
      <c r="K17" s="11">
        <f>'[2]Summary All  CY'!L$38</f>
        <v>44415298.638999999</v>
      </c>
      <c r="L17" s="11">
        <f>'[2]Summary All  CY'!M$38</f>
        <v>38222732.583999999</v>
      </c>
      <c r="M17" s="11">
        <f>'[2]Summary All  CY'!N$38</f>
        <v>49319772.681999996</v>
      </c>
      <c r="N17" s="12">
        <f t="shared" si="1"/>
        <v>562027788.77099991</v>
      </c>
    </row>
    <row r="18" spans="1:14" ht="12.75" customHeight="1" x14ac:dyDescent="0.2">
      <c r="A18" s="10" t="s">
        <v>25</v>
      </c>
      <c r="B18" s="11">
        <f>'[2]Summary All  CY'!C$47</f>
        <v>66987267.271999992</v>
      </c>
      <c r="C18" s="11">
        <f>'[2]Summary All  CY'!D$47</f>
        <v>22056559.483999997</v>
      </c>
      <c r="D18" s="11">
        <f>'[2]Summary All  CY'!E$47</f>
        <v>92830023.604999989</v>
      </c>
      <c r="E18" s="11">
        <f>'[2]Summary All  CY'!F$47</f>
        <v>31675207.375000007</v>
      </c>
      <c r="F18" s="11">
        <f>'[2]Summary All  CY'!G$47</f>
        <v>54092734.483999997</v>
      </c>
      <c r="G18" s="11">
        <f>'[2]Summary All  CY'!H$47</f>
        <v>51809463.693999998</v>
      </c>
      <c r="H18" s="11">
        <f>'[2]Summary All  CY'!I$47</f>
        <v>36806063.191000007</v>
      </c>
      <c r="I18" s="11">
        <f>'[2]Summary All  CY'!J$47</f>
        <v>68459868.770000011</v>
      </c>
      <c r="J18" s="11">
        <f>'[2]Summary All  CY'!K$47</f>
        <v>59782523.001000002</v>
      </c>
      <c r="K18" s="11">
        <f>'[2]Summary All  CY'!L$47</f>
        <v>19487143.300000004</v>
      </c>
      <c r="L18" s="11">
        <f>'[2]Summary All  CY'!M$47</f>
        <v>30443265.540999997</v>
      </c>
      <c r="M18" s="11">
        <f>'[2]Summary All  CY'!N$47</f>
        <v>57115131.096999988</v>
      </c>
      <c r="N18" s="12">
        <f t="shared" si="1"/>
        <v>591545250.81400001</v>
      </c>
    </row>
    <row r="19" spans="1:14" ht="12.75" customHeight="1" x14ac:dyDescent="0.2">
      <c r="A19" s="10" t="s">
        <v>26</v>
      </c>
      <c r="B19" s="11">
        <f>'[2]Summary All  CY'!C$56</f>
        <v>35602935.185000002</v>
      </c>
      <c r="C19" s="11">
        <f>'[2]Summary All  CY'!D$56</f>
        <v>19460564.259999998</v>
      </c>
      <c r="D19" s="11">
        <f>'[2]Summary All  CY'!E$56</f>
        <v>57508242.022999994</v>
      </c>
      <c r="E19" s="11">
        <f>'[2]Summary All  CY'!F$56</f>
        <v>10525129.224000001</v>
      </c>
      <c r="F19" s="11">
        <f>'[2]Summary All  CY'!G$56</f>
        <v>53627560.682999998</v>
      </c>
      <c r="G19" s="11">
        <f>'[2]Summary All  CY'!H$56</f>
        <v>65989523.648000009</v>
      </c>
      <c r="H19" s="11">
        <f>'[2]Summary All  CY'!I$56</f>
        <v>22545185.807999998</v>
      </c>
      <c r="I19" s="11">
        <f>'[2]Summary All  CY'!J$56</f>
        <v>42766453.299000002</v>
      </c>
      <c r="J19" s="11">
        <f>'[2]Summary All  CY'!K$56</f>
        <v>63909870.598000005</v>
      </c>
      <c r="K19" s="11">
        <f>'[2]Summary All  CY'!L$56</f>
        <v>29799145.629000001</v>
      </c>
      <c r="L19" s="11">
        <f>'[2]Summary All  CY'!M$56</f>
        <v>21868671.129999999</v>
      </c>
      <c r="M19" s="11">
        <f>'[2]Summary All  CY'!N$56</f>
        <v>37391309.295999996</v>
      </c>
      <c r="N19" s="12">
        <f t="shared" si="1"/>
        <v>460994590.78299999</v>
      </c>
    </row>
    <row r="20" spans="1:14" ht="12.75" customHeight="1" x14ac:dyDescent="0.2">
      <c r="A20" s="16" t="s">
        <v>27</v>
      </c>
      <c r="B20" s="14">
        <f>SUM(B14:B19)</f>
        <v>201189693.27599999</v>
      </c>
      <c r="C20" s="14">
        <f t="shared" ref="C20:M20" si="2">SUM(C14:C19)</f>
        <v>110944968.558</v>
      </c>
      <c r="D20" s="14">
        <f t="shared" si="2"/>
        <v>265545251.76299998</v>
      </c>
      <c r="E20" s="14">
        <f t="shared" si="2"/>
        <v>133670178.02800003</v>
      </c>
      <c r="F20" s="14">
        <f t="shared" si="2"/>
        <v>205278298.69600001</v>
      </c>
      <c r="G20" s="14">
        <f t="shared" si="2"/>
        <v>227145853.58600003</v>
      </c>
      <c r="H20" s="14">
        <f t="shared" si="2"/>
        <v>166625192.99899998</v>
      </c>
      <c r="I20" s="14">
        <f t="shared" si="2"/>
        <v>231449382.07400003</v>
      </c>
      <c r="J20" s="14">
        <f t="shared" si="2"/>
        <v>245861384.75599992</v>
      </c>
      <c r="K20" s="14">
        <f t="shared" si="2"/>
        <v>148681980.92000002</v>
      </c>
      <c r="L20" s="14">
        <f t="shared" si="2"/>
        <v>137577678.991</v>
      </c>
      <c r="M20" s="14">
        <f t="shared" si="2"/>
        <v>198758488.41499996</v>
      </c>
      <c r="N20" s="15">
        <f t="shared" si="1"/>
        <v>2272728352.0620003</v>
      </c>
    </row>
    <row r="21" spans="1:14" ht="12.75" customHeight="1" x14ac:dyDescent="0.2">
      <c r="A21" s="2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2.75" customHeight="1" x14ac:dyDescent="0.2">
      <c r="A22" s="2"/>
      <c r="B22" s="17"/>
    </row>
    <row r="23" spans="1:14" ht="12.75" customHeight="1" x14ac:dyDescent="0.2">
      <c r="A23" s="18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8" t="s">
        <v>29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8" t="s">
        <v>30</v>
      </c>
      <c r="B26" s="19">
        <f>+B10/B12</f>
        <v>0.95932135172338895</v>
      </c>
      <c r="C26" s="19">
        <f t="shared" ref="C26:N26" si="3">+C10/C12</f>
        <v>0.95962334604125787</v>
      </c>
      <c r="D26" s="19">
        <f t="shared" si="3"/>
        <v>0.96093180186515903</v>
      </c>
      <c r="E26" s="19">
        <f t="shared" si="3"/>
        <v>0.96199699250539628</v>
      </c>
      <c r="F26" s="19">
        <f t="shared" si="3"/>
        <v>0.95129667124795569</v>
      </c>
      <c r="G26" s="19">
        <f t="shared" si="3"/>
        <v>0.96323866117793766</v>
      </c>
      <c r="H26" s="19">
        <f t="shared" ref="H26:M26" si="4">+H10/H12</f>
        <v>0.96424781178948815</v>
      </c>
      <c r="I26" s="19">
        <f t="shared" si="4"/>
        <v>0.96230366627878328</v>
      </c>
      <c r="J26" s="19">
        <f t="shared" si="4"/>
        <v>0.96202466596900105</v>
      </c>
      <c r="K26" s="19">
        <f t="shared" si="4"/>
        <v>0.95979770198438186</v>
      </c>
      <c r="L26" s="19">
        <f t="shared" si="4"/>
        <v>0.96060349233998199</v>
      </c>
      <c r="M26" s="19">
        <f t="shared" si="4"/>
        <v>0.96145835141214708</v>
      </c>
      <c r="N26" s="19">
        <f t="shared" si="3"/>
        <v>0.9606766986897588</v>
      </c>
    </row>
    <row r="27" spans="1:14" ht="12.75" customHeight="1" x14ac:dyDescent="0.2">
      <c r="A27" s="18" t="s">
        <v>31</v>
      </c>
      <c r="B27" s="19">
        <f>+B11/B12</f>
        <v>4.0678648276611086E-2</v>
      </c>
      <c r="C27" s="19">
        <f t="shared" ref="C27:N27" si="5">+C11/C12</f>
        <v>4.0376653958742202E-2</v>
      </c>
      <c r="D27" s="19">
        <f t="shared" si="5"/>
        <v>3.9068198134840922E-2</v>
      </c>
      <c r="E27" s="19">
        <f t="shared" si="5"/>
        <v>3.8003007494603856E-2</v>
      </c>
      <c r="F27" s="19">
        <f t="shared" si="5"/>
        <v>4.870332875204432E-2</v>
      </c>
      <c r="G27" s="19">
        <f t="shared" si="5"/>
        <v>3.6761338822062305E-2</v>
      </c>
      <c r="H27" s="19">
        <f t="shared" ref="H27:M27" si="6">+H11/H12</f>
        <v>3.5752188210511904E-2</v>
      </c>
      <c r="I27" s="19">
        <f t="shared" si="6"/>
        <v>3.7696333721216689E-2</v>
      </c>
      <c r="J27" s="19">
        <f t="shared" si="6"/>
        <v>3.7975334030998883E-2</v>
      </c>
      <c r="K27" s="19">
        <f t="shared" si="6"/>
        <v>4.0202298015618212E-2</v>
      </c>
      <c r="L27" s="19">
        <f t="shared" si="6"/>
        <v>3.9396507660017968E-2</v>
      </c>
      <c r="M27" s="19">
        <f t="shared" si="6"/>
        <v>3.8541648587852868E-2</v>
      </c>
      <c r="N27" s="19">
        <f t="shared" si="5"/>
        <v>3.9323301310240935E-2</v>
      </c>
    </row>
    <row r="28" spans="1:14" ht="12.75" customHeight="1" x14ac:dyDescent="0.2">
      <c r="A28" s="20"/>
      <c r="B28" s="19">
        <f>+B27+B26</f>
        <v>1</v>
      </c>
      <c r="C28" s="19">
        <f t="shared" ref="C28:N28" si="7">+C27+C26</f>
        <v>1</v>
      </c>
      <c r="D28" s="19">
        <f t="shared" si="7"/>
        <v>1</v>
      </c>
      <c r="E28" s="19">
        <f t="shared" si="7"/>
        <v>1.0000000000000002</v>
      </c>
      <c r="F28" s="19">
        <f t="shared" si="7"/>
        <v>1</v>
      </c>
      <c r="G28" s="19">
        <f t="shared" si="7"/>
        <v>1</v>
      </c>
      <c r="H28" s="19">
        <f t="shared" ref="H28:M28" si="8">+H27+H26</f>
        <v>1</v>
      </c>
      <c r="I28" s="19">
        <f t="shared" si="8"/>
        <v>1</v>
      </c>
      <c r="J28" s="19">
        <f t="shared" si="8"/>
        <v>0.99999999999999989</v>
      </c>
      <c r="K28" s="19">
        <f t="shared" si="8"/>
        <v>1</v>
      </c>
      <c r="L28" s="19">
        <f t="shared" si="8"/>
        <v>1</v>
      </c>
      <c r="M28" s="19">
        <f t="shared" si="8"/>
        <v>1</v>
      </c>
      <c r="N28" s="19">
        <f t="shared" si="7"/>
        <v>0.99999999999999978</v>
      </c>
    </row>
    <row r="29" spans="1:14" ht="12.75" customHeight="1" x14ac:dyDescent="0.2">
      <c r="A29" s="18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75" customHeight="1" x14ac:dyDescent="0.2">
      <c r="A30" s="18" t="s">
        <v>30</v>
      </c>
      <c r="B30" s="19">
        <f>(B14+B16)/B20</f>
        <v>0.19952731646113925</v>
      </c>
      <c r="C30" s="19">
        <f t="shared" ref="C30:N30" si="9">(C14+C16)/C20</f>
        <v>0.30229077260468229</v>
      </c>
      <c r="D30" s="19">
        <f t="shared" si="9"/>
        <v>0.15630258885232753</v>
      </c>
      <c r="E30" s="19">
        <f t="shared" si="9"/>
        <v>0.28726750038409105</v>
      </c>
      <c r="F30" s="19">
        <f t="shared" si="9"/>
        <v>0.19583231071849935</v>
      </c>
      <c r="G30" s="19">
        <f t="shared" si="9"/>
        <v>0.20448001928159656</v>
      </c>
      <c r="H30" s="19">
        <f t="shared" ref="H30:M30" si="10">(H14+H16)/H20</f>
        <v>0.28054548780195893</v>
      </c>
      <c r="I30" s="19">
        <f t="shared" si="10"/>
        <v>0.22327178155298724</v>
      </c>
      <c r="J30" s="19">
        <f t="shared" si="10"/>
        <v>0.20566231157113826</v>
      </c>
      <c r="K30" s="19">
        <f t="shared" si="10"/>
        <v>0.29926644129083346</v>
      </c>
      <c r="L30" s="19">
        <f t="shared" si="10"/>
        <v>0.26850250347235854</v>
      </c>
      <c r="M30" s="19">
        <f t="shared" si="10"/>
        <v>0.2121833995182329</v>
      </c>
      <c r="N30" s="19">
        <f t="shared" si="9"/>
        <v>0.2256438226137859</v>
      </c>
    </row>
    <row r="31" spans="1:14" ht="12.75" customHeight="1" x14ac:dyDescent="0.2">
      <c r="A31" s="18" t="s">
        <v>31</v>
      </c>
      <c r="B31" s="19">
        <f>(B15+B17)/B20</f>
        <v>0.29055490004553486</v>
      </c>
      <c r="C31" s="19">
        <f t="shared" ref="C31:N31" si="11">(C15+C17)/C20</f>
        <v>0.32349555836988914</v>
      </c>
      <c r="D31" s="19">
        <f t="shared" si="11"/>
        <v>0.27754808394306707</v>
      </c>
      <c r="E31" s="19">
        <f t="shared" si="11"/>
        <v>0.39702755164942788</v>
      </c>
      <c r="F31" s="19">
        <f t="shared" si="11"/>
        <v>0.27941521495139743</v>
      </c>
      <c r="G31" s="19">
        <f t="shared" si="11"/>
        <v>0.27691492813970875</v>
      </c>
      <c r="H31" s="19">
        <f t="shared" ref="H31:M31" si="12">(H15+H17)/H20</f>
        <v>0.36325838164438468</v>
      </c>
      <c r="I31" s="19">
        <f t="shared" si="12"/>
        <v>0.29616386751935192</v>
      </c>
      <c r="J31" s="19">
        <f t="shared" si="12"/>
        <v>0.29123959629960788</v>
      </c>
      <c r="K31" s="19">
        <f t="shared" si="12"/>
        <v>0.36924558266774532</v>
      </c>
      <c r="L31" s="19">
        <f t="shared" si="12"/>
        <v>0.35126185761689843</v>
      </c>
      <c r="M31" s="19">
        <f t="shared" si="12"/>
        <v>0.31233280531587604</v>
      </c>
      <c r="N31" s="19">
        <f t="shared" si="11"/>
        <v>0.31123886702131615</v>
      </c>
    </row>
    <row r="32" spans="1:14" ht="12.75" customHeight="1" x14ac:dyDescent="0.2">
      <c r="A32" s="18" t="s">
        <v>33</v>
      </c>
      <c r="B32" s="19">
        <f>+B18/B20</f>
        <v>0.33295576021433765</v>
      </c>
      <c r="C32" s="19">
        <f t="shared" ref="C32:N32" si="13">+C18/C20</f>
        <v>0.19880630704284019</v>
      </c>
      <c r="D32" s="19">
        <f t="shared" si="13"/>
        <v>0.34958269066641451</v>
      </c>
      <c r="E32" s="19">
        <f t="shared" si="13"/>
        <v>0.23696540127570542</v>
      </c>
      <c r="F32" s="19">
        <f t="shared" si="13"/>
        <v>0.26350926925844614</v>
      </c>
      <c r="G32" s="19">
        <f t="shared" si="13"/>
        <v>0.22808896960289149</v>
      </c>
      <c r="H32" s="19">
        <f t="shared" ref="H32:M32" si="14">+H18/H20</f>
        <v>0.22089134619169445</v>
      </c>
      <c r="I32" s="19">
        <f t="shared" si="14"/>
        <v>0.29578764979425054</v>
      </c>
      <c r="J32" s="19">
        <f t="shared" si="14"/>
        <v>0.24315539856057486</v>
      </c>
      <c r="K32" s="19">
        <f t="shared" si="14"/>
        <v>0.13106593804722899</v>
      </c>
      <c r="L32" s="19">
        <f t="shared" si="14"/>
        <v>0.22128055774942623</v>
      </c>
      <c r="M32" s="19">
        <f t="shared" si="14"/>
        <v>0.28735945595312551</v>
      </c>
      <c r="N32" s="19">
        <f t="shared" si="13"/>
        <v>0.26027978674939439</v>
      </c>
    </row>
    <row r="33" spans="1:14" ht="12.75" customHeight="1" x14ac:dyDescent="0.2">
      <c r="A33" s="18" t="s">
        <v>34</v>
      </c>
      <c r="B33" s="19">
        <f>+B19/B20</f>
        <v>0.17696202327898819</v>
      </c>
      <c r="C33" s="19">
        <f t="shared" ref="C33:N33" si="15">+C19/C20</f>
        <v>0.17540736198258844</v>
      </c>
      <c r="D33" s="19">
        <f t="shared" si="15"/>
        <v>0.21656663653819083</v>
      </c>
      <c r="E33" s="19">
        <f t="shared" si="15"/>
        <v>7.8739546690775652E-2</v>
      </c>
      <c r="F33" s="19">
        <f t="shared" si="15"/>
        <v>0.26124320507165705</v>
      </c>
      <c r="G33" s="19">
        <f t="shared" si="15"/>
        <v>0.29051608297580311</v>
      </c>
      <c r="H33" s="19">
        <f t="shared" ref="H33:M33" si="16">+H19/H20</f>
        <v>0.13530478436196203</v>
      </c>
      <c r="I33" s="19">
        <f t="shared" si="16"/>
        <v>0.18477670113341033</v>
      </c>
      <c r="J33" s="19">
        <f t="shared" si="16"/>
        <v>0.25994269356867911</v>
      </c>
      <c r="K33" s="19">
        <f t="shared" si="16"/>
        <v>0.20042203799419217</v>
      </c>
      <c r="L33" s="19">
        <f t="shared" si="16"/>
        <v>0.15895508116131685</v>
      </c>
      <c r="M33" s="19">
        <f t="shared" si="16"/>
        <v>0.18812433921276561</v>
      </c>
      <c r="N33" s="19">
        <f t="shared" si="15"/>
        <v>0.20283752361550336</v>
      </c>
    </row>
    <row r="34" spans="1:14" ht="12.75" customHeight="1" x14ac:dyDescent="0.2">
      <c r="A34" s="20"/>
      <c r="B34" s="19">
        <f>SUM(B30:B33)</f>
        <v>1</v>
      </c>
      <c r="C34" s="19">
        <f t="shared" ref="C34:N34" si="17">SUM(C30:C33)</f>
        <v>1</v>
      </c>
      <c r="D34" s="19">
        <f t="shared" si="17"/>
        <v>1</v>
      </c>
      <c r="E34" s="19">
        <f t="shared" si="17"/>
        <v>1</v>
      </c>
      <c r="F34" s="19">
        <f t="shared" si="17"/>
        <v>1</v>
      </c>
      <c r="G34" s="19">
        <f t="shared" si="17"/>
        <v>0.99999999999999989</v>
      </c>
      <c r="H34" s="19">
        <f t="shared" ref="H34:M34" si="18">SUM(H30:H33)</f>
        <v>1</v>
      </c>
      <c r="I34" s="19">
        <f t="shared" si="18"/>
        <v>1</v>
      </c>
      <c r="J34" s="19">
        <f t="shared" si="18"/>
        <v>1.0000000000000002</v>
      </c>
      <c r="K34" s="19">
        <f t="shared" si="18"/>
        <v>1</v>
      </c>
      <c r="L34" s="19">
        <f t="shared" si="18"/>
        <v>1</v>
      </c>
      <c r="M34" s="19">
        <f t="shared" si="18"/>
        <v>1</v>
      </c>
      <c r="N34" s="19">
        <f t="shared" si="17"/>
        <v>0.99999999999999978</v>
      </c>
    </row>
    <row r="35" spans="1:14" ht="12.75" customHeight="1" x14ac:dyDescent="0.2"/>
    <row r="36" spans="1:14" ht="12.75" customHeight="1" x14ac:dyDescent="0.2"/>
    <row r="37" spans="1:14" ht="12.75" customHeight="1" x14ac:dyDescent="0.2"/>
    <row r="38" spans="1:14" ht="12.75" customHeight="1" x14ac:dyDescent="0.2"/>
    <row r="39" spans="1:14" ht="12.75" customHeight="1" x14ac:dyDescent="0.2">
      <c r="A39" s="21" t="s">
        <v>35</v>
      </c>
    </row>
    <row r="40" spans="1:14" ht="12.75" customHeight="1" x14ac:dyDescent="0.2"/>
    <row r="41" spans="1:14" ht="12.75" customHeight="1" x14ac:dyDescent="0.2"/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phoneticPr fontId="0" type="noConversion"/>
  <printOptions horizontalCentered="1" gridLines="1"/>
  <pageMargins left="0.25" right="0.25" top="1" bottom="0.5" header="0.5" footer="0.25"/>
  <pageSetup scale="63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8"/>
  <sheetViews>
    <sheetView zoomScaleNormal="100" workbookViewId="0"/>
  </sheetViews>
  <sheetFormatPr defaultColWidth="9.140625" defaultRowHeight="12.75" x14ac:dyDescent="0.2"/>
  <cols>
    <col min="1" max="1" width="31.28515625" style="4" customWidth="1"/>
    <col min="2" max="2" width="17.140625" style="4" bestFit="1" customWidth="1"/>
    <col min="3" max="5" width="12.28515625" style="4" bestFit="1" customWidth="1"/>
    <col min="6" max="11" width="14.85546875" style="4" bestFit="1" customWidth="1"/>
    <col min="12" max="12" width="16.42578125" style="4" bestFit="1" customWidth="1"/>
    <col min="13" max="13" width="11.28515625" style="4" customWidth="1"/>
    <col min="14" max="14" width="13.7109375" style="4" bestFit="1" customWidth="1"/>
    <col min="15" max="16384" width="9.140625" style="4"/>
  </cols>
  <sheetData>
    <row r="1" spans="1:14" x14ac:dyDescent="0.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5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26" customFormat="1" x14ac:dyDescent="0.2">
      <c r="A5" s="24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26" customFormat="1" x14ac:dyDescent="0.2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2.75" customHeight="1" x14ac:dyDescent="0.2">
      <c r="A7" s="6"/>
    </row>
    <row r="8" spans="1:14" ht="12.75" customHeight="1" x14ac:dyDescent="0.2"/>
    <row r="9" spans="1:14" ht="12.75" customHeight="1" x14ac:dyDescent="0.2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9" t="s">
        <v>17</v>
      </c>
    </row>
    <row r="10" spans="1:14" ht="12.75" customHeight="1" x14ac:dyDescent="0.2">
      <c r="A10" s="10" t="s">
        <v>18</v>
      </c>
      <c r="B10" s="11">
        <f>'[1]CY Summary MGS-S'!C$19</f>
        <v>64995888.022999994</v>
      </c>
      <c r="C10" s="11">
        <f>'[1]CY Summary MGS-S'!D$19</f>
        <v>56127194.472999997</v>
      </c>
      <c r="D10" s="11">
        <f>'[1]CY Summary MGS-S'!E$19</f>
        <v>62974137.708000004</v>
      </c>
      <c r="E10" s="11">
        <f>'[1]CY Summary MGS-S'!F$19</f>
        <v>52570180.211999997</v>
      </c>
      <c r="F10" s="11">
        <f>'[1]CY Summary MGS-S'!G$19</f>
        <v>52315761.673</v>
      </c>
      <c r="G10" s="11">
        <f>'[1]CY Summary MGS-S'!H$19</f>
        <v>58120284.659999996</v>
      </c>
      <c r="H10" s="11">
        <f>'[1]CY Summary MGS-S'!I$19</f>
        <v>64236834.703999996</v>
      </c>
      <c r="I10" s="11">
        <f>'[1]CY Summary MGS-S'!J$19</f>
        <v>73689891.808999985</v>
      </c>
      <c r="J10" s="11">
        <f>'[1]CY Summary MGS-S'!K$19</f>
        <v>66401216.894999988</v>
      </c>
      <c r="K10" s="11">
        <f>'[1]CY Summary MGS-S'!L$19</f>
        <v>51915941.77799999</v>
      </c>
      <c r="L10" s="11">
        <f>'[1]CY Summary MGS-S'!M$19</f>
        <v>48785878.457000002</v>
      </c>
      <c r="M10" s="11">
        <f>'[1]CY Summary MGS-S'!N$19</f>
        <v>57080316.370999999</v>
      </c>
      <c r="N10" s="12">
        <f>SUM(B10:M10)</f>
        <v>709213526.76300001</v>
      </c>
    </row>
    <row r="11" spans="1:14" ht="12.75" customHeight="1" x14ac:dyDescent="0.2">
      <c r="A11" s="10" t="s">
        <v>19</v>
      </c>
      <c r="B11" s="11">
        <f>'[1]CY Summary MGS-P'!C$19</f>
        <v>2818900.7280000001</v>
      </c>
      <c r="C11" s="11">
        <f>'[1]CY Summary MGS-P'!D$19</f>
        <v>2392961.1720000003</v>
      </c>
      <c r="D11" s="11">
        <f>'[1]CY Summary MGS-P'!E$19</f>
        <v>2570198.1409999998</v>
      </c>
      <c r="E11" s="11">
        <f>'[1]CY Summary MGS-P'!F$19</f>
        <v>2176144.0329999998</v>
      </c>
      <c r="F11" s="11">
        <f>'[1]CY Summary MGS-P'!G$19</f>
        <v>2114970.7379999999</v>
      </c>
      <c r="G11" s="11">
        <f>'[1]CY Summary MGS-P'!H$19</f>
        <v>2034688.2150000001</v>
      </c>
      <c r="H11" s="11">
        <f>'[1]CY Summary MGS-P'!I$19</f>
        <v>2091747.44</v>
      </c>
      <c r="I11" s="11">
        <f>'[1]CY Summary MGS-P'!J$19</f>
        <v>2596546.7709999997</v>
      </c>
      <c r="J11" s="11">
        <f>'[1]CY Summary MGS-P'!K$19</f>
        <v>2289489.7220000001</v>
      </c>
      <c r="K11" s="11">
        <f>'[1]CY Summary MGS-P'!L$19</f>
        <v>1840624.1459999999</v>
      </c>
      <c r="L11" s="11">
        <f>'[1]CY Summary MGS-P'!M$19</f>
        <v>1984232.9</v>
      </c>
      <c r="M11" s="11">
        <f>'[1]CY Summary MGS-P'!N$19</f>
        <v>2051874.2320000001</v>
      </c>
      <c r="N11" s="12">
        <f>SUM(B11:M11)</f>
        <v>26962378.237999998</v>
      </c>
    </row>
    <row r="12" spans="1:14" ht="12.75" customHeight="1" x14ac:dyDescent="0.2">
      <c r="A12" s="13" t="s">
        <v>20</v>
      </c>
      <c r="B12" s="14">
        <f>+B11+B10</f>
        <v>67814788.750999987</v>
      </c>
      <c r="C12" s="14">
        <f t="shared" ref="C12:M12" si="0">+C11+C10</f>
        <v>58520155.644999996</v>
      </c>
      <c r="D12" s="14">
        <f t="shared" si="0"/>
        <v>65544335.849000007</v>
      </c>
      <c r="E12" s="14">
        <f t="shared" si="0"/>
        <v>54746324.244999997</v>
      </c>
      <c r="F12" s="14">
        <f t="shared" si="0"/>
        <v>54430732.410999998</v>
      </c>
      <c r="G12" s="14">
        <f t="shared" si="0"/>
        <v>60154972.875</v>
      </c>
      <c r="H12" s="14">
        <f t="shared" si="0"/>
        <v>66328582.143999994</v>
      </c>
      <c r="I12" s="14">
        <f t="shared" si="0"/>
        <v>76286438.579999983</v>
      </c>
      <c r="J12" s="14">
        <f t="shared" si="0"/>
        <v>68690706.616999984</v>
      </c>
      <c r="K12" s="14">
        <f t="shared" si="0"/>
        <v>53756565.923999988</v>
      </c>
      <c r="L12" s="14">
        <f t="shared" si="0"/>
        <v>50770111.357000001</v>
      </c>
      <c r="M12" s="14">
        <f t="shared" si="0"/>
        <v>59132190.603</v>
      </c>
      <c r="N12" s="15">
        <f>SUM(B12:M12)</f>
        <v>736175905.00100005</v>
      </c>
    </row>
    <row r="13" spans="1:14" ht="12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"/>
    </row>
    <row r="14" spans="1:14" ht="12.75" customHeight="1" x14ac:dyDescent="0.2">
      <c r="A14" s="10" t="s">
        <v>21</v>
      </c>
      <c r="B14" s="11">
        <f>'[2]Summary SOP CY'!C$11</f>
        <v>3542281.6750000007</v>
      </c>
      <c r="C14" s="11">
        <f>'[2]Summary SOP CY'!D$11</f>
        <v>2520401.4300000006</v>
      </c>
      <c r="D14" s="11">
        <f>'[2]Summary SOP CY'!E$11</f>
        <v>2912589.98</v>
      </c>
      <c r="E14" s="11">
        <f>'[2]Summary SOP CY'!F$11</f>
        <v>2554671.1109999996</v>
      </c>
      <c r="F14" s="11">
        <f>'[2]Summary SOP CY'!G$11</f>
        <v>1765676.7199999997</v>
      </c>
      <c r="G14" s="11">
        <f>'[2]Summary SOP CY'!H$11</f>
        <v>2294218.71</v>
      </c>
      <c r="H14" s="11">
        <f>'[2]Summary SOP CY'!I$11</f>
        <v>2107286.7599999998</v>
      </c>
      <c r="I14" s="11">
        <f>'[2]Summary SOP CY'!J$11</f>
        <v>1920265.19</v>
      </c>
      <c r="J14" s="11">
        <f>'[2]Summary SOP CY'!K$11</f>
        <v>2659490.7250000001</v>
      </c>
      <c r="K14" s="11">
        <f>'[2]Summary SOP CY'!L$11</f>
        <v>3076444.2250000001</v>
      </c>
      <c r="L14" s="11">
        <f>'[2]Summary SOP CY'!M$11</f>
        <v>2561262.2450000001</v>
      </c>
      <c r="M14" s="11">
        <f>'[2]Summary SOP CY'!N$11</f>
        <v>1841064.6810000001</v>
      </c>
      <c r="N14" s="12">
        <f t="shared" ref="N14:N20" si="1">SUM(B14:M14)</f>
        <v>29755653.452000007</v>
      </c>
    </row>
    <row r="15" spans="1:14" ht="12.75" customHeight="1" x14ac:dyDescent="0.2">
      <c r="A15" s="10" t="s">
        <v>22</v>
      </c>
      <c r="B15" s="11">
        <f>'[2]Summary SOP CY'!C$20</f>
        <v>749897.12999999989</v>
      </c>
      <c r="C15" s="11">
        <f>'[2]Summary SOP CY'!D$20</f>
        <v>519939.79700000002</v>
      </c>
      <c r="D15" s="11">
        <f>'[2]Summary SOP CY'!E$20</f>
        <v>910567.723</v>
      </c>
      <c r="E15" s="11">
        <f>'[2]Summary SOP CY'!F$20</f>
        <v>838053.16500000004</v>
      </c>
      <c r="F15" s="11">
        <f>'[2]Summary SOP CY'!G$20</f>
        <v>880683.17099999997</v>
      </c>
      <c r="G15" s="11">
        <f>'[2]Summary SOP CY'!H$20</f>
        <v>1096320.6370000001</v>
      </c>
      <c r="H15" s="11">
        <f>'[2]Summary SOP CY'!I$20</f>
        <v>1273907.2790000001</v>
      </c>
      <c r="I15" s="11">
        <f>'[2]Summary SOP CY'!J$20</f>
        <v>1269655.983</v>
      </c>
      <c r="J15" s="11">
        <f>'[2]Summary SOP CY'!K$20</f>
        <v>1382947.7549999999</v>
      </c>
      <c r="K15" s="11">
        <f>'[2]Summary SOP CY'!L$20</f>
        <v>1171051.5780000002</v>
      </c>
      <c r="L15" s="11">
        <f>'[2]Summary SOP CY'!M$20</f>
        <v>777961.65</v>
      </c>
      <c r="M15" s="11">
        <f>'[2]Summary SOP CY'!N$20</f>
        <v>1534477.6449999998</v>
      </c>
      <c r="N15" s="12">
        <f t="shared" si="1"/>
        <v>12405463.513</v>
      </c>
    </row>
    <row r="16" spans="1:14" ht="12.75" customHeight="1" x14ac:dyDescent="0.2">
      <c r="A16" s="10" t="s">
        <v>23</v>
      </c>
      <c r="B16" s="11">
        <f>'[2]Summary SOP CY'!C$29</f>
        <v>0</v>
      </c>
      <c r="C16" s="11">
        <f>'[2]Summary SOP CY'!D$29</f>
        <v>0</v>
      </c>
      <c r="D16" s="11">
        <f>'[2]Summary SOP CY'!E$29</f>
        <v>0</v>
      </c>
      <c r="E16" s="11">
        <f>'[2]Summary SOP CY'!F$29</f>
        <v>0</v>
      </c>
      <c r="F16" s="11">
        <f>'[2]Summary SOP CY'!G$29</f>
        <v>0</v>
      </c>
      <c r="G16" s="11">
        <f>'[2]Summary SOP CY'!H$29</f>
        <v>0</v>
      </c>
      <c r="H16" s="11">
        <f>'[2]Summary SOP CY'!I$29</f>
        <v>0</v>
      </c>
      <c r="I16" s="11">
        <f>'[2]Summary SOP CY'!J$29</f>
        <v>0</v>
      </c>
      <c r="J16" s="11">
        <f>'[2]Summary SOP CY'!K$29</f>
        <v>0</v>
      </c>
      <c r="K16" s="11">
        <f>'[2]Summary SOP CY'!L$29</f>
        <v>0</v>
      </c>
      <c r="L16" s="11">
        <f>'[2]Summary SOP CY'!M$29</f>
        <v>0</v>
      </c>
      <c r="M16" s="11">
        <f>'[2]Summary SOP CY'!N$29</f>
        <v>0</v>
      </c>
      <c r="N16" s="12">
        <f t="shared" si="1"/>
        <v>0</v>
      </c>
    </row>
    <row r="17" spans="1:14" ht="12.75" customHeight="1" x14ac:dyDescent="0.2">
      <c r="A17" s="10" t="s">
        <v>24</v>
      </c>
      <c r="B17" s="11">
        <f>'[2]Summary SOP CY'!C$38</f>
        <v>16482.599999999999</v>
      </c>
      <c r="C17" s="11">
        <f>'[2]Summary SOP CY'!D$38</f>
        <v>18191.7</v>
      </c>
      <c r="D17" s="11">
        <f>'[2]Summary SOP CY'!E$38</f>
        <v>13622.4</v>
      </c>
      <c r="E17" s="11">
        <f>'[2]Summary SOP CY'!F$38</f>
        <v>12071.7</v>
      </c>
      <c r="F17" s="11">
        <f>'[2]Summary SOP CY'!G$38</f>
        <v>762495.8</v>
      </c>
      <c r="G17" s="11">
        <f>'[2]Summary SOP CY'!H$38</f>
        <v>849160.89999999991</v>
      </c>
      <c r="H17" s="11">
        <f>'[2]Summary SOP CY'!I$38</f>
        <v>829587.75</v>
      </c>
      <c r="I17" s="11">
        <f>'[2]Summary SOP CY'!J$38</f>
        <v>897476.7</v>
      </c>
      <c r="J17" s="11">
        <f>'[2]Summary SOP CY'!K$38</f>
        <v>772081.55</v>
      </c>
      <c r="K17" s="11">
        <f>'[2]Summary SOP CY'!L$38</f>
        <v>1422357.65</v>
      </c>
      <c r="L17" s="11">
        <f>'[2]Summary SOP CY'!M$38</f>
        <v>1589716.8</v>
      </c>
      <c r="M17" s="11">
        <f>'[2]Summary SOP CY'!N$38</f>
        <v>1347350.95</v>
      </c>
      <c r="N17" s="12">
        <f t="shared" si="1"/>
        <v>8530596.5</v>
      </c>
    </row>
    <row r="18" spans="1:14" ht="12.75" customHeight="1" x14ac:dyDescent="0.2">
      <c r="A18" s="10" t="s">
        <v>25</v>
      </c>
      <c r="B18" s="11">
        <f>'[2]Summary SOP CY'!C$47</f>
        <v>712838.42800000007</v>
      </c>
      <c r="C18" s="11">
        <f>'[2]Summary SOP CY'!D$47</f>
        <v>1264134.156</v>
      </c>
      <c r="D18" s="11">
        <f>'[2]Summary SOP CY'!E$47</f>
        <v>1901116.317</v>
      </c>
      <c r="E18" s="11">
        <f>'[2]Summary SOP CY'!F$47</f>
        <v>1267899.6739999999</v>
      </c>
      <c r="F18" s="11">
        <f>'[2]Summary SOP CY'!G$47</f>
        <v>1503120.1269999999</v>
      </c>
      <c r="G18" s="11">
        <f>'[2]Summary SOP CY'!H$47</f>
        <v>1926119.4670000002</v>
      </c>
      <c r="H18" s="11">
        <f>'[2]Summary SOP CY'!I$47</f>
        <v>2772019.9739999999</v>
      </c>
      <c r="I18" s="11">
        <f>'[2]Summary SOP CY'!J$47</f>
        <v>2929176.4779999997</v>
      </c>
      <c r="J18" s="11">
        <f>'[2]Summary SOP CY'!K$47</f>
        <v>3196125.7479999997</v>
      </c>
      <c r="K18" s="11">
        <f>'[2]Summary SOP CY'!L$47</f>
        <v>2611178.4790000003</v>
      </c>
      <c r="L18" s="11">
        <f>'[2]Summary SOP CY'!M$47</f>
        <v>344420.27799999999</v>
      </c>
      <c r="M18" s="11">
        <f>'[2]Summary SOP CY'!N$47</f>
        <v>206425.43700000001</v>
      </c>
      <c r="N18" s="12">
        <f t="shared" si="1"/>
        <v>20634574.562999997</v>
      </c>
    </row>
    <row r="19" spans="1:14" ht="12.75" customHeight="1" x14ac:dyDescent="0.2">
      <c r="A19" s="10" t="s">
        <v>26</v>
      </c>
      <c r="B19" s="11">
        <f>'[2]Summary SOP CY'!C$56</f>
        <v>223981.14999999997</v>
      </c>
      <c r="C19" s="11">
        <f>'[2]Summary SOP CY'!D$56</f>
        <v>117185.20999999999</v>
      </c>
      <c r="D19" s="11">
        <f>'[2]Summary SOP CY'!E$56</f>
        <v>144157.639</v>
      </c>
      <c r="E19" s="11">
        <f>'[2]Summary SOP CY'!F$56</f>
        <v>186730.44099999999</v>
      </c>
      <c r="F19" s="11">
        <f>'[2]Summary SOP CY'!G$56</f>
        <v>1043224.1680000001</v>
      </c>
      <c r="G19" s="11">
        <f>'[2]Summary SOP CY'!H$56</f>
        <v>510018.549</v>
      </c>
      <c r="H19" s="11">
        <f>'[2]Summary SOP CY'!I$56</f>
        <v>290223.11</v>
      </c>
      <c r="I19" s="11">
        <f>'[2]Summary SOP CY'!J$56</f>
        <v>436023.44200000004</v>
      </c>
      <c r="J19" s="11">
        <f>'[2]Summary SOP CY'!K$56</f>
        <v>552099.87100000004</v>
      </c>
      <c r="K19" s="11">
        <f>'[2]Summary SOP CY'!L$56</f>
        <v>490631.44800000003</v>
      </c>
      <c r="L19" s="11">
        <f>'[2]Summary SOP CY'!M$56</f>
        <v>140524.88</v>
      </c>
      <c r="M19" s="11">
        <f>'[2]Summary SOP CY'!N$56</f>
        <v>118417.32799999999</v>
      </c>
      <c r="N19" s="12">
        <f t="shared" si="1"/>
        <v>4253217.2359999996</v>
      </c>
    </row>
    <row r="20" spans="1:14" ht="12.75" customHeight="1" x14ac:dyDescent="0.2">
      <c r="A20" s="16" t="s">
        <v>27</v>
      </c>
      <c r="B20" s="14">
        <f>SUM(B14:B19)</f>
        <v>5245480.9830000009</v>
      </c>
      <c r="C20" s="14">
        <f t="shared" ref="C20:M20" si="2">SUM(C14:C19)</f>
        <v>4439852.2930000005</v>
      </c>
      <c r="D20" s="14">
        <f t="shared" si="2"/>
        <v>5882054.0590000004</v>
      </c>
      <c r="E20" s="14">
        <f t="shared" si="2"/>
        <v>4859426.0909999991</v>
      </c>
      <c r="F20" s="14">
        <f t="shared" si="2"/>
        <v>5955199.9859999996</v>
      </c>
      <c r="G20" s="14">
        <f t="shared" si="2"/>
        <v>6675838.2629999993</v>
      </c>
      <c r="H20" s="14">
        <f t="shared" si="2"/>
        <v>7273024.8730000006</v>
      </c>
      <c r="I20" s="14">
        <f t="shared" si="2"/>
        <v>7452597.7929999996</v>
      </c>
      <c r="J20" s="14">
        <f t="shared" si="2"/>
        <v>8562745.6490000002</v>
      </c>
      <c r="K20" s="14">
        <f t="shared" si="2"/>
        <v>8771663.3800000008</v>
      </c>
      <c r="L20" s="14">
        <f t="shared" si="2"/>
        <v>5413885.8530000001</v>
      </c>
      <c r="M20" s="14">
        <f t="shared" si="2"/>
        <v>5047736.0409999993</v>
      </c>
      <c r="N20" s="15">
        <f t="shared" si="1"/>
        <v>75579505.263999984</v>
      </c>
    </row>
    <row r="21" spans="1:14" ht="12.75" customHeight="1" x14ac:dyDescent="0.2">
      <c r="A21" s="2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2.75" customHeight="1" x14ac:dyDescent="0.2">
      <c r="A22" s="2"/>
      <c r="B22" s="17"/>
    </row>
    <row r="23" spans="1:14" ht="12.75" customHeight="1" x14ac:dyDescent="0.2">
      <c r="A23" s="18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8" t="s">
        <v>29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8" t="s">
        <v>30</v>
      </c>
      <c r="B26" s="19">
        <f>+B10/B12</f>
        <v>0.95843235996280496</v>
      </c>
      <c r="C26" s="19">
        <f t="shared" ref="C26:N26" si="3">+C10/C12</f>
        <v>0.95910876952350599</v>
      </c>
      <c r="D26" s="19">
        <f t="shared" si="3"/>
        <v>0.96078687642939609</v>
      </c>
      <c r="E26" s="19">
        <f t="shared" si="3"/>
        <v>0.96025040835141096</v>
      </c>
      <c r="F26" s="19">
        <f t="shared" si="3"/>
        <v>0.96114381261618698</v>
      </c>
      <c r="G26" s="19">
        <f t="shared" si="3"/>
        <v>0.96617589340073318</v>
      </c>
      <c r="H26" s="19">
        <f t="shared" ref="H26:M26" si="4">+H10/H12</f>
        <v>0.9684638601883756</v>
      </c>
      <c r="I26" s="19">
        <f t="shared" si="4"/>
        <v>0.96596319320534207</v>
      </c>
      <c r="J26" s="19">
        <f t="shared" si="4"/>
        <v>0.96666958552682325</v>
      </c>
      <c r="K26" s="19">
        <f t="shared" si="4"/>
        <v>0.96576001248661913</v>
      </c>
      <c r="L26" s="19">
        <f t="shared" si="4"/>
        <v>0.96091730258286268</v>
      </c>
      <c r="M26" s="19">
        <f t="shared" si="4"/>
        <v>0.96530021615847428</v>
      </c>
      <c r="N26" s="19">
        <f t="shared" si="3"/>
        <v>0.96337508731970334</v>
      </c>
    </row>
    <row r="27" spans="1:14" ht="12.75" customHeight="1" x14ac:dyDescent="0.2">
      <c r="A27" s="18" t="s">
        <v>31</v>
      </c>
      <c r="B27" s="19">
        <f>+B11/B12</f>
        <v>4.1567640037195173E-2</v>
      </c>
      <c r="C27" s="19">
        <f t="shared" ref="C27:N27" si="5">+C11/C12</f>
        <v>4.0891230476494067E-2</v>
      </c>
      <c r="D27" s="19">
        <f t="shared" si="5"/>
        <v>3.9213123570603893E-2</v>
      </c>
      <c r="E27" s="19">
        <f t="shared" si="5"/>
        <v>3.9749591648589044E-2</v>
      </c>
      <c r="F27" s="19">
        <f t="shared" si="5"/>
        <v>3.885618738381301E-2</v>
      </c>
      <c r="G27" s="19">
        <f t="shared" si="5"/>
        <v>3.3824106599266754E-2</v>
      </c>
      <c r="H27" s="19">
        <f t="shared" ref="H27:M27" si="6">+H11/H12</f>
        <v>3.1536139811624439E-2</v>
      </c>
      <c r="I27" s="19">
        <f t="shared" si="6"/>
        <v>3.4036806794657946E-2</v>
      </c>
      <c r="J27" s="19">
        <f t="shared" si="6"/>
        <v>3.3330414473176834E-2</v>
      </c>
      <c r="K27" s="19">
        <f t="shared" si="6"/>
        <v>3.4239987513380962E-2</v>
      </c>
      <c r="L27" s="19">
        <f t="shared" si="6"/>
        <v>3.9082697417137359E-2</v>
      </c>
      <c r="M27" s="19">
        <f t="shared" si="6"/>
        <v>3.469978384152575E-2</v>
      </c>
      <c r="N27" s="19">
        <f t="shared" si="5"/>
        <v>3.6624912680296662E-2</v>
      </c>
    </row>
    <row r="28" spans="1:14" ht="12.75" customHeight="1" x14ac:dyDescent="0.2">
      <c r="A28" s="20"/>
      <c r="B28" s="19">
        <f>+B27+B26</f>
        <v>1.0000000000000002</v>
      </c>
      <c r="C28" s="19">
        <f t="shared" ref="C28:N28" si="7">+C27+C26</f>
        <v>1</v>
      </c>
      <c r="D28" s="19">
        <f t="shared" si="7"/>
        <v>1</v>
      </c>
      <c r="E28" s="19">
        <f t="shared" si="7"/>
        <v>1</v>
      </c>
      <c r="F28" s="19">
        <f t="shared" si="7"/>
        <v>1</v>
      </c>
      <c r="G28" s="19">
        <f t="shared" si="7"/>
        <v>0.99999999999999989</v>
      </c>
      <c r="H28" s="19">
        <f t="shared" ref="H28:M28" si="8">+H27+H26</f>
        <v>1</v>
      </c>
      <c r="I28" s="19">
        <f t="shared" si="8"/>
        <v>1</v>
      </c>
      <c r="J28" s="19">
        <f t="shared" si="8"/>
        <v>1</v>
      </c>
      <c r="K28" s="19">
        <f t="shared" si="8"/>
        <v>1</v>
      </c>
      <c r="L28" s="19">
        <f t="shared" si="8"/>
        <v>1</v>
      </c>
      <c r="M28" s="19">
        <f t="shared" si="8"/>
        <v>1</v>
      </c>
      <c r="N28" s="19">
        <f t="shared" si="7"/>
        <v>1</v>
      </c>
    </row>
    <row r="29" spans="1:14" ht="12.75" customHeight="1" x14ac:dyDescent="0.2">
      <c r="A29" s="18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75" customHeight="1" x14ac:dyDescent="0.2">
      <c r="A30" s="18" t="s">
        <v>30</v>
      </c>
      <c r="B30" s="19">
        <f>(B14+B16)/B20</f>
        <v>0.67530159512161558</v>
      </c>
      <c r="C30" s="19">
        <f t="shared" ref="C30:N30" si="9">(C14+C16)/C20</f>
        <v>0.56767686483033197</v>
      </c>
      <c r="D30" s="19">
        <f t="shared" si="9"/>
        <v>0.49516545594196143</v>
      </c>
      <c r="E30" s="19">
        <f t="shared" si="9"/>
        <v>0.52571457270055644</v>
      </c>
      <c r="F30" s="19">
        <f t="shared" si="9"/>
        <v>0.29649327044446966</v>
      </c>
      <c r="G30" s="19">
        <f t="shared" si="9"/>
        <v>0.34366001985330008</v>
      </c>
      <c r="H30" s="19">
        <f t="shared" ref="H30:M30" si="10">(H14+H16)/H20</f>
        <v>0.28974007332533425</v>
      </c>
      <c r="I30" s="19">
        <f t="shared" si="10"/>
        <v>0.25766387014788955</v>
      </c>
      <c r="J30" s="19">
        <f t="shared" si="10"/>
        <v>0.31058854647990025</v>
      </c>
      <c r="K30" s="19">
        <f t="shared" si="10"/>
        <v>0.35072529481859799</v>
      </c>
      <c r="L30" s="19">
        <f t="shared" si="10"/>
        <v>0.47309129053408583</v>
      </c>
      <c r="M30" s="19">
        <f t="shared" si="10"/>
        <v>0.36473077554888739</v>
      </c>
      <c r="N30" s="19">
        <f t="shared" si="9"/>
        <v>0.39370002949957406</v>
      </c>
    </row>
    <row r="31" spans="1:14" ht="12.75" customHeight="1" x14ac:dyDescent="0.2">
      <c r="A31" s="18" t="s">
        <v>31</v>
      </c>
      <c r="B31" s="19">
        <f>(B15+B17)/B20</f>
        <v>0.14610285167056142</v>
      </c>
      <c r="C31" s="19">
        <f t="shared" ref="C31:N31" si="11">(C15+C17)/C20</f>
        <v>0.12120481977484558</v>
      </c>
      <c r="D31" s="19">
        <f t="shared" si="11"/>
        <v>0.15712030418794218</v>
      </c>
      <c r="E31" s="19">
        <f t="shared" si="11"/>
        <v>0.17494347050045506</v>
      </c>
      <c r="F31" s="19">
        <f t="shared" si="11"/>
        <v>0.2759233904592503</v>
      </c>
      <c r="G31" s="19">
        <f t="shared" si="11"/>
        <v>0.29142131075622196</v>
      </c>
      <c r="H31" s="19">
        <f t="shared" ref="H31:M31" si="12">(H15+H17)/H20</f>
        <v>0.2892187316461553</v>
      </c>
      <c r="I31" s="19">
        <f t="shared" si="12"/>
        <v>0.29078889579087747</v>
      </c>
      <c r="J31" s="19">
        <f t="shared" si="12"/>
        <v>0.2516750343100142</v>
      </c>
      <c r="K31" s="19">
        <f t="shared" si="12"/>
        <v>0.29565763249797666</v>
      </c>
      <c r="L31" s="19">
        <f t="shared" si="12"/>
        <v>0.43733438685043519</v>
      </c>
      <c r="M31" s="19">
        <f t="shared" si="12"/>
        <v>0.57091507392472229</v>
      </c>
      <c r="N31" s="19">
        <f t="shared" si="11"/>
        <v>0.27700710582677313</v>
      </c>
    </row>
    <row r="32" spans="1:14" ht="12.75" customHeight="1" x14ac:dyDescent="0.2">
      <c r="A32" s="18" t="s">
        <v>33</v>
      </c>
      <c r="B32" s="19">
        <f>+B18/B20</f>
        <v>0.13589572249146023</v>
      </c>
      <c r="C32" s="19">
        <f t="shared" ref="C32:N32" si="13">+C18/C20</f>
        <v>0.28472437202315726</v>
      </c>
      <c r="D32" s="19">
        <f t="shared" si="13"/>
        <v>0.32320619598712191</v>
      </c>
      <c r="E32" s="19">
        <f t="shared" si="13"/>
        <v>0.26091551764687598</v>
      </c>
      <c r="F32" s="19">
        <f t="shared" si="13"/>
        <v>0.25240464309068794</v>
      </c>
      <c r="G32" s="19">
        <f t="shared" si="13"/>
        <v>0.2885209903414343</v>
      </c>
      <c r="H32" s="19">
        <f t="shared" ref="H32:M32" si="14">+H18/H20</f>
        <v>0.38113715027851791</v>
      </c>
      <c r="I32" s="19">
        <f t="shared" si="14"/>
        <v>0.39304099850273511</v>
      </c>
      <c r="J32" s="19">
        <f t="shared" si="14"/>
        <v>0.37325945193446908</v>
      </c>
      <c r="K32" s="19">
        <f t="shared" si="14"/>
        <v>0.29768338864367139</v>
      </c>
      <c r="L32" s="19">
        <f t="shared" si="14"/>
        <v>6.3617942334182415E-2</v>
      </c>
      <c r="M32" s="19">
        <f t="shared" si="14"/>
        <v>4.0894657589723209E-2</v>
      </c>
      <c r="N32" s="19">
        <f t="shared" si="13"/>
        <v>0.27301812165775918</v>
      </c>
    </row>
    <row r="33" spans="1:14" ht="12.75" customHeight="1" x14ac:dyDescent="0.2">
      <c r="A33" s="18" t="s">
        <v>34</v>
      </c>
      <c r="B33" s="19">
        <f>+B19/B20</f>
        <v>4.269983071636272E-2</v>
      </c>
      <c r="C33" s="19">
        <f t="shared" ref="C33:N33" si="15">+C19/C20</f>
        <v>2.6393943371665219E-2</v>
      </c>
      <c r="D33" s="19">
        <f t="shared" si="15"/>
        <v>2.4508043882974451E-2</v>
      </c>
      <c r="E33" s="19">
        <f t="shared" si="15"/>
        <v>3.8426439152112628E-2</v>
      </c>
      <c r="F33" s="19">
        <f t="shared" si="15"/>
        <v>0.17517869600559208</v>
      </c>
      <c r="G33" s="19">
        <f t="shared" si="15"/>
        <v>7.6397679049043793E-2</v>
      </c>
      <c r="H33" s="19">
        <f t="shared" ref="H33:M33" si="16">+H19/H20</f>
        <v>3.9904044749992422E-2</v>
      </c>
      <c r="I33" s="19">
        <f t="shared" si="16"/>
        <v>5.8506235558497967E-2</v>
      </c>
      <c r="J33" s="19">
        <f t="shared" si="16"/>
        <v>6.4476967275616442E-2</v>
      </c>
      <c r="K33" s="19">
        <f t="shared" si="16"/>
        <v>5.5933684039753927E-2</v>
      </c>
      <c r="L33" s="19">
        <f t="shared" si="16"/>
        <v>2.5956380281296633E-2</v>
      </c>
      <c r="M33" s="19">
        <f t="shared" si="16"/>
        <v>2.3459492936667211E-2</v>
      </c>
      <c r="N33" s="19">
        <f t="shared" si="15"/>
        <v>5.6274743015893906E-2</v>
      </c>
    </row>
    <row r="34" spans="1:14" ht="12.75" customHeight="1" x14ac:dyDescent="0.2">
      <c r="A34" s="20"/>
      <c r="B34" s="19">
        <f>SUM(B30:B33)</f>
        <v>1</v>
      </c>
      <c r="C34" s="19">
        <f t="shared" ref="C34:N34" si="17">SUM(C30:C33)</f>
        <v>1</v>
      </c>
      <c r="D34" s="19">
        <f t="shared" si="17"/>
        <v>0.99999999999999989</v>
      </c>
      <c r="E34" s="19">
        <f t="shared" si="17"/>
        <v>1</v>
      </c>
      <c r="F34" s="19">
        <f t="shared" si="17"/>
        <v>1</v>
      </c>
      <c r="G34" s="19">
        <f t="shared" si="17"/>
        <v>1</v>
      </c>
      <c r="H34" s="19">
        <f t="shared" ref="H34:M34" si="18">SUM(H30:H33)</f>
        <v>0.99999999999999989</v>
      </c>
      <c r="I34" s="19">
        <f t="shared" si="18"/>
        <v>1</v>
      </c>
      <c r="J34" s="19">
        <f t="shared" si="18"/>
        <v>1</v>
      </c>
      <c r="K34" s="19">
        <f t="shared" si="18"/>
        <v>1</v>
      </c>
      <c r="L34" s="19">
        <f t="shared" si="18"/>
        <v>1</v>
      </c>
      <c r="M34" s="19">
        <f t="shared" si="18"/>
        <v>1.0000000000000002</v>
      </c>
      <c r="N34" s="19">
        <f t="shared" si="17"/>
        <v>1.0000000000000002</v>
      </c>
    </row>
    <row r="35" spans="1:14" ht="12.75" customHeight="1" x14ac:dyDescent="0.2"/>
    <row r="36" spans="1:14" ht="12.75" customHeight="1" x14ac:dyDescent="0.2"/>
    <row r="37" spans="1:14" ht="12.75" customHeight="1" x14ac:dyDescent="0.2"/>
    <row r="38" spans="1:14" ht="12.75" customHeight="1" x14ac:dyDescent="0.2"/>
    <row r="39" spans="1:14" ht="12.75" customHeight="1" x14ac:dyDescent="0.2">
      <c r="A39" s="21"/>
    </row>
    <row r="40" spans="1:14" ht="12.75" customHeight="1" x14ac:dyDescent="0.2"/>
    <row r="41" spans="1:14" ht="12.75" customHeight="1" x14ac:dyDescent="0.2"/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phoneticPr fontId="0" type="noConversion"/>
  <printOptions horizontalCentered="1" gridLines="1"/>
  <pageMargins left="0.25" right="0.25" top="1" bottom="0.5" header="0.5" footer="0.25"/>
  <pageSetup scale="63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KWH All Customers Voltage</vt:lpstr>
      <vt:lpstr>Total KWH SOP Only Voltage</vt:lpstr>
      <vt:lpstr>'Total KWH All Customers Voltage'!Print_Area</vt:lpstr>
      <vt:lpstr>'Total KWH SOP Only Voltage'!Print_Area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Clary, Susan E.</cp:lastModifiedBy>
  <cp:lastPrinted>2016-05-20T13:08:04Z</cp:lastPrinted>
  <dcterms:created xsi:type="dcterms:W3CDTF">2012-04-13T19:19:24Z</dcterms:created>
  <dcterms:modified xsi:type="dcterms:W3CDTF">2023-08-07T11:34:13Z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Voltage 2019.xlsx</vt:lpwstr>
  </property>
  <property fmtid="{D5CDD505-2E9C-101B-9397-08002B2CF9AE}" pid="3" name="MSIP_Label_019c027e-33b7-45fc-a572-8ffa5d09ec36_Enabled">
    <vt:lpwstr>true</vt:lpwstr>
  </property>
  <property fmtid="{D5CDD505-2E9C-101B-9397-08002B2CF9AE}" pid="4" name="MSIP_Label_019c027e-33b7-45fc-a572-8ffa5d09ec36_SetDate">
    <vt:lpwstr>2023-08-07T11:33:59Z</vt:lpwstr>
  </property>
  <property fmtid="{D5CDD505-2E9C-101B-9397-08002B2CF9AE}" pid="5" name="MSIP_Label_019c027e-33b7-45fc-a572-8ffa5d09ec36_Method">
    <vt:lpwstr>Standard</vt:lpwstr>
  </property>
  <property fmtid="{D5CDD505-2E9C-101B-9397-08002B2CF9AE}" pid="6" name="MSIP_Label_019c027e-33b7-45fc-a572-8ffa5d09ec36_Name">
    <vt:lpwstr>Internal Use</vt:lpwstr>
  </property>
  <property fmtid="{D5CDD505-2E9C-101B-9397-08002B2CF9AE}" pid="7" name="MSIP_Label_019c027e-33b7-45fc-a572-8ffa5d09ec36_SiteId">
    <vt:lpwstr>031a09bc-a2bf-44df-888e-4e09355b7a24</vt:lpwstr>
  </property>
  <property fmtid="{D5CDD505-2E9C-101B-9397-08002B2CF9AE}" pid="8" name="MSIP_Label_019c027e-33b7-45fc-a572-8ffa5d09ec36_ActionId">
    <vt:lpwstr>6e692143-bc6a-40c8-b32b-8022e5b354f2</vt:lpwstr>
  </property>
  <property fmtid="{D5CDD505-2E9C-101B-9397-08002B2CF9AE}" pid="9" name="MSIP_Label_019c027e-33b7-45fc-a572-8ffa5d09ec36_ContentBits">
    <vt:lpwstr>2</vt:lpwstr>
  </property>
</Properties>
</file>