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2 SOP Bid Preparation files\"/>
    </mc:Choice>
  </mc:AlternateContent>
  <xr:revisionPtr revIDLastSave="0" documentId="13_ncr:1_{E474A538-CE30-464D-9059-70B7F0327349}" xr6:coauthVersionLast="47" xr6:coauthVersionMax="47" xr10:uidLastSave="{00000000-0000-0000-0000-000000000000}"/>
  <bookViews>
    <workbookView xWindow="-120" yWindow="-120" windowWidth="29040" windowHeight="15840" tabRatio="765" xr2:uid="{00000000-000D-0000-FFFF-FFFF00000000}"/>
  </bookViews>
  <sheets>
    <sheet name="Total KWH All Customers Voltage" sheetId="1" r:id="rId1"/>
    <sheet name="Total KWH SOP Only Voltage" sheetId="2" r:id="rId2"/>
  </sheets>
  <externalReferences>
    <externalReference r:id="rId3"/>
    <externalReference r:id="rId4"/>
  </externalReferences>
  <definedNames>
    <definedName name="_xlnm.Print_Area" localSheetId="0">'Total KWH All Customers Voltage'!$A$1:$N$35</definedName>
    <definedName name="_xlnm.Print_Area" localSheetId="1">'Total KWH SOP Only Voltage'!$A$1:$N$35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2" l="1"/>
  <c r="L11" i="2"/>
  <c r="K11" i="2"/>
  <c r="J11" i="2"/>
  <c r="I11" i="2"/>
  <c r="H11" i="2"/>
  <c r="G11" i="2"/>
  <c r="F11" i="2"/>
  <c r="E11" i="2"/>
  <c r="D11" i="2"/>
  <c r="C11" i="2"/>
  <c r="B11" i="2"/>
  <c r="M11" i="1"/>
  <c r="L11" i="1"/>
  <c r="K11" i="1"/>
  <c r="J11" i="1"/>
  <c r="I11" i="1"/>
  <c r="H11" i="1"/>
  <c r="G11" i="1"/>
  <c r="F11" i="1"/>
  <c r="E11" i="1"/>
  <c r="D11" i="1"/>
  <c r="C11" i="1"/>
  <c r="B11" i="1"/>
  <c r="M10" i="2"/>
  <c r="L10" i="2"/>
  <c r="K10" i="2"/>
  <c r="J10" i="2"/>
  <c r="I10" i="2"/>
  <c r="H10" i="2"/>
  <c r="G10" i="2"/>
  <c r="F10" i="2"/>
  <c r="E10" i="2"/>
  <c r="D10" i="2"/>
  <c r="C10" i="2"/>
  <c r="B10" i="2"/>
  <c r="M10" i="1"/>
  <c r="L10" i="1"/>
  <c r="K10" i="1"/>
  <c r="J10" i="1"/>
  <c r="I10" i="1"/>
  <c r="H10" i="1"/>
  <c r="G10" i="1"/>
  <c r="F10" i="1"/>
  <c r="E10" i="1"/>
  <c r="D10" i="1"/>
  <c r="C10" i="1"/>
  <c r="B10" i="1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N10" i="1" l="1"/>
  <c r="K12" i="2"/>
  <c r="J12" i="2"/>
  <c r="G12" i="2"/>
  <c r="G27" i="2" s="1"/>
  <c r="M12" i="1"/>
  <c r="L12" i="1"/>
  <c r="K12" i="1"/>
  <c r="J12" i="1"/>
  <c r="H12" i="1"/>
  <c r="G12" i="1"/>
  <c r="G26" i="1" s="1"/>
  <c r="E12" i="1"/>
  <c r="E26" i="1" s="1"/>
  <c r="D12" i="1"/>
  <c r="D26" i="1" s="1"/>
  <c r="C12" i="1"/>
  <c r="C26" i="1" s="1"/>
  <c r="B12" i="1"/>
  <c r="B27" i="1" s="1"/>
  <c r="N15" i="2"/>
  <c r="G20" i="2"/>
  <c r="E20" i="2"/>
  <c r="E33" i="2" s="1"/>
  <c r="C20" i="2"/>
  <c r="N15" i="1"/>
  <c r="I20" i="1"/>
  <c r="G20" i="1"/>
  <c r="G30" i="1" s="1"/>
  <c r="E20" i="1"/>
  <c r="E30" i="1" s="1"/>
  <c r="N14" i="1"/>
  <c r="I20" i="2"/>
  <c r="F20" i="2"/>
  <c r="B20" i="2"/>
  <c r="B30" i="2" s="1"/>
  <c r="D20" i="2"/>
  <c r="D31" i="2" s="1"/>
  <c r="H20" i="2"/>
  <c r="J20" i="2"/>
  <c r="K20" i="2"/>
  <c r="L20" i="2"/>
  <c r="M20" i="2"/>
  <c r="B12" i="2"/>
  <c r="B27" i="2" s="1"/>
  <c r="D20" i="1"/>
  <c r="D31" i="1" s="1"/>
  <c r="F20" i="1"/>
  <c r="F33" i="1" s="1"/>
  <c r="H20" i="1"/>
  <c r="J20" i="1"/>
  <c r="K20" i="1"/>
  <c r="L20" i="1"/>
  <c r="M20" i="1"/>
  <c r="B20" i="1"/>
  <c r="B33" i="1" s="1"/>
  <c r="N18" i="1"/>
  <c r="F12" i="1"/>
  <c r="F27" i="1" s="1"/>
  <c r="I12" i="1"/>
  <c r="I12" i="2" l="1"/>
  <c r="N10" i="2"/>
  <c r="C27" i="1"/>
  <c r="C28" i="1" s="1"/>
  <c r="D32" i="1"/>
  <c r="B30" i="1"/>
  <c r="G26" i="2"/>
  <c r="G28" i="2" s="1"/>
  <c r="C12" i="2"/>
  <c r="C26" i="2" s="1"/>
  <c r="C20" i="1"/>
  <c r="C30" i="1" s="1"/>
  <c r="B26" i="2"/>
  <c r="B28" i="2" s="1"/>
  <c r="F12" i="2"/>
  <c r="F27" i="2" s="1"/>
  <c r="E27" i="1"/>
  <c r="E28" i="1" s="1"/>
  <c r="N14" i="2"/>
  <c r="N16" i="1"/>
  <c r="N17" i="1"/>
  <c r="E30" i="2"/>
  <c r="E31" i="2"/>
  <c r="N19" i="2"/>
  <c r="N11" i="2"/>
  <c r="M12" i="2"/>
  <c r="N16" i="2"/>
  <c r="N17" i="2"/>
  <c r="G31" i="1"/>
  <c r="G33" i="1"/>
  <c r="B31" i="1"/>
  <c r="F31" i="1"/>
  <c r="E33" i="1"/>
  <c r="F30" i="2"/>
  <c r="F31" i="2"/>
  <c r="F33" i="2"/>
  <c r="F32" i="2"/>
  <c r="E32" i="1"/>
  <c r="G27" i="1"/>
  <c r="G28" i="1" s="1"/>
  <c r="E12" i="2"/>
  <c r="E26" i="2" s="1"/>
  <c r="D33" i="2"/>
  <c r="N19" i="1"/>
  <c r="N18" i="2"/>
  <c r="N11" i="1"/>
  <c r="D12" i="2"/>
  <c r="D27" i="2" s="1"/>
  <c r="H12" i="2"/>
  <c r="L12" i="2"/>
  <c r="N12" i="1"/>
  <c r="G31" i="2"/>
  <c r="G30" i="2"/>
  <c r="G33" i="2"/>
  <c r="G32" i="2"/>
  <c r="C31" i="2"/>
  <c r="C30" i="2"/>
  <c r="C33" i="2"/>
  <c r="C32" i="2"/>
  <c r="B31" i="2"/>
  <c r="D27" i="1"/>
  <c r="D28" i="1" s="1"/>
  <c r="F26" i="1"/>
  <c r="F28" i="1" s="1"/>
  <c r="D33" i="1"/>
  <c r="F30" i="1"/>
  <c r="D30" i="1"/>
  <c r="B32" i="2"/>
  <c r="D30" i="2"/>
  <c r="B26" i="1"/>
  <c r="B28" i="1" s="1"/>
  <c r="F32" i="1"/>
  <c r="B33" i="2"/>
  <c r="E32" i="2"/>
  <c r="N20" i="2"/>
  <c r="B32" i="1"/>
  <c r="G32" i="1"/>
  <c r="E31" i="1"/>
  <c r="D32" i="2"/>
  <c r="E34" i="1" l="1"/>
  <c r="F26" i="2"/>
  <c r="F28" i="2" s="1"/>
  <c r="C32" i="1"/>
  <c r="G34" i="1"/>
  <c r="G34" i="2"/>
  <c r="F34" i="2"/>
  <c r="N30" i="2"/>
  <c r="E34" i="2"/>
  <c r="F34" i="1"/>
  <c r="D26" i="2"/>
  <c r="D28" i="2" s="1"/>
  <c r="N20" i="1"/>
  <c r="N30" i="1" s="1"/>
  <c r="N27" i="1"/>
  <c r="C33" i="1"/>
  <c r="D34" i="1"/>
  <c r="D34" i="2"/>
  <c r="C27" i="2"/>
  <c r="C28" i="2" s="1"/>
  <c r="C31" i="1"/>
  <c r="N26" i="1"/>
  <c r="B34" i="1"/>
  <c r="N12" i="2"/>
  <c r="N26" i="2" s="1"/>
  <c r="C34" i="2"/>
  <c r="B34" i="2"/>
  <c r="E27" i="2"/>
  <c r="E28" i="2" s="1"/>
  <c r="N32" i="2"/>
  <c r="N31" i="2"/>
  <c r="N33" i="2"/>
  <c r="C34" i="1" l="1"/>
  <c r="N33" i="1"/>
  <c r="N31" i="1"/>
  <c r="N32" i="1"/>
  <c r="N28" i="1"/>
  <c r="N34" i="2"/>
  <c r="N27" i="2"/>
  <c r="N28" i="2" s="1"/>
  <c r="N34" i="1" l="1"/>
</calcChain>
</file>

<file path=xl/sharedStrings.xml><?xml version="1.0" encoding="utf-8"?>
<sst xmlns="http://schemas.openxmlformats.org/spreadsheetml/2006/main" count="79" uniqueCount="40">
  <si>
    <t>Central Maine Power Company</t>
  </si>
  <si>
    <t xml:space="preserve">Targeted Rates &amp; Contract Customers in the Core Rate Class </t>
  </si>
  <si>
    <t>They Would Have Been in Absent the Targeted Rates</t>
  </si>
  <si>
    <t>SOP Purposes All Customers</t>
  </si>
  <si>
    <t>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</si>
  <si>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</si>
  <si>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</si>
  <si>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</si>
  <si>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</si>
  <si>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</si>
  <si>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</si>
  <si>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</si>
  <si>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</si>
  <si>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</si>
  <si>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</si>
  <si>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</si>
  <si>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</si>
  <si>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</t>
  </si>
  <si>
    <t>MGS-S</t>
  </si>
  <si>
    <t>MGS-P</t>
  </si>
  <si>
    <t>Total Medium Non-Residential</t>
  </si>
  <si>
    <t>IGS-S</t>
  </si>
  <si>
    <t>IGS-P</t>
  </si>
  <si>
    <t>LGS-S</t>
  </si>
  <si>
    <t>LGS-P</t>
  </si>
  <si>
    <t>LGS-ST</t>
  </si>
  <si>
    <t>LGS-T</t>
  </si>
  <si>
    <t>Total Large Non-Residential</t>
  </si>
  <si>
    <t>Voltage Level Percentages</t>
  </si>
  <si>
    <t>Medium</t>
  </si>
  <si>
    <t xml:space="preserve">   Secondary</t>
  </si>
  <si>
    <t xml:space="preserve">   Primary</t>
  </si>
  <si>
    <t>Large</t>
  </si>
  <si>
    <t xml:space="preserve">   Subtransmission</t>
  </si>
  <si>
    <t xml:space="preserve">   Transmission</t>
  </si>
  <si>
    <t/>
  </si>
  <si>
    <t>SOP Purposes SOP Only Customers</t>
  </si>
  <si>
    <t>2022 Billing Units - All Customers - YTD As Billed</t>
  </si>
  <si>
    <t>August 2022 Bid</t>
  </si>
  <si>
    <t>2022 Billing Units - SOP Only Customers - YTD As 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</si>
</sst>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Font="1" applyFill="1" applyAlignment="1">
      <alignment horizontal="centerContinuous"/>
    </xf>
    <xf numFmtId="0" fontId="1" fillId="0" borderId="0" xfId="1" applyFont="1" applyFill="1"/>
    <xf numFmtId="0" fontId="1" fillId="0" borderId="0" xfId="1" applyFill="1" applyAlignment="1">
      <alignment horizontal="centerContinuous"/>
    </xf>
    <xf numFmtId="0" fontId="1" fillId="0" borderId="0" xfId="1" applyFill="1"/>
    <xf numFmtId="0" fontId="3" fillId="0" borderId="0" xfId="1" applyFont="1" applyFill="1" applyBorder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Continuous"/>
    </xf>
    <xf numFmtId="0" fontId="5" fillId="0" borderId="3" xfId="1" applyFont="1" applyFill="1" applyBorder="1" applyAlignment="1">
      <alignment horizontal="centerContinuous"/>
    </xf>
    <xf numFmtId="0" fontId="6" fillId="0" borderId="4" xfId="2" applyFont="1" applyFill="1" applyBorder="1" applyAlignment="1">
      <alignment horizontal="left" wrapText="1"/>
    </xf>
    <xf numFmtId="3" fontId="1" fillId="0" borderId="0" xfId="1" applyNumberFormat="1" applyFill="1" applyBorder="1"/>
    <xf numFmtId="3" fontId="1" fillId="0" borderId="5" xfId="1" applyNumberFormat="1" applyFill="1" applyBorder="1"/>
    <xf numFmtId="0" fontId="6" fillId="0" borderId="1" xfId="2" applyFont="1" applyFill="1" applyBorder="1" applyAlignment="1">
      <alignment horizontal="left" wrapText="1"/>
    </xf>
    <xf numFmtId="3" fontId="1" fillId="0" borderId="2" xfId="1" applyNumberFormat="1" applyFill="1" applyBorder="1"/>
    <xf numFmtId="3" fontId="1" fillId="0" borderId="1" xfId="1" applyNumberFormat="1" applyFill="1" applyBorder="1"/>
    <xf numFmtId="0" fontId="1" fillId="0" borderId="1" xfId="1" applyFont="1" applyFill="1" applyBorder="1"/>
    <xf numFmtId="3" fontId="1" fillId="0" borderId="0" xfId="1" applyNumberFormat="1" applyFill="1"/>
    <xf numFmtId="0" fontId="1" fillId="0" borderId="0" xfId="1" applyFont="1" applyFill="1" applyBorder="1"/>
    <xf numFmtId="164" fontId="1" fillId="0" borderId="0" xfId="3" applyNumberFormat="1" applyFill="1" applyBorder="1"/>
    <xf numFmtId="0" fontId="1" fillId="0" borderId="0" xfId="1" applyFill="1" applyBorder="1"/>
    <xf numFmtId="0" fontId="7" fillId="0" borderId="0" xfId="1" applyFont="1" applyFill="1"/>
    <xf numFmtId="3" fontId="1" fillId="0" borderId="6" xfId="1" applyNumberFormat="1" applyFill="1" applyBorder="1"/>
    <xf numFmtId="0" fontId="6" fillId="0" borderId="0" xfId="2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centerContinuous"/>
    </xf>
    <xf numFmtId="0" fontId="8" fillId="0" borderId="0" xfId="1" applyFont="1" applyFill="1" applyAlignment="1">
      <alignment horizontal="centerContinuous"/>
    </xf>
    <xf numFmtId="0" fontId="8" fillId="0" borderId="0" xfId="1" applyFont="1" applyFill="1"/>
  </cellXfs>
  <cellStyles count="4">
    <cellStyle name="Normal" xfId="0" builtinId="0"/>
    <cellStyle name="Normal_AllinCoreRecalculated2" xfId="1" xr:uid="{00000000-0005-0000-0000-000001000000}"/>
    <cellStyle name="Normal_Sheet1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rge%20As%20Billed%20YTD%20Jun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dium%20As%20Billed%20YTD%20Ju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All  CY"/>
      <sheetName val="Summary SOP CY"/>
    </sheetNames>
    <sheetDataSet>
      <sheetData sheetId="0">
        <row r="11">
          <cell r="C11">
            <v>34274200.039999992</v>
          </cell>
          <cell r="D11">
            <v>28190822.602000002</v>
          </cell>
          <cell r="E11">
            <v>35926865.487999991</v>
          </cell>
          <cell r="F11">
            <v>32532068.95700001</v>
          </cell>
          <cell r="G11">
            <v>33221567.944999993</v>
          </cell>
          <cell r="H11">
            <v>38615436.365000002</v>
          </cell>
        </row>
        <row r="20">
          <cell r="C20">
            <v>12551809.758000005</v>
          </cell>
          <cell r="D20">
            <v>9585590.4489999991</v>
          </cell>
          <cell r="E20">
            <v>14038559.445</v>
          </cell>
          <cell r="F20">
            <v>10602817.433999998</v>
          </cell>
          <cell r="G20">
            <v>11545572.603000002</v>
          </cell>
          <cell r="H20">
            <v>12218776.944000002</v>
          </cell>
        </row>
        <row r="29">
          <cell r="C29">
            <v>5868639.5590000004</v>
          </cell>
          <cell r="D29">
            <v>5346817.66</v>
          </cell>
          <cell r="E29">
            <v>5578544.8200000003</v>
          </cell>
          <cell r="F29">
            <v>5867028.9609999992</v>
          </cell>
          <cell r="G29">
            <v>6978555.6290000007</v>
          </cell>
          <cell r="H29">
            <v>7831352.1559999995</v>
          </cell>
        </row>
        <row r="38">
          <cell r="C38">
            <v>45904841.461999997</v>
          </cell>
          <cell r="D38">
            <v>26304614.103</v>
          </cell>
          <cell r="E38">
            <v>59663016.381999999</v>
          </cell>
          <cell r="F38">
            <v>42467926.077</v>
          </cell>
          <cell r="G38">
            <v>45812307.352000013</v>
          </cell>
          <cell r="H38">
            <v>50681300.779000007</v>
          </cell>
        </row>
        <row r="47">
          <cell r="C47">
            <v>66987267.271999992</v>
          </cell>
          <cell r="D47">
            <v>22056559.483999997</v>
          </cell>
          <cell r="E47">
            <v>92830023.604999989</v>
          </cell>
          <cell r="F47">
            <v>31675207.375000007</v>
          </cell>
          <cell r="G47">
            <v>54092734.483999997</v>
          </cell>
          <cell r="H47">
            <v>51809463.693999998</v>
          </cell>
        </row>
        <row r="56">
          <cell r="C56">
            <v>35602935.185000002</v>
          </cell>
          <cell r="D56">
            <v>19460564.259999998</v>
          </cell>
          <cell r="E56">
            <v>57508242.022999994</v>
          </cell>
          <cell r="F56">
            <v>10525129.224000001</v>
          </cell>
          <cell r="G56">
            <v>53627560.682999998</v>
          </cell>
          <cell r="H56">
            <v>65989523.648000009</v>
          </cell>
        </row>
      </sheetData>
      <sheetData sheetId="1">
        <row r="11">
          <cell r="C11">
            <v>3542281.6750000007</v>
          </cell>
          <cell r="D11">
            <v>2520401.4300000006</v>
          </cell>
          <cell r="E11">
            <v>2912589.98</v>
          </cell>
          <cell r="F11">
            <v>2554671.1109999996</v>
          </cell>
          <cell r="G11">
            <v>1765676.7199999997</v>
          </cell>
          <cell r="H11">
            <v>2294218.71</v>
          </cell>
        </row>
        <row r="20">
          <cell r="C20">
            <v>749897.12999999989</v>
          </cell>
          <cell r="D20">
            <v>519939.79700000002</v>
          </cell>
          <cell r="E20">
            <v>910567.723</v>
          </cell>
          <cell r="F20">
            <v>838053.16500000004</v>
          </cell>
          <cell r="G20">
            <v>880683.17099999997</v>
          </cell>
          <cell r="H20">
            <v>1096320.6370000001</v>
          </cell>
        </row>
        <row r="38">
          <cell r="C38">
            <v>16482.599999999999</v>
          </cell>
          <cell r="D38">
            <v>18191.7</v>
          </cell>
          <cell r="E38">
            <v>13622.4</v>
          </cell>
          <cell r="F38">
            <v>12071.7</v>
          </cell>
          <cell r="G38">
            <v>762495.8</v>
          </cell>
          <cell r="H38">
            <v>849160.89999999991</v>
          </cell>
        </row>
        <row r="47">
          <cell r="C47">
            <v>712838.42800000007</v>
          </cell>
          <cell r="D47">
            <v>1264134.156</v>
          </cell>
          <cell r="E47">
            <v>1901116.317</v>
          </cell>
          <cell r="F47">
            <v>1267899.6739999999</v>
          </cell>
          <cell r="G47">
            <v>1503120.1269999999</v>
          </cell>
          <cell r="H47">
            <v>1926119.4670000002</v>
          </cell>
        </row>
        <row r="56">
          <cell r="C56">
            <v>223981.14999999997</v>
          </cell>
          <cell r="D56">
            <v>117185.20999999999</v>
          </cell>
          <cell r="E56">
            <v>144157.639</v>
          </cell>
          <cell r="F56">
            <v>186730.44099999999</v>
          </cell>
          <cell r="G56">
            <v>1043224.1680000001</v>
          </cell>
          <cell r="H56">
            <v>510018.549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 Summary MGS-S"/>
      <sheetName val="CY Summary MGS-P"/>
      <sheetName val="CY Summary MGS"/>
    </sheetNames>
    <sheetDataSet>
      <sheetData sheetId="0">
        <row r="12">
          <cell r="C12">
            <v>169530189.07399997</v>
          </cell>
          <cell r="D12">
            <v>148291046.29999998</v>
          </cell>
          <cell r="E12">
            <v>170890130.89899999</v>
          </cell>
          <cell r="F12">
            <v>148325306.85400003</v>
          </cell>
          <cell r="G12">
            <v>148715799.98099998</v>
          </cell>
          <cell r="H12">
            <v>159989250.502</v>
          </cell>
        </row>
        <row r="19">
          <cell r="C19">
            <v>64995888.022999994</v>
          </cell>
          <cell r="D19">
            <v>56127194.472999997</v>
          </cell>
          <cell r="E19">
            <v>62974137.708000004</v>
          </cell>
          <cell r="F19">
            <v>52570180.211999997</v>
          </cell>
          <cell r="G19">
            <v>52315761.673</v>
          </cell>
          <cell r="H19">
            <v>58120284.659999996</v>
          </cell>
        </row>
      </sheetData>
      <sheetData sheetId="1">
        <row r="12">
          <cell r="C12">
            <v>7188684.9189999998</v>
          </cell>
          <cell r="D12">
            <v>6239423.2970000003</v>
          </cell>
          <cell r="E12">
            <v>6947807.8259999985</v>
          </cell>
          <cell r="F12">
            <v>5859485.8320000004</v>
          </cell>
          <cell r="G12">
            <v>7613770.4630000014</v>
          </cell>
          <cell r="H12">
            <v>6105879.3450000007</v>
          </cell>
        </row>
        <row r="19">
          <cell r="C19">
            <v>2818900.7280000001</v>
          </cell>
          <cell r="D19">
            <v>2392961.1720000003</v>
          </cell>
          <cell r="E19">
            <v>2570198.1409999998</v>
          </cell>
          <cell r="F19">
            <v>2176144.0329999998</v>
          </cell>
          <cell r="G19">
            <v>2114970.7379999999</v>
          </cell>
          <cell r="H19">
            <v>2034688.2150000001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tabSelected="1" zoomScaleNormal="100" workbookViewId="0"/>
  </sheetViews>
  <sheetFormatPr defaultColWidth="9.140625" defaultRowHeight="12.75" x14ac:dyDescent="0.2"/>
  <cols>
    <col min="1" max="1" width="31.28515625" style="4" customWidth="1"/>
    <col min="2" max="2" width="17.28515625" style="4" bestFit="1" customWidth="1"/>
    <col min="3" max="3" width="12.7109375" style="4" bestFit="1" customWidth="1"/>
    <col min="4" max="5" width="12.42578125" style="4" bestFit="1" customWidth="1"/>
    <col min="6" max="7" width="15" style="4" bestFit="1" customWidth="1"/>
    <col min="8" max="11" width="14.85546875" style="4" bestFit="1" customWidth="1"/>
    <col min="12" max="12" width="16.42578125" style="4" bestFit="1" customWidth="1"/>
    <col min="13" max="13" width="11.28515625" style="4" customWidth="1"/>
    <col min="14" max="14" width="13.7109375" style="4" bestFit="1" customWidth="1"/>
    <col min="15" max="16384" width="9.140625" style="4"/>
  </cols>
  <sheetData>
    <row r="1" spans="1:14" x14ac:dyDescent="0.2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5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26" customFormat="1" x14ac:dyDescent="0.2">
      <c r="A5" s="24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s="26" customFormat="1" x14ac:dyDescent="0.2">
      <c r="A6" s="24" t="s">
        <v>38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2.75" customHeight="1" x14ac:dyDescent="0.2">
      <c r="A7" s="6"/>
    </row>
    <row r="8" spans="1:14" ht="12.75" customHeight="1" x14ac:dyDescent="0.2"/>
    <row r="9" spans="1:14" ht="12.75" customHeight="1" x14ac:dyDescent="0.2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  <c r="N9" s="9" t="s">
        <v>17</v>
      </c>
    </row>
    <row r="10" spans="1:14" ht="12.75" customHeight="1" x14ac:dyDescent="0.2">
      <c r="A10" s="10" t="s">
        <v>18</v>
      </c>
      <c r="B10" s="11">
        <f>'[2]CY Summary MGS-S'!C$12</f>
        <v>169530189.07399997</v>
      </c>
      <c r="C10" s="11">
        <f>'[2]CY Summary MGS-S'!D$12</f>
        <v>148291046.29999998</v>
      </c>
      <c r="D10" s="11">
        <f>'[2]CY Summary MGS-S'!E$12</f>
        <v>170890130.89899999</v>
      </c>
      <c r="E10" s="11">
        <f>'[2]CY Summary MGS-S'!F$12</f>
        <v>148325306.85400003</v>
      </c>
      <c r="F10" s="11">
        <f>'[2]CY Summary MGS-S'!G$12</f>
        <v>148715799.98099998</v>
      </c>
      <c r="G10" s="11">
        <f>'[2]CY Summary MGS-S'!H$12</f>
        <v>159989250.502</v>
      </c>
      <c r="H10" s="11">
        <f>'[2]CY Summary MGS-S'!I$12</f>
        <v>0</v>
      </c>
      <c r="I10" s="11">
        <f>'[2]CY Summary MGS-S'!J$12</f>
        <v>0</v>
      </c>
      <c r="J10" s="11">
        <f>'[2]CY Summary MGS-S'!K$12</f>
        <v>0</v>
      </c>
      <c r="K10" s="11">
        <f>'[2]CY Summary MGS-S'!L$12</f>
        <v>0</v>
      </c>
      <c r="L10" s="11">
        <f>'[2]CY Summary MGS-S'!M$12</f>
        <v>0</v>
      </c>
      <c r="M10" s="11">
        <f>'[2]CY Summary MGS-S'!N$12</f>
        <v>0</v>
      </c>
      <c r="N10" s="12">
        <f>SUM(B10:M10)</f>
        <v>945741723.6099999</v>
      </c>
    </row>
    <row r="11" spans="1:14" ht="12.75" customHeight="1" x14ac:dyDescent="0.2">
      <c r="A11" s="10" t="s">
        <v>19</v>
      </c>
      <c r="B11" s="11">
        <f>'[2]CY Summary MGS-P'!C$12</f>
        <v>7188684.9189999998</v>
      </c>
      <c r="C11" s="11">
        <f>'[2]CY Summary MGS-P'!D$12</f>
        <v>6239423.2970000003</v>
      </c>
      <c r="D11" s="11">
        <f>'[2]CY Summary MGS-P'!E$12</f>
        <v>6947807.8259999985</v>
      </c>
      <c r="E11" s="11">
        <f>'[2]CY Summary MGS-P'!F$12</f>
        <v>5859485.8320000004</v>
      </c>
      <c r="F11" s="11">
        <f>'[2]CY Summary MGS-P'!G$12</f>
        <v>7613770.4630000014</v>
      </c>
      <c r="G11" s="11">
        <f>'[2]CY Summary MGS-P'!H$12</f>
        <v>6105879.3450000007</v>
      </c>
      <c r="H11" s="11">
        <f>'[2]CY Summary MGS-P'!I$12</f>
        <v>0</v>
      </c>
      <c r="I11" s="11">
        <f>'[2]CY Summary MGS-P'!J$12</f>
        <v>0</v>
      </c>
      <c r="J11" s="11">
        <f>'[2]CY Summary MGS-P'!K$12</f>
        <v>0</v>
      </c>
      <c r="K11" s="11">
        <f>'[2]CY Summary MGS-P'!L$12</f>
        <v>0</v>
      </c>
      <c r="L11" s="11">
        <f>'[2]CY Summary MGS-P'!M$12</f>
        <v>0</v>
      </c>
      <c r="M11" s="11">
        <f>'[2]CY Summary MGS-P'!N$12</f>
        <v>0</v>
      </c>
      <c r="N11" s="12">
        <f>SUM(B11:M11)</f>
        <v>39955051.681999996</v>
      </c>
    </row>
    <row r="12" spans="1:14" ht="12.75" customHeight="1" x14ac:dyDescent="0.2">
      <c r="A12" s="13" t="s">
        <v>20</v>
      </c>
      <c r="B12" s="14">
        <f>SUM(B10:B11)</f>
        <v>176718873.99299997</v>
      </c>
      <c r="C12" s="14">
        <f t="shared" ref="C12:M12" si="0">SUM(C10:C11)</f>
        <v>154530469.59699997</v>
      </c>
      <c r="D12" s="14">
        <f t="shared" si="0"/>
        <v>177837938.72499999</v>
      </c>
      <c r="E12" s="14">
        <f t="shared" si="0"/>
        <v>154184792.68600002</v>
      </c>
      <c r="F12" s="14">
        <f t="shared" si="0"/>
        <v>156329570.44399998</v>
      </c>
      <c r="G12" s="14">
        <f t="shared" si="0"/>
        <v>166095129.847</v>
      </c>
      <c r="H12" s="14">
        <f t="shared" si="0"/>
        <v>0</v>
      </c>
      <c r="I12" s="14">
        <f t="shared" si="0"/>
        <v>0</v>
      </c>
      <c r="J12" s="14">
        <f t="shared" si="0"/>
        <v>0</v>
      </c>
      <c r="K12" s="14">
        <f t="shared" si="0"/>
        <v>0</v>
      </c>
      <c r="L12" s="14">
        <f t="shared" si="0"/>
        <v>0</v>
      </c>
      <c r="M12" s="14">
        <f t="shared" si="0"/>
        <v>0</v>
      </c>
      <c r="N12" s="15">
        <f>SUM(B12:M12)</f>
        <v>985696775.29199994</v>
      </c>
    </row>
    <row r="13" spans="1:14" ht="12.7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2"/>
    </row>
    <row r="14" spans="1:14" ht="12.75" customHeight="1" x14ac:dyDescent="0.2">
      <c r="A14" s="10" t="s">
        <v>21</v>
      </c>
      <c r="B14" s="11">
        <f>'[1]Summary All  CY'!C$11</f>
        <v>34274200.039999992</v>
      </c>
      <c r="C14" s="11">
        <f>'[1]Summary All  CY'!D$11</f>
        <v>28190822.602000002</v>
      </c>
      <c r="D14" s="11">
        <f>'[1]Summary All  CY'!E$11</f>
        <v>35926865.487999991</v>
      </c>
      <c r="E14" s="11">
        <f>'[1]Summary All  CY'!F$11</f>
        <v>32532068.95700001</v>
      </c>
      <c r="F14" s="11">
        <f>'[1]Summary All  CY'!G$11</f>
        <v>33221567.944999993</v>
      </c>
      <c r="G14" s="11">
        <f>'[1]Summary All  CY'!H$11</f>
        <v>38615436.365000002</v>
      </c>
      <c r="H14" s="11">
        <f>'[1]Summary All  CY'!I$11</f>
        <v>0</v>
      </c>
      <c r="I14" s="11">
        <f>'[1]Summary All  CY'!J$11</f>
        <v>0</v>
      </c>
      <c r="J14" s="11">
        <f>'[1]Summary All  CY'!K$11</f>
        <v>0</v>
      </c>
      <c r="K14" s="11">
        <f>'[1]Summary All  CY'!L$11</f>
        <v>0</v>
      </c>
      <c r="L14" s="11">
        <f>'[1]Summary All  CY'!M$11</f>
        <v>0</v>
      </c>
      <c r="M14" s="11">
        <f>'[1]Summary All  CY'!N$11</f>
        <v>0</v>
      </c>
      <c r="N14" s="12">
        <f>SUM(B14:M14)</f>
        <v>202760961.39699998</v>
      </c>
    </row>
    <row r="15" spans="1:14" ht="12.75" customHeight="1" x14ac:dyDescent="0.2">
      <c r="A15" s="10" t="s">
        <v>22</v>
      </c>
      <c r="B15" s="11">
        <f>'[1]Summary All  CY'!C$20</f>
        <v>12551809.758000005</v>
      </c>
      <c r="C15" s="11">
        <f>'[1]Summary All  CY'!D$20</f>
        <v>9585590.4489999991</v>
      </c>
      <c r="D15" s="11">
        <f>'[1]Summary All  CY'!E$20</f>
        <v>14038559.445</v>
      </c>
      <c r="E15" s="11">
        <f>'[1]Summary All  CY'!F$20</f>
        <v>10602817.433999998</v>
      </c>
      <c r="F15" s="11">
        <f>'[1]Summary All  CY'!G$20</f>
        <v>11545572.603000002</v>
      </c>
      <c r="G15" s="11">
        <f>'[1]Summary All  CY'!H$20</f>
        <v>12218776.944000002</v>
      </c>
      <c r="H15" s="11">
        <f>'[1]Summary All  CY'!I$20</f>
        <v>0</v>
      </c>
      <c r="I15" s="11">
        <f>'[1]Summary All  CY'!J$20</f>
        <v>0</v>
      </c>
      <c r="J15" s="11">
        <f>'[1]Summary All  CY'!K$20</f>
        <v>0</v>
      </c>
      <c r="K15" s="11">
        <f>'[1]Summary All  CY'!L$20</f>
        <v>0</v>
      </c>
      <c r="L15" s="11">
        <f>'[1]Summary All  CY'!M$20</f>
        <v>0</v>
      </c>
      <c r="M15" s="11">
        <f>'[1]Summary All  CY'!N$20</f>
        <v>0</v>
      </c>
      <c r="N15" s="12">
        <f t="shared" ref="N15:N20" si="1">SUM(B15:M15)</f>
        <v>70543126.633000001</v>
      </c>
    </row>
    <row r="16" spans="1:14" ht="12.75" customHeight="1" x14ac:dyDescent="0.2">
      <c r="A16" s="10" t="s">
        <v>23</v>
      </c>
      <c r="B16" s="11">
        <f>'[1]Summary All  CY'!C$29</f>
        <v>5868639.5590000004</v>
      </c>
      <c r="C16" s="11">
        <f>'[1]Summary All  CY'!D$29</f>
        <v>5346817.66</v>
      </c>
      <c r="D16" s="11">
        <f>'[1]Summary All  CY'!E$29</f>
        <v>5578544.8200000003</v>
      </c>
      <c r="E16" s="11">
        <f>'[1]Summary All  CY'!F$29</f>
        <v>5867028.9609999992</v>
      </c>
      <c r="F16" s="11">
        <f>'[1]Summary All  CY'!G$29</f>
        <v>6978555.6290000007</v>
      </c>
      <c r="G16" s="11">
        <f>'[1]Summary All  CY'!H$29</f>
        <v>7831352.1559999995</v>
      </c>
      <c r="H16" s="11">
        <f>'[1]Summary All  CY'!I$29</f>
        <v>0</v>
      </c>
      <c r="I16" s="11">
        <f>'[1]Summary All  CY'!J$29</f>
        <v>0</v>
      </c>
      <c r="J16" s="11">
        <f>'[1]Summary All  CY'!K$29</f>
        <v>0</v>
      </c>
      <c r="K16" s="11">
        <f>'[1]Summary All  CY'!L$29</f>
        <v>0</v>
      </c>
      <c r="L16" s="11">
        <f>'[1]Summary All  CY'!M$29</f>
        <v>0</v>
      </c>
      <c r="M16" s="11">
        <f>'[1]Summary All  CY'!N$29</f>
        <v>0</v>
      </c>
      <c r="N16" s="12">
        <f t="shared" si="1"/>
        <v>37470938.784999996</v>
      </c>
    </row>
    <row r="17" spans="1:14" ht="12.75" customHeight="1" x14ac:dyDescent="0.2">
      <c r="A17" s="10" t="s">
        <v>24</v>
      </c>
      <c r="B17" s="11">
        <f>'[1]Summary All  CY'!C$38</f>
        <v>45904841.461999997</v>
      </c>
      <c r="C17" s="11">
        <f>'[1]Summary All  CY'!D$38</f>
        <v>26304614.103</v>
      </c>
      <c r="D17" s="11">
        <f>'[1]Summary All  CY'!E$38</f>
        <v>59663016.381999999</v>
      </c>
      <c r="E17" s="11">
        <f>'[1]Summary All  CY'!F$38</f>
        <v>42467926.077</v>
      </c>
      <c r="F17" s="11">
        <f>'[1]Summary All  CY'!G$38</f>
        <v>45812307.352000013</v>
      </c>
      <c r="G17" s="11">
        <f>'[1]Summary All  CY'!H$38</f>
        <v>50681300.779000007</v>
      </c>
      <c r="H17" s="11">
        <f>'[1]Summary All  CY'!I$38</f>
        <v>0</v>
      </c>
      <c r="I17" s="11">
        <f>'[1]Summary All  CY'!J$38</f>
        <v>0</v>
      </c>
      <c r="J17" s="11">
        <f>'[1]Summary All  CY'!K$38</f>
        <v>0</v>
      </c>
      <c r="K17" s="11">
        <f>'[1]Summary All  CY'!L$38</f>
        <v>0</v>
      </c>
      <c r="L17" s="11">
        <f>'[1]Summary All  CY'!M$38</f>
        <v>0</v>
      </c>
      <c r="M17" s="11">
        <f>'[1]Summary All  CY'!N$38</f>
        <v>0</v>
      </c>
      <c r="N17" s="12">
        <f t="shared" si="1"/>
        <v>270834006.15499997</v>
      </c>
    </row>
    <row r="18" spans="1:14" ht="12.75" customHeight="1" x14ac:dyDescent="0.2">
      <c r="A18" s="10" t="s">
        <v>25</v>
      </c>
      <c r="B18" s="11">
        <f>'[1]Summary All  CY'!C$47</f>
        <v>66987267.271999992</v>
      </c>
      <c r="C18" s="11">
        <f>'[1]Summary All  CY'!D$47</f>
        <v>22056559.483999997</v>
      </c>
      <c r="D18" s="11">
        <f>'[1]Summary All  CY'!E$47</f>
        <v>92830023.604999989</v>
      </c>
      <c r="E18" s="11">
        <f>'[1]Summary All  CY'!F$47</f>
        <v>31675207.375000007</v>
      </c>
      <c r="F18" s="11">
        <f>'[1]Summary All  CY'!G$47</f>
        <v>54092734.483999997</v>
      </c>
      <c r="G18" s="11">
        <f>'[1]Summary All  CY'!H$47</f>
        <v>51809463.693999998</v>
      </c>
      <c r="H18" s="11">
        <f>'[1]Summary All  CY'!I$47</f>
        <v>0</v>
      </c>
      <c r="I18" s="11">
        <f>'[1]Summary All  CY'!J$47</f>
        <v>0</v>
      </c>
      <c r="J18" s="11">
        <f>'[1]Summary All  CY'!K$47</f>
        <v>0</v>
      </c>
      <c r="K18" s="11">
        <f>'[1]Summary All  CY'!L$47</f>
        <v>0</v>
      </c>
      <c r="L18" s="11">
        <f>'[1]Summary All  CY'!M$47</f>
        <v>0</v>
      </c>
      <c r="M18" s="11">
        <f>'[1]Summary All  CY'!N$47</f>
        <v>0</v>
      </c>
      <c r="N18" s="12">
        <f t="shared" si="1"/>
        <v>319451255.91399997</v>
      </c>
    </row>
    <row r="19" spans="1:14" ht="12.75" customHeight="1" x14ac:dyDescent="0.2">
      <c r="A19" s="10" t="s">
        <v>26</v>
      </c>
      <c r="B19" s="11">
        <f>'[1]Summary All  CY'!C$56</f>
        <v>35602935.185000002</v>
      </c>
      <c r="C19" s="11">
        <f>'[1]Summary All  CY'!D$56</f>
        <v>19460564.259999998</v>
      </c>
      <c r="D19" s="11">
        <f>'[1]Summary All  CY'!E$56</f>
        <v>57508242.022999994</v>
      </c>
      <c r="E19" s="11">
        <f>'[1]Summary All  CY'!F$56</f>
        <v>10525129.224000001</v>
      </c>
      <c r="F19" s="11">
        <f>'[1]Summary All  CY'!G$56</f>
        <v>53627560.682999998</v>
      </c>
      <c r="G19" s="11">
        <f>'[1]Summary All  CY'!H$56</f>
        <v>65989523.648000009</v>
      </c>
      <c r="H19" s="11">
        <f>'[1]Summary All  CY'!I$56</f>
        <v>0</v>
      </c>
      <c r="I19" s="11">
        <f>'[1]Summary All  CY'!J$56</f>
        <v>0</v>
      </c>
      <c r="J19" s="11">
        <f>'[1]Summary All  CY'!K$56</f>
        <v>0</v>
      </c>
      <c r="K19" s="11">
        <f>'[1]Summary All  CY'!L$56</f>
        <v>0</v>
      </c>
      <c r="L19" s="11">
        <f>'[1]Summary All  CY'!M$56</f>
        <v>0</v>
      </c>
      <c r="M19" s="11">
        <f>'[1]Summary All  CY'!N$56</f>
        <v>0</v>
      </c>
      <c r="N19" s="12">
        <f t="shared" si="1"/>
        <v>242713955.023</v>
      </c>
    </row>
    <row r="20" spans="1:14" ht="12.75" customHeight="1" x14ac:dyDescent="0.2">
      <c r="A20" s="16" t="s">
        <v>27</v>
      </c>
      <c r="B20" s="14">
        <f>SUM(B14:B19)</f>
        <v>201189693.27599999</v>
      </c>
      <c r="C20" s="14">
        <f t="shared" ref="C20:M20" si="2">SUM(C14:C19)</f>
        <v>110944968.558</v>
      </c>
      <c r="D20" s="14">
        <f t="shared" si="2"/>
        <v>265545251.76299998</v>
      </c>
      <c r="E20" s="14">
        <f t="shared" si="2"/>
        <v>133670178.02800003</v>
      </c>
      <c r="F20" s="14">
        <f t="shared" si="2"/>
        <v>205278298.69600001</v>
      </c>
      <c r="G20" s="14">
        <f t="shared" si="2"/>
        <v>227145853.58600003</v>
      </c>
      <c r="H20" s="14">
        <f t="shared" si="2"/>
        <v>0</v>
      </c>
      <c r="I20" s="14">
        <f t="shared" si="2"/>
        <v>0</v>
      </c>
      <c r="J20" s="14">
        <f t="shared" si="2"/>
        <v>0</v>
      </c>
      <c r="K20" s="14">
        <f t="shared" si="2"/>
        <v>0</v>
      </c>
      <c r="L20" s="14">
        <f t="shared" si="2"/>
        <v>0</v>
      </c>
      <c r="M20" s="14">
        <f t="shared" si="2"/>
        <v>0</v>
      </c>
      <c r="N20" s="15">
        <f t="shared" si="1"/>
        <v>1143774243.9070001</v>
      </c>
    </row>
    <row r="21" spans="1:14" ht="12.75" customHeight="1" x14ac:dyDescent="0.2">
      <c r="A21" s="2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2.75" customHeight="1" x14ac:dyDescent="0.2">
      <c r="A22" s="2"/>
      <c r="B22" s="17"/>
    </row>
    <row r="23" spans="1:14" ht="12.75" customHeight="1" x14ac:dyDescent="0.2">
      <c r="A23" s="18" t="s">
        <v>28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2.75" customHeight="1" x14ac:dyDescent="0.2">
      <c r="A24" s="1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2.75" customHeight="1" x14ac:dyDescent="0.2">
      <c r="A25" s="18" t="s">
        <v>29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2.75" customHeight="1" x14ac:dyDescent="0.2">
      <c r="A26" s="18" t="s">
        <v>30</v>
      </c>
      <c r="B26" s="19">
        <f>+B10/B12</f>
        <v>0.95932135172338895</v>
      </c>
      <c r="C26" s="19">
        <f t="shared" ref="C26:N26" si="3">+C10/C12</f>
        <v>0.95962334604125787</v>
      </c>
      <c r="D26" s="19">
        <f t="shared" si="3"/>
        <v>0.96093180186515903</v>
      </c>
      <c r="E26" s="19">
        <f t="shared" si="3"/>
        <v>0.96199699250539628</v>
      </c>
      <c r="F26" s="19">
        <f t="shared" si="3"/>
        <v>0.95129667124795569</v>
      </c>
      <c r="G26" s="19">
        <f t="shared" si="3"/>
        <v>0.96323866117793766</v>
      </c>
      <c r="H26" s="19"/>
      <c r="I26" s="19"/>
      <c r="J26" s="19"/>
      <c r="K26" s="19"/>
      <c r="L26" s="19"/>
      <c r="M26" s="19"/>
      <c r="N26" s="19">
        <f t="shared" si="3"/>
        <v>0.95946516952927652</v>
      </c>
    </row>
    <row r="27" spans="1:14" ht="12.75" customHeight="1" x14ac:dyDescent="0.2">
      <c r="A27" s="18" t="s">
        <v>31</v>
      </c>
      <c r="B27" s="19">
        <f>+B11/B12</f>
        <v>4.0678648276611086E-2</v>
      </c>
      <c r="C27" s="19">
        <f t="shared" ref="C27:N27" si="4">+C11/C12</f>
        <v>4.0376653958742202E-2</v>
      </c>
      <c r="D27" s="19">
        <f t="shared" si="4"/>
        <v>3.9068198134840922E-2</v>
      </c>
      <c r="E27" s="19">
        <f t="shared" si="4"/>
        <v>3.8003007494603856E-2</v>
      </c>
      <c r="F27" s="19">
        <f t="shared" si="4"/>
        <v>4.870332875204432E-2</v>
      </c>
      <c r="G27" s="19">
        <f t="shared" si="4"/>
        <v>3.6761338822062305E-2</v>
      </c>
      <c r="H27" s="19"/>
      <c r="I27" s="19"/>
      <c r="J27" s="19"/>
      <c r="K27" s="19"/>
      <c r="L27" s="19"/>
      <c r="M27" s="19"/>
      <c r="N27" s="19">
        <f t="shared" si="4"/>
        <v>4.053483047072344E-2</v>
      </c>
    </row>
    <row r="28" spans="1:14" ht="12.75" customHeight="1" x14ac:dyDescent="0.2">
      <c r="A28" s="20"/>
      <c r="B28" s="19">
        <f>+B27+B26</f>
        <v>1</v>
      </c>
      <c r="C28" s="19">
        <f t="shared" ref="C28:N28" si="5">+C27+C26</f>
        <v>1</v>
      </c>
      <c r="D28" s="19">
        <f t="shared" si="5"/>
        <v>1</v>
      </c>
      <c r="E28" s="19">
        <f t="shared" si="5"/>
        <v>1.0000000000000002</v>
      </c>
      <c r="F28" s="19">
        <f t="shared" si="5"/>
        <v>1</v>
      </c>
      <c r="G28" s="19">
        <f t="shared" si="5"/>
        <v>1</v>
      </c>
      <c r="H28" s="19"/>
      <c r="I28" s="19"/>
      <c r="J28" s="19"/>
      <c r="K28" s="19"/>
      <c r="L28" s="19"/>
      <c r="M28" s="19"/>
      <c r="N28" s="19">
        <f t="shared" si="5"/>
        <v>1</v>
      </c>
    </row>
    <row r="29" spans="1:14" ht="12.75" customHeight="1" x14ac:dyDescent="0.2">
      <c r="A29" s="18" t="s">
        <v>32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2.75" customHeight="1" x14ac:dyDescent="0.2">
      <c r="A30" s="18" t="s">
        <v>30</v>
      </c>
      <c r="B30" s="19">
        <f>(B14+B16)/B20</f>
        <v>0.19952731646113925</v>
      </c>
      <c r="C30" s="19">
        <f t="shared" ref="C30:N30" si="6">(C14+C16)/C20</f>
        <v>0.30229077260468229</v>
      </c>
      <c r="D30" s="19">
        <f t="shared" si="6"/>
        <v>0.15630258885232753</v>
      </c>
      <c r="E30" s="19">
        <f t="shared" si="6"/>
        <v>0.28726750038409105</v>
      </c>
      <c r="F30" s="19">
        <f t="shared" si="6"/>
        <v>0.19583231071849935</v>
      </c>
      <c r="G30" s="19">
        <f t="shared" si="6"/>
        <v>0.20448001928159656</v>
      </c>
      <c r="H30" s="19"/>
      <c r="I30" s="19"/>
      <c r="J30" s="19"/>
      <c r="K30" s="19"/>
      <c r="L30" s="19"/>
      <c r="M30" s="19"/>
      <c r="N30" s="19">
        <f t="shared" si="6"/>
        <v>0.21003436776246656</v>
      </c>
    </row>
    <row r="31" spans="1:14" ht="12.75" customHeight="1" x14ac:dyDescent="0.2">
      <c r="A31" s="18" t="s">
        <v>31</v>
      </c>
      <c r="B31" s="19">
        <f>(B15+B17)/B20</f>
        <v>0.29055490004553486</v>
      </c>
      <c r="C31" s="19">
        <f t="shared" ref="C31:N31" si="7">(C15+C17)/C20</f>
        <v>0.32349555836988914</v>
      </c>
      <c r="D31" s="19">
        <f t="shared" si="7"/>
        <v>0.27754808394306707</v>
      </c>
      <c r="E31" s="19">
        <f t="shared" si="7"/>
        <v>0.39702755164942788</v>
      </c>
      <c r="F31" s="19">
        <f t="shared" si="7"/>
        <v>0.27941521495139743</v>
      </c>
      <c r="G31" s="19">
        <f t="shared" si="7"/>
        <v>0.27691492813970875</v>
      </c>
      <c r="H31" s="19"/>
      <c r="I31" s="19"/>
      <c r="J31" s="19"/>
      <c r="K31" s="19"/>
      <c r="L31" s="19"/>
      <c r="M31" s="19"/>
      <c r="N31" s="19">
        <f t="shared" si="7"/>
        <v>0.29846548355722308</v>
      </c>
    </row>
    <row r="32" spans="1:14" ht="12.75" customHeight="1" x14ac:dyDescent="0.2">
      <c r="A32" s="18" t="s">
        <v>33</v>
      </c>
      <c r="B32" s="19">
        <f>+B18/B20</f>
        <v>0.33295576021433765</v>
      </c>
      <c r="C32" s="19">
        <f t="shared" ref="C32:N32" si="8">+C18/C20</f>
        <v>0.19880630704284019</v>
      </c>
      <c r="D32" s="19">
        <f t="shared" si="8"/>
        <v>0.34958269066641451</v>
      </c>
      <c r="E32" s="19">
        <f t="shared" si="8"/>
        <v>0.23696540127570542</v>
      </c>
      <c r="F32" s="19">
        <f t="shared" si="8"/>
        <v>0.26350926925844614</v>
      </c>
      <c r="G32" s="19">
        <f t="shared" si="8"/>
        <v>0.22808896960289149</v>
      </c>
      <c r="H32" s="19"/>
      <c r="I32" s="19"/>
      <c r="J32" s="19"/>
      <c r="K32" s="19"/>
      <c r="L32" s="19"/>
      <c r="M32" s="19"/>
      <c r="N32" s="19">
        <f t="shared" si="8"/>
        <v>0.27929572432300237</v>
      </c>
    </row>
    <row r="33" spans="1:14" ht="12.75" customHeight="1" x14ac:dyDescent="0.2">
      <c r="A33" s="18" t="s">
        <v>34</v>
      </c>
      <c r="B33" s="19">
        <f>+B19/B20</f>
        <v>0.17696202327898819</v>
      </c>
      <c r="C33" s="19">
        <f t="shared" ref="C33:N33" si="9">+C19/C20</f>
        <v>0.17540736198258844</v>
      </c>
      <c r="D33" s="19">
        <f t="shared" si="9"/>
        <v>0.21656663653819083</v>
      </c>
      <c r="E33" s="19">
        <f t="shared" si="9"/>
        <v>7.8739546690775652E-2</v>
      </c>
      <c r="F33" s="19">
        <f t="shared" si="9"/>
        <v>0.26124320507165705</v>
      </c>
      <c r="G33" s="19">
        <f t="shared" si="9"/>
        <v>0.29051608297580311</v>
      </c>
      <c r="H33" s="19"/>
      <c r="I33" s="19"/>
      <c r="J33" s="19"/>
      <c r="K33" s="19"/>
      <c r="L33" s="19"/>
      <c r="M33" s="19"/>
      <c r="N33" s="19">
        <f t="shared" si="9"/>
        <v>0.21220442435730788</v>
      </c>
    </row>
    <row r="34" spans="1:14" ht="12.75" customHeight="1" x14ac:dyDescent="0.2">
      <c r="A34" s="20"/>
      <c r="B34" s="19">
        <f>SUM(B30:B33)</f>
        <v>1</v>
      </c>
      <c r="C34" s="19">
        <f t="shared" ref="C34:N34" si="10">SUM(C30:C33)</f>
        <v>1</v>
      </c>
      <c r="D34" s="19">
        <f t="shared" si="10"/>
        <v>1</v>
      </c>
      <c r="E34" s="19">
        <f t="shared" si="10"/>
        <v>1</v>
      </c>
      <c r="F34" s="19">
        <f t="shared" si="10"/>
        <v>1</v>
      </c>
      <c r="G34" s="19">
        <f t="shared" si="10"/>
        <v>0.99999999999999989</v>
      </c>
      <c r="H34" s="19"/>
      <c r="I34" s="19"/>
      <c r="J34" s="19"/>
      <c r="K34" s="19"/>
      <c r="L34" s="19"/>
      <c r="M34" s="19"/>
      <c r="N34" s="19">
        <f t="shared" si="10"/>
        <v>0.99999999999999989</v>
      </c>
    </row>
    <row r="35" spans="1:14" ht="12.75" customHeight="1" x14ac:dyDescent="0.2"/>
    <row r="36" spans="1:14" ht="12.75" customHeight="1" x14ac:dyDescent="0.2"/>
    <row r="37" spans="1:14" ht="12.75" customHeight="1" x14ac:dyDescent="0.2"/>
    <row r="38" spans="1:14" ht="12.75" customHeight="1" x14ac:dyDescent="0.2"/>
    <row r="39" spans="1:14" ht="12.75" customHeight="1" x14ac:dyDescent="0.2">
      <c r="A39" s="21" t="s">
        <v>35</v>
      </c>
    </row>
    <row r="40" spans="1:14" ht="12.75" customHeight="1" x14ac:dyDescent="0.2"/>
    <row r="41" spans="1:14" ht="12.75" customHeight="1" x14ac:dyDescent="0.2"/>
    <row r="42" spans="1:14" ht="12.75" customHeight="1" x14ac:dyDescent="0.2"/>
    <row r="43" spans="1:14" ht="12.75" customHeight="1" x14ac:dyDescent="0.2"/>
    <row r="44" spans="1:14" ht="12.75" customHeight="1" x14ac:dyDescent="0.2"/>
    <row r="45" spans="1:14" ht="12.75" customHeight="1" x14ac:dyDescent="0.2"/>
    <row r="46" spans="1:14" ht="12.75" customHeight="1" x14ac:dyDescent="0.2"/>
    <row r="47" spans="1:14" ht="12.75" customHeight="1" x14ac:dyDescent="0.2"/>
    <row r="48" spans="1:1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</sheetData>
  <phoneticPr fontId="0" type="noConversion"/>
  <printOptions horizontalCentered="1" gridLines="1"/>
  <pageMargins left="0.25" right="0.25" top="1" bottom="0.5" header="0.5" footer="0.25"/>
  <pageSetup scale="63" orientation="landscape" r:id="rId1"/>
  <headerFooter alignWithMargins="0">
    <oddFooter>&amp;L&amp;F   &amp;A&amp;R&amp;D   &amp;T&amp;C&amp;"Arial"&amp;10&amp;K000000Page &amp;P_x000D_&amp;1#&amp;"Calibri"&amp;12&amp;K008000Internal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8"/>
  <sheetViews>
    <sheetView zoomScaleNormal="100" workbookViewId="0"/>
  </sheetViews>
  <sheetFormatPr defaultColWidth="9.140625" defaultRowHeight="12.75" x14ac:dyDescent="0.2"/>
  <cols>
    <col min="1" max="1" width="31.28515625" style="4" customWidth="1"/>
    <col min="2" max="2" width="17.140625" style="4" bestFit="1" customWidth="1"/>
    <col min="3" max="5" width="12.28515625" style="4" bestFit="1" customWidth="1"/>
    <col min="6" max="11" width="14.85546875" style="4" bestFit="1" customWidth="1"/>
    <col min="12" max="12" width="16.42578125" style="4" bestFit="1" customWidth="1"/>
    <col min="13" max="13" width="11.28515625" style="4" customWidth="1"/>
    <col min="14" max="14" width="13.7109375" style="4" bestFit="1" customWidth="1"/>
    <col min="15" max="16384" width="9.140625" style="4"/>
  </cols>
  <sheetData>
    <row r="1" spans="1:14" x14ac:dyDescent="0.2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5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5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26" customFormat="1" x14ac:dyDescent="0.2">
      <c r="A5" s="24" t="s">
        <v>36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s="26" customFormat="1" x14ac:dyDescent="0.2">
      <c r="A6" s="24" t="s">
        <v>38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2.75" customHeight="1" x14ac:dyDescent="0.2">
      <c r="A7" s="6"/>
    </row>
    <row r="8" spans="1:14" ht="12.75" customHeight="1" x14ac:dyDescent="0.2"/>
    <row r="9" spans="1:14" ht="12.75" customHeight="1" x14ac:dyDescent="0.2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  <c r="N9" s="9" t="s">
        <v>17</v>
      </c>
    </row>
    <row r="10" spans="1:14" ht="12.75" customHeight="1" x14ac:dyDescent="0.2">
      <c r="A10" s="10" t="s">
        <v>18</v>
      </c>
      <c r="B10" s="11">
        <f>'[2]CY Summary MGS-S'!C$19</f>
        <v>64995888.022999994</v>
      </c>
      <c r="C10" s="11">
        <f>'[2]CY Summary MGS-S'!D$19</f>
        <v>56127194.472999997</v>
      </c>
      <c r="D10" s="11">
        <f>'[2]CY Summary MGS-S'!E$19</f>
        <v>62974137.708000004</v>
      </c>
      <c r="E10" s="11">
        <f>'[2]CY Summary MGS-S'!F$19</f>
        <v>52570180.211999997</v>
      </c>
      <c r="F10" s="11">
        <f>'[2]CY Summary MGS-S'!G$19</f>
        <v>52315761.673</v>
      </c>
      <c r="G10" s="11">
        <f>'[2]CY Summary MGS-S'!H$19</f>
        <v>58120284.659999996</v>
      </c>
      <c r="H10" s="11">
        <f>'[2]CY Summary MGS-S'!I$19</f>
        <v>0</v>
      </c>
      <c r="I10" s="11">
        <f>'[2]CY Summary MGS-S'!J$19</f>
        <v>0</v>
      </c>
      <c r="J10" s="11">
        <f>'[2]CY Summary MGS-S'!K$19</f>
        <v>0</v>
      </c>
      <c r="K10" s="11">
        <f>'[2]CY Summary MGS-S'!L$19</f>
        <v>0</v>
      </c>
      <c r="L10" s="11">
        <f>'[2]CY Summary MGS-S'!M$19</f>
        <v>0</v>
      </c>
      <c r="M10" s="11">
        <f>'[2]CY Summary MGS-S'!N$19</f>
        <v>0</v>
      </c>
      <c r="N10" s="12">
        <f>SUM(B10:M10)</f>
        <v>347103446.74899995</v>
      </c>
    </row>
    <row r="11" spans="1:14" ht="12.75" customHeight="1" x14ac:dyDescent="0.2">
      <c r="A11" s="10" t="s">
        <v>19</v>
      </c>
      <c r="B11" s="11">
        <f>'[2]CY Summary MGS-P'!C$19</f>
        <v>2818900.7280000001</v>
      </c>
      <c r="C11" s="11">
        <f>'[2]CY Summary MGS-P'!D$19</f>
        <v>2392961.1720000003</v>
      </c>
      <c r="D11" s="11">
        <f>'[2]CY Summary MGS-P'!E$19</f>
        <v>2570198.1409999998</v>
      </c>
      <c r="E11" s="11">
        <f>'[2]CY Summary MGS-P'!F$19</f>
        <v>2176144.0329999998</v>
      </c>
      <c r="F11" s="11">
        <f>'[2]CY Summary MGS-P'!G$19</f>
        <v>2114970.7379999999</v>
      </c>
      <c r="G11" s="11">
        <f>'[2]CY Summary MGS-P'!H$19</f>
        <v>2034688.2150000001</v>
      </c>
      <c r="H11" s="11">
        <f>'[2]CY Summary MGS-P'!I$19</f>
        <v>0</v>
      </c>
      <c r="I11" s="11">
        <f>'[2]CY Summary MGS-P'!J$19</f>
        <v>0</v>
      </c>
      <c r="J11" s="11">
        <f>'[2]CY Summary MGS-P'!K$19</f>
        <v>0</v>
      </c>
      <c r="K11" s="11">
        <f>'[2]CY Summary MGS-P'!L$19</f>
        <v>0</v>
      </c>
      <c r="L11" s="11">
        <f>'[2]CY Summary MGS-P'!M$19</f>
        <v>0</v>
      </c>
      <c r="M11" s="11">
        <f>'[2]CY Summary MGS-P'!N$19</f>
        <v>0</v>
      </c>
      <c r="N11" s="12">
        <f>SUM(B11:M11)</f>
        <v>14107863.027000001</v>
      </c>
    </row>
    <row r="12" spans="1:14" ht="12.75" customHeight="1" x14ac:dyDescent="0.2">
      <c r="A12" s="13" t="s">
        <v>20</v>
      </c>
      <c r="B12" s="14">
        <f>+B11+B10</f>
        <v>67814788.750999987</v>
      </c>
      <c r="C12" s="14">
        <f t="shared" ref="C12:M12" si="0">+C11+C10</f>
        <v>58520155.644999996</v>
      </c>
      <c r="D12" s="14">
        <f t="shared" si="0"/>
        <v>65544335.849000007</v>
      </c>
      <c r="E12" s="14">
        <f t="shared" si="0"/>
        <v>54746324.244999997</v>
      </c>
      <c r="F12" s="14">
        <f t="shared" si="0"/>
        <v>54430732.410999998</v>
      </c>
      <c r="G12" s="14">
        <f t="shared" si="0"/>
        <v>60154972.875</v>
      </c>
      <c r="H12" s="14">
        <f t="shared" si="0"/>
        <v>0</v>
      </c>
      <c r="I12" s="14">
        <f t="shared" si="0"/>
        <v>0</v>
      </c>
      <c r="J12" s="14">
        <f t="shared" si="0"/>
        <v>0</v>
      </c>
      <c r="K12" s="14">
        <f t="shared" si="0"/>
        <v>0</v>
      </c>
      <c r="L12" s="14">
        <f t="shared" si="0"/>
        <v>0</v>
      </c>
      <c r="M12" s="14">
        <f t="shared" si="0"/>
        <v>0</v>
      </c>
      <c r="N12" s="15">
        <f>SUM(B12:M12)</f>
        <v>361211309.77600002</v>
      </c>
    </row>
    <row r="13" spans="1:14" ht="12.7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2"/>
    </row>
    <row r="14" spans="1:14" ht="12.75" customHeight="1" x14ac:dyDescent="0.2">
      <c r="A14" s="10" t="s">
        <v>21</v>
      </c>
      <c r="B14" s="11">
        <f>'[1]Summary SOP CY'!C$11</f>
        <v>3542281.6750000007</v>
      </c>
      <c r="C14" s="11">
        <f>'[1]Summary SOP CY'!D$11</f>
        <v>2520401.4300000006</v>
      </c>
      <c r="D14" s="11">
        <f>'[1]Summary SOP CY'!E$11</f>
        <v>2912589.98</v>
      </c>
      <c r="E14" s="11">
        <f>'[1]Summary SOP CY'!F$11</f>
        <v>2554671.1109999996</v>
      </c>
      <c r="F14" s="11">
        <f>'[1]Summary SOP CY'!G$11</f>
        <v>1765676.7199999997</v>
      </c>
      <c r="G14" s="11">
        <f>'[1]Summary SOP CY'!H$11</f>
        <v>2294218.71</v>
      </c>
      <c r="H14" s="11">
        <f>'[1]Summary SOP CY'!I$11</f>
        <v>0</v>
      </c>
      <c r="I14" s="11">
        <f>'[1]Summary SOP CY'!J$11</f>
        <v>0</v>
      </c>
      <c r="J14" s="11">
        <f>'[1]Summary SOP CY'!K$11</f>
        <v>0</v>
      </c>
      <c r="K14" s="11">
        <f>'[1]Summary SOP CY'!L$11</f>
        <v>0</v>
      </c>
      <c r="L14" s="11">
        <f>'[1]Summary SOP CY'!M$11</f>
        <v>0</v>
      </c>
      <c r="M14" s="11">
        <f>'[1]Summary SOP CY'!N$11</f>
        <v>0</v>
      </c>
      <c r="N14" s="12">
        <f t="shared" ref="N14:N20" si="1">SUM(B14:M14)</f>
        <v>15589839.626000002</v>
      </c>
    </row>
    <row r="15" spans="1:14" ht="12.75" customHeight="1" x14ac:dyDescent="0.2">
      <c r="A15" s="10" t="s">
        <v>22</v>
      </c>
      <c r="B15" s="11">
        <f>'[1]Summary SOP CY'!C$20</f>
        <v>749897.12999999989</v>
      </c>
      <c r="C15" s="11">
        <f>'[1]Summary SOP CY'!D$20</f>
        <v>519939.79700000002</v>
      </c>
      <c r="D15" s="11">
        <f>'[1]Summary SOP CY'!E$20</f>
        <v>910567.723</v>
      </c>
      <c r="E15" s="11">
        <f>'[1]Summary SOP CY'!F$20</f>
        <v>838053.16500000004</v>
      </c>
      <c r="F15" s="11">
        <f>'[1]Summary SOP CY'!G$20</f>
        <v>880683.17099999997</v>
      </c>
      <c r="G15" s="11">
        <f>'[1]Summary SOP CY'!H$20</f>
        <v>1096320.6370000001</v>
      </c>
      <c r="H15" s="11">
        <f>'[1]Summary SOP CY'!I$20</f>
        <v>0</v>
      </c>
      <c r="I15" s="11">
        <f>'[1]Summary SOP CY'!J$20</f>
        <v>0</v>
      </c>
      <c r="J15" s="11">
        <f>'[1]Summary SOP CY'!K$20</f>
        <v>0</v>
      </c>
      <c r="K15" s="11">
        <f>'[1]Summary SOP CY'!L$20</f>
        <v>0</v>
      </c>
      <c r="L15" s="11">
        <f>'[1]Summary SOP CY'!M$20</f>
        <v>0</v>
      </c>
      <c r="M15" s="11">
        <f>'[1]Summary SOP CY'!N$20</f>
        <v>0</v>
      </c>
      <c r="N15" s="12">
        <f t="shared" si="1"/>
        <v>4995461.6229999997</v>
      </c>
    </row>
    <row r="16" spans="1:14" ht="12.75" customHeight="1" x14ac:dyDescent="0.2">
      <c r="A16" s="10" t="s">
        <v>23</v>
      </c>
      <c r="B16" s="11">
        <f>'[1]Summary SOP CY'!C$29</f>
        <v>0</v>
      </c>
      <c r="C16" s="11">
        <f>'[1]Summary SOP CY'!D$29</f>
        <v>0</v>
      </c>
      <c r="D16" s="11">
        <f>'[1]Summary SOP CY'!E$29</f>
        <v>0</v>
      </c>
      <c r="E16" s="11">
        <f>'[1]Summary SOP CY'!F$29</f>
        <v>0</v>
      </c>
      <c r="F16" s="11">
        <f>'[1]Summary SOP CY'!G$29</f>
        <v>0</v>
      </c>
      <c r="G16" s="11">
        <f>'[1]Summary SOP CY'!H$29</f>
        <v>0</v>
      </c>
      <c r="H16" s="11">
        <f>'[1]Summary SOP CY'!I$29</f>
        <v>0</v>
      </c>
      <c r="I16" s="11">
        <f>'[1]Summary SOP CY'!J$29</f>
        <v>0</v>
      </c>
      <c r="J16" s="11">
        <f>'[1]Summary SOP CY'!K$29</f>
        <v>0</v>
      </c>
      <c r="K16" s="11">
        <f>'[1]Summary SOP CY'!L$29</f>
        <v>0</v>
      </c>
      <c r="L16" s="11">
        <f>'[1]Summary SOP CY'!M$29</f>
        <v>0</v>
      </c>
      <c r="M16" s="11">
        <f>'[1]Summary SOP CY'!N$29</f>
        <v>0</v>
      </c>
      <c r="N16" s="12">
        <f t="shared" si="1"/>
        <v>0</v>
      </c>
    </row>
    <row r="17" spans="1:14" ht="12.75" customHeight="1" x14ac:dyDescent="0.2">
      <c r="A17" s="10" t="s">
        <v>24</v>
      </c>
      <c r="B17" s="11">
        <f>'[1]Summary SOP CY'!C$38</f>
        <v>16482.599999999999</v>
      </c>
      <c r="C17" s="11">
        <f>'[1]Summary SOP CY'!D$38</f>
        <v>18191.7</v>
      </c>
      <c r="D17" s="11">
        <f>'[1]Summary SOP CY'!E$38</f>
        <v>13622.4</v>
      </c>
      <c r="E17" s="11">
        <f>'[1]Summary SOP CY'!F$38</f>
        <v>12071.7</v>
      </c>
      <c r="F17" s="11">
        <f>'[1]Summary SOP CY'!G$38</f>
        <v>762495.8</v>
      </c>
      <c r="G17" s="11">
        <f>'[1]Summary SOP CY'!H$38</f>
        <v>849160.89999999991</v>
      </c>
      <c r="H17" s="11">
        <f>'[1]Summary SOP CY'!I$38</f>
        <v>0</v>
      </c>
      <c r="I17" s="11">
        <f>'[1]Summary SOP CY'!J$38</f>
        <v>0</v>
      </c>
      <c r="J17" s="11">
        <f>'[1]Summary SOP CY'!K$38</f>
        <v>0</v>
      </c>
      <c r="K17" s="11">
        <f>'[1]Summary SOP CY'!L$38</f>
        <v>0</v>
      </c>
      <c r="L17" s="11">
        <f>'[1]Summary SOP CY'!M$38</f>
        <v>0</v>
      </c>
      <c r="M17" s="11">
        <f>'[1]Summary SOP CY'!N$38</f>
        <v>0</v>
      </c>
      <c r="N17" s="12">
        <f t="shared" si="1"/>
        <v>1672025.1</v>
      </c>
    </row>
    <row r="18" spans="1:14" ht="12.75" customHeight="1" x14ac:dyDescent="0.2">
      <c r="A18" s="10" t="s">
        <v>25</v>
      </c>
      <c r="B18" s="11">
        <f>'[1]Summary SOP CY'!C$47</f>
        <v>712838.42800000007</v>
      </c>
      <c r="C18" s="11">
        <f>'[1]Summary SOP CY'!D$47</f>
        <v>1264134.156</v>
      </c>
      <c r="D18" s="11">
        <f>'[1]Summary SOP CY'!E$47</f>
        <v>1901116.317</v>
      </c>
      <c r="E18" s="11">
        <f>'[1]Summary SOP CY'!F$47</f>
        <v>1267899.6739999999</v>
      </c>
      <c r="F18" s="11">
        <f>'[1]Summary SOP CY'!G$47</f>
        <v>1503120.1269999999</v>
      </c>
      <c r="G18" s="11">
        <f>'[1]Summary SOP CY'!H$47</f>
        <v>1926119.4670000002</v>
      </c>
      <c r="H18" s="11">
        <f>'[1]Summary SOP CY'!I$47</f>
        <v>0</v>
      </c>
      <c r="I18" s="11">
        <f>'[1]Summary SOP CY'!J$47</f>
        <v>0</v>
      </c>
      <c r="J18" s="11">
        <f>'[1]Summary SOP CY'!K$47</f>
        <v>0</v>
      </c>
      <c r="K18" s="11">
        <f>'[1]Summary SOP CY'!L$47</f>
        <v>0</v>
      </c>
      <c r="L18" s="11">
        <f>'[1]Summary SOP CY'!M$47</f>
        <v>0</v>
      </c>
      <c r="M18" s="11">
        <f>'[1]Summary SOP CY'!N$47</f>
        <v>0</v>
      </c>
      <c r="N18" s="12">
        <f t="shared" si="1"/>
        <v>8575228.1689999998</v>
      </c>
    </row>
    <row r="19" spans="1:14" ht="12.75" customHeight="1" x14ac:dyDescent="0.2">
      <c r="A19" s="10" t="s">
        <v>26</v>
      </c>
      <c r="B19" s="11">
        <f>'[1]Summary SOP CY'!C$56</f>
        <v>223981.14999999997</v>
      </c>
      <c r="C19" s="11">
        <f>'[1]Summary SOP CY'!D$56</f>
        <v>117185.20999999999</v>
      </c>
      <c r="D19" s="11">
        <f>'[1]Summary SOP CY'!E$56</f>
        <v>144157.639</v>
      </c>
      <c r="E19" s="11">
        <f>'[1]Summary SOP CY'!F$56</f>
        <v>186730.44099999999</v>
      </c>
      <c r="F19" s="11">
        <f>'[1]Summary SOP CY'!G$56</f>
        <v>1043224.1680000001</v>
      </c>
      <c r="G19" s="11">
        <f>'[1]Summary SOP CY'!H$56</f>
        <v>510018.549</v>
      </c>
      <c r="H19" s="11">
        <f>'[1]Summary SOP CY'!I$56</f>
        <v>0</v>
      </c>
      <c r="I19" s="11">
        <f>'[1]Summary SOP CY'!J$56</f>
        <v>0</v>
      </c>
      <c r="J19" s="11">
        <f>'[1]Summary SOP CY'!K$56</f>
        <v>0</v>
      </c>
      <c r="K19" s="11">
        <f>'[1]Summary SOP CY'!L$56</f>
        <v>0</v>
      </c>
      <c r="L19" s="11">
        <f>'[1]Summary SOP CY'!M$56</f>
        <v>0</v>
      </c>
      <c r="M19" s="11">
        <f>'[1]Summary SOP CY'!N$56</f>
        <v>0</v>
      </c>
      <c r="N19" s="12">
        <f t="shared" si="1"/>
        <v>2225297.1570000001</v>
      </c>
    </row>
    <row r="20" spans="1:14" ht="12.75" customHeight="1" x14ac:dyDescent="0.2">
      <c r="A20" s="16" t="s">
        <v>27</v>
      </c>
      <c r="B20" s="14">
        <f>SUM(B14:B19)</f>
        <v>5245480.9830000009</v>
      </c>
      <c r="C20" s="14">
        <f t="shared" ref="C20:M20" si="2">SUM(C14:C19)</f>
        <v>4439852.2930000005</v>
      </c>
      <c r="D20" s="14">
        <f t="shared" si="2"/>
        <v>5882054.0590000004</v>
      </c>
      <c r="E20" s="14">
        <f t="shared" si="2"/>
        <v>4859426.0909999991</v>
      </c>
      <c r="F20" s="14">
        <f t="shared" si="2"/>
        <v>5955199.9859999996</v>
      </c>
      <c r="G20" s="14">
        <f t="shared" si="2"/>
        <v>6675838.2629999993</v>
      </c>
      <c r="H20" s="14">
        <f t="shared" si="2"/>
        <v>0</v>
      </c>
      <c r="I20" s="14">
        <f t="shared" si="2"/>
        <v>0</v>
      </c>
      <c r="J20" s="14">
        <f t="shared" si="2"/>
        <v>0</v>
      </c>
      <c r="K20" s="14">
        <f t="shared" si="2"/>
        <v>0</v>
      </c>
      <c r="L20" s="14">
        <f t="shared" si="2"/>
        <v>0</v>
      </c>
      <c r="M20" s="14">
        <f t="shared" si="2"/>
        <v>0</v>
      </c>
      <c r="N20" s="15">
        <f t="shared" si="1"/>
        <v>33057851.675000001</v>
      </c>
    </row>
    <row r="21" spans="1:14" ht="12.75" customHeight="1" x14ac:dyDescent="0.2">
      <c r="A21" s="2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2.75" customHeight="1" x14ac:dyDescent="0.2">
      <c r="A22" s="2"/>
      <c r="B22" s="17"/>
    </row>
    <row r="23" spans="1:14" ht="12.75" customHeight="1" x14ac:dyDescent="0.2">
      <c r="A23" s="18" t="s">
        <v>28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2.75" customHeight="1" x14ac:dyDescent="0.2">
      <c r="A24" s="1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2.75" customHeight="1" x14ac:dyDescent="0.2">
      <c r="A25" s="18" t="s">
        <v>29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2.75" customHeight="1" x14ac:dyDescent="0.2">
      <c r="A26" s="18" t="s">
        <v>30</v>
      </c>
      <c r="B26" s="19">
        <f>+B10/B12</f>
        <v>0.95843235996280496</v>
      </c>
      <c r="C26" s="19">
        <f t="shared" ref="C26:N26" si="3">+C10/C12</f>
        <v>0.95910876952350599</v>
      </c>
      <c r="D26" s="19">
        <f t="shared" si="3"/>
        <v>0.96078687642939609</v>
      </c>
      <c r="E26" s="19">
        <f t="shared" si="3"/>
        <v>0.96025040835141096</v>
      </c>
      <c r="F26" s="19">
        <f t="shared" si="3"/>
        <v>0.96114381261618698</v>
      </c>
      <c r="G26" s="19">
        <f t="shared" si="3"/>
        <v>0.96617589340073318</v>
      </c>
      <c r="H26" s="19"/>
      <c r="I26" s="19"/>
      <c r="J26" s="19"/>
      <c r="K26" s="19"/>
      <c r="L26" s="19"/>
      <c r="M26" s="19"/>
      <c r="N26" s="19">
        <f t="shared" si="3"/>
        <v>0.96094290891459389</v>
      </c>
    </row>
    <row r="27" spans="1:14" ht="12.75" customHeight="1" x14ac:dyDescent="0.2">
      <c r="A27" s="18" t="s">
        <v>31</v>
      </c>
      <c r="B27" s="19">
        <f>+B11/B12</f>
        <v>4.1567640037195173E-2</v>
      </c>
      <c r="C27" s="19">
        <f t="shared" ref="C27:N27" si="4">+C11/C12</f>
        <v>4.0891230476494067E-2</v>
      </c>
      <c r="D27" s="19">
        <f t="shared" si="4"/>
        <v>3.9213123570603893E-2</v>
      </c>
      <c r="E27" s="19">
        <f t="shared" si="4"/>
        <v>3.9749591648589044E-2</v>
      </c>
      <c r="F27" s="19">
        <f t="shared" si="4"/>
        <v>3.885618738381301E-2</v>
      </c>
      <c r="G27" s="19">
        <f t="shared" si="4"/>
        <v>3.3824106599266754E-2</v>
      </c>
      <c r="H27" s="19"/>
      <c r="I27" s="19"/>
      <c r="J27" s="19"/>
      <c r="K27" s="19"/>
      <c r="L27" s="19"/>
      <c r="M27" s="19"/>
      <c r="N27" s="19">
        <f t="shared" si="4"/>
        <v>3.9057091085405907E-2</v>
      </c>
    </row>
    <row r="28" spans="1:14" ht="12.75" customHeight="1" x14ac:dyDescent="0.2">
      <c r="A28" s="20"/>
      <c r="B28" s="19">
        <f>+B27+B26</f>
        <v>1.0000000000000002</v>
      </c>
      <c r="C28" s="19">
        <f t="shared" ref="C28:N28" si="5">+C27+C26</f>
        <v>1</v>
      </c>
      <c r="D28" s="19">
        <f t="shared" si="5"/>
        <v>1</v>
      </c>
      <c r="E28" s="19">
        <f t="shared" si="5"/>
        <v>1</v>
      </c>
      <c r="F28" s="19">
        <f t="shared" si="5"/>
        <v>1</v>
      </c>
      <c r="G28" s="19">
        <f t="shared" si="5"/>
        <v>0.99999999999999989</v>
      </c>
      <c r="H28" s="19"/>
      <c r="I28" s="19"/>
      <c r="J28" s="19"/>
      <c r="K28" s="19"/>
      <c r="L28" s="19"/>
      <c r="M28" s="19"/>
      <c r="N28" s="19">
        <f t="shared" si="5"/>
        <v>0.99999999999999978</v>
      </c>
    </row>
    <row r="29" spans="1:14" ht="12.75" customHeight="1" x14ac:dyDescent="0.2">
      <c r="A29" s="18" t="s">
        <v>32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2.75" customHeight="1" x14ac:dyDescent="0.2">
      <c r="A30" s="18" t="s">
        <v>30</v>
      </c>
      <c r="B30" s="19">
        <f>(B14+B16)/B20</f>
        <v>0.67530159512161558</v>
      </c>
      <c r="C30" s="19">
        <f t="shared" ref="C30:N30" si="6">(C14+C16)/C20</f>
        <v>0.56767686483033197</v>
      </c>
      <c r="D30" s="19">
        <f t="shared" si="6"/>
        <v>0.49516545594196143</v>
      </c>
      <c r="E30" s="19">
        <f t="shared" si="6"/>
        <v>0.52571457270055644</v>
      </c>
      <c r="F30" s="19">
        <f t="shared" si="6"/>
        <v>0.29649327044446966</v>
      </c>
      <c r="G30" s="19">
        <f t="shared" si="6"/>
        <v>0.34366001985330008</v>
      </c>
      <c r="H30" s="19"/>
      <c r="I30" s="19"/>
      <c r="J30" s="19"/>
      <c r="K30" s="19"/>
      <c r="L30" s="19"/>
      <c r="M30" s="19"/>
      <c r="N30" s="19">
        <f t="shared" si="6"/>
        <v>0.47159264247621446</v>
      </c>
    </row>
    <row r="31" spans="1:14" ht="12.75" customHeight="1" x14ac:dyDescent="0.2">
      <c r="A31" s="18" t="s">
        <v>31</v>
      </c>
      <c r="B31" s="19">
        <f>(B15+B17)/B20</f>
        <v>0.14610285167056142</v>
      </c>
      <c r="C31" s="19">
        <f t="shared" ref="C31:N31" si="7">(C15+C17)/C20</f>
        <v>0.12120481977484558</v>
      </c>
      <c r="D31" s="19">
        <f t="shared" si="7"/>
        <v>0.15712030418794218</v>
      </c>
      <c r="E31" s="19">
        <f t="shared" si="7"/>
        <v>0.17494347050045506</v>
      </c>
      <c r="F31" s="19">
        <f t="shared" si="7"/>
        <v>0.2759233904592503</v>
      </c>
      <c r="G31" s="19">
        <f t="shared" si="7"/>
        <v>0.29142131075622196</v>
      </c>
      <c r="H31" s="19"/>
      <c r="I31" s="19"/>
      <c r="J31" s="19"/>
      <c r="K31" s="19"/>
      <c r="L31" s="19"/>
      <c r="M31" s="19"/>
      <c r="N31" s="19">
        <f t="shared" si="7"/>
        <v>0.20169147071472543</v>
      </c>
    </row>
    <row r="32" spans="1:14" ht="12.75" customHeight="1" x14ac:dyDescent="0.2">
      <c r="A32" s="18" t="s">
        <v>33</v>
      </c>
      <c r="B32" s="19">
        <f>+B18/B20</f>
        <v>0.13589572249146023</v>
      </c>
      <c r="C32" s="19">
        <f t="shared" ref="C32:N32" si="8">+C18/C20</f>
        <v>0.28472437202315726</v>
      </c>
      <c r="D32" s="19">
        <f t="shared" si="8"/>
        <v>0.32320619598712191</v>
      </c>
      <c r="E32" s="19">
        <f t="shared" si="8"/>
        <v>0.26091551764687598</v>
      </c>
      <c r="F32" s="19">
        <f t="shared" si="8"/>
        <v>0.25240464309068794</v>
      </c>
      <c r="G32" s="19">
        <f t="shared" si="8"/>
        <v>0.2885209903414343</v>
      </c>
      <c r="H32" s="19"/>
      <c r="I32" s="19"/>
      <c r="J32" s="19"/>
      <c r="K32" s="19"/>
      <c r="L32" s="19"/>
      <c r="M32" s="19"/>
      <c r="N32" s="19">
        <f t="shared" si="8"/>
        <v>0.25940064869626772</v>
      </c>
    </row>
    <row r="33" spans="1:14" ht="12.75" customHeight="1" x14ac:dyDescent="0.2">
      <c r="A33" s="18" t="s">
        <v>34</v>
      </c>
      <c r="B33" s="19">
        <f>+B19/B20</f>
        <v>4.269983071636272E-2</v>
      </c>
      <c r="C33" s="19">
        <f t="shared" ref="C33:N33" si="9">+C19/C20</f>
        <v>2.6393943371665219E-2</v>
      </c>
      <c r="D33" s="19">
        <f t="shared" si="9"/>
        <v>2.4508043882974451E-2</v>
      </c>
      <c r="E33" s="19">
        <f t="shared" si="9"/>
        <v>3.8426439152112628E-2</v>
      </c>
      <c r="F33" s="19">
        <f t="shared" si="9"/>
        <v>0.17517869600559208</v>
      </c>
      <c r="G33" s="19">
        <f t="shared" si="9"/>
        <v>7.6397679049043793E-2</v>
      </c>
      <c r="H33" s="19"/>
      <c r="I33" s="19"/>
      <c r="J33" s="19"/>
      <c r="K33" s="19"/>
      <c r="L33" s="19"/>
      <c r="M33" s="19"/>
      <c r="N33" s="19">
        <f t="shared" si="9"/>
        <v>6.7315238112792455E-2</v>
      </c>
    </row>
    <row r="34" spans="1:14" ht="12.75" customHeight="1" x14ac:dyDescent="0.2">
      <c r="A34" s="20"/>
      <c r="B34" s="19">
        <f>SUM(B30:B33)</f>
        <v>1</v>
      </c>
      <c r="C34" s="19">
        <f t="shared" ref="C34:N34" si="10">SUM(C30:C33)</f>
        <v>1</v>
      </c>
      <c r="D34" s="19">
        <f t="shared" si="10"/>
        <v>0.99999999999999989</v>
      </c>
      <c r="E34" s="19">
        <f t="shared" si="10"/>
        <v>1</v>
      </c>
      <c r="F34" s="19">
        <f t="shared" si="10"/>
        <v>1</v>
      </c>
      <c r="G34" s="19">
        <f t="shared" si="10"/>
        <v>1</v>
      </c>
      <c r="H34" s="19"/>
      <c r="I34" s="19"/>
      <c r="J34" s="19"/>
      <c r="K34" s="19"/>
      <c r="L34" s="19"/>
      <c r="M34" s="19"/>
      <c r="N34" s="19">
        <f t="shared" si="10"/>
        <v>1</v>
      </c>
    </row>
    <row r="35" spans="1:14" ht="12.75" customHeight="1" x14ac:dyDescent="0.2"/>
    <row r="36" spans="1:14" ht="12.75" customHeight="1" x14ac:dyDescent="0.2"/>
    <row r="37" spans="1:14" ht="12.75" customHeight="1" x14ac:dyDescent="0.2"/>
    <row r="38" spans="1:14" ht="12.75" customHeight="1" x14ac:dyDescent="0.2"/>
    <row r="39" spans="1:14" ht="12.75" customHeight="1" x14ac:dyDescent="0.2">
      <c r="A39" s="21"/>
    </row>
    <row r="40" spans="1:14" ht="12.75" customHeight="1" x14ac:dyDescent="0.2"/>
    <row r="41" spans="1:14" ht="12.75" customHeight="1" x14ac:dyDescent="0.2"/>
    <row r="42" spans="1:14" ht="12.75" customHeight="1" x14ac:dyDescent="0.2"/>
    <row r="43" spans="1:14" ht="12.75" customHeight="1" x14ac:dyDescent="0.2"/>
    <row r="44" spans="1:14" ht="12.75" customHeight="1" x14ac:dyDescent="0.2"/>
    <row r="45" spans="1:14" ht="12.75" customHeight="1" x14ac:dyDescent="0.2"/>
    <row r="46" spans="1:14" ht="12.75" customHeight="1" x14ac:dyDescent="0.2"/>
    <row r="47" spans="1:14" ht="12.75" customHeight="1" x14ac:dyDescent="0.2"/>
    <row r="48" spans="1:1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</sheetData>
  <phoneticPr fontId="0" type="noConversion"/>
  <printOptions horizontalCentered="1" gridLines="1"/>
  <pageMargins left="0.25" right="0.25" top="1" bottom="0.5" header="0.5" footer="0.25"/>
  <pageSetup scale="63" orientation="landscape" r:id="rId1"/>
  <headerFooter alignWithMargins="0">
    <oddFooter>&amp;L&amp;F   &amp;A&amp;R&amp;D   &amp;T&amp;C&amp;"Arial"&amp;10&amp;K000000Page &amp;P_x000D_&amp;1#&amp;"Calibri"&amp;12&amp;K008000Internal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KWH All Customers Voltage</vt:lpstr>
      <vt:lpstr>Total KWH SOP Only Voltage</vt:lpstr>
      <vt:lpstr>'Total KWH All Customers Voltage'!Print_Area</vt:lpstr>
      <vt:lpstr>'Total KWH SOP Only Voltage'!Print_Area</vt:lpstr>
    </vt:vector>
  </TitlesOfParts>
  <Company>Utility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Poirier, Rhonda A.</cp:lastModifiedBy>
  <cp:lastPrinted>2016-05-20T13:08:04Z</cp:lastPrinted>
  <dcterms:created xsi:type="dcterms:W3CDTF">2012-04-13T19:19:24Z</dcterms:created>
  <dcterms:modified xsi:type="dcterms:W3CDTF">2022-08-03T17:38:22Z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Voltage 2019.xlsx</vt:lpwstr>
  </property>
</Properties>
</file>