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ettlement\Supplier_Settlement\Documentation\Standard Offer Bid Process\2022 SOP Bid Preparation files\"/>
    </mc:Choice>
  </mc:AlternateContent>
  <xr:revisionPtr revIDLastSave="0" documentId="13_ncr:1_{E1DA8D0A-E41F-479E-82B0-834D274FE769}" xr6:coauthVersionLast="47" xr6:coauthVersionMax="47" xr10:uidLastSave="{00000000-0000-0000-0000-000000000000}"/>
  <bookViews>
    <workbookView xWindow="-120" yWindow="-120" windowWidth="29040" windowHeight="15840" tabRatio="765" xr2:uid="{00000000-000D-0000-FFFF-FFFF00000000}"/>
  </bookViews>
  <sheets>
    <sheet name="Total KWH All Customers Voltage" sheetId="1" r:id="rId1"/>
    <sheet name="Total KWH SOP Only Voltage" sheetId="2" r:id="rId2"/>
  </sheets>
  <externalReferences>
    <externalReference r:id="rId3"/>
    <externalReference r:id="rId4"/>
  </externalReferences>
  <definedNames>
    <definedName name="_xlnm.Print_Area" localSheetId="0">'Total KWH All Customers Voltage'!$A$1:$N$35</definedName>
    <definedName name="_xlnm.Print_Area" localSheetId="1">'Total KWH SOP Only Voltage'!$A$1:$N$35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2" l="1"/>
  <c r="I26" i="2"/>
  <c r="J26" i="2"/>
  <c r="K26" i="2"/>
  <c r="L26" i="2"/>
  <c r="M26" i="2"/>
  <c r="H27" i="2"/>
  <c r="H28" i="2" s="1"/>
  <c r="I27" i="2"/>
  <c r="I28" i="2" s="1"/>
  <c r="J27" i="2"/>
  <c r="J28" i="2" s="1"/>
  <c r="K27" i="2"/>
  <c r="K28" i="2" s="1"/>
  <c r="L27" i="2"/>
  <c r="L28" i="2" s="1"/>
  <c r="M27" i="2"/>
  <c r="M28" i="2"/>
  <c r="H30" i="2"/>
  <c r="I30" i="2"/>
  <c r="J30" i="2"/>
  <c r="K30" i="2"/>
  <c r="L30" i="2"/>
  <c r="M30" i="2"/>
  <c r="H31" i="2"/>
  <c r="I31" i="2"/>
  <c r="I34" i="2" s="1"/>
  <c r="J31" i="2"/>
  <c r="J34" i="2" s="1"/>
  <c r="K31" i="2"/>
  <c r="L31" i="2"/>
  <c r="M31" i="2"/>
  <c r="H32" i="2"/>
  <c r="I32" i="2"/>
  <c r="J32" i="2"/>
  <c r="K32" i="2"/>
  <c r="K34" i="2" s="1"/>
  <c r="L32" i="2"/>
  <c r="L34" i="2" s="1"/>
  <c r="M32" i="2"/>
  <c r="H33" i="2"/>
  <c r="I33" i="2"/>
  <c r="J33" i="2"/>
  <c r="K33" i="2"/>
  <c r="L33" i="2"/>
  <c r="M33" i="2"/>
  <c r="M34" i="2" s="1"/>
  <c r="H34" i="2"/>
  <c r="H30" i="1"/>
  <c r="I30" i="1"/>
  <c r="J30" i="1"/>
  <c r="K30" i="1"/>
  <c r="L30" i="1"/>
  <c r="L34" i="1" s="1"/>
  <c r="M30" i="1"/>
  <c r="H31" i="1"/>
  <c r="I31" i="1"/>
  <c r="I34" i="1" s="1"/>
  <c r="J31" i="1"/>
  <c r="J34" i="1" s="1"/>
  <c r="K31" i="1"/>
  <c r="L31" i="1"/>
  <c r="M31" i="1"/>
  <c r="H32" i="1"/>
  <c r="I32" i="1"/>
  <c r="J32" i="1"/>
  <c r="K32" i="1"/>
  <c r="K34" i="1" s="1"/>
  <c r="L32" i="1"/>
  <c r="M32" i="1"/>
  <c r="H33" i="1"/>
  <c r="I33" i="1"/>
  <c r="J33" i="1"/>
  <c r="K33" i="1"/>
  <c r="L33" i="1"/>
  <c r="M33" i="1"/>
  <c r="M34" i="1" s="1"/>
  <c r="H34" i="1"/>
  <c r="M11" i="2"/>
  <c r="L11" i="2"/>
  <c r="K11" i="2"/>
  <c r="J11" i="2"/>
  <c r="I11" i="2"/>
  <c r="H11" i="2"/>
  <c r="G11" i="2"/>
  <c r="F11" i="2"/>
  <c r="E11" i="2"/>
  <c r="D11" i="2"/>
  <c r="C11" i="2"/>
  <c r="B11" i="2"/>
  <c r="M11" i="1"/>
  <c r="L11" i="1"/>
  <c r="K11" i="1"/>
  <c r="J11" i="1"/>
  <c r="I11" i="1"/>
  <c r="H11" i="1"/>
  <c r="G11" i="1"/>
  <c r="F11" i="1"/>
  <c r="E11" i="1"/>
  <c r="D11" i="1"/>
  <c r="C11" i="1"/>
  <c r="B11" i="1"/>
  <c r="M10" i="2"/>
  <c r="L10" i="2"/>
  <c r="K10" i="2"/>
  <c r="J10" i="2"/>
  <c r="I10" i="2"/>
  <c r="H10" i="2"/>
  <c r="G10" i="2"/>
  <c r="F10" i="2"/>
  <c r="E10" i="2"/>
  <c r="D10" i="2"/>
  <c r="C10" i="2"/>
  <c r="B10" i="2"/>
  <c r="M10" i="1"/>
  <c r="L10" i="1"/>
  <c r="K10" i="1"/>
  <c r="J10" i="1"/>
  <c r="I10" i="1"/>
  <c r="H10" i="1"/>
  <c r="G10" i="1"/>
  <c r="F10" i="1"/>
  <c r="E10" i="1"/>
  <c r="D10" i="1"/>
  <c r="C10" i="1"/>
  <c r="B10" i="1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J26" i="1" l="1"/>
  <c r="J27" i="1"/>
  <c r="J28" i="1" s="1"/>
  <c r="K26" i="1"/>
  <c r="L27" i="1"/>
  <c r="N10" i="1"/>
  <c r="K12" i="2"/>
  <c r="J12" i="2"/>
  <c r="G12" i="2"/>
  <c r="G27" i="2" s="1"/>
  <c r="M12" i="1"/>
  <c r="M26" i="1" s="1"/>
  <c r="L12" i="1"/>
  <c r="L26" i="1" s="1"/>
  <c r="K12" i="1"/>
  <c r="K27" i="1" s="1"/>
  <c r="K28" i="1" s="1"/>
  <c r="J12" i="1"/>
  <c r="H12" i="1"/>
  <c r="H26" i="1" s="1"/>
  <c r="G12" i="1"/>
  <c r="G26" i="1" s="1"/>
  <c r="E12" i="1"/>
  <c r="E26" i="1" s="1"/>
  <c r="D12" i="1"/>
  <c r="D26" i="1" s="1"/>
  <c r="C12" i="1"/>
  <c r="C26" i="1" s="1"/>
  <c r="B12" i="1"/>
  <c r="B27" i="1" s="1"/>
  <c r="N15" i="2"/>
  <c r="G20" i="2"/>
  <c r="E20" i="2"/>
  <c r="E33" i="2" s="1"/>
  <c r="C20" i="2"/>
  <c r="N15" i="1"/>
  <c r="I20" i="1"/>
  <c r="G20" i="1"/>
  <c r="G30" i="1" s="1"/>
  <c r="E20" i="1"/>
  <c r="E30" i="1" s="1"/>
  <c r="N14" i="1"/>
  <c r="I20" i="2"/>
  <c r="F20" i="2"/>
  <c r="B20" i="2"/>
  <c r="B30" i="2" s="1"/>
  <c r="D20" i="2"/>
  <c r="D31" i="2" s="1"/>
  <c r="H20" i="2"/>
  <c r="J20" i="2"/>
  <c r="K20" i="2"/>
  <c r="L20" i="2"/>
  <c r="M20" i="2"/>
  <c r="B12" i="2"/>
  <c r="B27" i="2" s="1"/>
  <c r="D20" i="1"/>
  <c r="D31" i="1" s="1"/>
  <c r="F20" i="1"/>
  <c r="F33" i="1" s="1"/>
  <c r="H20" i="1"/>
  <c r="J20" i="1"/>
  <c r="K20" i="1"/>
  <c r="L20" i="1"/>
  <c r="M20" i="1"/>
  <c r="B20" i="1"/>
  <c r="B33" i="1" s="1"/>
  <c r="N18" i="1"/>
  <c r="F12" i="1"/>
  <c r="F27" i="1" s="1"/>
  <c r="I12" i="1"/>
  <c r="I26" i="1" s="1"/>
  <c r="I27" i="1" l="1"/>
  <c r="I28" i="1" s="1"/>
  <c r="M27" i="1"/>
  <c r="M28" i="1" s="1"/>
  <c r="L28" i="1"/>
  <c r="H27" i="1"/>
  <c r="H28" i="1" s="1"/>
  <c r="I12" i="2"/>
  <c r="N10" i="2"/>
  <c r="C27" i="1"/>
  <c r="C28" i="1" s="1"/>
  <c r="D32" i="1"/>
  <c r="B30" i="1"/>
  <c r="G26" i="2"/>
  <c r="G28" i="2" s="1"/>
  <c r="C12" i="2"/>
  <c r="C26" i="2" s="1"/>
  <c r="C20" i="1"/>
  <c r="C30" i="1" s="1"/>
  <c r="B26" i="2"/>
  <c r="B28" i="2" s="1"/>
  <c r="F12" i="2"/>
  <c r="F27" i="2" s="1"/>
  <c r="E27" i="1"/>
  <c r="E28" i="1" s="1"/>
  <c r="N14" i="2"/>
  <c r="N16" i="1"/>
  <c r="N17" i="1"/>
  <c r="E30" i="2"/>
  <c r="E31" i="2"/>
  <c r="N19" i="2"/>
  <c r="N11" i="2"/>
  <c r="M12" i="2"/>
  <c r="N16" i="2"/>
  <c r="N17" i="2"/>
  <c r="G31" i="1"/>
  <c r="G33" i="1"/>
  <c r="B31" i="1"/>
  <c r="F31" i="1"/>
  <c r="E33" i="1"/>
  <c r="F30" i="2"/>
  <c r="F31" i="2"/>
  <c r="F33" i="2"/>
  <c r="F32" i="2"/>
  <c r="E32" i="1"/>
  <c r="G27" i="1"/>
  <c r="G28" i="1" s="1"/>
  <c r="E12" i="2"/>
  <c r="E26" i="2" s="1"/>
  <c r="D33" i="2"/>
  <c r="N19" i="1"/>
  <c r="N18" i="2"/>
  <c r="N11" i="1"/>
  <c r="D12" i="2"/>
  <c r="D27" i="2" s="1"/>
  <c r="H12" i="2"/>
  <c r="L12" i="2"/>
  <c r="N12" i="1"/>
  <c r="G31" i="2"/>
  <c r="G30" i="2"/>
  <c r="G33" i="2"/>
  <c r="G32" i="2"/>
  <c r="C31" i="2"/>
  <c r="C30" i="2"/>
  <c r="C33" i="2"/>
  <c r="C32" i="2"/>
  <c r="B31" i="2"/>
  <c r="D27" i="1"/>
  <c r="D28" i="1" s="1"/>
  <c r="F26" i="1"/>
  <c r="F28" i="1" s="1"/>
  <c r="D33" i="1"/>
  <c r="F30" i="1"/>
  <c r="D30" i="1"/>
  <c r="B32" i="2"/>
  <c r="D30" i="2"/>
  <c r="B26" i="1"/>
  <c r="B28" i="1" s="1"/>
  <c r="F32" i="1"/>
  <c r="B33" i="2"/>
  <c r="E32" i="2"/>
  <c r="N20" i="2"/>
  <c r="B32" i="1"/>
  <c r="G32" i="1"/>
  <c r="E31" i="1"/>
  <c r="D32" i="2"/>
  <c r="E34" i="1" l="1"/>
  <c r="F26" i="2"/>
  <c r="F28" i="2" s="1"/>
  <c r="C32" i="1"/>
  <c r="G34" i="1"/>
  <c r="G34" i="2"/>
  <c r="F34" i="2"/>
  <c r="N30" i="2"/>
  <c r="E34" i="2"/>
  <c r="F34" i="1"/>
  <c r="D26" i="2"/>
  <c r="D28" i="2" s="1"/>
  <c r="N20" i="1"/>
  <c r="N30" i="1" s="1"/>
  <c r="N27" i="1"/>
  <c r="C33" i="1"/>
  <c r="D34" i="1"/>
  <c r="D34" i="2"/>
  <c r="C27" i="2"/>
  <c r="C28" i="2" s="1"/>
  <c r="C31" i="1"/>
  <c r="N26" i="1"/>
  <c r="B34" i="1"/>
  <c r="N12" i="2"/>
  <c r="N26" i="2" s="1"/>
  <c r="C34" i="2"/>
  <c r="B34" i="2"/>
  <c r="E27" i="2"/>
  <c r="E28" i="2" s="1"/>
  <c r="N32" i="2"/>
  <c r="N31" i="2"/>
  <c r="N33" i="2"/>
  <c r="C34" i="1" l="1"/>
  <c r="N33" i="1"/>
  <c r="N31" i="1"/>
  <c r="N32" i="1"/>
  <c r="N28" i="1"/>
  <c r="N34" i="2"/>
  <c r="N27" i="2"/>
  <c r="N28" i="2" s="1"/>
  <c r="N34" i="1" l="1"/>
</calcChain>
</file>

<file path=xl/sharedStrings.xml><?xml version="1.0" encoding="utf-8"?>
<sst xmlns="http://schemas.openxmlformats.org/spreadsheetml/2006/main" count="79" uniqueCount="40">
  <si>
    <t>Central Maine Power Company</t>
  </si>
  <si>
    <t xml:space="preserve">Targeted Rates &amp; Contract Customers in the Core Rate Class </t>
  </si>
  <si>
    <t>They Would Have Been in Absent the Targeted Rates</t>
  </si>
  <si>
    <t>SOP Purposes All Customers</t>
  </si>
  <si>
    <t>Class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</si>
  <si>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</si>
  <si>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</si>
  <si>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</si>
  <si>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</si>
  <si>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</si>
  <si>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</si>
  <si>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</si>
  <si>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</si>
  <si>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</si>
  <si>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</si>
  <si>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</si>
  <si>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</si>
  <si>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Total</t>
  </si>
  <si>
    <t>MGS-S</t>
  </si>
  <si>
    <t>MGS-P</t>
  </si>
  <si>
    <t>Total Medium Non-Residential</t>
  </si>
  <si>
    <t>IGS-S</t>
  </si>
  <si>
    <t>IGS-P</t>
  </si>
  <si>
    <t>LGS-S</t>
  </si>
  <si>
    <t>LGS-P</t>
  </si>
  <si>
    <t>LGS-ST</t>
  </si>
  <si>
    <t>LGS-T</t>
  </si>
  <si>
    <t>Total Large Non-Residential</t>
  </si>
  <si>
    <t>Voltage Level Percentages</t>
  </si>
  <si>
    <t>Medium</t>
  </si>
  <si>
    <t xml:space="preserve">   Secondary</t>
  </si>
  <si>
    <t xml:space="preserve">   Primary</t>
  </si>
  <si>
    <t>Large</t>
  </si>
  <si>
    <t xml:space="preserve">   Subtransmission</t>
  </si>
  <si>
    <t xml:space="preserve">   Transmission</t>
  </si>
  <si>
    <t/>
  </si>
  <si>
    <t>SOP Purposes SOP Only Customers</t>
  </si>
  <si>
    <t>August 2022 Bid</t>
  </si>
  <si>
    <t>2021 Billing Units - All Customers - YTD As Billed</t>
  </si>
  <si>
    <t>2021 Billing Units - SOP Only Customers - YTD As Billed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</si>
</sst>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1" applyFont="1" applyFill="1" applyAlignment="1">
      <alignment horizontal="centerContinuous"/>
    </xf>
    <xf numFmtId="0" fontId="1" fillId="0" borderId="0" xfId="1" applyFont="1" applyFill="1"/>
    <xf numFmtId="0" fontId="1" fillId="0" borderId="0" xfId="1" applyFill="1" applyAlignment="1">
      <alignment horizontal="centerContinuous"/>
    </xf>
    <xf numFmtId="0" fontId="1" fillId="0" borderId="0" xfId="1" applyFill="1"/>
    <xf numFmtId="0" fontId="3" fillId="0" borderId="0" xfId="1" applyFont="1" applyFill="1" applyBorder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1" xfId="1" applyFont="1" applyFill="1" applyBorder="1" applyAlignment="1">
      <alignment horizontal="center"/>
    </xf>
    <xf numFmtId="0" fontId="5" fillId="0" borderId="2" xfId="1" applyFont="1" applyFill="1" applyBorder="1" applyAlignment="1">
      <alignment horizontal="centerContinuous"/>
    </xf>
    <xf numFmtId="0" fontId="5" fillId="0" borderId="3" xfId="1" applyFont="1" applyFill="1" applyBorder="1" applyAlignment="1">
      <alignment horizontal="centerContinuous"/>
    </xf>
    <xf numFmtId="0" fontId="6" fillId="0" borderId="4" xfId="2" applyFont="1" applyFill="1" applyBorder="1" applyAlignment="1">
      <alignment horizontal="left" wrapText="1"/>
    </xf>
    <xf numFmtId="3" fontId="1" fillId="0" borderId="0" xfId="1" applyNumberFormat="1" applyFill="1" applyBorder="1"/>
    <xf numFmtId="3" fontId="1" fillId="0" borderId="5" xfId="1" applyNumberFormat="1" applyFill="1" applyBorder="1"/>
    <xf numFmtId="0" fontId="6" fillId="0" borderId="1" xfId="2" applyFont="1" applyFill="1" applyBorder="1" applyAlignment="1">
      <alignment horizontal="left" wrapText="1"/>
    </xf>
    <xf numFmtId="3" fontId="1" fillId="0" borderId="2" xfId="1" applyNumberFormat="1" applyFill="1" applyBorder="1"/>
    <xf numFmtId="3" fontId="1" fillId="0" borderId="1" xfId="1" applyNumberFormat="1" applyFill="1" applyBorder="1"/>
    <xf numFmtId="0" fontId="1" fillId="0" borderId="1" xfId="1" applyFont="1" applyFill="1" applyBorder="1"/>
    <xf numFmtId="3" fontId="1" fillId="0" borderId="0" xfId="1" applyNumberFormat="1" applyFill="1"/>
    <xf numFmtId="0" fontId="1" fillId="0" borderId="0" xfId="1" applyFont="1" applyFill="1" applyBorder="1"/>
    <xf numFmtId="164" fontId="1" fillId="0" borderId="0" xfId="3" applyNumberFormat="1" applyFill="1" applyBorder="1"/>
    <xf numFmtId="0" fontId="1" fillId="0" borderId="0" xfId="1" applyFill="1" applyBorder="1"/>
    <xf numFmtId="0" fontId="7" fillId="0" borderId="0" xfId="1" applyFont="1" applyFill="1"/>
    <xf numFmtId="3" fontId="1" fillId="0" borderId="6" xfId="1" applyNumberFormat="1" applyFill="1" applyBorder="1"/>
    <xf numFmtId="0" fontId="6" fillId="0" borderId="0" xfId="2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centerContinuous"/>
    </xf>
    <xf numFmtId="0" fontId="8" fillId="0" borderId="0" xfId="1" applyFont="1" applyFill="1" applyAlignment="1">
      <alignment horizontal="centerContinuous"/>
    </xf>
    <xf numFmtId="0" fontId="8" fillId="0" borderId="0" xfId="1" applyFont="1" applyFill="1"/>
  </cellXfs>
  <cellStyles count="4">
    <cellStyle name="Normal" xfId="0" builtinId="0"/>
    <cellStyle name="Normal_AllinCoreRecalculated2" xfId="1" xr:uid="{00000000-0005-0000-0000-000001000000}"/>
    <cellStyle name="Normal_Sheet1" xfId="2" xr:uid="{00000000-0005-0000-0000-000002000000}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rge%20As%20Billed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Medium%20As%20Billed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All  CY"/>
      <sheetName val="Summary SOP CY"/>
    </sheetNames>
    <sheetDataSet>
      <sheetData sheetId="0">
        <row r="11">
          <cell r="C11">
            <v>32747497.138999991</v>
          </cell>
          <cell r="D11">
            <v>27706254.501000002</v>
          </cell>
          <cell r="E11">
            <v>35242847.398999996</v>
          </cell>
          <cell r="F11">
            <v>33919775.387000002</v>
          </cell>
          <cell r="G11">
            <v>30421583.866999999</v>
          </cell>
          <cell r="H11">
            <v>36808388.398000002</v>
          </cell>
          <cell r="I11">
            <v>41133057.354999974</v>
          </cell>
          <cell r="J11">
            <v>38649860.238999993</v>
          </cell>
          <cell r="K11">
            <v>40909247.658999972</v>
          </cell>
          <cell r="L11">
            <v>34194412.426999994</v>
          </cell>
          <cell r="M11">
            <v>29013875.461000003</v>
          </cell>
          <cell r="N11">
            <v>35989943.841000006</v>
          </cell>
        </row>
        <row r="20">
          <cell r="C20">
            <v>9971171.4389999993</v>
          </cell>
          <cell r="D20">
            <v>8883341.5729999989</v>
          </cell>
          <cell r="E20">
            <v>13044313.963</v>
          </cell>
          <cell r="F20">
            <v>10836459.817</v>
          </cell>
          <cell r="G20">
            <v>8713888.9879999999</v>
          </cell>
          <cell r="H20">
            <v>12177361.612999998</v>
          </cell>
          <cell r="I20">
            <v>12410411.357000001</v>
          </cell>
          <cell r="J20">
            <v>12031412.868999999</v>
          </cell>
          <cell r="K20">
            <v>13022486.081</v>
          </cell>
          <cell r="L20">
            <v>9603819.6079999991</v>
          </cell>
          <cell r="M20">
            <v>9542571.0170000009</v>
          </cell>
          <cell r="N20">
            <v>12436058.842</v>
          </cell>
        </row>
        <row r="29">
          <cell r="C29">
            <v>5965369.2710000006</v>
          </cell>
          <cell r="D29">
            <v>5343144.3709999993</v>
          </cell>
          <cell r="E29">
            <v>5327601.6449999996</v>
          </cell>
          <cell r="F29">
            <v>6130235.2680000002</v>
          </cell>
          <cell r="G29">
            <v>6551822.4179999996</v>
          </cell>
          <cell r="H29">
            <v>5642815.75</v>
          </cell>
          <cell r="I29">
            <v>6933090.7039999999</v>
          </cell>
          <cell r="J29">
            <v>6308034.6799999997</v>
          </cell>
          <cell r="K29">
            <v>7551405.5979999993</v>
          </cell>
          <cell r="L29">
            <v>5821345.2039999999</v>
          </cell>
          <cell r="M29">
            <v>5894167.8230000008</v>
          </cell>
          <cell r="N29">
            <v>5791686.9519999996</v>
          </cell>
        </row>
        <row r="38">
          <cell r="C38">
            <v>46276011.741999991</v>
          </cell>
          <cell r="D38">
            <v>25943836.316999998</v>
          </cell>
          <cell r="E38">
            <v>61496814.728000008</v>
          </cell>
          <cell r="F38">
            <v>48606551.000999995</v>
          </cell>
          <cell r="G38">
            <v>33265601.911000006</v>
          </cell>
          <cell r="H38">
            <v>50819465.703999996</v>
          </cell>
          <cell r="I38">
            <v>56621426.604000002</v>
          </cell>
          <cell r="J38">
            <v>50098182.926999994</v>
          </cell>
          <cell r="K38">
            <v>59279902.548</v>
          </cell>
          <cell r="L38">
            <v>36185813.272000015</v>
          </cell>
          <cell r="M38">
            <v>27780613.902999997</v>
          </cell>
          <cell r="N38">
            <v>53152306.881000012</v>
          </cell>
        </row>
        <row r="47">
          <cell r="C47">
            <v>51856582.707999997</v>
          </cell>
          <cell r="D47">
            <v>34205063.923999995</v>
          </cell>
          <cell r="E47">
            <v>88703245.247999996</v>
          </cell>
          <cell r="F47">
            <v>60552956.523000009</v>
          </cell>
          <cell r="G47">
            <v>28823602.504999999</v>
          </cell>
          <cell r="H47">
            <v>57289192.937999994</v>
          </cell>
          <cell r="I47">
            <v>54247432.309000008</v>
          </cell>
          <cell r="J47">
            <v>64853554.539999999</v>
          </cell>
          <cell r="K47">
            <v>55627202.629000016</v>
          </cell>
          <cell r="L47">
            <v>24344354.189999998</v>
          </cell>
          <cell r="M47">
            <v>30625788.310999993</v>
          </cell>
          <cell r="N47">
            <v>73133450.830000013</v>
          </cell>
        </row>
        <row r="56">
          <cell r="C56">
            <v>39154596.656000003</v>
          </cell>
          <cell r="D56">
            <v>16981302.221000001</v>
          </cell>
          <cell r="E56">
            <v>54174603.008000001</v>
          </cell>
          <cell r="F56">
            <v>66766448.730000004</v>
          </cell>
          <cell r="G56">
            <v>33951153.039999999</v>
          </cell>
          <cell r="H56">
            <v>51889487.248999998</v>
          </cell>
          <cell r="I56">
            <v>54736210.730999991</v>
          </cell>
          <cell r="J56">
            <v>47632377.862000003</v>
          </cell>
          <cell r="K56">
            <v>46971271.969000012</v>
          </cell>
          <cell r="L56">
            <v>26262919.742000002</v>
          </cell>
          <cell r="M56">
            <v>18198673.158999998</v>
          </cell>
          <cell r="N56">
            <v>43680647.822999999</v>
          </cell>
        </row>
      </sheetData>
      <sheetData sheetId="1">
        <row r="11">
          <cell r="C11">
            <v>2291408.21</v>
          </cell>
          <cell r="D11">
            <v>2515624.12</v>
          </cell>
          <cell r="E11">
            <v>2453429.895</v>
          </cell>
          <cell r="F11">
            <v>2275579.3650000002</v>
          </cell>
          <cell r="G11">
            <v>1976341.2690000001</v>
          </cell>
          <cell r="H11">
            <v>2360567.5149999997</v>
          </cell>
          <cell r="I11">
            <v>2330197.1090000002</v>
          </cell>
          <cell r="J11">
            <v>2541017.7749999999</v>
          </cell>
          <cell r="K11">
            <v>2670717.73</v>
          </cell>
          <cell r="L11">
            <v>2122504.0660000001</v>
          </cell>
          <cell r="M11">
            <v>2746210.9210000001</v>
          </cell>
          <cell r="N11">
            <v>2948136.3049999997</v>
          </cell>
        </row>
        <row r="20">
          <cell r="C20">
            <v>2025592.5690000001</v>
          </cell>
          <cell r="D20">
            <v>886888.12099999993</v>
          </cell>
          <cell r="E20">
            <v>1720584.9539999999</v>
          </cell>
          <cell r="F20">
            <v>920413.05099999998</v>
          </cell>
          <cell r="G20">
            <v>853344.3339999998</v>
          </cell>
          <cell r="H20">
            <v>849999.78599999996</v>
          </cell>
          <cell r="I20">
            <v>997092.65699999989</v>
          </cell>
          <cell r="J20">
            <v>942238.88199999998</v>
          </cell>
          <cell r="K20">
            <v>926623.76699999999</v>
          </cell>
          <cell r="L20">
            <v>860757.12599999993</v>
          </cell>
          <cell r="M20">
            <v>519367.68299999996</v>
          </cell>
          <cell r="N20">
            <v>899527.22</v>
          </cell>
        </row>
        <row r="29"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</row>
        <row r="38">
          <cell r="C38">
            <v>73519.199999999997</v>
          </cell>
          <cell r="D38">
            <v>21127.5</v>
          </cell>
          <cell r="E38">
            <v>15043.5</v>
          </cell>
          <cell r="F38">
            <v>0</v>
          </cell>
          <cell r="G38">
            <v>145313.1</v>
          </cell>
          <cell r="H38">
            <v>121954.5</v>
          </cell>
          <cell r="I38">
            <v>154082.70000000001</v>
          </cell>
          <cell r="J38">
            <v>145639.79999999999</v>
          </cell>
          <cell r="K38">
            <v>1742587.7999999998</v>
          </cell>
          <cell r="L38">
            <v>134591.4</v>
          </cell>
          <cell r="M38">
            <v>143247.59999999998</v>
          </cell>
          <cell r="N38">
            <v>15313.5</v>
          </cell>
        </row>
        <row r="47">
          <cell r="C47">
            <v>432384.20999999996</v>
          </cell>
          <cell r="D47">
            <v>830225.31200000003</v>
          </cell>
          <cell r="E47">
            <v>2547698.5239999997</v>
          </cell>
          <cell r="F47">
            <v>2500213.9059999995</v>
          </cell>
          <cell r="G47">
            <v>1930724.737</v>
          </cell>
          <cell r="H47">
            <v>1614666.2749999999</v>
          </cell>
          <cell r="I47">
            <v>2096401.7340000002</v>
          </cell>
          <cell r="J47">
            <v>1638344.797</v>
          </cell>
          <cell r="K47">
            <v>2299599.7919999999</v>
          </cell>
          <cell r="L47">
            <v>1701052.7709999999</v>
          </cell>
          <cell r="M47">
            <v>848091.11</v>
          </cell>
          <cell r="N47">
            <v>1357022.102</v>
          </cell>
        </row>
        <row r="56">
          <cell r="C56">
            <v>261114.52000000002</v>
          </cell>
          <cell r="D56">
            <v>313199.92099999997</v>
          </cell>
          <cell r="E56">
            <v>213070.37800000003</v>
          </cell>
          <cell r="F56">
            <v>156664.03</v>
          </cell>
          <cell r="G56">
            <v>330109.23100000003</v>
          </cell>
          <cell r="H56">
            <v>186023.05</v>
          </cell>
          <cell r="I56">
            <v>433032.79499999998</v>
          </cell>
          <cell r="J56">
            <v>490034.77099999995</v>
          </cell>
          <cell r="K56">
            <v>486774.32799999998</v>
          </cell>
          <cell r="L56">
            <v>588624.54</v>
          </cell>
          <cell r="M56">
            <v>171709.109</v>
          </cell>
          <cell r="N56">
            <v>163796.277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 Summary MGS-S"/>
      <sheetName val="CY Summary MGS-P"/>
      <sheetName val="CY Summary MGS"/>
    </sheetNames>
    <sheetDataSet>
      <sheetData sheetId="0">
        <row r="12">
          <cell r="C12">
            <v>151235359.96000001</v>
          </cell>
          <cell r="D12">
            <v>139415053.66099998</v>
          </cell>
          <cell r="E12">
            <v>165740375.79600003</v>
          </cell>
          <cell r="F12">
            <v>150309241.14700001</v>
          </cell>
          <cell r="G12">
            <v>136324661.56300002</v>
          </cell>
          <cell r="H12">
            <v>168041651.34499997</v>
          </cell>
          <cell r="I12">
            <v>182361627.51800001</v>
          </cell>
          <cell r="J12">
            <v>173610106.41000003</v>
          </cell>
          <cell r="K12">
            <v>184906695.11799997</v>
          </cell>
          <cell r="L12">
            <v>149274538.954</v>
          </cell>
          <cell r="M12">
            <v>139984361.875</v>
          </cell>
          <cell r="N12">
            <v>165604222.54599997</v>
          </cell>
        </row>
        <row r="19">
          <cell r="C19">
            <v>54099171.750999995</v>
          </cell>
          <cell r="D19">
            <v>50623951.018999994</v>
          </cell>
          <cell r="E19">
            <v>58607148.636000007</v>
          </cell>
          <cell r="F19">
            <v>53395678.160999991</v>
          </cell>
          <cell r="G19">
            <v>49482005.696000002</v>
          </cell>
          <cell r="H19">
            <v>62333066.994000003</v>
          </cell>
          <cell r="I19">
            <v>69680736.537</v>
          </cell>
          <cell r="J19">
            <v>67209053.788000003</v>
          </cell>
          <cell r="K19">
            <v>71422156.956</v>
          </cell>
          <cell r="L19">
            <v>56426868.719999999</v>
          </cell>
          <cell r="M19">
            <v>52151628.833999999</v>
          </cell>
          <cell r="N19">
            <v>62948757.414000005</v>
          </cell>
        </row>
      </sheetData>
      <sheetData sheetId="1">
        <row r="12">
          <cell r="C12">
            <v>6816624.6709999992</v>
          </cell>
          <cell r="D12">
            <v>6538397.3979999991</v>
          </cell>
          <cell r="E12">
            <v>7416165.0449999999</v>
          </cell>
          <cell r="F12">
            <v>7047949.7139999997</v>
          </cell>
          <cell r="G12">
            <v>6193292.0419999994</v>
          </cell>
          <cell r="H12">
            <v>7279638.7340000002</v>
          </cell>
          <cell r="I12">
            <v>7747481.9009999987</v>
          </cell>
          <cell r="J12">
            <v>7367135.0669999998</v>
          </cell>
          <cell r="K12">
            <v>7828793.6970000006</v>
          </cell>
          <cell r="L12">
            <v>6848572.233</v>
          </cell>
          <cell r="M12">
            <v>6327736.4260000009</v>
          </cell>
          <cell r="N12">
            <v>6556066.6539999992</v>
          </cell>
        </row>
        <row r="19">
          <cell r="C19">
            <v>1988679.72</v>
          </cell>
          <cell r="D19">
            <v>1905933.8499999996</v>
          </cell>
          <cell r="E19">
            <v>2076060.6419999998</v>
          </cell>
          <cell r="F19">
            <v>2215560.1490000002</v>
          </cell>
          <cell r="G19">
            <v>2069912.3479999998</v>
          </cell>
          <cell r="H19">
            <v>2474299.3540000003</v>
          </cell>
          <cell r="I19">
            <v>2737440.398</v>
          </cell>
          <cell r="J19">
            <v>2524788.59</v>
          </cell>
          <cell r="K19">
            <v>2740459.2930000001</v>
          </cell>
          <cell r="L19">
            <v>2122107.1770000001</v>
          </cell>
          <cell r="M19">
            <v>2151963.3220000002</v>
          </cell>
          <cell r="N19">
            <v>2513149.0759999999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8"/>
  <sheetViews>
    <sheetView tabSelected="1" zoomScaleNormal="100" workbookViewId="0">
      <selection activeCell="A8" sqref="A8"/>
    </sheetView>
  </sheetViews>
  <sheetFormatPr defaultColWidth="9.140625" defaultRowHeight="12.75" x14ac:dyDescent="0.2"/>
  <cols>
    <col min="1" max="1" width="31.28515625" style="4" customWidth="1"/>
    <col min="2" max="2" width="17.28515625" style="4" bestFit="1" customWidth="1"/>
    <col min="3" max="3" width="12.7109375" style="4" bestFit="1" customWidth="1"/>
    <col min="4" max="5" width="12.42578125" style="4" bestFit="1" customWidth="1"/>
    <col min="6" max="7" width="15" style="4" bestFit="1" customWidth="1"/>
    <col min="8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MGS-S'!C$12</f>
        <v>151235359.96000001</v>
      </c>
      <c r="C10" s="11">
        <f>'[2]CY Summary MGS-S'!D$12</f>
        <v>139415053.66099998</v>
      </c>
      <c r="D10" s="11">
        <f>'[2]CY Summary MGS-S'!E$12</f>
        <v>165740375.79600003</v>
      </c>
      <c r="E10" s="11">
        <f>'[2]CY Summary MGS-S'!F$12</f>
        <v>150309241.14700001</v>
      </c>
      <c r="F10" s="11">
        <f>'[2]CY Summary MGS-S'!G$12</f>
        <v>136324661.56300002</v>
      </c>
      <c r="G10" s="11">
        <f>'[2]CY Summary MGS-S'!H$12</f>
        <v>168041651.34499997</v>
      </c>
      <c r="H10" s="11">
        <f>'[2]CY Summary MGS-S'!I$12</f>
        <v>182361627.51800001</v>
      </c>
      <c r="I10" s="11">
        <f>'[2]CY Summary MGS-S'!J$12</f>
        <v>173610106.41000003</v>
      </c>
      <c r="J10" s="11">
        <f>'[2]CY Summary MGS-S'!K$12</f>
        <v>184906695.11799997</v>
      </c>
      <c r="K10" s="11">
        <f>'[2]CY Summary MGS-S'!L$12</f>
        <v>149274538.954</v>
      </c>
      <c r="L10" s="11">
        <f>'[2]CY Summary MGS-S'!M$12</f>
        <v>139984361.875</v>
      </c>
      <c r="M10" s="11">
        <f>'[2]CY Summary MGS-S'!N$12</f>
        <v>165604222.54599997</v>
      </c>
      <c r="N10" s="12">
        <f>SUM(B10:M10)</f>
        <v>1906807895.8930004</v>
      </c>
    </row>
    <row r="11" spans="1:14" ht="12.75" customHeight="1" x14ac:dyDescent="0.2">
      <c r="A11" s="10" t="s">
        <v>19</v>
      </c>
      <c r="B11" s="11">
        <f>'[2]CY Summary MGS-P'!C$12</f>
        <v>6816624.6709999992</v>
      </c>
      <c r="C11" s="11">
        <f>'[2]CY Summary MGS-P'!D$12</f>
        <v>6538397.3979999991</v>
      </c>
      <c r="D11" s="11">
        <f>'[2]CY Summary MGS-P'!E$12</f>
        <v>7416165.0449999999</v>
      </c>
      <c r="E11" s="11">
        <f>'[2]CY Summary MGS-P'!F$12</f>
        <v>7047949.7139999997</v>
      </c>
      <c r="F11" s="11">
        <f>'[2]CY Summary MGS-P'!G$12</f>
        <v>6193292.0419999994</v>
      </c>
      <c r="G11" s="11">
        <f>'[2]CY Summary MGS-P'!H$12</f>
        <v>7279638.7340000002</v>
      </c>
      <c r="H11" s="11">
        <f>'[2]CY Summary MGS-P'!I$12</f>
        <v>7747481.9009999987</v>
      </c>
      <c r="I11" s="11">
        <f>'[2]CY Summary MGS-P'!J$12</f>
        <v>7367135.0669999998</v>
      </c>
      <c r="J11" s="11">
        <f>'[2]CY Summary MGS-P'!K$12</f>
        <v>7828793.6970000006</v>
      </c>
      <c r="K11" s="11">
        <f>'[2]CY Summary MGS-P'!L$12</f>
        <v>6848572.233</v>
      </c>
      <c r="L11" s="11">
        <f>'[2]CY Summary MGS-P'!M$12</f>
        <v>6327736.4260000009</v>
      </c>
      <c r="M11" s="11">
        <f>'[2]CY Summary MGS-P'!N$12</f>
        <v>6556066.6539999992</v>
      </c>
      <c r="N11" s="12">
        <f>SUM(B11:M11)</f>
        <v>83967853.582000002</v>
      </c>
    </row>
    <row r="12" spans="1:14" ht="12.75" customHeight="1" x14ac:dyDescent="0.2">
      <c r="A12" s="13" t="s">
        <v>20</v>
      </c>
      <c r="B12" s="14">
        <f>SUM(B10:B11)</f>
        <v>158051984.63100001</v>
      </c>
      <c r="C12" s="14">
        <f t="shared" ref="C12:M12" si="0">SUM(C10:C11)</f>
        <v>145953451.05899999</v>
      </c>
      <c r="D12" s="14">
        <f t="shared" si="0"/>
        <v>173156540.84100002</v>
      </c>
      <c r="E12" s="14">
        <f t="shared" si="0"/>
        <v>157357190.861</v>
      </c>
      <c r="F12" s="14">
        <f t="shared" si="0"/>
        <v>142517953.60500002</v>
      </c>
      <c r="G12" s="14">
        <f t="shared" si="0"/>
        <v>175321290.07899997</v>
      </c>
      <c r="H12" s="14">
        <f t="shared" si="0"/>
        <v>190109109.419</v>
      </c>
      <c r="I12" s="14">
        <f t="shared" si="0"/>
        <v>180977241.47700003</v>
      </c>
      <c r="J12" s="14">
        <f t="shared" si="0"/>
        <v>192735488.81499997</v>
      </c>
      <c r="K12" s="14">
        <f t="shared" si="0"/>
        <v>156123111.18700001</v>
      </c>
      <c r="L12" s="14">
        <f t="shared" si="0"/>
        <v>146312098.301</v>
      </c>
      <c r="M12" s="14">
        <f t="shared" si="0"/>
        <v>172160289.19999999</v>
      </c>
      <c r="N12" s="15">
        <f>SUM(B12:M12)</f>
        <v>1990775749.4750001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All  CY'!C$11</f>
        <v>32747497.138999991</v>
      </c>
      <c r="C14" s="11">
        <f>'[1]Summary All  CY'!D$11</f>
        <v>27706254.501000002</v>
      </c>
      <c r="D14" s="11">
        <f>'[1]Summary All  CY'!E$11</f>
        <v>35242847.398999996</v>
      </c>
      <c r="E14" s="11">
        <f>'[1]Summary All  CY'!F$11</f>
        <v>33919775.387000002</v>
      </c>
      <c r="F14" s="11">
        <f>'[1]Summary All  CY'!G$11</f>
        <v>30421583.866999999</v>
      </c>
      <c r="G14" s="11">
        <f>'[1]Summary All  CY'!H$11</f>
        <v>36808388.398000002</v>
      </c>
      <c r="H14" s="11">
        <f>'[1]Summary All  CY'!I$11</f>
        <v>41133057.354999974</v>
      </c>
      <c r="I14" s="11">
        <f>'[1]Summary All  CY'!J$11</f>
        <v>38649860.238999993</v>
      </c>
      <c r="J14" s="11">
        <f>'[1]Summary All  CY'!K$11</f>
        <v>40909247.658999972</v>
      </c>
      <c r="K14" s="11">
        <f>'[1]Summary All  CY'!L$11</f>
        <v>34194412.426999994</v>
      </c>
      <c r="L14" s="11">
        <f>'[1]Summary All  CY'!M$11</f>
        <v>29013875.461000003</v>
      </c>
      <c r="M14" s="11">
        <f>'[1]Summary All  CY'!N$11</f>
        <v>35989943.841000006</v>
      </c>
      <c r="N14" s="12">
        <f>SUM(B14:M14)</f>
        <v>416736743.67299998</v>
      </c>
    </row>
    <row r="15" spans="1:14" ht="12.75" customHeight="1" x14ac:dyDescent="0.2">
      <c r="A15" s="10" t="s">
        <v>22</v>
      </c>
      <c r="B15" s="11">
        <f>'[1]Summary All  CY'!C$20</f>
        <v>9971171.4389999993</v>
      </c>
      <c r="C15" s="11">
        <f>'[1]Summary All  CY'!D$20</f>
        <v>8883341.5729999989</v>
      </c>
      <c r="D15" s="11">
        <f>'[1]Summary All  CY'!E$20</f>
        <v>13044313.963</v>
      </c>
      <c r="E15" s="11">
        <f>'[1]Summary All  CY'!F$20</f>
        <v>10836459.817</v>
      </c>
      <c r="F15" s="11">
        <f>'[1]Summary All  CY'!G$20</f>
        <v>8713888.9879999999</v>
      </c>
      <c r="G15" s="11">
        <f>'[1]Summary All  CY'!H$20</f>
        <v>12177361.612999998</v>
      </c>
      <c r="H15" s="11">
        <f>'[1]Summary All  CY'!I$20</f>
        <v>12410411.357000001</v>
      </c>
      <c r="I15" s="11">
        <f>'[1]Summary All  CY'!J$20</f>
        <v>12031412.868999999</v>
      </c>
      <c r="J15" s="11">
        <f>'[1]Summary All  CY'!K$20</f>
        <v>13022486.081</v>
      </c>
      <c r="K15" s="11">
        <f>'[1]Summary All  CY'!L$20</f>
        <v>9603819.6079999991</v>
      </c>
      <c r="L15" s="11">
        <f>'[1]Summary All  CY'!M$20</f>
        <v>9542571.0170000009</v>
      </c>
      <c r="M15" s="11">
        <f>'[1]Summary All  CY'!N$20</f>
        <v>12436058.842</v>
      </c>
      <c r="N15" s="12">
        <f t="shared" ref="N15:N20" si="1">SUM(B15:M15)</f>
        <v>132673297.167</v>
      </c>
    </row>
    <row r="16" spans="1:14" ht="12.75" customHeight="1" x14ac:dyDescent="0.2">
      <c r="A16" s="10" t="s">
        <v>23</v>
      </c>
      <c r="B16" s="11">
        <f>'[1]Summary All  CY'!C$29</f>
        <v>5965369.2710000006</v>
      </c>
      <c r="C16" s="11">
        <f>'[1]Summary All  CY'!D$29</f>
        <v>5343144.3709999993</v>
      </c>
      <c r="D16" s="11">
        <f>'[1]Summary All  CY'!E$29</f>
        <v>5327601.6449999996</v>
      </c>
      <c r="E16" s="11">
        <f>'[1]Summary All  CY'!F$29</f>
        <v>6130235.2680000002</v>
      </c>
      <c r="F16" s="11">
        <f>'[1]Summary All  CY'!G$29</f>
        <v>6551822.4179999996</v>
      </c>
      <c r="G16" s="11">
        <f>'[1]Summary All  CY'!H$29</f>
        <v>5642815.75</v>
      </c>
      <c r="H16" s="11">
        <f>'[1]Summary All  CY'!I$29</f>
        <v>6933090.7039999999</v>
      </c>
      <c r="I16" s="11">
        <f>'[1]Summary All  CY'!J$29</f>
        <v>6308034.6799999997</v>
      </c>
      <c r="J16" s="11">
        <f>'[1]Summary All  CY'!K$29</f>
        <v>7551405.5979999993</v>
      </c>
      <c r="K16" s="11">
        <f>'[1]Summary All  CY'!L$29</f>
        <v>5821345.2039999999</v>
      </c>
      <c r="L16" s="11">
        <f>'[1]Summary All  CY'!M$29</f>
        <v>5894167.8230000008</v>
      </c>
      <c r="M16" s="11">
        <f>'[1]Summary All  CY'!N$29</f>
        <v>5791686.9519999996</v>
      </c>
      <c r="N16" s="12">
        <f t="shared" si="1"/>
        <v>73260719.683999985</v>
      </c>
    </row>
    <row r="17" spans="1:14" ht="12.75" customHeight="1" x14ac:dyDescent="0.2">
      <c r="A17" s="10" t="s">
        <v>24</v>
      </c>
      <c r="B17" s="11">
        <f>'[1]Summary All  CY'!C$38</f>
        <v>46276011.741999991</v>
      </c>
      <c r="C17" s="11">
        <f>'[1]Summary All  CY'!D$38</f>
        <v>25943836.316999998</v>
      </c>
      <c r="D17" s="11">
        <f>'[1]Summary All  CY'!E$38</f>
        <v>61496814.728000008</v>
      </c>
      <c r="E17" s="11">
        <f>'[1]Summary All  CY'!F$38</f>
        <v>48606551.000999995</v>
      </c>
      <c r="F17" s="11">
        <f>'[1]Summary All  CY'!G$38</f>
        <v>33265601.911000006</v>
      </c>
      <c r="G17" s="11">
        <f>'[1]Summary All  CY'!H$38</f>
        <v>50819465.703999996</v>
      </c>
      <c r="H17" s="11">
        <f>'[1]Summary All  CY'!I$38</f>
        <v>56621426.604000002</v>
      </c>
      <c r="I17" s="11">
        <f>'[1]Summary All  CY'!J$38</f>
        <v>50098182.926999994</v>
      </c>
      <c r="J17" s="11">
        <f>'[1]Summary All  CY'!K$38</f>
        <v>59279902.548</v>
      </c>
      <c r="K17" s="11">
        <f>'[1]Summary All  CY'!L$38</f>
        <v>36185813.272000015</v>
      </c>
      <c r="L17" s="11">
        <f>'[1]Summary All  CY'!M$38</f>
        <v>27780613.902999997</v>
      </c>
      <c r="M17" s="11">
        <f>'[1]Summary All  CY'!N$38</f>
        <v>53152306.881000012</v>
      </c>
      <c r="N17" s="12">
        <f t="shared" si="1"/>
        <v>549526527.53799999</v>
      </c>
    </row>
    <row r="18" spans="1:14" ht="12.75" customHeight="1" x14ac:dyDescent="0.2">
      <c r="A18" s="10" t="s">
        <v>25</v>
      </c>
      <c r="B18" s="11">
        <f>'[1]Summary All  CY'!C$47</f>
        <v>51856582.707999997</v>
      </c>
      <c r="C18" s="11">
        <f>'[1]Summary All  CY'!D$47</f>
        <v>34205063.923999995</v>
      </c>
      <c r="D18" s="11">
        <f>'[1]Summary All  CY'!E$47</f>
        <v>88703245.247999996</v>
      </c>
      <c r="E18" s="11">
        <f>'[1]Summary All  CY'!F$47</f>
        <v>60552956.523000009</v>
      </c>
      <c r="F18" s="11">
        <f>'[1]Summary All  CY'!G$47</f>
        <v>28823602.504999999</v>
      </c>
      <c r="G18" s="11">
        <f>'[1]Summary All  CY'!H$47</f>
        <v>57289192.937999994</v>
      </c>
      <c r="H18" s="11">
        <f>'[1]Summary All  CY'!I$47</f>
        <v>54247432.309000008</v>
      </c>
      <c r="I18" s="11">
        <f>'[1]Summary All  CY'!J$47</f>
        <v>64853554.539999999</v>
      </c>
      <c r="J18" s="11">
        <f>'[1]Summary All  CY'!K$47</f>
        <v>55627202.629000016</v>
      </c>
      <c r="K18" s="11">
        <f>'[1]Summary All  CY'!L$47</f>
        <v>24344354.189999998</v>
      </c>
      <c r="L18" s="11">
        <f>'[1]Summary All  CY'!M$47</f>
        <v>30625788.310999993</v>
      </c>
      <c r="M18" s="11">
        <f>'[1]Summary All  CY'!N$47</f>
        <v>73133450.830000013</v>
      </c>
      <c r="N18" s="12">
        <f t="shared" si="1"/>
        <v>624262426.65500009</v>
      </c>
    </row>
    <row r="19" spans="1:14" ht="12.75" customHeight="1" x14ac:dyDescent="0.2">
      <c r="A19" s="10" t="s">
        <v>26</v>
      </c>
      <c r="B19" s="11">
        <f>'[1]Summary All  CY'!C$56</f>
        <v>39154596.656000003</v>
      </c>
      <c r="C19" s="11">
        <f>'[1]Summary All  CY'!D$56</f>
        <v>16981302.221000001</v>
      </c>
      <c r="D19" s="11">
        <f>'[1]Summary All  CY'!E$56</f>
        <v>54174603.008000001</v>
      </c>
      <c r="E19" s="11">
        <f>'[1]Summary All  CY'!F$56</f>
        <v>66766448.730000004</v>
      </c>
      <c r="F19" s="11">
        <f>'[1]Summary All  CY'!G$56</f>
        <v>33951153.039999999</v>
      </c>
      <c r="G19" s="11">
        <f>'[1]Summary All  CY'!H$56</f>
        <v>51889487.248999998</v>
      </c>
      <c r="H19" s="11">
        <f>'[1]Summary All  CY'!I$56</f>
        <v>54736210.730999991</v>
      </c>
      <c r="I19" s="11">
        <f>'[1]Summary All  CY'!J$56</f>
        <v>47632377.862000003</v>
      </c>
      <c r="J19" s="11">
        <f>'[1]Summary All  CY'!K$56</f>
        <v>46971271.969000012</v>
      </c>
      <c r="K19" s="11">
        <f>'[1]Summary All  CY'!L$56</f>
        <v>26262919.742000002</v>
      </c>
      <c r="L19" s="11">
        <f>'[1]Summary All  CY'!M$56</f>
        <v>18198673.158999998</v>
      </c>
      <c r="M19" s="11">
        <f>'[1]Summary All  CY'!N$56</f>
        <v>43680647.822999999</v>
      </c>
      <c r="N19" s="12">
        <f t="shared" si="1"/>
        <v>500399692.18999994</v>
      </c>
    </row>
    <row r="20" spans="1:14" ht="12.75" customHeight="1" x14ac:dyDescent="0.2">
      <c r="A20" s="16" t="s">
        <v>27</v>
      </c>
      <c r="B20" s="14">
        <f>SUM(B14:B19)</f>
        <v>185971228.95499998</v>
      </c>
      <c r="C20" s="14">
        <f t="shared" ref="C20:M20" si="2">SUM(C14:C19)</f>
        <v>119062942.90699999</v>
      </c>
      <c r="D20" s="14">
        <f t="shared" si="2"/>
        <v>257989425.991</v>
      </c>
      <c r="E20" s="14">
        <f t="shared" si="2"/>
        <v>226812426.72600001</v>
      </c>
      <c r="F20" s="14">
        <f t="shared" si="2"/>
        <v>141727652.729</v>
      </c>
      <c r="G20" s="14">
        <f t="shared" si="2"/>
        <v>214626711.65200001</v>
      </c>
      <c r="H20" s="14">
        <f t="shared" si="2"/>
        <v>226081629.06</v>
      </c>
      <c r="I20" s="14">
        <f t="shared" si="2"/>
        <v>219573423.11699998</v>
      </c>
      <c r="J20" s="14">
        <f t="shared" si="2"/>
        <v>223361516.484</v>
      </c>
      <c r="K20" s="14">
        <f t="shared" si="2"/>
        <v>136412664.44300002</v>
      </c>
      <c r="L20" s="14">
        <f t="shared" si="2"/>
        <v>121055689.67399998</v>
      </c>
      <c r="M20" s="14">
        <f t="shared" si="2"/>
        <v>224184095.16900003</v>
      </c>
      <c r="N20" s="15">
        <f t="shared" si="1"/>
        <v>2296859406.9070001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0.9568709960402294</v>
      </c>
      <c r="C26" s="19">
        <f t="shared" ref="C26:N26" si="3">+C10/C12</f>
        <v>0.95520217336034807</v>
      </c>
      <c r="D26" s="19">
        <f t="shared" si="3"/>
        <v>0.95717074845119576</v>
      </c>
      <c r="E26" s="19">
        <f t="shared" si="3"/>
        <v>0.9552105011824612</v>
      </c>
      <c r="F26" s="19">
        <f t="shared" si="3"/>
        <v>0.95654377651839428</v>
      </c>
      <c r="G26" s="19">
        <f t="shared" si="3"/>
        <v>0.95847829587199718</v>
      </c>
      <c r="H26" s="19">
        <f t="shared" ref="H26:M26" si="4">+H10/H12</f>
        <v>0.95924718218565441</v>
      </c>
      <c r="I26" s="19">
        <f t="shared" si="4"/>
        <v>0.95929247784486604</v>
      </c>
      <c r="J26" s="19">
        <f t="shared" si="4"/>
        <v>0.95938063225857395</v>
      </c>
      <c r="K26" s="19">
        <f t="shared" si="4"/>
        <v>0.95613351424442872</v>
      </c>
      <c r="L26" s="19">
        <f t="shared" si="4"/>
        <v>0.9567517895001254</v>
      </c>
      <c r="M26" s="19">
        <f t="shared" si="4"/>
        <v>0.96191882178831745</v>
      </c>
      <c r="N26" s="19">
        <f t="shared" si="3"/>
        <v>0.95782154087212312</v>
      </c>
    </row>
    <row r="27" spans="1:14" ht="12.75" customHeight="1" x14ac:dyDescent="0.2">
      <c r="A27" s="18" t="s">
        <v>31</v>
      </c>
      <c r="B27" s="19">
        <f>+B11/B12</f>
        <v>4.3129003959770582E-2</v>
      </c>
      <c r="C27" s="19">
        <f t="shared" ref="C27:N27" si="5">+C11/C12</f>
        <v>4.47978266396519E-2</v>
      </c>
      <c r="D27" s="19">
        <f t="shared" si="5"/>
        <v>4.2829251548804327E-2</v>
      </c>
      <c r="E27" s="19">
        <f t="shared" si="5"/>
        <v>4.4789498817538881E-2</v>
      </c>
      <c r="F27" s="19">
        <f t="shared" si="5"/>
        <v>4.3456223481605744E-2</v>
      </c>
      <c r="G27" s="19">
        <f t="shared" si="5"/>
        <v>4.1521704128002865E-2</v>
      </c>
      <c r="H27" s="19">
        <f t="shared" ref="H27:M27" si="6">+H11/H12</f>
        <v>4.0752817814345595E-2</v>
      </c>
      <c r="I27" s="19">
        <f t="shared" si="6"/>
        <v>4.0707522155133916E-2</v>
      </c>
      <c r="J27" s="19">
        <f t="shared" si="6"/>
        <v>4.0619367741426098E-2</v>
      </c>
      <c r="K27" s="19">
        <f t="shared" si="6"/>
        <v>4.3866485755571234E-2</v>
      </c>
      <c r="L27" s="19">
        <f t="shared" si="6"/>
        <v>4.3248210499874658E-2</v>
      </c>
      <c r="M27" s="19">
        <f t="shared" si="6"/>
        <v>3.8081178211682512E-2</v>
      </c>
      <c r="N27" s="19">
        <f t="shared" si="5"/>
        <v>4.2178459127877002E-2</v>
      </c>
    </row>
    <row r="28" spans="1:14" ht="12.75" customHeight="1" x14ac:dyDescent="0.2">
      <c r="A28" s="20"/>
      <c r="B28" s="19">
        <f>+B27+B26</f>
        <v>1</v>
      </c>
      <c r="C28" s="19">
        <f t="shared" ref="C28:N28" si="7">+C27+C26</f>
        <v>1</v>
      </c>
      <c r="D28" s="19">
        <f t="shared" si="7"/>
        <v>1</v>
      </c>
      <c r="E28" s="19">
        <f t="shared" si="7"/>
        <v>1</v>
      </c>
      <c r="F28" s="19">
        <f t="shared" si="7"/>
        <v>1</v>
      </c>
      <c r="G28" s="19">
        <f t="shared" si="7"/>
        <v>1</v>
      </c>
      <c r="H28" s="19">
        <f t="shared" ref="H28:M28" si="8">+H27+H26</f>
        <v>1</v>
      </c>
      <c r="I28" s="19">
        <f t="shared" si="8"/>
        <v>1</v>
      </c>
      <c r="J28" s="19">
        <f t="shared" si="8"/>
        <v>1</v>
      </c>
      <c r="K28" s="19">
        <f t="shared" si="8"/>
        <v>1</v>
      </c>
      <c r="L28" s="19">
        <f t="shared" si="8"/>
        <v>1</v>
      </c>
      <c r="M28" s="19">
        <f t="shared" si="8"/>
        <v>1</v>
      </c>
      <c r="N28" s="19">
        <f t="shared" si="7"/>
        <v>1.0000000000000002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0.2081658901085579</v>
      </c>
      <c r="C30" s="19">
        <f t="shared" ref="C30:N30" si="9">(C14+C16)/C20</f>
        <v>0.27757922041129851</v>
      </c>
      <c r="D30" s="19">
        <f t="shared" si="9"/>
        <v>0.15725624756967871</v>
      </c>
      <c r="E30" s="19">
        <f t="shared" si="9"/>
        <v>0.17657767360067217</v>
      </c>
      <c r="F30" s="19">
        <f t="shared" si="9"/>
        <v>0.26087644558467016</v>
      </c>
      <c r="G30" s="19">
        <f t="shared" si="9"/>
        <v>0.19779087058292735</v>
      </c>
      <c r="H30" s="19">
        <f t="shared" ref="H30:M30" si="10">(H14+H16)/H20</f>
        <v>0.21260528004353529</v>
      </c>
      <c r="I30" s="19">
        <f t="shared" si="10"/>
        <v>0.20475107725147645</v>
      </c>
      <c r="J30" s="19">
        <f t="shared" si="10"/>
        <v>0.21696062070061806</v>
      </c>
      <c r="K30" s="19">
        <f t="shared" si="10"/>
        <v>0.29334342082087667</v>
      </c>
      <c r="L30" s="19">
        <f t="shared" si="10"/>
        <v>0.28836350755595636</v>
      </c>
      <c r="M30" s="19">
        <f t="shared" si="10"/>
        <v>0.18637196702782657</v>
      </c>
      <c r="N30" s="19">
        <f t="shared" si="9"/>
        <v>0.21333367723052804</v>
      </c>
    </row>
    <row r="31" spans="1:14" ht="12.75" customHeight="1" x14ac:dyDescent="0.2">
      <c r="A31" s="18" t="s">
        <v>31</v>
      </c>
      <c r="B31" s="19">
        <f>(B15+B17)/B20</f>
        <v>0.30245099468913167</v>
      </c>
      <c r="C31" s="19">
        <f t="shared" ref="C31:N31" si="11">(C15+C17)/C20</f>
        <v>0.29251064218363471</v>
      </c>
      <c r="D31" s="19">
        <f t="shared" si="11"/>
        <v>0.28893094515276913</v>
      </c>
      <c r="E31" s="19">
        <f t="shared" si="11"/>
        <v>0.26208004418474795</v>
      </c>
      <c r="F31" s="19">
        <f t="shared" si="11"/>
        <v>0.29619830774499417</v>
      </c>
      <c r="G31" s="19">
        <f t="shared" si="11"/>
        <v>0.29351811259702054</v>
      </c>
      <c r="H31" s="19">
        <f t="shared" ref="H31:M31" si="12">(H15+H17)/H20</f>
        <v>0.3053403244130003</v>
      </c>
      <c r="I31" s="19">
        <f t="shared" si="12"/>
        <v>0.28295590110144686</v>
      </c>
      <c r="J31" s="19">
        <f t="shared" si="12"/>
        <v>0.32370118974447071</v>
      </c>
      <c r="K31" s="19">
        <f t="shared" si="12"/>
        <v>0.33566995459672433</v>
      </c>
      <c r="L31" s="19">
        <f t="shared" si="12"/>
        <v>0.30831417358829172</v>
      </c>
      <c r="M31" s="19">
        <f t="shared" si="12"/>
        <v>0.29256475876915605</v>
      </c>
      <c r="N31" s="19">
        <f t="shared" si="11"/>
        <v>0.29701418495773968</v>
      </c>
    </row>
    <row r="32" spans="1:14" ht="12.75" customHeight="1" x14ac:dyDescent="0.2">
      <c r="A32" s="18" t="s">
        <v>33</v>
      </c>
      <c r="B32" s="19">
        <f>+B18/B20</f>
        <v>0.27884196388543459</v>
      </c>
      <c r="C32" s="19">
        <f t="shared" ref="C32:N32" si="13">+C18/C20</f>
        <v>0.28728555744433054</v>
      </c>
      <c r="D32" s="19">
        <f t="shared" si="13"/>
        <v>0.3438251196042989</v>
      </c>
      <c r="E32" s="19">
        <f t="shared" si="13"/>
        <v>0.26697371655103713</v>
      </c>
      <c r="F32" s="19">
        <f t="shared" si="13"/>
        <v>0.20337317347740266</v>
      </c>
      <c r="G32" s="19">
        <f t="shared" si="13"/>
        <v>0.2669248039866064</v>
      </c>
      <c r="H32" s="19">
        <f t="shared" ref="H32:M32" si="14">+H18/H20</f>
        <v>0.23994622002039465</v>
      </c>
      <c r="I32" s="19">
        <f t="shared" si="14"/>
        <v>0.2953615862036395</v>
      </c>
      <c r="J32" s="19">
        <f t="shared" si="14"/>
        <v>0.24904559883297867</v>
      </c>
      <c r="K32" s="19">
        <f t="shared" si="14"/>
        <v>0.17846110029008544</v>
      </c>
      <c r="L32" s="19">
        <f t="shared" si="14"/>
        <v>0.25298925142200662</v>
      </c>
      <c r="M32" s="19">
        <f t="shared" si="14"/>
        <v>0.32622051432715926</v>
      </c>
      <c r="N32" s="19">
        <f t="shared" si="13"/>
        <v>0.2717895683025916</v>
      </c>
    </row>
    <row r="33" spans="1:14" ht="12.75" customHeight="1" x14ac:dyDescent="0.2">
      <c r="A33" s="18" t="s">
        <v>34</v>
      </c>
      <c r="B33" s="19">
        <f>+B19/B20</f>
        <v>0.21054115131687579</v>
      </c>
      <c r="C33" s="19">
        <f t="shared" ref="C33:N33" si="15">+C19/C20</f>
        <v>0.1426245799607363</v>
      </c>
      <c r="D33" s="19">
        <f t="shared" si="15"/>
        <v>0.20998768767325329</v>
      </c>
      <c r="E33" s="19">
        <f t="shared" si="15"/>
        <v>0.29436856566354269</v>
      </c>
      <c r="F33" s="19">
        <f t="shared" si="15"/>
        <v>0.23955207319293301</v>
      </c>
      <c r="G33" s="19">
        <f t="shared" si="15"/>
        <v>0.24176621283344563</v>
      </c>
      <c r="H33" s="19">
        <f t="shared" ref="H33:M33" si="16">+H19/H20</f>
        <v>0.2421081755230696</v>
      </c>
      <c r="I33" s="19">
        <f t="shared" si="16"/>
        <v>0.21693143544343721</v>
      </c>
      <c r="J33" s="19">
        <f t="shared" si="16"/>
        <v>0.2102925907219326</v>
      </c>
      <c r="K33" s="19">
        <f t="shared" si="16"/>
        <v>0.19252552429231345</v>
      </c>
      <c r="L33" s="19">
        <f t="shared" si="16"/>
        <v>0.15033306743374542</v>
      </c>
      <c r="M33" s="19">
        <f t="shared" si="16"/>
        <v>0.19484275987585814</v>
      </c>
      <c r="N33" s="19">
        <f t="shared" si="15"/>
        <v>0.21786256950914068</v>
      </c>
    </row>
    <row r="34" spans="1:14" ht="12.75" customHeight="1" x14ac:dyDescent="0.2">
      <c r="A34" s="20"/>
      <c r="B34" s="19">
        <f>SUM(B30:B33)</f>
        <v>0.99999999999999989</v>
      </c>
      <c r="C34" s="19">
        <f t="shared" ref="C34:N34" si="17">SUM(C30:C33)</f>
        <v>1</v>
      </c>
      <c r="D34" s="19">
        <f t="shared" si="17"/>
        <v>1</v>
      </c>
      <c r="E34" s="19">
        <f t="shared" si="17"/>
        <v>1</v>
      </c>
      <c r="F34" s="19">
        <f t="shared" si="17"/>
        <v>1</v>
      </c>
      <c r="G34" s="19">
        <f t="shared" si="17"/>
        <v>1</v>
      </c>
      <c r="H34" s="19">
        <f t="shared" ref="H34:M34" si="18">SUM(H30:H33)</f>
        <v>0.99999999999999989</v>
      </c>
      <c r="I34" s="19">
        <f t="shared" si="18"/>
        <v>1</v>
      </c>
      <c r="J34" s="19">
        <f t="shared" si="18"/>
        <v>1</v>
      </c>
      <c r="K34" s="19">
        <f t="shared" si="18"/>
        <v>1</v>
      </c>
      <c r="L34" s="19">
        <f t="shared" si="18"/>
        <v>1</v>
      </c>
      <c r="M34" s="19">
        <f t="shared" si="18"/>
        <v>1</v>
      </c>
      <c r="N34" s="19">
        <f t="shared" si="17"/>
        <v>1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 t="s">
        <v>35</v>
      </c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8"/>
  <sheetViews>
    <sheetView zoomScaleNormal="100" workbookViewId="0">
      <selection activeCell="A8" sqref="A8"/>
    </sheetView>
  </sheetViews>
  <sheetFormatPr defaultColWidth="9.140625" defaultRowHeight="12.75" x14ac:dyDescent="0.2"/>
  <cols>
    <col min="1" max="1" width="31.28515625" style="4" customWidth="1"/>
    <col min="2" max="2" width="17.140625" style="4" bestFit="1" customWidth="1"/>
    <col min="3" max="5" width="12.28515625" style="4" bestFit="1" customWidth="1"/>
    <col min="6" max="11" width="14.85546875" style="4" bestFit="1" customWidth="1"/>
    <col min="12" max="12" width="16.42578125" style="4" bestFit="1" customWidth="1"/>
    <col min="13" max="13" width="11.28515625" style="4" customWidth="1"/>
    <col min="14" max="14" width="13.7109375" style="4" bestFit="1" customWidth="1"/>
    <col min="15" max="16384" width="9.140625" style="4"/>
  </cols>
  <sheetData>
    <row r="1" spans="1:14" x14ac:dyDescent="0.2">
      <c r="A1" s="1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">
      <c r="A2" s="5" t="s">
        <v>39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">
      <c r="A4" s="5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s="26" customFormat="1" x14ac:dyDescent="0.2">
      <c r="A5" s="24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 s="26" customFormat="1" x14ac:dyDescent="0.2">
      <c r="A6" s="24" t="s">
        <v>37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</row>
    <row r="7" spans="1:14" ht="12.75" customHeight="1" x14ac:dyDescent="0.2">
      <c r="A7" s="6"/>
    </row>
    <row r="8" spans="1:14" ht="12.75" customHeight="1" x14ac:dyDescent="0.2"/>
    <row r="9" spans="1:14" ht="12.75" customHeight="1" x14ac:dyDescent="0.2">
      <c r="A9" s="7" t="s">
        <v>4</v>
      </c>
      <c r="B9" s="8" t="s">
        <v>5</v>
      </c>
      <c r="C9" s="8" t="s">
        <v>6</v>
      </c>
      <c r="D9" s="8" t="s">
        <v>7</v>
      </c>
      <c r="E9" s="8" t="s">
        <v>8</v>
      </c>
      <c r="F9" s="8" t="s">
        <v>9</v>
      </c>
      <c r="G9" s="8" t="s">
        <v>10</v>
      </c>
      <c r="H9" s="8" t="s">
        <v>11</v>
      </c>
      <c r="I9" s="8" t="s">
        <v>12</v>
      </c>
      <c r="J9" s="8" t="s">
        <v>13</v>
      </c>
      <c r="K9" s="8" t="s">
        <v>14</v>
      </c>
      <c r="L9" s="8" t="s">
        <v>15</v>
      </c>
      <c r="M9" s="8" t="s">
        <v>16</v>
      </c>
      <c r="N9" s="9" t="s">
        <v>17</v>
      </c>
    </row>
    <row r="10" spans="1:14" ht="12.75" customHeight="1" x14ac:dyDescent="0.2">
      <c r="A10" s="10" t="s">
        <v>18</v>
      </c>
      <c r="B10" s="11">
        <f>'[2]CY Summary MGS-S'!C$19</f>
        <v>54099171.750999995</v>
      </c>
      <c r="C10" s="11">
        <f>'[2]CY Summary MGS-S'!D$19</f>
        <v>50623951.018999994</v>
      </c>
      <c r="D10" s="11">
        <f>'[2]CY Summary MGS-S'!E$19</f>
        <v>58607148.636000007</v>
      </c>
      <c r="E10" s="11">
        <f>'[2]CY Summary MGS-S'!F$19</f>
        <v>53395678.160999991</v>
      </c>
      <c r="F10" s="11">
        <f>'[2]CY Summary MGS-S'!G$19</f>
        <v>49482005.696000002</v>
      </c>
      <c r="G10" s="11">
        <f>'[2]CY Summary MGS-S'!H$19</f>
        <v>62333066.994000003</v>
      </c>
      <c r="H10" s="11">
        <f>'[2]CY Summary MGS-S'!I$19</f>
        <v>69680736.537</v>
      </c>
      <c r="I10" s="11">
        <f>'[2]CY Summary MGS-S'!J$19</f>
        <v>67209053.788000003</v>
      </c>
      <c r="J10" s="11">
        <f>'[2]CY Summary MGS-S'!K$19</f>
        <v>71422156.956</v>
      </c>
      <c r="K10" s="11">
        <f>'[2]CY Summary MGS-S'!L$19</f>
        <v>56426868.719999999</v>
      </c>
      <c r="L10" s="11">
        <f>'[2]CY Summary MGS-S'!M$19</f>
        <v>52151628.833999999</v>
      </c>
      <c r="M10" s="11">
        <f>'[2]CY Summary MGS-S'!N$19</f>
        <v>62948757.414000005</v>
      </c>
      <c r="N10" s="12">
        <f>SUM(B10:M10)</f>
        <v>708380224.50600004</v>
      </c>
    </row>
    <row r="11" spans="1:14" ht="12.75" customHeight="1" x14ac:dyDescent="0.2">
      <c r="A11" s="10" t="s">
        <v>19</v>
      </c>
      <c r="B11" s="11">
        <f>'[2]CY Summary MGS-P'!C$19</f>
        <v>1988679.72</v>
      </c>
      <c r="C11" s="11">
        <f>'[2]CY Summary MGS-P'!D$19</f>
        <v>1905933.8499999996</v>
      </c>
      <c r="D11" s="11">
        <f>'[2]CY Summary MGS-P'!E$19</f>
        <v>2076060.6419999998</v>
      </c>
      <c r="E11" s="11">
        <f>'[2]CY Summary MGS-P'!F$19</f>
        <v>2215560.1490000002</v>
      </c>
      <c r="F11" s="11">
        <f>'[2]CY Summary MGS-P'!G$19</f>
        <v>2069912.3479999998</v>
      </c>
      <c r="G11" s="11">
        <f>'[2]CY Summary MGS-P'!H$19</f>
        <v>2474299.3540000003</v>
      </c>
      <c r="H11" s="11">
        <f>'[2]CY Summary MGS-P'!I$19</f>
        <v>2737440.398</v>
      </c>
      <c r="I11" s="11">
        <f>'[2]CY Summary MGS-P'!J$19</f>
        <v>2524788.59</v>
      </c>
      <c r="J11" s="11">
        <f>'[2]CY Summary MGS-P'!K$19</f>
        <v>2740459.2930000001</v>
      </c>
      <c r="K11" s="11">
        <f>'[2]CY Summary MGS-P'!L$19</f>
        <v>2122107.1770000001</v>
      </c>
      <c r="L11" s="11">
        <f>'[2]CY Summary MGS-P'!M$19</f>
        <v>2151963.3220000002</v>
      </c>
      <c r="M11" s="11">
        <f>'[2]CY Summary MGS-P'!N$19</f>
        <v>2513149.0759999999</v>
      </c>
      <c r="N11" s="12">
        <f>SUM(B11:M11)</f>
        <v>27520353.919000003</v>
      </c>
    </row>
    <row r="12" spans="1:14" ht="12.75" customHeight="1" x14ac:dyDescent="0.2">
      <c r="A12" s="13" t="s">
        <v>20</v>
      </c>
      <c r="B12" s="14">
        <f>+B11+B10</f>
        <v>56087851.470999993</v>
      </c>
      <c r="C12" s="14">
        <f t="shared" ref="C12:M12" si="0">+C11+C10</f>
        <v>52529884.868999995</v>
      </c>
      <c r="D12" s="14">
        <f t="shared" si="0"/>
        <v>60683209.278000005</v>
      </c>
      <c r="E12" s="14">
        <f t="shared" si="0"/>
        <v>55611238.309999987</v>
      </c>
      <c r="F12" s="14">
        <f t="shared" si="0"/>
        <v>51551918.044</v>
      </c>
      <c r="G12" s="14">
        <f t="shared" si="0"/>
        <v>64807366.348000005</v>
      </c>
      <c r="H12" s="14">
        <f t="shared" si="0"/>
        <v>72418176.935000002</v>
      </c>
      <c r="I12" s="14">
        <f t="shared" si="0"/>
        <v>69733842.378000006</v>
      </c>
      <c r="J12" s="14">
        <f t="shared" si="0"/>
        <v>74162616.248999998</v>
      </c>
      <c r="K12" s="14">
        <f t="shared" si="0"/>
        <v>58548975.897</v>
      </c>
      <c r="L12" s="14">
        <f t="shared" si="0"/>
        <v>54303592.155999996</v>
      </c>
      <c r="M12" s="14">
        <f t="shared" si="0"/>
        <v>65461906.490000002</v>
      </c>
      <c r="N12" s="15">
        <f>SUM(B12:M12)</f>
        <v>735900578.42499995</v>
      </c>
    </row>
    <row r="13" spans="1:14" ht="12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"/>
    </row>
    <row r="14" spans="1:14" ht="12.75" customHeight="1" x14ac:dyDescent="0.2">
      <c r="A14" s="10" t="s">
        <v>21</v>
      </c>
      <c r="B14" s="11">
        <f>'[1]Summary SOP CY'!C$11</f>
        <v>2291408.21</v>
      </c>
      <c r="C14" s="11">
        <f>'[1]Summary SOP CY'!D$11</f>
        <v>2515624.12</v>
      </c>
      <c r="D14" s="11">
        <f>'[1]Summary SOP CY'!E$11</f>
        <v>2453429.895</v>
      </c>
      <c r="E14" s="11">
        <f>'[1]Summary SOP CY'!F$11</f>
        <v>2275579.3650000002</v>
      </c>
      <c r="F14" s="11">
        <f>'[1]Summary SOP CY'!G$11</f>
        <v>1976341.2690000001</v>
      </c>
      <c r="G14" s="11">
        <f>'[1]Summary SOP CY'!H$11</f>
        <v>2360567.5149999997</v>
      </c>
      <c r="H14" s="11">
        <f>'[1]Summary SOP CY'!I$11</f>
        <v>2330197.1090000002</v>
      </c>
      <c r="I14" s="11">
        <f>'[1]Summary SOP CY'!J$11</f>
        <v>2541017.7749999999</v>
      </c>
      <c r="J14" s="11">
        <f>'[1]Summary SOP CY'!K$11</f>
        <v>2670717.73</v>
      </c>
      <c r="K14" s="11">
        <f>'[1]Summary SOP CY'!L$11</f>
        <v>2122504.0660000001</v>
      </c>
      <c r="L14" s="11">
        <f>'[1]Summary SOP CY'!M$11</f>
        <v>2746210.9210000001</v>
      </c>
      <c r="M14" s="11">
        <f>'[1]Summary SOP CY'!N$11</f>
        <v>2948136.3049999997</v>
      </c>
      <c r="N14" s="12">
        <f t="shared" ref="N14:N20" si="1">SUM(B14:M14)</f>
        <v>29231734.279999997</v>
      </c>
    </row>
    <row r="15" spans="1:14" ht="12.75" customHeight="1" x14ac:dyDescent="0.2">
      <c r="A15" s="10" t="s">
        <v>22</v>
      </c>
      <c r="B15" s="11">
        <f>'[1]Summary SOP CY'!C$20</f>
        <v>2025592.5690000001</v>
      </c>
      <c r="C15" s="11">
        <f>'[1]Summary SOP CY'!D$20</f>
        <v>886888.12099999993</v>
      </c>
      <c r="D15" s="11">
        <f>'[1]Summary SOP CY'!E$20</f>
        <v>1720584.9539999999</v>
      </c>
      <c r="E15" s="11">
        <f>'[1]Summary SOP CY'!F$20</f>
        <v>920413.05099999998</v>
      </c>
      <c r="F15" s="11">
        <f>'[1]Summary SOP CY'!G$20</f>
        <v>853344.3339999998</v>
      </c>
      <c r="G15" s="11">
        <f>'[1]Summary SOP CY'!H$20</f>
        <v>849999.78599999996</v>
      </c>
      <c r="H15" s="11">
        <f>'[1]Summary SOP CY'!I$20</f>
        <v>997092.65699999989</v>
      </c>
      <c r="I15" s="11">
        <f>'[1]Summary SOP CY'!J$20</f>
        <v>942238.88199999998</v>
      </c>
      <c r="J15" s="11">
        <f>'[1]Summary SOP CY'!K$20</f>
        <v>926623.76699999999</v>
      </c>
      <c r="K15" s="11">
        <f>'[1]Summary SOP CY'!L$20</f>
        <v>860757.12599999993</v>
      </c>
      <c r="L15" s="11">
        <f>'[1]Summary SOP CY'!M$20</f>
        <v>519367.68299999996</v>
      </c>
      <c r="M15" s="11">
        <f>'[1]Summary SOP CY'!N$20</f>
        <v>899527.22</v>
      </c>
      <c r="N15" s="12">
        <f t="shared" si="1"/>
        <v>12402430.15</v>
      </c>
    </row>
    <row r="16" spans="1:14" ht="12.75" customHeight="1" x14ac:dyDescent="0.2">
      <c r="A16" s="10" t="s">
        <v>23</v>
      </c>
      <c r="B16" s="11">
        <f>'[1]Summary SOP CY'!C$29</f>
        <v>0</v>
      </c>
      <c r="C16" s="11">
        <f>'[1]Summary SOP CY'!D$29</f>
        <v>0</v>
      </c>
      <c r="D16" s="11">
        <f>'[1]Summary SOP CY'!E$29</f>
        <v>0</v>
      </c>
      <c r="E16" s="11">
        <f>'[1]Summary SOP CY'!F$29</f>
        <v>0</v>
      </c>
      <c r="F16" s="11">
        <f>'[1]Summary SOP CY'!G$29</f>
        <v>0</v>
      </c>
      <c r="G16" s="11">
        <f>'[1]Summary SOP CY'!H$29</f>
        <v>0</v>
      </c>
      <c r="H16" s="11">
        <f>'[1]Summary SOP CY'!I$29</f>
        <v>0</v>
      </c>
      <c r="I16" s="11">
        <f>'[1]Summary SOP CY'!J$29</f>
        <v>0</v>
      </c>
      <c r="J16" s="11">
        <f>'[1]Summary SOP CY'!K$29</f>
        <v>0</v>
      </c>
      <c r="K16" s="11">
        <f>'[1]Summary SOP CY'!L$29</f>
        <v>0</v>
      </c>
      <c r="L16" s="11">
        <f>'[1]Summary SOP CY'!M$29</f>
        <v>0</v>
      </c>
      <c r="M16" s="11">
        <f>'[1]Summary SOP CY'!N$29</f>
        <v>0</v>
      </c>
      <c r="N16" s="12">
        <f t="shared" si="1"/>
        <v>0</v>
      </c>
    </row>
    <row r="17" spans="1:14" ht="12.75" customHeight="1" x14ac:dyDescent="0.2">
      <c r="A17" s="10" t="s">
        <v>24</v>
      </c>
      <c r="B17" s="11">
        <f>'[1]Summary SOP CY'!C$38</f>
        <v>73519.199999999997</v>
      </c>
      <c r="C17" s="11">
        <f>'[1]Summary SOP CY'!D$38</f>
        <v>21127.5</v>
      </c>
      <c r="D17" s="11">
        <f>'[1]Summary SOP CY'!E$38</f>
        <v>15043.5</v>
      </c>
      <c r="E17" s="11">
        <f>'[1]Summary SOP CY'!F$38</f>
        <v>0</v>
      </c>
      <c r="F17" s="11">
        <f>'[1]Summary SOP CY'!G$38</f>
        <v>145313.1</v>
      </c>
      <c r="G17" s="11">
        <f>'[1]Summary SOP CY'!H$38</f>
        <v>121954.5</v>
      </c>
      <c r="H17" s="11">
        <f>'[1]Summary SOP CY'!I$38</f>
        <v>154082.70000000001</v>
      </c>
      <c r="I17" s="11">
        <f>'[1]Summary SOP CY'!J$38</f>
        <v>145639.79999999999</v>
      </c>
      <c r="J17" s="11">
        <f>'[1]Summary SOP CY'!K$38</f>
        <v>1742587.7999999998</v>
      </c>
      <c r="K17" s="11">
        <f>'[1]Summary SOP CY'!L$38</f>
        <v>134591.4</v>
      </c>
      <c r="L17" s="11">
        <f>'[1]Summary SOP CY'!M$38</f>
        <v>143247.59999999998</v>
      </c>
      <c r="M17" s="11">
        <f>'[1]Summary SOP CY'!N$38</f>
        <v>15313.5</v>
      </c>
      <c r="N17" s="12">
        <f t="shared" si="1"/>
        <v>2712420.5999999996</v>
      </c>
    </row>
    <row r="18" spans="1:14" ht="12.75" customHeight="1" x14ac:dyDescent="0.2">
      <c r="A18" s="10" t="s">
        <v>25</v>
      </c>
      <c r="B18" s="11">
        <f>'[1]Summary SOP CY'!C$47</f>
        <v>432384.20999999996</v>
      </c>
      <c r="C18" s="11">
        <f>'[1]Summary SOP CY'!D$47</f>
        <v>830225.31200000003</v>
      </c>
      <c r="D18" s="11">
        <f>'[1]Summary SOP CY'!E$47</f>
        <v>2547698.5239999997</v>
      </c>
      <c r="E18" s="11">
        <f>'[1]Summary SOP CY'!F$47</f>
        <v>2500213.9059999995</v>
      </c>
      <c r="F18" s="11">
        <f>'[1]Summary SOP CY'!G$47</f>
        <v>1930724.737</v>
      </c>
      <c r="G18" s="11">
        <f>'[1]Summary SOP CY'!H$47</f>
        <v>1614666.2749999999</v>
      </c>
      <c r="H18" s="11">
        <f>'[1]Summary SOP CY'!I$47</f>
        <v>2096401.7340000002</v>
      </c>
      <c r="I18" s="11">
        <f>'[1]Summary SOP CY'!J$47</f>
        <v>1638344.797</v>
      </c>
      <c r="J18" s="11">
        <f>'[1]Summary SOP CY'!K$47</f>
        <v>2299599.7919999999</v>
      </c>
      <c r="K18" s="11">
        <f>'[1]Summary SOP CY'!L$47</f>
        <v>1701052.7709999999</v>
      </c>
      <c r="L18" s="11">
        <f>'[1]Summary SOP CY'!M$47</f>
        <v>848091.11</v>
      </c>
      <c r="M18" s="11">
        <f>'[1]Summary SOP CY'!N$47</f>
        <v>1357022.102</v>
      </c>
      <c r="N18" s="12">
        <f t="shared" si="1"/>
        <v>19796425.269999996</v>
      </c>
    </row>
    <row r="19" spans="1:14" ht="12.75" customHeight="1" x14ac:dyDescent="0.2">
      <c r="A19" s="10" t="s">
        <v>26</v>
      </c>
      <c r="B19" s="11">
        <f>'[1]Summary SOP CY'!C$56</f>
        <v>261114.52000000002</v>
      </c>
      <c r="C19" s="11">
        <f>'[1]Summary SOP CY'!D$56</f>
        <v>313199.92099999997</v>
      </c>
      <c r="D19" s="11">
        <f>'[1]Summary SOP CY'!E$56</f>
        <v>213070.37800000003</v>
      </c>
      <c r="E19" s="11">
        <f>'[1]Summary SOP CY'!F$56</f>
        <v>156664.03</v>
      </c>
      <c r="F19" s="11">
        <f>'[1]Summary SOP CY'!G$56</f>
        <v>330109.23100000003</v>
      </c>
      <c r="G19" s="11">
        <f>'[1]Summary SOP CY'!H$56</f>
        <v>186023.05</v>
      </c>
      <c r="H19" s="11">
        <f>'[1]Summary SOP CY'!I$56</f>
        <v>433032.79499999998</v>
      </c>
      <c r="I19" s="11">
        <f>'[1]Summary SOP CY'!J$56</f>
        <v>490034.77099999995</v>
      </c>
      <c r="J19" s="11">
        <f>'[1]Summary SOP CY'!K$56</f>
        <v>486774.32799999998</v>
      </c>
      <c r="K19" s="11">
        <f>'[1]Summary SOP CY'!L$56</f>
        <v>588624.54</v>
      </c>
      <c r="L19" s="11">
        <f>'[1]Summary SOP CY'!M$56</f>
        <v>171709.109</v>
      </c>
      <c r="M19" s="11">
        <f>'[1]Summary SOP CY'!N$56</f>
        <v>163796.277</v>
      </c>
      <c r="N19" s="12">
        <f t="shared" si="1"/>
        <v>3794152.95</v>
      </c>
    </row>
    <row r="20" spans="1:14" ht="12.75" customHeight="1" x14ac:dyDescent="0.2">
      <c r="A20" s="16" t="s">
        <v>27</v>
      </c>
      <c r="B20" s="14">
        <f>SUM(B14:B19)</f>
        <v>5084018.7090000007</v>
      </c>
      <c r="C20" s="14">
        <f t="shared" ref="C20:M20" si="2">SUM(C14:C19)</f>
        <v>4567064.9740000004</v>
      </c>
      <c r="D20" s="14">
        <f t="shared" si="2"/>
        <v>6949827.2510000002</v>
      </c>
      <c r="E20" s="14">
        <f t="shared" si="2"/>
        <v>5852870.352</v>
      </c>
      <c r="F20" s="14">
        <f t="shared" si="2"/>
        <v>5235832.6710000001</v>
      </c>
      <c r="G20" s="14">
        <f t="shared" si="2"/>
        <v>5133211.1259999992</v>
      </c>
      <c r="H20" s="14">
        <f t="shared" si="2"/>
        <v>6010806.9950000001</v>
      </c>
      <c r="I20" s="14">
        <f t="shared" si="2"/>
        <v>5757276.0249999994</v>
      </c>
      <c r="J20" s="14">
        <f t="shared" si="2"/>
        <v>8126303.4169999994</v>
      </c>
      <c r="K20" s="14">
        <f t="shared" si="2"/>
        <v>5407529.9029999999</v>
      </c>
      <c r="L20" s="14">
        <f t="shared" si="2"/>
        <v>4428626.4230000004</v>
      </c>
      <c r="M20" s="14">
        <f t="shared" si="2"/>
        <v>5383795.4039999992</v>
      </c>
      <c r="N20" s="15">
        <f t="shared" si="1"/>
        <v>67937163.25</v>
      </c>
    </row>
    <row r="21" spans="1:14" ht="12.75" customHeight="1" x14ac:dyDescent="0.2">
      <c r="A21" s="23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ht="12.75" customHeight="1" x14ac:dyDescent="0.2">
      <c r="A22" s="2"/>
      <c r="B22" s="17"/>
    </row>
    <row r="23" spans="1:14" ht="12.75" customHeight="1" x14ac:dyDescent="0.2">
      <c r="A23" s="18" t="s">
        <v>28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  <row r="24" spans="1:14" ht="12.75" customHeight="1" x14ac:dyDescent="0.2">
      <c r="A24" s="18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ht="12.75" customHeight="1" x14ac:dyDescent="0.2">
      <c r="A25" s="18" t="s">
        <v>29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ht="12.75" customHeight="1" x14ac:dyDescent="0.2">
      <c r="A26" s="18" t="s">
        <v>30</v>
      </c>
      <c r="B26" s="19">
        <f>+B10/B12</f>
        <v>0.96454348548137492</v>
      </c>
      <c r="C26" s="19">
        <f t="shared" ref="C26:N26" si="3">+C10/C12</f>
        <v>0.96371715158422577</v>
      </c>
      <c r="D26" s="19">
        <f t="shared" si="3"/>
        <v>0.96578854897918776</v>
      </c>
      <c r="E26" s="19">
        <f t="shared" si="3"/>
        <v>0.96015984868652715</v>
      </c>
      <c r="F26" s="19">
        <f t="shared" si="3"/>
        <v>0.9598480051463204</v>
      </c>
      <c r="G26" s="19">
        <f t="shared" si="3"/>
        <v>0.9618207081473793</v>
      </c>
      <c r="H26" s="19">
        <f t="shared" ref="H26:M26" si="4">+H10/H12</f>
        <v>0.9621995400345823</v>
      </c>
      <c r="I26" s="19">
        <f t="shared" si="4"/>
        <v>0.96379392696713728</v>
      </c>
      <c r="J26" s="19">
        <f t="shared" si="4"/>
        <v>0.96304796902257406</v>
      </c>
      <c r="K26" s="19">
        <f t="shared" si="4"/>
        <v>0.96375500776079781</v>
      </c>
      <c r="L26" s="19">
        <f t="shared" si="4"/>
        <v>0.96037162116609209</v>
      </c>
      <c r="M26" s="19">
        <f t="shared" si="4"/>
        <v>0.96160898435819453</v>
      </c>
      <c r="N26" s="19">
        <f t="shared" si="3"/>
        <v>0.96260316308230121</v>
      </c>
    </row>
    <row r="27" spans="1:14" ht="12.75" customHeight="1" x14ac:dyDescent="0.2">
      <c r="A27" s="18" t="s">
        <v>31</v>
      </c>
      <c r="B27" s="19">
        <f>+B11/B12</f>
        <v>3.545651451862511E-2</v>
      </c>
      <c r="C27" s="19">
        <f t="shared" ref="C27:N27" si="5">+C11/C12</f>
        <v>3.6282848415774241E-2</v>
      </c>
      <c r="D27" s="19">
        <f t="shared" si="5"/>
        <v>3.42114510208123E-2</v>
      </c>
      <c r="E27" s="19">
        <f t="shared" si="5"/>
        <v>3.9840151313472898E-2</v>
      </c>
      <c r="F27" s="19">
        <f t="shared" si="5"/>
        <v>4.0151994853679589E-2</v>
      </c>
      <c r="G27" s="19">
        <f t="shared" si="5"/>
        <v>3.817929185262068E-2</v>
      </c>
      <c r="H27" s="19">
        <f t="shared" ref="H27:M27" si="6">+H11/H12</f>
        <v>3.7800459965417657E-2</v>
      </c>
      <c r="I27" s="19">
        <f t="shared" si="6"/>
        <v>3.6206073032862642E-2</v>
      </c>
      <c r="J27" s="19">
        <f t="shared" si="6"/>
        <v>3.6952030977425936E-2</v>
      </c>
      <c r="K27" s="19">
        <f t="shared" si="6"/>
        <v>3.6244992239202176E-2</v>
      </c>
      <c r="L27" s="19">
        <f t="shared" si="6"/>
        <v>3.9628378833907955E-2</v>
      </c>
      <c r="M27" s="19">
        <f t="shared" si="6"/>
        <v>3.8391015641805512E-2</v>
      </c>
      <c r="N27" s="19">
        <f t="shared" si="5"/>
        <v>3.7396836917698885E-2</v>
      </c>
    </row>
    <row r="28" spans="1:14" ht="12.75" customHeight="1" x14ac:dyDescent="0.2">
      <c r="A28" s="20"/>
      <c r="B28" s="19">
        <f>+B27+B26</f>
        <v>1</v>
      </c>
      <c r="C28" s="19">
        <f t="shared" ref="C28:N28" si="7">+C27+C26</f>
        <v>1</v>
      </c>
      <c r="D28" s="19">
        <f t="shared" si="7"/>
        <v>1</v>
      </c>
      <c r="E28" s="19">
        <f t="shared" si="7"/>
        <v>1</v>
      </c>
      <c r="F28" s="19">
        <f t="shared" si="7"/>
        <v>1</v>
      </c>
      <c r="G28" s="19">
        <f t="shared" si="7"/>
        <v>1</v>
      </c>
      <c r="H28" s="19">
        <f t="shared" ref="H28:M28" si="8">+H27+H26</f>
        <v>1</v>
      </c>
      <c r="I28" s="19">
        <f t="shared" si="8"/>
        <v>0.99999999999999989</v>
      </c>
      <c r="J28" s="19">
        <f t="shared" si="8"/>
        <v>1</v>
      </c>
      <c r="K28" s="19">
        <f t="shared" si="8"/>
        <v>1</v>
      </c>
      <c r="L28" s="19">
        <f t="shared" si="8"/>
        <v>1</v>
      </c>
      <c r="M28" s="19">
        <f t="shared" si="8"/>
        <v>1</v>
      </c>
      <c r="N28" s="19">
        <f t="shared" si="7"/>
        <v>1</v>
      </c>
    </row>
    <row r="29" spans="1:14" ht="12.75" customHeight="1" x14ac:dyDescent="0.2">
      <c r="A29" s="18" t="s">
        <v>32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</row>
    <row r="30" spans="1:14" ht="12.75" customHeight="1" x14ac:dyDescent="0.2">
      <c r="A30" s="18" t="s">
        <v>30</v>
      </c>
      <c r="B30" s="19">
        <f>(B14+B16)/B20</f>
        <v>0.45070806013039</v>
      </c>
      <c r="C30" s="19">
        <f t="shared" ref="C30:N30" si="9">(C14+C16)/C20</f>
        <v>0.55081855290460768</v>
      </c>
      <c r="D30" s="19">
        <f t="shared" si="9"/>
        <v>0.35302027034513406</v>
      </c>
      <c r="E30" s="19">
        <f t="shared" si="9"/>
        <v>0.3887971590251279</v>
      </c>
      <c r="F30" s="19">
        <f t="shared" si="9"/>
        <v>0.3774645587790596</v>
      </c>
      <c r="G30" s="19">
        <f t="shared" si="9"/>
        <v>0.4598617623661716</v>
      </c>
      <c r="H30" s="19">
        <f t="shared" ref="H30:M30" si="10">(H14+H16)/H20</f>
        <v>0.3876679306020539</v>
      </c>
      <c r="I30" s="19">
        <f t="shared" si="10"/>
        <v>0.44135764274043127</v>
      </c>
      <c r="J30" s="19">
        <f t="shared" si="10"/>
        <v>0.32865099824022487</v>
      </c>
      <c r="K30" s="19">
        <f t="shared" si="10"/>
        <v>0.39250898359757069</v>
      </c>
      <c r="L30" s="19">
        <f t="shared" si="10"/>
        <v>0.62010444293463041</v>
      </c>
      <c r="M30" s="19">
        <f t="shared" si="10"/>
        <v>0.54759441690700628</v>
      </c>
      <c r="N30" s="19">
        <f t="shared" si="9"/>
        <v>0.43027605042075401</v>
      </c>
    </row>
    <row r="31" spans="1:14" ht="12.75" customHeight="1" x14ac:dyDescent="0.2">
      <c r="A31" s="18" t="s">
        <v>31</v>
      </c>
      <c r="B31" s="19">
        <f>(B15+B17)/B20</f>
        <v>0.41288435175976845</v>
      </c>
      <c r="C31" s="19">
        <f t="shared" ref="C31:N31" si="11">(C15+C17)/C20</f>
        <v>0.19881819640606668</v>
      </c>
      <c r="D31" s="19">
        <f t="shared" si="11"/>
        <v>0.24973692025945868</v>
      </c>
      <c r="E31" s="19">
        <f t="shared" si="11"/>
        <v>0.15725840410688119</v>
      </c>
      <c r="F31" s="19">
        <f t="shared" si="11"/>
        <v>0.19073516988640979</v>
      </c>
      <c r="G31" s="19">
        <f t="shared" si="11"/>
        <v>0.18934625172087655</v>
      </c>
      <c r="H31" s="19">
        <f t="shared" ref="H31:M31" si="12">(H15+H17)/H20</f>
        <v>0.19151760453423106</v>
      </c>
      <c r="I31" s="19">
        <f t="shared" si="12"/>
        <v>0.18895718691896488</v>
      </c>
      <c r="J31" s="19">
        <f t="shared" si="12"/>
        <v>0.32846565406554767</v>
      </c>
      <c r="K31" s="19">
        <f t="shared" si="12"/>
        <v>0.18406713302644864</v>
      </c>
      <c r="L31" s="19">
        <f t="shared" si="12"/>
        <v>0.14962094783130003</v>
      </c>
      <c r="M31" s="19">
        <f t="shared" si="12"/>
        <v>0.1699248673752165</v>
      </c>
      <c r="N31" s="19">
        <f t="shared" si="11"/>
        <v>0.22248280656611019</v>
      </c>
    </row>
    <row r="32" spans="1:14" ht="12.75" customHeight="1" x14ac:dyDescent="0.2">
      <c r="A32" s="18" t="s">
        <v>33</v>
      </c>
      <c r="B32" s="19">
        <f>+B18/B20</f>
        <v>8.5047722038192025E-2</v>
      </c>
      <c r="C32" s="19">
        <f t="shared" ref="C32:N32" si="13">+C18/C20</f>
        <v>0.18178530779098129</v>
      </c>
      <c r="D32" s="19">
        <f t="shared" si="13"/>
        <v>0.36658443900651133</v>
      </c>
      <c r="E32" s="19">
        <f t="shared" si="13"/>
        <v>0.42717739427555312</v>
      </c>
      <c r="F32" s="19">
        <f t="shared" si="13"/>
        <v>0.36875218486140959</v>
      </c>
      <c r="G32" s="19">
        <f t="shared" si="13"/>
        <v>0.31455286668838256</v>
      </c>
      <c r="H32" s="19">
        <f t="shared" ref="H32:M32" si="14">+H18/H20</f>
        <v>0.34877209262314707</v>
      </c>
      <c r="I32" s="19">
        <f t="shared" si="14"/>
        <v>0.28456943698474146</v>
      </c>
      <c r="J32" s="19">
        <f t="shared" si="14"/>
        <v>0.28298227053512442</v>
      </c>
      <c r="K32" s="19">
        <f t="shared" si="14"/>
        <v>0.31457112609886567</v>
      </c>
      <c r="L32" s="19">
        <f t="shared" si="14"/>
        <v>0.19150206610235904</v>
      </c>
      <c r="M32" s="19">
        <f t="shared" si="14"/>
        <v>0.25205677410991012</v>
      </c>
      <c r="N32" s="19">
        <f t="shared" si="13"/>
        <v>0.29139316867193443</v>
      </c>
    </row>
    <row r="33" spans="1:14" ht="12.75" customHeight="1" x14ac:dyDescent="0.2">
      <c r="A33" s="18" t="s">
        <v>34</v>
      </c>
      <c r="B33" s="19">
        <f>+B19/B20</f>
        <v>5.135986607164942E-2</v>
      </c>
      <c r="C33" s="19">
        <f t="shared" ref="C33:N33" si="15">+C19/C20</f>
        <v>6.8577942898344221E-2</v>
      </c>
      <c r="D33" s="19">
        <f t="shared" si="15"/>
        <v>3.0658370388895875E-2</v>
      </c>
      <c r="E33" s="19">
        <f t="shared" si="15"/>
        <v>2.6767042592437729E-2</v>
      </c>
      <c r="F33" s="19">
        <f t="shared" si="15"/>
        <v>6.304808647312099E-2</v>
      </c>
      <c r="G33" s="19">
        <f t="shared" si="15"/>
        <v>3.6239119224569377E-2</v>
      </c>
      <c r="H33" s="19">
        <f t="shared" ref="H33:M33" si="16">+H19/H20</f>
        <v>7.2042372240568003E-2</v>
      </c>
      <c r="I33" s="19">
        <f t="shared" si="16"/>
        <v>8.5115733355862505E-2</v>
      </c>
      <c r="J33" s="19">
        <f t="shared" si="16"/>
        <v>5.9901077159103082E-2</v>
      </c>
      <c r="K33" s="19">
        <f t="shared" si="16"/>
        <v>0.10885275727711496</v>
      </c>
      <c r="L33" s="19">
        <f t="shared" si="16"/>
        <v>3.8772543131710427E-2</v>
      </c>
      <c r="M33" s="19">
        <f t="shared" si="16"/>
        <v>3.0423941607867242E-2</v>
      </c>
      <c r="N33" s="19">
        <f t="shared" si="15"/>
        <v>5.5847974341201242E-2</v>
      </c>
    </row>
    <row r="34" spans="1:14" ht="12.75" customHeight="1" x14ac:dyDescent="0.2">
      <c r="A34" s="20"/>
      <c r="B34" s="19">
        <f>SUM(B30:B33)</f>
        <v>0.99999999999999989</v>
      </c>
      <c r="C34" s="19">
        <f t="shared" ref="C34:N34" si="17">SUM(C30:C33)</f>
        <v>0.99999999999999978</v>
      </c>
      <c r="D34" s="19">
        <f t="shared" si="17"/>
        <v>1</v>
      </c>
      <c r="E34" s="19">
        <f t="shared" si="17"/>
        <v>1</v>
      </c>
      <c r="F34" s="19">
        <f t="shared" si="17"/>
        <v>1</v>
      </c>
      <c r="G34" s="19">
        <f t="shared" si="17"/>
        <v>1.0000000000000002</v>
      </c>
      <c r="H34" s="19">
        <f t="shared" ref="H34:M34" si="18">SUM(H30:H33)</f>
        <v>0.99999999999999989</v>
      </c>
      <c r="I34" s="19">
        <f t="shared" si="18"/>
        <v>1</v>
      </c>
      <c r="J34" s="19">
        <f t="shared" si="18"/>
        <v>1</v>
      </c>
      <c r="K34" s="19">
        <f t="shared" si="18"/>
        <v>1</v>
      </c>
      <c r="L34" s="19">
        <f t="shared" si="18"/>
        <v>0.99999999999999989</v>
      </c>
      <c r="M34" s="19">
        <f t="shared" si="18"/>
        <v>1.0000000000000002</v>
      </c>
      <c r="N34" s="19">
        <f t="shared" si="17"/>
        <v>0.99999999999999989</v>
      </c>
    </row>
    <row r="35" spans="1:14" ht="12.75" customHeight="1" x14ac:dyDescent="0.2"/>
    <row r="36" spans="1:14" ht="12.75" customHeight="1" x14ac:dyDescent="0.2"/>
    <row r="37" spans="1:14" ht="12.75" customHeight="1" x14ac:dyDescent="0.2"/>
    <row r="38" spans="1:14" ht="12.75" customHeight="1" x14ac:dyDescent="0.2"/>
    <row r="39" spans="1:14" ht="12.75" customHeight="1" x14ac:dyDescent="0.2">
      <c r="A39" s="21"/>
    </row>
    <row r="40" spans="1:14" ht="12.75" customHeight="1" x14ac:dyDescent="0.2"/>
    <row r="41" spans="1:14" ht="12.75" customHeight="1" x14ac:dyDescent="0.2"/>
    <row r="42" spans="1:14" ht="12.75" customHeight="1" x14ac:dyDescent="0.2"/>
    <row r="43" spans="1:14" ht="12.75" customHeight="1" x14ac:dyDescent="0.2"/>
    <row r="44" spans="1:14" ht="12.75" customHeight="1" x14ac:dyDescent="0.2"/>
    <row r="45" spans="1:14" ht="12.75" customHeight="1" x14ac:dyDescent="0.2"/>
    <row r="46" spans="1:14" ht="12.75" customHeight="1" x14ac:dyDescent="0.2"/>
    <row r="47" spans="1:14" ht="12.75" customHeight="1" x14ac:dyDescent="0.2"/>
    <row r="48" spans="1:1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</sheetData>
  <phoneticPr fontId="0" type="noConversion"/>
  <printOptions horizontalCentered="1" gridLines="1"/>
  <pageMargins left="0.25" right="0.25" top="1" bottom="0.5" header="0.5" footer="0.25"/>
  <pageSetup scale="63" orientation="landscape" r:id="rId1"/>
  <headerFooter alignWithMargins="0">
    <oddFooter>&amp;L&amp;F   &amp;A&amp;R&amp;D   &amp;T&amp;C&amp;"Arial"&amp;10&amp;K000000Page &amp;P_x000D_&amp;1#&amp;"Calibri"&amp;12&amp;K008000Internal Use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 KWH All Customers Voltage</vt:lpstr>
      <vt:lpstr>Total KWH SOP Only Voltage</vt:lpstr>
      <vt:lpstr>'Total KWH All Customers Voltage'!Print_Area</vt:lpstr>
      <vt:lpstr>'Total KWH SOP Only Voltage'!Print_Area</vt:lpstr>
    </vt:vector>
  </TitlesOfParts>
  <Company>Utility Shared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Carleton</dc:creator>
  <cp:lastModifiedBy>Poirier, Rhonda A.</cp:lastModifiedBy>
  <cp:lastPrinted>2016-05-20T13:08:04Z</cp:lastPrinted>
  <dcterms:created xsi:type="dcterms:W3CDTF">2012-04-13T19:19:24Z</dcterms:created>
  <dcterms:modified xsi:type="dcterms:W3CDTF">2022-08-03T17:29:10Z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Voltage 2019.xlsx</vt:lpwstr>
  </property>
</Properties>
</file>