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3 SOP Bid Preparation files\"/>
    </mc:Choice>
  </mc:AlternateContent>
  <xr:revisionPtr revIDLastSave="0" documentId="13_ncr:1_{22A4EE23-0738-4069-8202-D4F28C412B61}" xr6:coauthVersionLast="47" xr6:coauthVersionMax="47" xr10:uidLastSave="{00000000-0000-0000-0000-000000000000}"/>
  <bookViews>
    <workbookView xWindow="25080" yWindow="1110" windowWidth="25440" windowHeight="15390" xr2:uid="{00000000-000D-0000-FFFF-FFFF00000000}"/>
  </bookViews>
  <sheets>
    <sheet name="RES &amp; Small ALL_ONLY 2022" sheetId="1" r:id="rId1"/>
  </sheets>
  <definedNames>
    <definedName name="_xlnm.Print_Area" localSheetId="0">'RES &amp; Small ALL_ONLY 2022'!$A$1:$O$55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47" i="1" s="1"/>
  <c r="J21" i="1"/>
  <c r="K21" i="1"/>
  <c r="L21" i="1"/>
  <c r="M21" i="1"/>
  <c r="N21" i="1"/>
  <c r="N47" i="1" s="1"/>
  <c r="C21" i="1"/>
  <c r="J47" i="1"/>
  <c r="L47" i="1"/>
  <c r="M47" i="1"/>
  <c r="I40" i="1"/>
  <c r="J40" i="1"/>
  <c r="K40" i="1"/>
  <c r="L40" i="1"/>
  <c r="M40" i="1"/>
  <c r="N40" i="1"/>
  <c r="K47" i="1" l="1"/>
  <c r="O36" i="1"/>
  <c r="O32" i="1"/>
  <c r="O28" i="1"/>
  <c r="O21" i="1"/>
  <c r="O17" i="1"/>
  <c r="O13" i="1"/>
  <c r="O9" i="1"/>
  <c r="O40" i="1" l="1"/>
  <c r="I23" i="1" l="1"/>
  <c r="I42" i="1"/>
  <c r="J23" i="1"/>
  <c r="J42" i="1"/>
  <c r="K23" i="1"/>
  <c r="K42" i="1"/>
  <c r="L23" i="1"/>
  <c r="L42" i="1"/>
  <c r="M23" i="1"/>
  <c r="M42" i="1"/>
  <c r="N23" i="1"/>
  <c r="N49" i="1" s="1"/>
  <c r="N42" i="1"/>
  <c r="C23" i="1"/>
  <c r="C42" i="1"/>
  <c r="C49" i="1"/>
  <c r="D23" i="1"/>
  <c r="D42" i="1"/>
  <c r="D49" i="1"/>
  <c r="E23" i="1"/>
  <c r="E42" i="1"/>
  <c r="E49" i="1"/>
  <c r="F23" i="1"/>
  <c r="F42" i="1"/>
  <c r="F49" i="1"/>
  <c r="G23" i="1"/>
  <c r="G42" i="1"/>
  <c r="G49" i="1"/>
  <c r="H23" i="1"/>
  <c r="H42" i="1"/>
  <c r="H49" i="1"/>
  <c r="O38" i="1"/>
  <c r="O34" i="1"/>
  <c r="O30" i="1"/>
  <c r="O19" i="1"/>
  <c r="O15" i="1"/>
  <c r="O11" i="1"/>
  <c r="F40" i="1"/>
  <c r="D21" i="1"/>
  <c r="E21" i="1"/>
  <c r="E47" i="1" s="1"/>
  <c r="F21" i="1"/>
  <c r="G21" i="1"/>
  <c r="H21" i="1"/>
  <c r="H47" i="1" s="1"/>
  <c r="C40" i="1"/>
  <c r="D40" i="1"/>
  <c r="E40" i="1"/>
  <c r="G40" i="1"/>
  <c r="G47" i="1" s="1"/>
  <c r="H40" i="1"/>
  <c r="F47" i="1"/>
  <c r="D47" i="1"/>
  <c r="M49" i="1" l="1"/>
  <c r="O42" i="1"/>
  <c r="L49" i="1"/>
  <c r="O23" i="1"/>
  <c r="I49" i="1"/>
  <c r="J49" i="1"/>
  <c r="K49" i="1"/>
  <c r="C47" i="1"/>
  <c r="O47" i="1"/>
  <c r="O49" i="1" l="1"/>
</calcChain>
</file>

<file path=xl/sharedStrings.xml><?xml version="1.0" encoding="utf-8"?>
<sst xmlns="http://schemas.openxmlformats.org/spreadsheetml/2006/main" count="74" uniqueCount="33">
  <si>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</si>
  <si>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</si>
  <si>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</si>
  <si>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</si>
  <si>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</si>
  <si>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</si>
  <si>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</si>
  <si>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</si>
  <si>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</si>
  <si>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</si>
  <si>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</si>
  <si>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</si>
  <si>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</si>
  <si>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</si>
  <si>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</si>
  <si>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</si>
  <si>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</si>
  <si>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</si>
  <si>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</si>
  <si>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</si>
  <si>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</si>
  <si>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</si>
  <si>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</si>
  <si>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</si>
  <si>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</si>
  <si>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</si>
  <si>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</si>
  <si>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</si>
  <si>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</si>
  <si>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Customers SOP Only</t>
  </si>
  <si>
    <t>Customer Counts represent the month the meter was read.  If a customer had 2 meter reads in any given month, the customer is only counted once, but the sum of the kWh appears in the month read.</t>
  </si>
  <si>
    <t>2022 Billing Units - All and SOP Only Customers</t>
  </si>
  <si>
    <t>February &amp; November - Street Lights are billed on Cycle 20 and the cycle didn't open until the next billing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</si>
</sst>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  <xf numFmtId="0" fontId="7" fillId="3" borderId="12" applyNumberFormat="0" applyAlignment="0" applyProtection="0">
      <alignment horizontal="left" vertical="center" indent="1"/>
    </xf>
    <xf numFmtId="165" fontId="9" fillId="0" borderId="13" applyNumberFormat="0" applyProtection="0">
      <alignment horizontal="right" vertical="center"/>
    </xf>
    <xf numFmtId="0" fontId="10" fillId="4" borderId="10" applyNumberFormat="0" applyAlignment="0">
      <alignment horizontal="left" vertical="center" indent="1"/>
      <protection locked="0"/>
    </xf>
    <xf numFmtId="0" fontId="10" fillId="5" borderId="10" applyNumberFormat="0" applyAlignment="0" applyProtection="0">
      <alignment horizontal="left" vertical="center" indent="1"/>
    </xf>
    <xf numFmtId="165" fontId="9" fillId="6" borderId="13" applyNumberFormat="0" applyBorder="0">
      <alignment horizontal="right" vertical="center"/>
      <protection locked="0"/>
    </xf>
    <xf numFmtId="0" fontId="10" fillId="4" borderId="10" applyNumberFormat="0" applyAlignment="0">
      <alignment horizontal="left" vertical="center" indent="1"/>
      <protection locked="0"/>
    </xf>
    <xf numFmtId="165" fontId="7" fillId="5" borderId="10" applyNumberFormat="0" applyProtection="0">
      <alignment horizontal="right" vertical="center"/>
    </xf>
    <xf numFmtId="165" fontId="7" fillId="6" borderId="10" applyNumberFormat="0" applyBorder="0">
      <alignment horizontal="right" vertical="center"/>
      <protection locked="0"/>
    </xf>
    <xf numFmtId="165" fontId="11" fillId="7" borderId="14" applyNumberFormat="0" applyBorder="0" applyAlignment="0" applyProtection="0">
      <alignment horizontal="right" vertical="center" indent="1"/>
    </xf>
    <xf numFmtId="165" fontId="12" fillId="8" borderId="14" applyNumberFormat="0" applyBorder="0" applyAlignment="0" applyProtection="0">
      <alignment horizontal="right" vertical="center" indent="1"/>
    </xf>
    <xf numFmtId="165" fontId="12" fillId="9" borderId="14" applyNumberFormat="0" applyBorder="0" applyAlignment="0" applyProtection="0">
      <alignment horizontal="right" vertical="center" indent="1"/>
    </xf>
    <xf numFmtId="165" fontId="13" fillId="10" borderId="14" applyNumberFormat="0" applyBorder="0" applyAlignment="0" applyProtection="0">
      <alignment horizontal="right" vertical="center" indent="1"/>
    </xf>
    <xf numFmtId="165" fontId="13" fillId="11" borderId="14" applyNumberFormat="0" applyBorder="0" applyAlignment="0" applyProtection="0">
      <alignment horizontal="right" vertical="center" indent="1"/>
    </xf>
    <xf numFmtId="165" fontId="13" fillId="12" borderId="14" applyNumberFormat="0" applyBorder="0" applyAlignment="0" applyProtection="0">
      <alignment horizontal="right" vertical="center" indent="1"/>
    </xf>
    <xf numFmtId="165" fontId="14" fillId="13" borderId="14" applyNumberFormat="0" applyBorder="0" applyAlignment="0" applyProtection="0">
      <alignment horizontal="right" vertical="center" indent="1"/>
    </xf>
    <xf numFmtId="165" fontId="14" fillId="14" borderId="14" applyNumberFormat="0" applyBorder="0" applyAlignment="0" applyProtection="0">
      <alignment horizontal="right" vertical="center" indent="1"/>
    </xf>
    <xf numFmtId="165" fontId="14" fillId="15" borderId="14" applyNumberFormat="0" applyBorder="0" applyAlignment="0" applyProtection="0">
      <alignment horizontal="right" vertical="center" indent="1"/>
    </xf>
    <xf numFmtId="0" fontId="15" fillId="0" borderId="12" applyNumberFormat="0" applyFont="0" applyFill="0" applyAlignment="0" applyProtection="0"/>
    <xf numFmtId="165" fontId="9" fillId="16" borderId="12" applyNumberFormat="0" applyAlignment="0" applyProtection="0">
      <alignment horizontal="left" vertical="center" indent="1"/>
    </xf>
    <xf numFmtId="0" fontId="7" fillId="3" borderId="10" applyNumberFormat="0" applyAlignment="0" applyProtection="0">
      <alignment horizontal="left" vertical="center" indent="1"/>
    </xf>
    <xf numFmtId="0" fontId="10" fillId="17" borderId="12" applyNumberFormat="0" applyAlignment="0" applyProtection="0">
      <alignment horizontal="left" vertical="center" indent="1"/>
    </xf>
    <xf numFmtId="0" fontId="10" fillId="18" borderId="12" applyNumberFormat="0" applyAlignment="0" applyProtection="0">
      <alignment horizontal="left" vertical="center" indent="1"/>
    </xf>
    <xf numFmtId="0" fontId="10" fillId="19" borderId="12" applyNumberFormat="0" applyAlignment="0" applyProtection="0">
      <alignment horizontal="left" vertical="center" indent="1"/>
    </xf>
    <xf numFmtId="0" fontId="10" fillId="6" borderId="12" applyNumberFormat="0" applyAlignment="0" applyProtection="0">
      <alignment horizontal="left" vertical="center" indent="1"/>
    </xf>
    <xf numFmtId="0" fontId="10" fillId="5" borderId="10" applyNumberFormat="0" applyAlignment="0" applyProtection="0">
      <alignment horizontal="left" vertical="center" indent="1"/>
    </xf>
    <xf numFmtId="0" fontId="16" fillId="0" borderId="15" applyNumberFormat="0" applyFill="0" applyBorder="0" applyAlignment="0" applyProtection="0"/>
    <xf numFmtId="0" fontId="17" fillId="0" borderId="15" applyNumberFormat="0" applyBorder="0" applyAlignment="0" applyProtection="0"/>
    <xf numFmtId="0" fontId="16" fillId="4" borderId="10" applyNumberFormat="0" applyAlignment="0">
      <alignment horizontal="left" vertical="center" indent="1"/>
      <protection locked="0"/>
    </xf>
    <xf numFmtId="0" fontId="16" fillId="4" borderId="10" applyNumberFormat="0" applyAlignment="0">
      <alignment horizontal="left" vertical="center" indent="1"/>
      <protection locked="0"/>
    </xf>
    <xf numFmtId="0" fontId="16" fillId="5" borderId="10" applyNumberFormat="0" applyAlignment="0" applyProtection="0">
      <alignment horizontal="left" vertical="center" indent="1"/>
    </xf>
    <xf numFmtId="165" fontId="18" fillId="5" borderId="10" applyNumberFormat="0" applyProtection="0">
      <alignment horizontal="right" vertical="center"/>
    </xf>
    <xf numFmtId="165" fontId="19" fillId="6" borderId="13" applyNumberFormat="0" applyBorder="0">
      <alignment horizontal="right" vertical="center"/>
      <protection locked="0"/>
    </xf>
    <xf numFmtId="165" fontId="18" fillId="6" borderId="10" applyNumberFormat="0" applyBorder="0">
      <alignment horizontal="right" vertical="center"/>
      <protection locked="0"/>
    </xf>
    <xf numFmtId="165" fontId="9" fillId="0" borderId="13" applyNumberFormat="0" applyFill="0" applyBorder="0" applyAlignment="0" applyProtection="0">
      <alignment horizontal="right" vertical="center"/>
    </xf>
    <xf numFmtId="165" fontId="9" fillId="0" borderId="13" applyNumberFormat="0" applyFill="0" applyBorder="0" applyAlignment="0" applyProtection="0">
      <alignment horizontal="right" vertical="center"/>
    </xf>
    <xf numFmtId="0" fontId="15" fillId="0" borderId="16" applyNumberFormat="0" applyFont="0" applyFill="0" applyAlignment="0" applyProtection="0"/>
    <xf numFmtId="0" fontId="8" fillId="20" borderId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7" fillId="38" borderId="0" applyNumberFormat="0" applyBorder="0" applyAlignment="0" applyProtection="0"/>
    <xf numFmtId="0" fontId="28" fillId="41" borderId="11" applyNumberFormat="0" applyAlignment="0" applyProtection="0"/>
    <xf numFmtId="0" fontId="29" fillId="33" borderId="17" applyNumberFormat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6" fillId="31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21" applyNumberFormat="0" applyFill="0" applyAlignment="0" applyProtection="0"/>
    <xf numFmtId="0" fontId="35" fillId="39" borderId="0" applyNumberFormat="0" applyBorder="0" applyAlignment="0" applyProtection="0"/>
    <xf numFmtId="0" fontId="8" fillId="38" borderId="11" applyNumberFormat="0" applyFont="0" applyAlignment="0" applyProtection="0"/>
    <xf numFmtId="0" fontId="36" fillId="41" borderId="22" applyNumberFormat="0" applyAlignment="0" applyProtection="0"/>
    <xf numFmtId="4" fontId="39" fillId="45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0" fontId="22" fillId="2" borderId="23" applyNumberFormat="0" applyProtection="0">
      <alignment horizontal="left" vertical="top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0" fontId="20" fillId="57" borderId="26" applyBorder="0"/>
    <xf numFmtId="4" fontId="21" fillId="64" borderId="23" applyNumberFormat="0" applyProtection="0">
      <alignment vertical="center"/>
    </xf>
    <xf numFmtId="4" fontId="39" fillId="65" borderId="27" applyNumberFormat="0" applyProtection="0">
      <alignment vertical="center"/>
    </xf>
    <xf numFmtId="4" fontId="21" fillId="60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4" fontId="8" fillId="0" borderId="11" applyNumberFormat="0" applyProtection="0">
      <alignment horizontal="right" vertical="center"/>
    </xf>
    <xf numFmtId="4" fontId="39" fillId="66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21" fillId="58" borderId="23" applyNumberFormat="0" applyProtection="0">
      <alignment horizontal="left" vertical="top" indent="1"/>
    </xf>
    <xf numFmtId="4" fontId="23" fillId="67" borderId="24" applyNumberFormat="0" applyProtection="0">
      <alignment horizontal="left" vertical="center" indent="1"/>
    </xf>
    <xf numFmtId="0" fontId="8" fillId="68" borderId="27"/>
    <xf numFmtId="4" fontId="24" fillId="63" borderId="11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8" fillId="0" borderId="0" applyNumberFormat="0" applyFill="0" applyBorder="0" applyAlignment="0" applyProtection="0"/>
    <xf numFmtId="165" fontId="9" fillId="16" borderId="12" applyNumberFormat="0" applyAlignment="0" applyProtection="0">
      <alignment horizontal="left" vertical="center" indent="1"/>
    </xf>
    <xf numFmtId="165" fontId="40" fillId="16" borderId="0" applyNumberFormat="0" applyAlignment="0" applyProtection="0">
      <alignment horizontal="left" vertical="center" indent="1"/>
    </xf>
    <xf numFmtId="0" fontId="41" fillId="20" borderId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8" fillId="38" borderId="11" applyNumberFormat="0" applyFont="0" applyAlignment="0" applyProtection="0"/>
    <xf numFmtId="4" fontId="8" fillId="2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4" fontId="8" fillId="0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8" fillId="68" borderId="27"/>
  </cellStyleXfs>
  <cellXfs count="38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164" fontId="3" fillId="0" borderId="6" xfId="1" applyNumberFormat="1" applyBorder="1"/>
    <xf numFmtId="0" fontId="1" fillId="0" borderId="0" xfId="6"/>
    <xf numFmtId="164" fontId="0" fillId="0" borderId="0" xfId="3" applyNumberFormat="1" applyFont="1" applyFill="1"/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Normal="100" workbookViewId="0">
      <pane xSplit="2" topLeftCell="C1" activePane="topRight" state="frozenSplit"/>
      <selection pane="topRight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577934</v>
      </c>
      <c r="D9" s="13">
        <v>578350</v>
      </c>
      <c r="E9" s="13">
        <v>578799</v>
      </c>
      <c r="F9" s="13">
        <v>579162</v>
      </c>
      <c r="G9" s="13">
        <v>579204</v>
      </c>
      <c r="H9" s="13">
        <v>579182</v>
      </c>
      <c r="I9" s="13">
        <v>579927</v>
      </c>
      <c r="J9" s="13">
        <v>580078</v>
      </c>
      <c r="K9" s="13">
        <v>580504</v>
      </c>
      <c r="L9" s="13">
        <v>580880</v>
      </c>
      <c r="M9" s="13">
        <v>581298</v>
      </c>
      <c r="N9" s="13">
        <v>582197</v>
      </c>
      <c r="O9" s="24">
        <f>AVERAGE(C9:N9)</f>
        <v>579792.91666666663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412557570.20300001</v>
      </c>
      <c r="D11" s="13">
        <v>375572151.33499998</v>
      </c>
      <c r="E11" s="13">
        <v>372086149.16100001</v>
      </c>
      <c r="F11" s="13">
        <v>306898707.04799998</v>
      </c>
      <c r="G11" s="13">
        <v>264133290.88999999</v>
      </c>
      <c r="H11" s="13">
        <v>276282887.94800001</v>
      </c>
      <c r="I11" s="13">
        <v>321569754.30000001</v>
      </c>
      <c r="J11" s="13">
        <v>370269696.03500003</v>
      </c>
      <c r="K11" s="13">
        <v>328602484.62900001</v>
      </c>
      <c r="L11" s="13">
        <v>263638644.06200001</v>
      </c>
      <c r="M11" s="13">
        <v>249312897.09400001</v>
      </c>
      <c r="N11" s="13">
        <v>356301612.412</v>
      </c>
      <c r="O11" s="24">
        <f>SUM(C11:N11)</f>
        <v>3897225845.1169996</v>
      </c>
    </row>
    <row r="12" spans="1:15" x14ac:dyDescent="0.2">
      <c r="A12" s="14"/>
      <c r="O12" s="24"/>
    </row>
    <row r="13" spans="1:15" x14ac:dyDescent="0.2">
      <c r="A13" s="14"/>
      <c r="B13" s="6" t="s">
        <v>29</v>
      </c>
      <c r="C13" s="33">
        <v>519975</v>
      </c>
      <c r="D13" s="33">
        <v>470373</v>
      </c>
      <c r="E13" s="33">
        <v>519937</v>
      </c>
      <c r="F13" s="33">
        <v>493868</v>
      </c>
      <c r="G13" s="33">
        <v>520074</v>
      </c>
      <c r="H13" s="33">
        <v>521080</v>
      </c>
      <c r="I13" s="13">
        <v>494469</v>
      </c>
      <c r="J13" s="13">
        <v>523187</v>
      </c>
      <c r="K13" s="13">
        <v>520651</v>
      </c>
      <c r="L13" s="13">
        <v>501948</v>
      </c>
      <c r="M13" s="13">
        <v>475356</v>
      </c>
      <c r="N13" s="13">
        <v>525323</v>
      </c>
      <c r="O13" s="24">
        <f>AVERAGE(C13:N13)</f>
        <v>507186.75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376516733.37599999</v>
      </c>
      <c r="D15" s="13">
        <v>343219024.67400002</v>
      </c>
      <c r="E15" s="13">
        <v>338439980.48100001</v>
      </c>
      <c r="F15" s="13">
        <v>278458784.792</v>
      </c>
      <c r="G15" s="13">
        <v>239098739.72</v>
      </c>
      <c r="H15" s="13">
        <v>249951912.259</v>
      </c>
      <c r="I15" s="13">
        <v>291531086.05900002</v>
      </c>
      <c r="J15" s="13">
        <v>335705791.86900002</v>
      </c>
      <c r="K15" s="13">
        <v>298050712.755</v>
      </c>
      <c r="L15" s="13">
        <v>239530764.56799999</v>
      </c>
      <c r="M15" s="13">
        <v>227400116.514</v>
      </c>
      <c r="N15" s="13">
        <v>326638343.34600002</v>
      </c>
      <c r="O15" s="24">
        <f>SUM(C15:N15)</f>
        <v>3544541990.4130001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5207</v>
      </c>
      <c r="D17" s="13">
        <v>5204</v>
      </c>
      <c r="E17" s="15">
        <v>5194</v>
      </c>
      <c r="F17" s="13">
        <v>5200</v>
      </c>
      <c r="G17" s="13">
        <v>5200</v>
      </c>
      <c r="H17" s="13">
        <v>5191</v>
      </c>
      <c r="I17" s="13">
        <v>5184</v>
      </c>
      <c r="J17" s="13">
        <v>5177</v>
      </c>
      <c r="K17" s="13">
        <v>5173</v>
      </c>
      <c r="L17" s="13">
        <v>5165</v>
      </c>
      <c r="M17" s="13">
        <v>5146</v>
      </c>
      <c r="N17" s="13">
        <v>5145</v>
      </c>
      <c r="O17" s="24">
        <f>AVERAGE(C17:N17)</f>
        <v>5182.166666666667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1087508</v>
      </c>
      <c r="D19" s="13">
        <v>877979</v>
      </c>
      <c r="E19" s="13">
        <v>959957</v>
      </c>
      <c r="F19" s="13">
        <v>700956</v>
      </c>
      <c r="G19" s="13">
        <v>661861</v>
      </c>
      <c r="H19" s="13">
        <v>606279</v>
      </c>
      <c r="I19" s="13">
        <v>583376</v>
      </c>
      <c r="J19" s="13">
        <v>639950</v>
      </c>
      <c r="K19" s="13">
        <v>753746</v>
      </c>
      <c r="L19" s="13">
        <v>807627</v>
      </c>
      <c r="M19" s="13">
        <v>853481</v>
      </c>
      <c r="N19" s="13">
        <v>1062658</v>
      </c>
      <c r="O19" s="35">
        <f>SUM(C19:N19)</f>
        <v>9595378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>C9+C17</f>
        <v>583141</v>
      </c>
      <c r="D21" s="13">
        <f t="shared" ref="C21:N21" si="0">D9+D17</f>
        <v>583554</v>
      </c>
      <c r="E21" s="13">
        <f t="shared" si="0"/>
        <v>583993</v>
      </c>
      <c r="F21" s="13">
        <f t="shared" si="0"/>
        <v>584362</v>
      </c>
      <c r="G21" s="13">
        <f t="shared" si="0"/>
        <v>584404</v>
      </c>
      <c r="H21" s="13">
        <f t="shared" si="0"/>
        <v>584373</v>
      </c>
      <c r="I21" s="13">
        <f t="shared" si="0"/>
        <v>585111</v>
      </c>
      <c r="J21" s="13">
        <f t="shared" si="0"/>
        <v>585255</v>
      </c>
      <c r="K21" s="13">
        <f t="shared" si="0"/>
        <v>585677</v>
      </c>
      <c r="L21" s="13">
        <f t="shared" si="0"/>
        <v>586045</v>
      </c>
      <c r="M21" s="13">
        <f t="shared" si="0"/>
        <v>586444</v>
      </c>
      <c r="N21" s="13">
        <f t="shared" si="0"/>
        <v>587342</v>
      </c>
      <c r="O21" s="26">
        <f>AVERAGE(C21:N21)</f>
        <v>584975.08333333337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413645078.20300001</v>
      </c>
      <c r="D23" s="18">
        <f t="shared" si="1"/>
        <v>376450130.33499998</v>
      </c>
      <c r="E23" s="18">
        <f t="shared" si="1"/>
        <v>373046106.16100001</v>
      </c>
      <c r="F23" s="18">
        <f t="shared" si="1"/>
        <v>307599663.04799998</v>
      </c>
      <c r="G23" s="18">
        <f t="shared" si="1"/>
        <v>264795151.88999999</v>
      </c>
      <c r="H23" s="18">
        <f t="shared" si="1"/>
        <v>276889166.94800001</v>
      </c>
      <c r="I23" s="18">
        <f t="shared" si="1"/>
        <v>322153130.30000001</v>
      </c>
      <c r="J23" s="18">
        <f t="shared" si="1"/>
        <v>370909646.03500003</v>
      </c>
      <c r="K23" s="18">
        <f t="shared" si="1"/>
        <v>329356230.62900001</v>
      </c>
      <c r="L23" s="18">
        <f t="shared" si="1"/>
        <v>264446271.06200001</v>
      </c>
      <c r="M23" s="18">
        <f>M11+M19</f>
        <v>250166378.09400001</v>
      </c>
      <c r="N23" s="18">
        <f>N11+N19</f>
        <v>357364270.412</v>
      </c>
      <c r="O23" s="27">
        <f>SUM(C23:N23)</f>
        <v>3906821223.1169996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61878</v>
      </c>
      <c r="D28" s="13">
        <v>62055</v>
      </c>
      <c r="E28" s="13">
        <v>62142</v>
      </c>
      <c r="F28" s="13">
        <v>62354</v>
      </c>
      <c r="G28" s="13">
        <v>62578</v>
      </c>
      <c r="H28" s="13">
        <v>62731</v>
      </c>
      <c r="I28" s="13">
        <v>62898</v>
      </c>
      <c r="J28" s="13">
        <v>63093</v>
      </c>
      <c r="K28" s="13">
        <v>63274</v>
      </c>
      <c r="L28" s="13">
        <v>63410</v>
      </c>
      <c r="M28" s="13">
        <v>63499</v>
      </c>
      <c r="N28" s="13">
        <v>63639</v>
      </c>
      <c r="O28" s="24">
        <f>AVERAGE(C28:N28)</f>
        <v>62795.916666666664</v>
      </c>
    </row>
    <row r="29" spans="1:15" x14ac:dyDescent="0.2">
      <c r="A29" s="12"/>
      <c r="K29" s="36"/>
      <c r="O29" s="26"/>
    </row>
    <row r="30" spans="1:15" x14ac:dyDescent="0.2">
      <c r="A30" s="14"/>
      <c r="B30" s="6" t="s">
        <v>17</v>
      </c>
      <c r="C30" s="13">
        <v>62652584.49499999</v>
      </c>
      <c r="D30" s="13">
        <v>58211769.671000019</v>
      </c>
      <c r="E30" s="13">
        <v>61311157.50600002</v>
      </c>
      <c r="F30" s="13">
        <v>51523963.100999989</v>
      </c>
      <c r="G30" s="13">
        <v>46651110.144000001</v>
      </c>
      <c r="H30" s="13">
        <v>50314879.456999987</v>
      </c>
      <c r="I30" s="13">
        <v>57764572.044999987</v>
      </c>
      <c r="J30" s="13">
        <v>62998879.716000013</v>
      </c>
      <c r="K30" s="37">
        <v>57672557.38000001</v>
      </c>
      <c r="L30" s="13">
        <v>46412007.682999998</v>
      </c>
      <c r="M30" s="13">
        <v>42254610.064999998</v>
      </c>
      <c r="N30" s="13">
        <v>55258311.933000006</v>
      </c>
      <c r="O30" s="24">
        <f>SUM(C30:N30)</f>
        <v>653026403.19599998</v>
      </c>
    </row>
    <row r="31" spans="1:15" x14ac:dyDescent="0.2">
      <c r="A31" s="14"/>
      <c r="K31" s="37"/>
      <c r="O31" s="24"/>
    </row>
    <row r="32" spans="1:15" x14ac:dyDescent="0.2">
      <c r="A32" s="14"/>
      <c r="B32" s="6" t="s">
        <v>29</v>
      </c>
      <c r="C32" s="34">
        <v>45186</v>
      </c>
      <c r="D32" s="34">
        <v>40750</v>
      </c>
      <c r="E32" s="34">
        <v>45203</v>
      </c>
      <c r="F32" s="34">
        <v>42859</v>
      </c>
      <c r="G32" s="34">
        <v>45389</v>
      </c>
      <c r="H32" s="34">
        <v>45630</v>
      </c>
      <c r="I32" s="13">
        <v>43549</v>
      </c>
      <c r="J32" s="13">
        <v>46029</v>
      </c>
      <c r="K32" s="37">
        <v>46017</v>
      </c>
      <c r="L32" s="13">
        <v>44469</v>
      </c>
      <c r="M32" s="13">
        <v>42553</v>
      </c>
      <c r="N32" s="13">
        <v>46671</v>
      </c>
      <c r="O32" s="24">
        <f>AVERAGE(C32:N32)</f>
        <v>44525.416666666664</v>
      </c>
    </row>
    <row r="33" spans="1:15" x14ac:dyDescent="0.2">
      <c r="A33" s="14"/>
      <c r="K33" s="36"/>
      <c r="O33" s="24"/>
    </row>
    <row r="34" spans="1:15" x14ac:dyDescent="0.2">
      <c r="A34" s="14"/>
      <c r="B34" s="6" t="s">
        <v>28</v>
      </c>
      <c r="C34" s="13">
        <v>46245833.627999999</v>
      </c>
      <c r="D34" s="13">
        <v>43088488.403999984</v>
      </c>
      <c r="E34" s="13">
        <v>44625778.873999998</v>
      </c>
      <c r="F34" s="13">
        <v>37104864.401999988</v>
      </c>
      <c r="G34" s="13">
        <v>33272877.533000011</v>
      </c>
      <c r="H34" s="13">
        <v>36128745.957000002</v>
      </c>
      <c r="I34" s="13">
        <v>42293757.228000015</v>
      </c>
      <c r="J34" s="13">
        <v>46329297.017999992</v>
      </c>
      <c r="K34" s="37">
        <v>41974383.315999985</v>
      </c>
      <c r="L34" s="13">
        <v>33424067.300999988</v>
      </c>
      <c r="M34" s="13">
        <v>30354404.862999991</v>
      </c>
      <c r="N34" s="13">
        <v>40072855.813000008</v>
      </c>
      <c r="O34" s="24">
        <f>SUM(C34:N34)</f>
        <v>474915354.33700001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557</v>
      </c>
      <c r="D36" s="13">
        <v>557</v>
      </c>
      <c r="E36" s="15">
        <v>557</v>
      </c>
      <c r="F36" s="13">
        <v>557</v>
      </c>
      <c r="G36" s="13">
        <v>557</v>
      </c>
      <c r="H36" s="13">
        <v>557</v>
      </c>
      <c r="I36" s="13">
        <v>559</v>
      </c>
      <c r="J36" s="13">
        <v>559</v>
      </c>
      <c r="K36" s="13">
        <v>558</v>
      </c>
      <c r="L36" s="13">
        <v>558</v>
      </c>
      <c r="M36" s="15">
        <v>558</v>
      </c>
      <c r="N36" s="13">
        <v>559</v>
      </c>
      <c r="O36" s="24">
        <f>AVERAGE(C36:N36)</f>
        <v>557.75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1271888</v>
      </c>
      <c r="D38" s="13">
        <v>58454</v>
      </c>
      <c r="E38" s="13">
        <v>2010622</v>
      </c>
      <c r="F38" s="13">
        <v>906180</v>
      </c>
      <c r="G38" s="13">
        <v>707981</v>
      </c>
      <c r="H38" s="13">
        <v>591548</v>
      </c>
      <c r="I38" s="13">
        <v>804619</v>
      </c>
      <c r="J38" s="13">
        <v>793074</v>
      </c>
      <c r="K38" s="13">
        <v>789923</v>
      </c>
      <c r="L38" s="13">
        <v>1029278</v>
      </c>
      <c r="M38" s="13">
        <v>82795</v>
      </c>
      <c r="N38" s="13">
        <v>2077718</v>
      </c>
      <c r="O38" s="24">
        <f>SUM(C38:N38)</f>
        <v>11124080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N40" si="2">C28+C36</f>
        <v>62435</v>
      </c>
      <c r="D40" s="21">
        <f t="shared" si="2"/>
        <v>62612</v>
      </c>
      <c r="E40" s="21">
        <f>E28+E36</f>
        <v>62699</v>
      </c>
      <c r="F40" s="21">
        <f>F28+F36</f>
        <v>62911</v>
      </c>
      <c r="G40" s="21">
        <f t="shared" si="2"/>
        <v>63135</v>
      </c>
      <c r="H40" s="21">
        <f t="shared" si="2"/>
        <v>63288</v>
      </c>
      <c r="I40" s="21">
        <f t="shared" si="2"/>
        <v>63457</v>
      </c>
      <c r="J40" s="21">
        <f t="shared" si="2"/>
        <v>63652</v>
      </c>
      <c r="K40" s="21">
        <f t="shared" si="2"/>
        <v>63832</v>
      </c>
      <c r="L40" s="21">
        <f t="shared" si="2"/>
        <v>63968</v>
      </c>
      <c r="M40" s="21">
        <f t="shared" si="2"/>
        <v>64057</v>
      </c>
      <c r="N40" s="21">
        <f t="shared" si="2"/>
        <v>64198</v>
      </c>
      <c r="O40" s="26">
        <f>AVERAGE(C40:N40)</f>
        <v>63353.666666666664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>C30+C38</f>
        <v>63924472.49499999</v>
      </c>
      <c r="D42" s="18">
        <f t="shared" ref="D42:L42" si="3">D30+D38</f>
        <v>58270223.671000019</v>
      </c>
      <c r="E42" s="18">
        <f>E30+E38</f>
        <v>63321779.50600002</v>
      </c>
      <c r="F42" s="18">
        <f>F30+F38</f>
        <v>52430143.100999989</v>
      </c>
      <c r="G42" s="18">
        <f t="shared" si="3"/>
        <v>47359091.144000001</v>
      </c>
      <c r="H42" s="18">
        <f t="shared" si="3"/>
        <v>50906427.456999987</v>
      </c>
      <c r="I42" s="18">
        <f t="shared" si="3"/>
        <v>58569191.044999987</v>
      </c>
      <c r="J42" s="18">
        <f t="shared" si="3"/>
        <v>63791953.716000013</v>
      </c>
      <c r="K42" s="18">
        <f t="shared" si="3"/>
        <v>58462480.38000001</v>
      </c>
      <c r="L42" s="18">
        <f t="shared" si="3"/>
        <v>47441285.682999998</v>
      </c>
      <c r="M42" s="18">
        <f>M30+M38</f>
        <v>42337405.064999998</v>
      </c>
      <c r="N42" s="18">
        <f>N30+N38</f>
        <v>57336029.933000006</v>
      </c>
      <c r="O42" s="27">
        <f>SUM(C42:N42)</f>
        <v>664150483.19599998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N47" si="4">C21+C40</f>
        <v>645576</v>
      </c>
      <c r="D47" s="13">
        <f t="shared" si="4"/>
        <v>646166</v>
      </c>
      <c r="E47" s="13">
        <f>E21+E40</f>
        <v>646692</v>
      </c>
      <c r="F47" s="13">
        <f>F21+F40</f>
        <v>647273</v>
      </c>
      <c r="G47" s="13">
        <f t="shared" si="4"/>
        <v>647539</v>
      </c>
      <c r="H47" s="13">
        <f t="shared" si="4"/>
        <v>647661</v>
      </c>
      <c r="I47" s="13">
        <f t="shared" si="4"/>
        <v>648568</v>
      </c>
      <c r="J47" s="13">
        <f t="shared" si="4"/>
        <v>648907</v>
      </c>
      <c r="K47" s="13">
        <f t="shared" si="4"/>
        <v>649509</v>
      </c>
      <c r="L47" s="13">
        <f t="shared" si="4"/>
        <v>650013</v>
      </c>
      <c r="M47" s="13">
        <f t="shared" si="4"/>
        <v>650501</v>
      </c>
      <c r="N47" s="13">
        <f t="shared" si="4"/>
        <v>651540</v>
      </c>
      <c r="O47" s="26">
        <f>AVERAGE(C47:N47)</f>
        <v>648328.75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477569550.69800001</v>
      </c>
      <c r="D49" s="18">
        <f t="shared" si="5"/>
        <v>434720354.00599998</v>
      </c>
      <c r="E49" s="18">
        <f>E23+E42</f>
        <v>436367885.66700006</v>
      </c>
      <c r="F49" s="18">
        <f>F23+F42</f>
        <v>360029806.14899999</v>
      </c>
      <c r="G49" s="18">
        <f t="shared" si="5"/>
        <v>312154243.03399998</v>
      </c>
      <c r="H49" s="18">
        <f t="shared" si="5"/>
        <v>327795594.40499997</v>
      </c>
      <c r="I49" s="18">
        <f t="shared" si="5"/>
        <v>380722321.34500003</v>
      </c>
      <c r="J49" s="18">
        <f t="shared" si="5"/>
        <v>434701599.75100005</v>
      </c>
      <c r="K49" s="18">
        <f t="shared" si="5"/>
        <v>387818711.009</v>
      </c>
      <c r="L49" s="18">
        <f t="shared" si="5"/>
        <v>311887556.745</v>
      </c>
      <c r="M49" s="18">
        <f t="shared" si="5"/>
        <v>292503783.15900004</v>
      </c>
      <c r="N49" s="18">
        <f>N23+N42</f>
        <v>414700300.34500003</v>
      </c>
      <c r="O49" s="27">
        <f>SUM(C49:N49)</f>
        <v>4570971706.3129997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30</v>
      </c>
    </row>
    <row r="57" spans="1:15" x14ac:dyDescent="0.2">
      <c r="A57" s="19" t="s">
        <v>32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2022</vt:lpstr>
      <vt:lpstr>'RES &amp; Small ALL_ONLY 2022'!Print_Area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2023-07-12T16:50:57Z</cp:lastPrinted>
  <dcterms:created xsi:type="dcterms:W3CDTF">2017-11-06T15:12:59Z</dcterms:created>
  <dcterms:modified xsi:type="dcterms:W3CDTF">2023-07-20T17:14:51Z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