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8_{1B59B40D-0F61-412D-96C3-3A4A195DCACB}" xr6:coauthVersionLast="47" xr6:coauthVersionMax="47" xr10:uidLastSave="{00000000-0000-0000-0000-000000000000}"/>
  <bookViews>
    <workbookView xWindow="25080" yWindow="1110" windowWidth="25440" windowHeight="15390" xr2:uid="{00000000-000D-0000-FFFF-FFFF00000000}"/>
  </bookViews>
  <sheets>
    <sheet name="RES &amp; Small ALL_ONLY 2024" sheetId="1" r:id="rId1"/>
  </sheets>
  <definedNames>
    <definedName name="_xlnm.Print_Area" localSheetId="0">'RES &amp; Small ALL_ONLY 2024'!$A$1:$O$55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I21" i="1"/>
  <c r="O36" i="1"/>
  <c r="O17" i="1"/>
  <c r="O15" i="1"/>
  <c r="O13" i="1"/>
  <c r="O32" i="1"/>
  <c r="O28" i="1"/>
  <c r="O9" i="1"/>
  <c r="I40" i="1"/>
  <c r="D21" i="1" l="1"/>
  <c r="E21" i="1"/>
  <c r="F21" i="1"/>
  <c r="G21" i="1"/>
  <c r="D40" i="1"/>
  <c r="E40" i="1"/>
  <c r="F40" i="1"/>
  <c r="G40" i="1"/>
  <c r="H40" i="1"/>
  <c r="H23" i="1"/>
  <c r="H42" i="1"/>
  <c r="H49" i="1" l="1"/>
  <c r="F42" i="1"/>
  <c r="G42" i="1"/>
  <c r="F23" i="1"/>
  <c r="G23" i="1"/>
  <c r="E42" i="1" l="1"/>
  <c r="E23" i="1"/>
  <c r="D42" i="1" l="1"/>
  <c r="D23" i="1"/>
  <c r="I23" i="1" l="1"/>
  <c r="I42" i="1"/>
  <c r="J23" i="1"/>
  <c r="J42" i="1"/>
  <c r="K23" i="1"/>
  <c r="K42" i="1"/>
  <c r="L23" i="1"/>
  <c r="L49" i="1" s="1"/>
  <c r="L42" i="1"/>
  <c r="M23" i="1"/>
  <c r="M49" i="1" s="1"/>
  <c r="M42" i="1"/>
  <c r="N23" i="1"/>
  <c r="N42" i="1"/>
  <c r="N49" i="1"/>
  <c r="C23" i="1"/>
  <c r="C42" i="1"/>
  <c r="D49" i="1"/>
  <c r="E49" i="1"/>
  <c r="F49" i="1"/>
  <c r="G49" i="1"/>
  <c r="O38" i="1"/>
  <c r="O34" i="1"/>
  <c r="O30" i="1"/>
  <c r="O19" i="1"/>
  <c r="O11" i="1"/>
  <c r="C21" i="1"/>
  <c r="G47" i="1"/>
  <c r="K21" i="1"/>
  <c r="O21" i="1" s="1"/>
  <c r="L21" i="1"/>
  <c r="L47" i="1" s="1"/>
  <c r="C40" i="1"/>
  <c r="H47" i="1"/>
  <c r="J40" i="1"/>
  <c r="O40" i="1" s="1"/>
  <c r="K40" i="1"/>
  <c r="K47" i="1" s="1"/>
  <c r="L40" i="1"/>
  <c r="N21" i="1"/>
  <c r="N47" i="1" s="1"/>
  <c r="M21" i="1"/>
  <c r="N40" i="1"/>
  <c r="M40" i="1"/>
  <c r="M47" i="1" s="1"/>
  <c r="F47" i="1"/>
  <c r="K49" i="1" l="1"/>
  <c r="J49" i="1"/>
  <c r="J47" i="1"/>
  <c r="I47" i="1"/>
  <c r="I49" i="1"/>
  <c r="O42" i="1"/>
  <c r="C49" i="1"/>
  <c r="C47" i="1"/>
  <c r="E47" i="1"/>
  <c r="D47" i="1"/>
  <c r="O23" i="1"/>
  <c r="O47" i="1" l="1"/>
  <c r="O49" i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<sst xmlns="http://schemas.openxmlformats.org/spreadsheetml/2006/main" count="73" uniqueCount="32">
  <si>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</si>
  <si>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</si>
  <si>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</si>
  <si>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</si>
  <si>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</si>
  <si>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</si>
  <si>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</si>
  <si>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</si>
  <si>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</si>
  <si>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</si>
  <si>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</si>
  <si>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</si>
  <si>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</si>
  <si>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</si>
  <si>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</si>
  <si>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</si>
  <si>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</si>
  <si>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</si>
  <si>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</si>
  <si>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</si>
  <si>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</si>
  <si>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</si>
  <si>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</si>
  <si>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</si>
  <si>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</si>
  <si>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</si>
  <si>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</si>
  <si>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>kWh SOP Only</t>
  </si>
  <si>
    <t>Customers SOP Only</t>
  </si>
  <si>
    <t>Customer Counts represent the month the meter was read.  If a customer had 2 meter reads in any given month, the customer is only counted once, but the sum of the kWh appears in the month read.</t>
  </si>
  <si>
    <t>2024 Billing Units - All and SOP Only Customers</t>
  </si>
  <si>
    <t xml:space="preserve">SmartCare is programmed more accurately to use an engineering dark hours table to estimate monthly consumption for street and area lights.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</si>
</sst>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##,000"/>
    <numFmt numFmtId="166" formatCode="#,##0;\-#,##0;#,##0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  <xf numFmtId="0" fontId="7" fillId="3" borderId="12" applyNumberFormat="0" applyAlignment="0" applyProtection="0">
      <alignment horizontal="left" vertical="center" indent="1"/>
    </xf>
    <xf numFmtId="165" fontId="9" fillId="0" borderId="13" applyNumberFormat="0" applyProtection="0">
      <alignment horizontal="right" vertical="center"/>
    </xf>
    <xf numFmtId="0" fontId="10" fillId="4" borderId="10" applyNumberFormat="0" applyAlignment="0">
      <alignment horizontal="left" vertical="center" indent="1"/>
      <protection locked="0"/>
    </xf>
    <xf numFmtId="0" fontId="10" fillId="5" borderId="10" applyNumberFormat="0" applyAlignment="0" applyProtection="0">
      <alignment horizontal="left" vertical="center" indent="1"/>
    </xf>
    <xf numFmtId="165" fontId="9" fillId="6" borderId="13" applyNumberFormat="0" applyBorder="0">
      <alignment horizontal="right" vertical="center"/>
      <protection locked="0"/>
    </xf>
    <xf numFmtId="0" fontId="10" fillId="4" borderId="10" applyNumberFormat="0" applyAlignment="0">
      <alignment horizontal="left" vertical="center" indent="1"/>
      <protection locked="0"/>
    </xf>
    <xf numFmtId="165" fontId="7" fillId="5" borderId="10" applyNumberFormat="0" applyProtection="0">
      <alignment horizontal="right" vertical="center"/>
    </xf>
    <xf numFmtId="165" fontId="7" fillId="6" borderId="10" applyNumberFormat="0" applyBorder="0">
      <alignment horizontal="right" vertical="center"/>
      <protection locked="0"/>
    </xf>
    <xf numFmtId="165" fontId="11" fillId="7" borderId="14" applyNumberFormat="0" applyBorder="0" applyAlignment="0" applyProtection="0">
      <alignment horizontal="right" vertical="center" indent="1"/>
    </xf>
    <xf numFmtId="165" fontId="12" fillId="8" borderId="14" applyNumberFormat="0" applyBorder="0" applyAlignment="0" applyProtection="0">
      <alignment horizontal="right" vertical="center" indent="1"/>
    </xf>
    <xf numFmtId="165" fontId="12" fillId="9" borderId="14" applyNumberFormat="0" applyBorder="0" applyAlignment="0" applyProtection="0">
      <alignment horizontal="right" vertical="center" indent="1"/>
    </xf>
    <xf numFmtId="165" fontId="13" fillId="10" borderId="14" applyNumberFormat="0" applyBorder="0" applyAlignment="0" applyProtection="0">
      <alignment horizontal="right" vertical="center" indent="1"/>
    </xf>
    <xf numFmtId="165" fontId="13" fillId="11" borderId="14" applyNumberFormat="0" applyBorder="0" applyAlignment="0" applyProtection="0">
      <alignment horizontal="right" vertical="center" indent="1"/>
    </xf>
    <xf numFmtId="165" fontId="13" fillId="12" borderId="14" applyNumberFormat="0" applyBorder="0" applyAlignment="0" applyProtection="0">
      <alignment horizontal="right" vertical="center" indent="1"/>
    </xf>
    <xf numFmtId="165" fontId="14" fillId="13" borderId="14" applyNumberFormat="0" applyBorder="0" applyAlignment="0" applyProtection="0">
      <alignment horizontal="right" vertical="center" indent="1"/>
    </xf>
    <xf numFmtId="165" fontId="14" fillId="14" borderId="14" applyNumberFormat="0" applyBorder="0" applyAlignment="0" applyProtection="0">
      <alignment horizontal="right" vertical="center" indent="1"/>
    </xf>
    <xf numFmtId="165" fontId="14" fillId="15" borderId="14" applyNumberFormat="0" applyBorder="0" applyAlignment="0" applyProtection="0">
      <alignment horizontal="right" vertical="center" indent="1"/>
    </xf>
    <xf numFmtId="0" fontId="15" fillId="0" borderId="12" applyNumberFormat="0" applyFont="0" applyFill="0" applyAlignment="0" applyProtection="0"/>
    <xf numFmtId="165" fontId="9" fillId="16" borderId="12" applyNumberFormat="0" applyAlignment="0" applyProtection="0">
      <alignment horizontal="left" vertical="center" indent="1"/>
    </xf>
    <xf numFmtId="0" fontId="7" fillId="3" borderId="10" applyNumberFormat="0" applyAlignment="0" applyProtection="0">
      <alignment horizontal="left" vertical="center" indent="1"/>
    </xf>
    <xf numFmtId="0" fontId="10" fillId="17" borderId="12" applyNumberFormat="0" applyAlignment="0" applyProtection="0">
      <alignment horizontal="left" vertical="center" indent="1"/>
    </xf>
    <xf numFmtId="0" fontId="10" fillId="18" borderId="12" applyNumberFormat="0" applyAlignment="0" applyProtection="0">
      <alignment horizontal="left" vertical="center" indent="1"/>
    </xf>
    <xf numFmtId="0" fontId="10" fillId="19" borderId="12" applyNumberFormat="0" applyAlignment="0" applyProtection="0">
      <alignment horizontal="left" vertical="center" indent="1"/>
    </xf>
    <xf numFmtId="0" fontId="10" fillId="6" borderId="12" applyNumberFormat="0" applyAlignment="0" applyProtection="0">
      <alignment horizontal="left" vertical="center" indent="1"/>
    </xf>
    <xf numFmtId="0" fontId="10" fillId="5" borderId="10" applyNumberFormat="0" applyAlignment="0" applyProtection="0">
      <alignment horizontal="left" vertical="center" indent="1"/>
    </xf>
    <xf numFmtId="0" fontId="16" fillId="0" borderId="15" applyNumberFormat="0" applyFill="0" applyBorder="0" applyAlignment="0" applyProtection="0"/>
    <xf numFmtId="0" fontId="17" fillId="0" borderId="15" applyNumberFormat="0" applyBorder="0" applyAlignment="0" applyProtection="0"/>
    <xf numFmtId="0" fontId="16" fillId="4" borderId="10" applyNumberFormat="0" applyAlignment="0">
      <alignment horizontal="left" vertical="center" indent="1"/>
      <protection locked="0"/>
    </xf>
    <xf numFmtId="0" fontId="16" fillId="4" borderId="10" applyNumberFormat="0" applyAlignment="0">
      <alignment horizontal="left" vertical="center" indent="1"/>
      <protection locked="0"/>
    </xf>
    <xf numFmtId="0" fontId="16" fillId="5" borderId="10" applyNumberFormat="0" applyAlignment="0" applyProtection="0">
      <alignment horizontal="left" vertical="center" indent="1"/>
    </xf>
    <xf numFmtId="165" fontId="18" fillId="5" borderId="10" applyNumberFormat="0" applyProtection="0">
      <alignment horizontal="right" vertical="center"/>
    </xf>
    <xf numFmtId="165" fontId="19" fillId="6" borderId="13" applyNumberFormat="0" applyBorder="0">
      <alignment horizontal="right" vertical="center"/>
      <protection locked="0"/>
    </xf>
    <xf numFmtId="165" fontId="18" fillId="6" borderId="10" applyNumberFormat="0" applyBorder="0">
      <alignment horizontal="right" vertical="center"/>
      <protection locked="0"/>
    </xf>
    <xf numFmtId="165" fontId="9" fillId="0" borderId="13" applyNumberFormat="0" applyFill="0" applyBorder="0" applyAlignment="0" applyProtection="0">
      <alignment horizontal="right" vertical="center"/>
    </xf>
    <xf numFmtId="165" fontId="9" fillId="0" borderId="13" applyNumberFormat="0" applyFill="0" applyBorder="0" applyAlignment="0" applyProtection="0">
      <alignment horizontal="right" vertical="center"/>
    </xf>
    <xf numFmtId="0" fontId="15" fillId="0" borderId="16" applyNumberFormat="0" applyFont="0" applyFill="0" applyAlignment="0" applyProtection="0"/>
    <xf numFmtId="0" fontId="8" fillId="20" borderId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7" fillId="38" borderId="0" applyNumberFormat="0" applyBorder="0" applyAlignment="0" applyProtection="0"/>
    <xf numFmtId="0" fontId="28" fillId="41" borderId="11" applyNumberFormat="0" applyAlignment="0" applyProtection="0"/>
    <xf numFmtId="0" fontId="29" fillId="33" borderId="17" applyNumberFormat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6" fillId="31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21" applyNumberFormat="0" applyFill="0" applyAlignment="0" applyProtection="0"/>
    <xf numFmtId="0" fontId="35" fillId="39" borderId="0" applyNumberFormat="0" applyBorder="0" applyAlignment="0" applyProtection="0"/>
    <xf numFmtId="0" fontId="8" fillId="38" borderId="11" applyNumberFormat="0" applyFont="0" applyAlignment="0" applyProtection="0"/>
    <xf numFmtId="0" fontId="36" fillId="41" borderId="22" applyNumberFormat="0" applyAlignment="0" applyProtection="0"/>
    <xf numFmtId="4" fontId="39" fillId="45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0" fontId="22" fillId="2" borderId="23" applyNumberFormat="0" applyProtection="0">
      <alignment horizontal="left" vertical="top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0" fontId="20" fillId="57" borderId="26" applyBorder="0"/>
    <xf numFmtId="4" fontId="21" fillId="64" borderId="23" applyNumberFormat="0" applyProtection="0">
      <alignment vertical="center"/>
    </xf>
    <xf numFmtId="4" fontId="39" fillId="65" borderId="27" applyNumberFormat="0" applyProtection="0">
      <alignment vertical="center"/>
    </xf>
    <xf numFmtId="4" fontId="21" fillId="60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4" fontId="8" fillId="0" borderId="11" applyNumberFormat="0" applyProtection="0">
      <alignment horizontal="right" vertical="center"/>
    </xf>
    <xf numFmtId="4" fontId="39" fillId="66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21" fillId="58" borderId="23" applyNumberFormat="0" applyProtection="0">
      <alignment horizontal="left" vertical="top" indent="1"/>
    </xf>
    <xf numFmtId="4" fontId="23" fillId="67" borderId="24" applyNumberFormat="0" applyProtection="0">
      <alignment horizontal="left" vertical="center" indent="1"/>
    </xf>
    <xf numFmtId="0" fontId="8" fillId="68" borderId="27"/>
    <xf numFmtId="4" fontId="24" fillId="63" borderId="11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8" fillId="0" borderId="0" applyNumberFormat="0" applyFill="0" applyBorder="0" applyAlignment="0" applyProtection="0"/>
    <xf numFmtId="165" fontId="9" fillId="16" borderId="12" applyNumberFormat="0" applyAlignment="0" applyProtection="0">
      <alignment horizontal="left" vertical="center" indent="1"/>
    </xf>
    <xf numFmtId="165" fontId="40" fillId="16" borderId="0" applyNumberFormat="0" applyAlignment="0" applyProtection="0">
      <alignment horizontal="left" vertical="center" indent="1"/>
    </xf>
    <xf numFmtId="0" fontId="41" fillId="20" borderId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8" fillId="38" borderId="11" applyNumberFormat="0" applyFont="0" applyAlignment="0" applyProtection="0"/>
    <xf numFmtId="4" fontId="8" fillId="2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4" fontId="8" fillId="0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8" fillId="68" borderId="27"/>
  </cellStyleXfs>
  <cellXfs count="37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164" fontId="3" fillId="0" borderId="6" xfId="1" applyNumberFormat="1" applyBorder="1"/>
    <xf numFmtId="166" fontId="3" fillId="0" borderId="0" xfId="11" applyNumberFormat="1" applyFont="1" applyBorder="1">
      <alignment horizontal="right" vertical="center"/>
    </xf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30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587769</v>
      </c>
      <c r="D9" s="13">
        <v>588343</v>
      </c>
      <c r="E9" s="13">
        <v>588811</v>
      </c>
      <c r="F9" s="13">
        <v>589030</v>
      </c>
      <c r="G9" s="13">
        <v>589037</v>
      </c>
      <c r="H9" s="13">
        <v>589370</v>
      </c>
      <c r="O9" s="24">
        <f>AVERAGE(C9:N9)</f>
        <v>588726.66666666663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373299561.36299998</v>
      </c>
      <c r="D11" s="13">
        <v>370563792.42699999</v>
      </c>
      <c r="E11" s="13">
        <v>318819782.66299999</v>
      </c>
      <c r="F11" s="13">
        <v>279985151.537</v>
      </c>
      <c r="G11" s="13">
        <v>257374031.66</v>
      </c>
      <c r="H11" s="13">
        <v>261539482.22600001</v>
      </c>
      <c r="I11" s="13">
        <v>327712762.64399999</v>
      </c>
      <c r="J11" s="13">
        <v>355933060.59600002</v>
      </c>
      <c r="K11" s="13">
        <v>281765740.71600002</v>
      </c>
      <c r="O11" s="24">
        <f>SUM(C11:N11)</f>
        <v>2826993365.8320003</v>
      </c>
    </row>
    <row r="12" spans="1:15" x14ac:dyDescent="0.2">
      <c r="A12" s="14"/>
      <c r="O12" s="24"/>
    </row>
    <row r="13" spans="1:15" x14ac:dyDescent="0.2">
      <c r="A13" s="14"/>
      <c r="B13" s="6" t="s">
        <v>28</v>
      </c>
      <c r="C13" s="33">
        <v>521265</v>
      </c>
      <c r="D13" s="33">
        <v>498017</v>
      </c>
      <c r="E13" s="33">
        <v>498735</v>
      </c>
      <c r="F13" s="33">
        <v>522559</v>
      </c>
      <c r="G13" s="33">
        <v>524474</v>
      </c>
      <c r="H13" s="33">
        <v>501415</v>
      </c>
      <c r="I13" s="36">
        <v>527055</v>
      </c>
      <c r="J13" s="13">
        <v>526723</v>
      </c>
      <c r="K13" s="13">
        <v>508002</v>
      </c>
      <c r="O13" s="24">
        <f>AVERAGE(C13:N13)</f>
        <v>514249.44444444444</v>
      </c>
    </row>
    <row r="14" spans="1:15" x14ac:dyDescent="0.2">
      <c r="A14" s="14"/>
      <c r="O14" s="24"/>
    </row>
    <row r="15" spans="1:15" x14ac:dyDescent="0.2">
      <c r="A15" s="14"/>
      <c r="B15" s="6" t="s">
        <v>27</v>
      </c>
      <c r="C15" s="13">
        <v>332460392.58700001</v>
      </c>
      <c r="D15" s="13">
        <v>331298990.29500002</v>
      </c>
      <c r="E15" s="13">
        <v>285613924.19099998</v>
      </c>
      <c r="F15" s="13">
        <v>250618044.336</v>
      </c>
      <c r="G15" s="13">
        <v>229972484.08199999</v>
      </c>
      <c r="H15" s="13">
        <v>233738535.11700001</v>
      </c>
      <c r="I15" s="13">
        <v>293444697.24900001</v>
      </c>
      <c r="J15" s="13">
        <v>319617727.76700002</v>
      </c>
      <c r="K15" s="13">
        <v>254074068.94100001</v>
      </c>
      <c r="O15" s="24">
        <f>SUM(C15:N15)</f>
        <v>2530838864.5650001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5099</v>
      </c>
      <c r="D17" s="13">
        <v>5102</v>
      </c>
      <c r="E17" s="15">
        <v>5099</v>
      </c>
      <c r="F17" s="13">
        <v>5084</v>
      </c>
      <c r="G17" s="13">
        <v>5073</v>
      </c>
      <c r="H17" s="13">
        <v>5067</v>
      </c>
      <c r="O17" s="24">
        <f>AVERAGE(C17:N17)</f>
        <v>5087.333333333333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1041263</v>
      </c>
      <c r="D19" s="13">
        <v>909279</v>
      </c>
      <c r="E19" s="13">
        <v>814146</v>
      </c>
      <c r="F19" s="13">
        <v>727608</v>
      </c>
      <c r="G19" s="13">
        <v>636325</v>
      </c>
      <c r="H19" s="13">
        <v>570811</v>
      </c>
      <c r="I19" s="13">
        <v>548966</v>
      </c>
      <c r="J19" s="13">
        <v>601138</v>
      </c>
      <c r="K19" s="13">
        <v>694569</v>
      </c>
      <c r="O19" s="35">
        <f>SUM(C19:N19)</f>
        <v>6544105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592868</v>
      </c>
      <c r="D21" s="13">
        <f t="shared" si="0"/>
        <v>593445</v>
      </c>
      <c r="E21" s="13">
        <f t="shared" si="0"/>
        <v>593910</v>
      </c>
      <c r="F21" s="13">
        <f t="shared" si="0"/>
        <v>594114</v>
      </c>
      <c r="G21" s="13">
        <f t="shared" si="0"/>
        <v>594110</v>
      </c>
      <c r="H21" s="13">
        <f>H9+H17</f>
        <v>594437</v>
      </c>
      <c r="I21" s="13">
        <f>I9+I17</f>
        <v>0</v>
      </c>
      <c r="J21" s="13">
        <f>J9+J17</f>
        <v>0</v>
      </c>
      <c r="K21" s="13">
        <f t="shared" si="0"/>
        <v>0</v>
      </c>
      <c r="L21" s="13">
        <f t="shared" si="0"/>
        <v>0</v>
      </c>
      <c r="M21" s="13">
        <f>M9+M17</f>
        <v>0</v>
      </c>
      <c r="N21" s="13">
        <f>N9+N17</f>
        <v>0</v>
      </c>
      <c r="O21" s="26">
        <f>AVERAGE(C21:N21)</f>
        <v>296907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374340824.36299998</v>
      </c>
      <c r="D23" s="18">
        <f t="shared" si="1"/>
        <v>371473071.42699999</v>
      </c>
      <c r="E23" s="18">
        <f t="shared" si="1"/>
        <v>319633928.66299999</v>
      </c>
      <c r="F23" s="18">
        <f t="shared" si="1"/>
        <v>280712759.537</v>
      </c>
      <c r="G23" s="18">
        <f t="shared" si="1"/>
        <v>258010356.66</v>
      </c>
      <c r="H23" s="18">
        <f t="shared" si="1"/>
        <v>262110293.22600001</v>
      </c>
      <c r="I23" s="18">
        <f t="shared" si="1"/>
        <v>328261728.64399999</v>
      </c>
      <c r="J23" s="18">
        <f t="shared" si="1"/>
        <v>356534198.59600002</v>
      </c>
      <c r="K23" s="18">
        <f t="shared" si="1"/>
        <v>282460309.71600002</v>
      </c>
      <c r="L23" s="18">
        <f t="shared" si="1"/>
        <v>0</v>
      </c>
      <c r="M23" s="18">
        <f>M11+M19</f>
        <v>0</v>
      </c>
      <c r="N23" s="18">
        <f>N11+N19</f>
        <v>0</v>
      </c>
      <c r="O23" s="27">
        <f>SUM(C23:N23)</f>
        <v>2833537470.8320003</v>
      </c>
    </row>
    <row r="24" spans="1:15" x14ac:dyDescent="0.2">
      <c r="O24" s="15"/>
    </row>
    <row r="25" spans="1:15" x14ac:dyDescent="0.2">
      <c r="A25" s="32" t="s">
        <v>31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65376</v>
      </c>
      <c r="D28" s="13">
        <v>65474</v>
      </c>
      <c r="E28" s="13">
        <v>65503</v>
      </c>
      <c r="F28" s="13">
        <v>65613</v>
      </c>
      <c r="G28" s="13">
        <v>65805</v>
      </c>
      <c r="H28" s="13">
        <v>65974</v>
      </c>
      <c r="O28" s="24">
        <f>AVERAGE(C28:N28)</f>
        <v>65624.166666666672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59112804.494000003</v>
      </c>
      <c r="D30" s="13">
        <v>59985208.028999999</v>
      </c>
      <c r="E30" s="13">
        <v>54065446.860999994</v>
      </c>
      <c r="F30" s="13">
        <v>49085636.842999995</v>
      </c>
      <c r="G30" s="13">
        <v>46239770.175999992</v>
      </c>
      <c r="H30" s="13">
        <v>48864767.000000007</v>
      </c>
      <c r="I30" s="13">
        <v>57797132.200999998</v>
      </c>
      <c r="J30" s="13">
        <v>64458834.461999983</v>
      </c>
      <c r="K30" s="13">
        <v>55177777.732999995</v>
      </c>
      <c r="O30" s="24">
        <f>SUM(C30:N30)</f>
        <v>494787377.79899997</v>
      </c>
    </row>
    <row r="31" spans="1:15" x14ac:dyDescent="0.2">
      <c r="A31" s="14"/>
      <c r="O31" s="24"/>
    </row>
    <row r="32" spans="1:15" x14ac:dyDescent="0.2">
      <c r="A32" s="14"/>
      <c r="B32" s="6" t="s">
        <v>28</v>
      </c>
      <c r="C32" s="34">
        <v>46157</v>
      </c>
      <c r="D32" s="34">
        <v>43982</v>
      </c>
      <c r="E32" s="34">
        <v>44342</v>
      </c>
      <c r="F32" s="34">
        <v>46016</v>
      </c>
      <c r="G32" s="34">
        <v>46288</v>
      </c>
      <c r="H32" s="13">
        <v>44295</v>
      </c>
      <c r="I32" s="13">
        <v>47086</v>
      </c>
      <c r="J32" s="13">
        <v>47042</v>
      </c>
      <c r="K32" s="13">
        <v>45179</v>
      </c>
      <c r="O32" s="24">
        <f>AVERAGE(C32:N32)</f>
        <v>45598.555555555555</v>
      </c>
    </row>
    <row r="33" spans="1:15" x14ac:dyDescent="0.2">
      <c r="A33" s="14"/>
      <c r="O33" s="24"/>
    </row>
    <row r="34" spans="1:15" x14ac:dyDescent="0.2">
      <c r="A34" s="14"/>
      <c r="B34" s="6" t="s">
        <v>27</v>
      </c>
      <c r="C34" s="13">
        <v>40152211.629000016</v>
      </c>
      <c r="D34" s="13">
        <v>40945567.234999992</v>
      </c>
      <c r="E34" s="13">
        <v>36702786.108000003</v>
      </c>
      <c r="F34" s="13">
        <v>32968188.207000047</v>
      </c>
      <c r="G34" s="13">
        <v>30856893.493999969</v>
      </c>
      <c r="H34" s="13">
        <v>33084457.689000018</v>
      </c>
      <c r="I34" s="13">
        <v>39985146.828999981</v>
      </c>
      <c r="J34" s="13">
        <v>43887373.401999973</v>
      </c>
      <c r="K34" s="13">
        <v>37035498.781999946</v>
      </c>
      <c r="O34" s="24">
        <f>SUM(C34:N34)</f>
        <v>335618123.37499988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560</v>
      </c>
      <c r="D36" s="13">
        <v>557</v>
      </c>
      <c r="E36" s="15">
        <v>557</v>
      </c>
      <c r="F36" s="13">
        <v>556</v>
      </c>
      <c r="G36" s="13">
        <v>556</v>
      </c>
      <c r="H36" s="13">
        <v>555</v>
      </c>
      <c r="M36" s="15"/>
      <c r="O36" s="24">
        <f>AVERAGE(C36:N36)</f>
        <v>556.83333333333337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1045998</v>
      </c>
      <c r="D38" s="13">
        <v>941202</v>
      </c>
      <c r="E38" s="13">
        <v>789311</v>
      </c>
      <c r="F38" s="13">
        <v>695212</v>
      </c>
      <c r="G38" s="13">
        <v>643897</v>
      </c>
      <c r="H38" s="13">
        <v>572582</v>
      </c>
      <c r="I38" s="13">
        <v>568659</v>
      </c>
      <c r="J38" s="13">
        <v>621741</v>
      </c>
      <c r="K38" s="13">
        <v>753717</v>
      </c>
      <c r="O38" s="24">
        <f>SUM(C38:N38)</f>
        <v>6632319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65936</v>
      </c>
      <c r="D40" s="21">
        <f t="shared" si="2"/>
        <v>66031</v>
      </c>
      <c r="E40" s="21">
        <f t="shared" si="2"/>
        <v>66060</v>
      </c>
      <c r="F40" s="21">
        <f t="shared" si="2"/>
        <v>66169</v>
      </c>
      <c r="G40" s="21">
        <f t="shared" si="2"/>
        <v>66361</v>
      </c>
      <c r="H40" s="21">
        <f t="shared" si="2"/>
        <v>66529</v>
      </c>
      <c r="I40" s="21">
        <f t="shared" si="2"/>
        <v>0</v>
      </c>
      <c r="J40" s="21">
        <f t="shared" si="2"/>
        <v>0</v>
      </c>
      <c r="K40" s="21">
        <f t="shared" si="2"/>
        <v>0</v>
      </c>
      <c r="L40" s="21">
        <f t="shared" si="2"/>
        <v>0</v>
      </c>
      <c r="M40" s="21">
        <f>M28+M36</f>
        <v>0</v>
      </c>
      <c r="N40" s="21">
        <f>N28+N36</f>
        <v>0</v>
      </c>
      <c r="O40" s="26">
        <f>AVERAGE(C40:N40)</f>
        <v>33090.5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>C30+C38</f>
        <v>60158802.494000003</v>
      </c>
      <c r="D42" s="18">
        <f>D30+D38</f>
        <v>60926410.028999999</v>
      </c>
      <c r="E42" s="18">
        <f>E30+E38</f>
        <v>54854757.860999994</v>
      </c>
      <c r="F42" s="18">
        <f t="shared" ref="F42:H42" si="3">F30+F38</f>
        <v>49780848.842999995</v>
      </c>
      <c r="G42" s="18">
        <f t="shared" si="3"/>
        <v>46883667.175999992</v>
      </c>
      <c r="H42" s="18">
        <f t="shared" si="3"/>
        <v>49437349.000000007</v>
      </c>
      <c r="I42" s="18">
        <f t="shared" ref="I42:L42" si="4">I30+I38</f>
        <v>58365791.200999998</v>
      </c>
      <c r="J42" s="18">
        <f t="shared" si="4"/>
        <v>65080575.461999983</v>
      </c>
      <c r="K42" s="18">
        <f t="shared" si="4"/>
        <v>55931494.732999995</v>
      </c>
      <c r="L42" s="18">
        <f t="shared" si="4"/>
        <v>0</v>
      </c>
      <c r="M42" s="18">
        <f>M30+M38</f>
        <v>0</v>
      </c>
      <c r="N42" s="18">
        <f>N30+N38</f>
        <v>0</v>
      </c>
      <c r="O42" s="27">
        <f>SUM(C42:N42)</f>
        <v>501419696.79899997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5">C21+C40</f>
        <v>658804</v>
      </c>
      <c r="D47" s="13">
        <f t="shared" si="5"/>
        <v>659476</v>
      </c>
      <c r="E47" s="13">
        <f>E21+E40</f>
        <v>659970</v>
      </c>
      <c r="F47" s="13">
        <f>F21+F40</f>
        <v>660283</v>
      </c>
      <c r="G47" s="13">
        <f t="shared" si="5"/>
        <v>660471</v>
      </c>
      <c r="H47" s="13">
        <f t="shared" si="5"/>
        <v>660966</v>
      </c>
      <c r="I47" s="13">
        <f t="shared" si="5"/>
        <v>0</v>
      </c>
      <c r="J47" s="13">
        <f t="shared" si="5"/>
        <v>0</v>
      </c>
      <c r="K47" s="13">
        <f t="shared" si="5"/>
        <v>0</v>
      </c>
      <c r="L47" s="13">
        <f t="shared" si="5"/>
        <v>0</v>
      </c>
      <c r="M47" s="13">
        <f t="shared" si="5"/>
        <v>0</v>
      </c>
      <c r="N47" s="13">
        <f>N21+N40</f>
        <v>0</v>
      </c>
      <c r="O47" s="26">
        <f>AVERAGE(C47:N47)</f>
        <v>329997.5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>C23+C42</f>
        <v>434499626.85699999</v>
      </c>
      <c r="D49" s="18">
        <f>D23+D42</f>
        <v>432399481.45599997</v>
      </c>
      <c r="E49" s="18">
        <f>E23+E42</f>
        <v>374488686.52399999</v>
      </c>
      <c r="F49" s="18">
        <f>F23+F42</f>
        <v>330493608.38</v>
      </c>
      <c r="G49" s="18">
        <f t="shared" ref="G49:M49" si="6">G23+G42</f>
        <v>304894023.83599997</v>
      </c>
      <c r="H49" s="18">
        <f t="shared" si="6"/>
        <v>311547642.22600001</v>
      </c>
      <c r="I49" s="18">
        <f t="shared" si="6"/>
        <v>386627519.84499997</v>
      </c>
      <c r="J49" s="18">
        <f t="shared" si="6"/>
        <v>421614774.05799997</v>
      </c>
      <c r="K49" s="18">
        <f t="shared" si="6"/>
        <v>338391804.449</v>
      </c>
      <c r="L49" s="18">
        <f t="shared" si="6"/>
        <v>0</v>
      </c>
      <c r="M49" s="18">
        <f t="shared" si="6"/>
        <v>0</v>
      </c>
      <c r="N49" s="18">
        <f>N23+N42</f>
        <v>0</v>
      </c>
      <c r="O49" s="27">
        <f>SUM(C49:N49)</f>
        <v>3334957167.6309996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29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 Internal Use&amp;R&amp;D   &amp;T&amp;C&amp;"Arial"&amp;10&amp;K000000Page &amp;P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2024</vt:lpstr>
      <vt:lpstr>'RES &amp; Small ALL_ONLY 2024'!Print_Area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2020-08-04T16:22:32Z</cp:lastPrinted>
  <dcterms:created xsi:type="dcterms:W3CDTF">2017-11-06T15:12:59Z</dcterms:created>
  <dcterms:modified xsi:type="dcterms:W3CDTF">2024-10-09T11:23:12Z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MSIP_Label_019c027e-33b7-45fc-a572-8ffa5d09ec36_Enabled">
    <vt:lpwstr>true</vt:lpwstr>
  </property>
  <property fmtid="{D5CDD505-2E9C-101B-9397-08002B2CF9AE}" pid="10" name="MSIP_Label_019c027e-33b7-45fc-a572-8ffa5d09ec36_SetDate">
    <vt:lpwstr>2024-03-18T17:30:09Z</vt:lpwstr>
  </property>
  <property fmtid="{D5CDD505-2E9C-101B-9397-08002B2CF9AE}" pid="11" name="MSIP_Label_019c027e-33b7-45fc-a572-8ffa5d09ec36_Method">
    <vt:lpwstr>Standard</vt:lpwstr>
  </property>
  <property fmtid="{D5CDD505-2E9C-101B-9397-08002B2CF9AE}" pid="12" name="MSIP_Label_019c027e-33b7-45fc-a572-8ffa5d09ec36_Name">
    <vt:lpwstr>Internal Use</vt:lpwstr>
  </property>
  <property fmtid="{D5CDD505-2E9C-101B-9397-08002B2CF9AE}" pid="13" name="MSIP_Label_019c027e-33b7-45fc-a572-8ffa5d09ec36_SiteId">
    <vt:lpwstr>031a09bc-a2bf-44df-888e-4e09355b7a24</vt:lpwstr>
  </property>
  <property fmtid="{D5CDD505-2E9C-101B-9397-08002B2CF9AE}" pid="14" name="MSIP_Label_019c027e-33b7-45fc-a572-8ffa5d09ec36_ActionId">
    <vt:lpwstr>c4eb1119-973f-4ac5-a307-09234d17fb33</vt:lpwstr>
  </property>
  <property fmtid="{D5CDD505-2E9C-101B-9397-08002B2CF9AE}" pid="15" name="MSIP_Label_019c027e-33b7-45fc-a572-8ffa5d09ec36_ContentBits">
    <vt:lpwstr>2</vt:lpwstr>
  </property>
</Properties>
</file>