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stateofmaine-my.sharepoint.com/personal/julie_pallozzi_maine_gov/Documents/Shared/2027 Term SO/VP Data Files for July Bids/"/>
    </mc:Choice>
  </mc:AlternateContent>
  <xr:revisionPtr revIDLastSave="32" documentId="13_ncr:1_{6A8E7506-BC51-4C86-92BB-E68BD65269FD}" xr6:coauthVersionLast="47" xr6:coauthVersionMax="47" xr10:uidLastSave="{FF720E88-2D7E-4660-B82F-CF1D507A3B3F}"/>
  <bookViews>
    <workbookView xWindow="-28920" yWindow="-60" windowWidth="29040" windowHeight="15720" firstSheet="3" activeTab="4" xr2:uid="{4847998D-5BEA-4343-9168-1DC848523F4C}"/>
  </bookViews>
  <sheets>
    <sheet name="Cover Sheet" sheetId="1" r:id="rId1"/>
    <sheet name="1" sheetId="2" r:id="rId2"/>
    <sheet name="2" sheetId="3" r:id="rId3"/>
    <sheet name="3" sheetId="4" r:id="rId4"/>
    <sheet name="4" sheetId="5" r:id="rId5"/>
  </sheets>
  <definedNames>
    <definedName name="ID" localSheetId="1" hidden="1">"6e6e7f0a-9032-40d5-8d8c-2cb2dc4e1270"</definedName>
    <definedName name="ID" localSheetId="2" hidden="1">"e9c04cf1-08ac-49ef-bc02-10fdd95ba3c3"</definedName>
    <definedName name="ID" localSheetId="3" hidden="1">"22946928-3039-4e6e-adff-e2c31b6421c8"</definedName>
    <definedName name="ID" localSheetId="4" hidden="1">"14d9960a-7b53-4d64-a6eb-5397cb85dab9"</definedName>
    <definedName name="ID" localSheetId="0" hidden="1">"f9d56bb0-92af-4c88-a75d-e6d919cabec3"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" i="5" l="1"/>
  <c r="C19" i="5"/>
  <c r="C65" i="3" l="1"/>
  <c r="C60" i="3"/>
  <c r="C67" i="3" s="1"/>
  <c r="C45" i="3"/>
  <c r="C41" i="3"/>
  <c r="C47" i="3" s="1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25" i="3" s="1"/>
  <c r="C25" i="3" s="1"/>
  <c r="D25" i="3" s="1"/>
  <c r="E25" i="3" s="1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14" i="3" s="1"/>
  <c r="C14" i="3" s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AB14" i="3" s="1"/>
  <c r="AC14" i="3" s="1"/>
  <c r="AD14" i="3" s="1"/>
  <c r="AE14" i="3" s="1"/>
  <c r="AF14" i="3" s="1"/>
  <c r="AG14" i="3" s="1"/>
  <c r="AH14" i="3" s="1"/>
  <c r="AI14" i="3" s="1"/>
  <c r="AJ14" i="3" s="1"/>
  <c r="AK14" i="3" s="1"/>
</calcChain>
</file>

<file path=xl/sharedStrings.xml><?xml version="1.0" encoding="utf-8"?>
<sst xmlns="http://schemas.openxmlformats.org/spreadsheetml/2006/main" count="399" uniqueCount="113">
  <si>
    <t>Information Security Level</t>
  </si>
  <si>
    <t>Public</t>
  </si>
  <si>
    <t>Intended Audience</t>
  </si>
  <si>
    <t>MPUC, Standard Offer bidders</t>
  </si>
  <si>
    <t>Context</t>
  </si>
  <si>
    <r>
      <rPr>
        <sz val="11"/>
        <color theme="1"/>
        <rFont val="Calibri"/>
        <family val="2"/>
      </rPr>
      <t>Docket 2026-00065</t>
    </r>
    <r>
      <rPr>
        <sz val="11"/>
        <rFont val="Calibri"/>
        <family val="2"/>
      </rPr>
      <t xml:space="preserve">, Standard Offer Bid Package </t>
    </r>
  </si>
  <si>
    <t>Prepared By</t>
  </si>
  <si>
    <t>Kassidy Mathers</t>
  </si>
  <si>
    <t>1                     Applied Net Energy Billing (NEB) kWh credits by class and by month from January 2025 through December 2027</t>
  </si>
  <si>
    <t>2                     Total NEB nameplate capacity online by month from January 2025 through December 2027</t>
  </si>
  <si>
    <t>3                     NEB generation output by month and source from January 2025 through December 2027</t>
  </si>
  <si>
    <t>4                     Banked NEB kWh Credits by Class as of Jan 1st for calendar years 2024, 2025 and 2026</t>
  </si>
  <si>
    <t>Applied Net Energy Billing (NEB) kWh credits by class and by month from January 2025 through December 2027</t>
  </si>
  <si>
    <t>A</t>
  </si>
  <si>
    <t>F</t>
  </si>
  <si>
    <t xml:space="preserve">Applied kWh Credits 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</si>
  <si>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</si>
  <si>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</si>
  <si>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</si>
  <si>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</si>
  <si>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</si>
  <si>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</si>
  <si>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</si>
  <si>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</si>
  <si>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</si>
  <si>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</si>
  <si>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</si>
  <si>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</si>
  <si>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</si>
  <si>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</si>
  <si>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</si>
  <si>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</si>
  <si>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</si>
  <si>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</si>
  <si>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</si>
  <si>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</si>
  <si>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</si>
  <si>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</si>
  <si>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</si>
  <si>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</si>
  <si>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2027-01</t>
  </si>
  <si>
    <t>2027-02</t>
  </si>
  <si>
    <t>2027-03</t>
  </si>
  <si>
    <t>2027-04</t>
  </si>
  <si>
    <t>2027-05</t>
  </si>
  <si>
    <t>2027-06</t>
  </si>
  <si>
    <t>2027-07</t>
  </si>
  <si>
    <t>2027-08</t>
  </si>
  <si>
    <t>2027-09</t>
  </si>
  <si>
    <t>2027-10</t>
  </si>
  <si>
    <t>2027-11</t>
  </si>
  <si>
    <t>2027-12</t>
  </si>
  <si>
    <t>RES-M</t>
  </si>
  <si>
    <t>SC-M</t>
  </si>
  <si>
    <t>MC-M</t>
  </si>
  <si>
    <t>MC-L</t>
  </si>
  <si>
    <t>MPD Total</t>
  </si>
  <si>
    <t>RES-B</t>
  </si>
  <si>
    <t>SC-B</t>
  </si>
  <si>
    <t>MC-B</t>
  </si>
  <si>
    <t>BHD Total</t>
  </si>
  <si>
    <t>SO Applied kWh Credits</t>
  </si>
  <si>
    <t>Total NEB nameplate capacity online by month from January 2025 through December 2027</t>
  </si>
  <si>
    <t>New MW per Month of NEB - 100% Solar</t>
  </si>
  <si>
    <t>MPD (MW)</t>
  </si>
  <si>
    <t>BHD (MW)</t>
  </si>
  <si>
    <t>Breakdown by Resource Type</t>
  </si>
  <si>
    <t>Note 1</t>
  </si>
  <si>
    <t>Note 3</t>
  </si>
  <si>
    <t>Maine Public District</t>
  </si>
  <si>
    <t>New AC Size (kW)</t>
  </si>
  <si>
    <t>% Solar</t>
  </si>
  <si>
    <t>% Turbine</t>
  </si>
  <si>
    <t>Cumulative (kW)</t>
  </si>
  <si>
    <t>Note 2</t>
  </si>
  <si>
    <t>Note 4</t>
  </si>
  <si>
    <t>Bangor Hydro District</t>
  </si>
  <si>
    <t>Total AC Size (kW)</t>
  </si>
  <si>
    <t>% Hydro</t>
  </si>
  <si>
    <t>% Biomass</t>
  </si>
  <si>
    <t>% Battery Only</t>
  </si>
  <si>
    <t>% Solar/Battery</t>
  </si>
  <si>
    <t>As of 1/1/25, there was 110,0231.565 kW of installed NEB kW in MPD.</t>
  </si>
  <si>
    <t>As of 1/1/25, there was 216,737.7 kW of installed NEB kW in BHD.</t>
  </si>
  <si>
    <t>As of 3/31/26, there was 116,638.075 kW of installed NEB kW in MPD.</t>
  </si>
  <si>
    <t>Solar/Wind</t>
  </si>
  <si>
    <t>Solar</t>
  </si>
  <si>
    <t>Wind</t>
  </si>
  <si>
    <t>Subtotal</t>
  </si>
  <si>
    <t>Hydro</t>
  </si>
  <si>
    <t>Total kWh and Tariff</t>
  </si>
  <si>
    <t>As of 3/31/2026, there was 238,362.139 kW of installed NEB kW in BHD.</t>
  </si>
  <si>
    <t>Natural Gas</t>
  </si>
  <si>
    <t>Solar/CHP</t>
  </si>
  <si>
    <t>Biomass</t>
  </si>
  <si>
    <t>Solar/Battery</t>
  </si>
  <si>
    <t>NEB generation output by month and source from January 2025 through December 2027</t>
  </si>
  <si>
    <t>NEB kWh</t>
  </si>
  <si>
    <t>MPD</t>
  </si>
  <si>
    <t>BHD</t>
  </si>
  <si>
    <t>NEB Tariff</t>
  </si>
  <si>
    <t xml:space="preserve">Note </t>
  </si>
  <si>
    <t xml:space="preserve">Our forecast methods do not breakout forecasted output by source. </t>
  </si>
  <si>
    <t>Note</t>
  </si>
  <si>
    <t xml:space="preserve">Versant applies the PV Watts model to the total estimated new capacity coming online by month using district-specific cancelation rates, in-service date projections, and customer class credit allocations based on historical actuals. </t>
  </si>
  <si>
    <t>Versant then adds that 'in development' generation estimation to the monthly historical allocation actuals of 'active operational' generation to reach a total forecast NEB lost kwh by district for each month.</t>
  </si>
  <si>
    <t>Banked NEB kWh Credits by Class as of Jan 1st for calendar years 2024, 2025 and 2026</t>
  </si>
  <si>
    <t>Residential Credits - kWh</t>
  </si>
  <si>
    <t>Small Commercial Credits - kWh</t>
  </si>
  <si>
    <t>Medium Commercial Credits - kWh</t>
  </si>
  <si>
    <t>Large Industrial Credits - kWh</t>
  </si>
  <si>
    <t>Banked - NEB kWh Program</t>
  </si>
  <si>
    <t>Versant is unable to provide historical banked credits at this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</si>
</sst>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.5"/>
      <color theme="1" tint="0.2499465926084170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" fontId="14" fillId="0" borderId="9"/>
  </cellStyleXfs>
  <cellXfs count="51">
    <xf numFmtId="0" fontId="0" fillId="0" borderId="0" xfId="0"/>
    <xf numFmtId="0" fontId="3" fillId="0" borderId="0" xfId="3" applyFont="1"/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5" fillId="0" borderId="0" xfId="3" applyFont="1"/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3" fillId="0" borderId="0" xfId="0" applyFont="1"/>
    <xf numFmtId="164" fontId="6" fillId="0" borderId="1" xfId="1" applyNumberFormat="1" applyFont="1" applyBorder="1"/>
    <xf numFmtId="164" fontId="6" fillId="0" borderId="0" xfId="1" applyNumberFormat="1" applyFont="1"/>
    <xf numFmtId="17" fontId="8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2" fontId="6" fillId="0" borderId="0" xfId="0" applyNumberFormat="1" applyFont="1"/>
    <xf numFmtId="2" fontId="6" fillId="0" borderId="0" xfId="1" applyNumberFormat="1" applyFont="1" applyFill="1" applyBorder="1"/>
    <xf numFmtId="0" fontId="5" fillId="0" borderId="0" xfId="0" applyFont="1"/>
    <xf numFmtId="0" fontId="9" fillId="0" borderId="0" xfId="0" applyFont="1"/>
    <xf numFmtId="0" fontId="3" fillId="0" borderId="2" xfId="0" applyFont="1" applyBorder="1"/>
    <xf numFmtId="17" fontId="8" fillId="0" borderId="2" xfId="0" applyNumberFormat="1" applyFont="1" applyBorder="1"/>
    <xf numFmtId="0" fontId="10" fillId="3" borderId="2" xfId="0" applyFont="1" applyFill="1" applyBorder="1" applyAlignment="1">
      <alignment horizontal="left" wrapText="1"/>
    </xf>
    <xf numFmtId="1" fontId="6" fillId="0" borderId="2" xfId="0" applyNumberFormat="1" applyFont="1" applyBorder="1"/>
    <xf numFmtId="9" fontId="6" fillId="0" borderId="2" xfId="0" applyNumberFormat="1" applyFont="1" applyBorder="1"/>
    <xf numFmtId="0" fontId="10" fillId="3" borderId="3" xfId="0" applyFont="1" applyFill="1" applyBorder="1" applyAlignment="1">
      <alignment horizontal="left" wrapText="1"/>
    </xf>
    <xf numFmtId="9" fontId="6" fillId="0" borderId="3" xfId="0" applyNumberFormat="1" applyFont="1" applyBorder="1"/>
    <xf numFmtId="9" fontId="6" fillId="0" borderId="3" xfId="2" applyFont="1" applyBorder="1"/>
    <xf numFmtId="0" fontId="10" fillId="3" borderId="4" xfId="0" applyFont="1" applyFill="1" applyBorder="1" applyAlignment="1">
      <alignment horizontal="left" wrapText="1"/>
    </xf>
    <xf numFmtId="164" fontId="6" fillId="0" borderId="4" xfId="0" applyNumberFormat="1" applyFont="1" applyBorder="1"/>
    <xf numFmtId="0" fontId="3" fillId="0" borderId="5" xfId="0" applyFont="1" applyBorder="1"/>
    <xf numFmtId="9" fontId="6" fillId="0" borderId="2" xfId="2" applyFont="1" applyBorder="1"/>
    <xf numFmtId="0" fontId="10" fillId="3" borderId="6" xfId="0" applyFont="1" applyFill="1" applyBorder="1" applyAlignment="1">
      <alignment horizontal="left" wrapText="1"/>
    </xf>
    <xf numFmtId="9" fontId="6" fillId="0" borderId="6" xfId="2" applyFont="1" applyBorder="1"/>
    <xf numFmtId="0" fontId="10" fillId="3" borderId="7" xfId="0" applyFont="1" applyFill="1" applyBorder="1" applyAlignment="1">
      <alignment horizontal="left" wrapText="1"/>
    </xf>
    <xf numFmtId="9" fontId="6" fillId="0" borderId="7" xfId="2" applyFont="1" applyBorder="1"/>
    <xf numFmtId="164" fontId="6" fillId="0" borderId="4" xfId="1" applyNumberFormat="1" applyFont="1" applyFill="1" applyBorder="1"/>
    <xf numFmtId="164" fontId="6" fillId="0" borderId="0" xfId="1" applyNumberFormat="1" applyFont="1" applyFill="1"/>
    <xf numFmtId="164" fontId="6" fillId="0" borderId="8" xfId="1" applyNumberFormat="1" applyFont="1" applyBorder="1"/>
    <xf numFmtId="1" fontId="6" fillId="0" borderId="0" xfId="0" applyNumberFormat="1" applyFont="1"/>
    <xf numFmtId="164" fontId="6" fillId="0" borderId="2" xfId="1" applyNumberFormat="1" applyFont="1" applyBorder="1"/>
    <xf numFmtId="164" fontId="6" fillId="0" borderId="0" xfId="1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2" xfId="0" applyNumberFormat="1" applyFont="1" applyBorder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/>
    <xf numFmtId="17" fontId="3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164" fontId="6" fillId="0" borderId="1" xfId="0" applyNumberFormat="1" applyFont="1" applyBorder="1"/>
  </cellXfs>
  <cellStyles count="5">
    <cellStyle name="Comma" xfId="1" builtinId="3"/>
    <cellStyle name="Measure Summary TM1 - IBM Cognos" xfId="4" xr:uid="{BA8FA042-1A27-4354-8E59-6D188D9E6693}"/>
    <cellStyle name="Normal" xfId="0" builtinId="0"/>
    <cellStyle name="Normal 2" xfId="3" xr:uid="{12DF4487-85B8-420E-8A10-71B4D7B1133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47625</xdr:rowOff>
    </xdr:from>
    <xdr:ext cx="1743075" cy="438150"/>
    <xdr:pic>
      <xdr:nvPicPr>
        <xdr:cNvPr id="2" name="Picture 1" descr="A close up of a sign&#10;&#10;Description automatically generated">
          <a:extLst>
            <a:ext uri="{FF2B5EF4-FFF2-40B4-BE49-F238E27FC236}">
              <a16:creationId xmlns:a16="http://schemas.microsoft.com/office/drawing/2014/main" id="{B62B9FC8-1347-45FF-9835-0C9AF812F7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7625"/>
          <a:ext cx="1743075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F3D4-1115-48F5-9EA5-1D1A512D43FA}">
  <dimension ref="A10:B25"/>
  <sheetViews>
    <sheetView topLeftCell="A4" workbookViewId="0">
      <selection activeCell="B15" sqref="B15"/>
    </sheetView>
  </sheetViews>
  <sheetFormatPr defaultRowHeight="15"/>
  <cols>
    <col min="1" max="1" width="24.7109375" bestFit="1" customWidth="1"/>
  </cols>
  <sheetData>
    <row r="10" spans="1:2">
      <c r="A10" s="1" t="s">
        <v>0</v>
      </c>
      <c r="B10" s="2" t="s">
        <v>1</v>
      </c>
    </row>
    <row r="11" spans="1:2">
      <c r="A11" s="1"/>
    </row>
    <row r="12" spans="1:2">
      <c r="A12" s="1" t="s">
        <v>2</v>
      </c>
      <c r="B12" s="3" t="s">
        <v>3</v>
      </c>
    </row>
    <row r="13" spans="1:2">
      <c r="A13" s="1"/>
    </row>
    <row r="14" spans="1:2">
      <c r="A14" s="1" t="s">
        <v>4</v>
      </c>
      <c r="B14" s="4" t="s">
        <v>5</v>
      </c>
    </row>
    <row r="15" spans="1:2">
      <c r="A15" s="1"/>
    </row>
    <row r="16" spans="1:2">
      <c r="A16" s="1" t="s">
        <v>6</v>
      </c>
      <c r="B16" s="3" t="s">
        <v>7</v>
      </c>
    </row>
    <row r="19" spans="2:2">
      <c r="B19" s="5" t="s">
        <v>8</v>
      </c>
    </row>
    <row r="20" spans="2:2">
      <c r="B20" s="5" t="s">
        <v>9</v>
      </c>
    </row>
    <row r="21" spans="2:2">
      <c r="B21" s="5" t="s">
        <v>10</v>
      </c>
    </row>
    <row r="22" spans="2:2">
      <c r="B22" s="5" t="s">
        <v>11</v>
      </c>
    </row>
    <row r="25" spans="2:2">
      <c r="B25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C752-2FA0-4333-AC6D-5E63BC93848C}">
  <dimension ref="A1:AK26"/>
  <sheetViews>
    <sheetView workbookViewId="0">
      <pane xSplit="1" ySplit="4" topLeftCell="B5" activePane="bottomRight" state="frozen"/>
      <selection pane="bottomRight" activeCell="B23" sqref="B23"/>
      <selection pane="bottomLeft" activeCell="A5" sqref="A5"/>
      <selection pane="topRight" activeCell="B1" sqref="B1"/>
    </sheetView>
  </sheetViews>
  <sheetFormatPr defaultColWidth="8.7109375" defaultRowHeight="15"/>
  <cols>
    <col min="1" max="1" width="21.140625" style="6" customWidth="1"/>
    <col min="2" max="37" width="12.140625" style="6" customWidth="1"/>
    <col min="38" max="16384" width="8.7109375" style="6"/>
  </cols>
  <sheetData>
    <row r="1" spans="1:37">
      <c r="A1" s="6" t="s">
        <v>12</v>
      </c>
    </row>
    <row r="3" spans="1:37">
      <c r="B3" s="7" t="s">
        <v>13</v>
      </c>
      <c r="C3" s="7" t="s">
        <v>13</v>
      </c>
      <c r="D3" s="7" t="s">
        <v>13</v>
      </c>
      <c r="E3" s="7" t="s">
        <v>13</v>
      </c>
      <c r="F3" s="7" t="s">
        <v>13</v>
      </c>
      <c r="G3" s="7" t="s">
        <v>13</v>
      </c>
      <c r="H3" s="7" t="s">
        <v>13</v>
      </c>
      <c r="I3" s="7" t="s">
        <v>13</v>
      </c>
      <c r="J3" s="7" t="s">
        <v>13</v>
      </c>
      <c r="K3" s="7" t="s">
        <v>13</v>
      </c>
      <c r="L3" s="7" t="s">
        <v>13</v>
      </c>
      <c r="M3" s="7" t="s">
        <v>13</v>
      </c>
      <c r="N3" s="7" t="s">
        <v>13</v>
      </c>
      <c r="O3" s="7" t="s">
        <v>13</v>
      </c>
      <c r="P3" s="7" t="s">
        <v>13</v>
      </c>
      <c r="Q3" s="7" t="s">
        <v>14</v>
      </c>
      <c r="R3" s="7" t="s">
        <v>14</v>
      </c>
      <c r="S3" s="7" t="s">
        <v>14</v>
      </c>
      <c r="T3" s="7" t="s">
        <v>14</v>
      </c>
      <c r="U3" s="7" t="s">
        <v>14</v>
      </c>
      <c r="V3" s="7" t="s">
        <v>14</v>
      </c>
      <c r="W3" s="7" t="s">
        <v>14</v>
      </c>
      <c r="X3" s="7" t="s">
        <v>14</v>
      </c>
      <c r="Y3" s="7" t="s">
        <v>14</v>
      </c>
      <c r="Z3" s="7" t="s">
        <v>14</v>
      </c>
      <c r="AA3" s="7" t="s">
        <v>14</v>
      </c>
      <c r="AB3" s="7" t="s">
        <v>14</v>
      </c>
      <c r="AC3" s="7" t="s">
        <v>14</v>
      </c>
      <c r="AD3" s="7" t="s">
        <v>14</v>
      </c>
      <c r="AE3" s="7" t="s">
        <v>14</v>
      </c>
      <c r="AF3" s="7" t="s">
        <v>14</v>
      </c>
      <c r="AG3" s="7" t="s">
        <v>14</v>
      </c>
      <c r="AH3" s="7" t="s">
        <v>14</v>
      </c>
      <c r="AI3" s="7" t="s">
        <v>14</v>
      </c>
      <c r="AJ3" s="7" t="s">
        <v>14</v>
      </c>
      <c r="AK3" s="7" t="s">
        <v>14</v>
      </c>
    </row>
    <row r="4" spans="1:37">
      <c r="A4" s="6" t="s">
        <v>15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8" t="s">
        <v>29</v>
      </c>
      <c r="P4" s="8" t="s">
        <v>30</v>
      </c>
      <c r="Q4" s="8" t="s">
        <v>31</v>
      </c>
      <c r="R4" s="8" t="s">
        <v>32</v>
      </c>
      <c r="S4" s="8" t="s">
        <v>33</v>
      </c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 t="s">
        <v>39</v>
      </c>
      <c r="Z4" s="8" t="s">
        <v>40</v>
      </c>
      <c r="AA4" s="8" t="s">
        <v>41</v>
      </c>
      <c r="AB4" s="8" t="s">
        <v>42</v>
      </c>
      <c r="AC4" s="8" t="s">
        <v>43</v>
      </c>
      <c r="AD4" s="8" t="s">
        <v>44</v>
      </c>
      <c r="AE4" s="8" t="s">
        <v>45</v>
      </c>
      <c r="AF4" s="8" t="s">
        <v>46</v>
      </c>
      <c r="AG4" s="8" t="s">
        <v>47</v>
      </c>
      <c r="AH4" s="8" t="s">
        <v>48</v>
      </c>
      <c r="AI4" s="8" t="s">
        <v>49</v>
      </c>
      <c r="AJ4" s="8" t="s">
        <v>50</v>
      </c>
      <c r="AK4" s="8" t="s">
        <v>51</v>
      </c>
    </row>
    <row r="5" spans="1:37">
      <c r="A5" s="6" t="s">
        <v>52</v>
      </c>
      <c r="B5" s="9">
        <v>343855.13553299988</v>
      </c>
      <c r="C5" s="9">
        <v>585346.45157999988</v>
      </c>
      <c r="D5" s="9">
        <v>925766.01798199944</v>
      </c>
      <c r="E5" s="9">
        <v>1367109.1306679964</v>
      </c>
      <c r="F5" s="9">
        <v>1836427.9261570014</v>
      </c>
      <c r="G5" s="9">
        <v>1672545.4085709974</v>
      </c>
      <c r="H5" s="9">
        <v>1947673.1335130031</v>
      </c>
      <c r="I5" s="9">
        <v>2058282.424682</v>
      </c>
      <c r="J5" s="9">
        <v>2016695.4331789999</v>
      </c>
      <c r="K5" s="9">
        <v>1874753.6696590031</v>
      </c>
      <c r="L5" s="9">
        <v>2216359.7850040002</v>
      </c>
      <c r="M5" s="9">
        <v>2431396</v>
      </c>
      <c r="N5" s="9">
        <v>1561813.3559489981</v>
      </c>
      <c r="O5" s="9">
        <v>990987.91432500025</v>
      </c>
      <c r="P5" s="9">
        <v>1640952.2899839985</v>
      </c>
      <c r="Q5" s="9">
        <v>1906400.2616568976</v>
      </c>
      <c r="R5" s="9">
        <v>1848709.4850723746</v>
      </c>
      <c r="S5" s="9">
        <v>1709315.3832940701</v>
      </c>
      <c r="T5" s="9">
        <v>2004908.1835674057</v>
      </c>
      <c r="U5" s="9">
        <v>2081764.4863818297</v>
      </c>
      <c r="V5" s="9">
        <v>2061730.0450531975</v>
      </c>
      <c r="W5" s="9">
        <v>1984295.4501271732</v>
      </c>
      <c r="X5" s="9">
        <v>2207288.0182478959</v>
      </c>
      <c r="Y5" s="9">
        <v>2345615.4771620585</v>
      </c>
      <c r="Z5" s="9">
        <v>1174727.5888910946</v>
      </c>
      <c r="AA5" s="9">
        <v>1360708.8926834119</v>
      </c>
      <c r="AB5" s="9">
        <v>1406967.0035652858</v>
      </c>
      <c r="AC5" s="9">
        <v>1926942.0442575288</v>
      </c>
      <c r="AD5" s="9">
        <v>1866401.3145716463</v>
      </c>
      <c r="AE5" s="9">
        <v>1711135.849932661</v>
      </c>
      <c r="AF5" s="9">
        <v>2004908.1835674057</v>
      </c>
      <c r="AG5" s="9">
        <v>2081764.4863818297</v>
      </c>
      <c r="AH5" s="9">
        <v>2061730.0450531975</v>
      </c>
      <c r="AI5" s="9">
        <v>1984295.4501271732</v>
      </c>
      <c r="AJ5" s="9">
        <v>2207288.0182478959</v>
      </c>
      <c r="AK5" s="9">
        <v>2345615.4771620585</v>
      </c>
    </row>
    <row r="6" spans="1:37">
      <c r="A6" s="6" t="s">
        <v>53</v>
      </c>
      <c r="B6" s="9">
        <v>290632.55583699996</v>
      </c>
      <c r="C6" s="9">
        <v>445964.93788699957</v>
      </c>
      <c r="D6" s="9">
        <v>641742.40298000001</v>
      </c>
      <c r="E6" s="9">
        <v>1285339.8703139995</v>
      </c>
      <c r="F6" s="9">
        <v>1293689.9618990002</v>
      </c>
      <c r="G6" s="9">
        <v>1273304.4727069999</v>
      </c>
      <c r="H6" s="9">
        <v>1297260.494125</v>
      </c>
      <c r="I6" s="9">
        <v>1383081.3516489994</v>
      </c>
      <c r="J6" s="9">
        <v>1264201.6800220001</v>
      </c>
      <c r="K6" s="9">
        <v>1468685.8141180011</v>
      </c>
      <c r="L6" s="9">
        <v>1932119.15913</v>
      </c>
      <c r="M6" s="9">
        <v>1743038</v>
      </c>
      <c r="N6" s="9">
        <v>1199189.514173999</v>
      </c>
      <c r="O6" s="9">
        <v>925101.22173499968</v>
      </c>
      <c r="P6" s="9">
        <v>1189359.7317969999</v>
      </c>
      <c r="Q6" s="9">
        <v>1416142.5059675744</v>
      </c>
      <c r="R6" s="9">
        <v>1373287.7274791284</v>
      </c>
      <c r="S6" s="9">
        <v>1269740.7879514026</v>
      </c>
      <c r="T6" s="9">
        <v>1489317.7243085334</v>
      </c>
      <c r="U6" s="9">
        <v>1546409.343238771</v>
      </c>
      <c r="V6" s="9">
        <v>1531527.0414895406</v>
      </c>
      <c r="W6" s="9">
        <v>1474005.8464327289</v>
      </c>
      <c r="X6" s="9">
        <v>1639652.7258326327</v>
      </c>
      <c r="Y6" s="9">
        <v>1742407.3247753412</v>
      </c>
      <c r="Z6" s="9">
        <v>872629.79607211286</v>
      </c>
      <c r="AA6" s="9">
        <v>1010783.3805594873</v>
      </c>
      <c r="AB6" s="9">
        <v>1045145.5648201252</v>
      </c>
      <c r="AC6" s="9">
        <v>1431401.6790143806</v>
      </c>
      <c r="AD6" s="9">
        <v>1386429.8531209251</v>
      </c>
      <c r="AE6" s="9">
        <v>1271093.0958793105</v>
      </c>
      <c r="AF6" s="9">
        <v>1489317.7243085334</v>
      </c>
      <c r="AG6" s="9">
        <v>1546409.343238771</v>
      </c>
      <c r="AH6" s="9">
        <v>1531527.0414895406</v>
      </c>
      <c r="AI6" s="9">
        <v>1474005.8464327289</v>
      </c>
      <c r="AJ6" s="9">
        <v>1639652.7258326327</v>
      </c>
      <c r="AK6" s="9">
        <v>1742407.3247753412</v>
      </c>
    </row>
    <row r="7" spans="1:37">
      <c r="A7" s="6" t="s">
        <v>54</v>
      </c>
      <c r="B7" s="9">
        <v>16429.088069000001</v>
      </c>
      <c r="C7" s="9">
        <v>98631.328701000006</v>
      </c>
      <c r="D7" s="9">
        <v>250990.74588599999</v>
      </c>
      <c r="E7" s="9">
        <v>695509.73979799985</v>
      </c>
      <c r="F7" s="9">
        <v>600316.68439900002</v>
      </c>
      <c r="G7" s="9">
        <v>678729.30579999986</v>
      </c>
      <c r="H7" s="9">
        <v>681588.56709200016</v>
      </c>
      <c r="I7" s="9">
        <v>658680.31470999983</v>
      </c>
      <c r="J7" s="9">
        <v>724869.77447700023</v>
      </c>
      <c r="K7" s="9">
        <v>771860.20708600001</v>
      </c>
      <c r="L7" s="9">
        <v>899893.36542099982</v>
      </c>
      <c r="M7" s="9">
        <v>750161</v>
      </c>
      <c r="N7" s="9">
        <v>485066.34397099999</v>
      </c>
      <c r="O7" s="9">
        <v>351673.97271100013</v>
      </c>
      <c r="P7" s="9">
        <v>548978.38952400011</v>
      </c>
      <c r="Q7" s="9">
        <v>675249.57931203069</v>
      </c>
      <c r="R7" s="9">
        <v>654815.42736482818</v>
      </c>
      <c r="S7" s="9">
        <v>605441.84592051408</v>
      </c>
      <c r="T7" s="9">
        <v>710141.21994323842</v>
      </c>
      <c r="U7" s="9">
        <v>737363.82748621714</v>
      </c>
      <c r="V7" s="9">
        <v>730267.60097439715</v>
      </c>
      <c r="W7" s="9">
        <v>702840.16157478711</v>
      </c>
      <c r="X7" s="9">
        <v>781824.43410229834</v>
      </c>
      <c r="Y7" s="9">
        <v>830820.20918570599</v>
      </c>
      <c r="Z7" s="9">
        <v>416090.11819770164</v>
      </c>
      <c r="AA7" s="9">
        <v>481964.95029435545</v>
      </c>
      <c r="AB7" s="9">
        <v>498349.63641772338</v>
      </c>
      <c r="AC7" s="9">
        <v>682525.50679608376</v>
      </c>
      <c r="AD7" s="9">
        <v>661081.89756362082</v>
      </c>
      <c r="AE7" s="9">
        <v>606086.65769303858</v>
      </c>
      <c r="AF7" s="9">
        <v>710141.21994323842</v>
      </c>
      <c r="AG7" s="9">
        <v>737363.82748621714</v>
      </c>
      <c r="AH7" s="9">
        <v>730267.60097439715</v>
      </c>
      <c r="AI7" s="9">
        <v>702840.16157478711</v>
      </c>
      <c r="AJ7" s="9">
        <v>781824.43410229834</v>
      </c>
      <c r="AK7" s="9">
        <v>830820.20918570599</v>
      </c>
    </row>
    <row r="8" spans="1:37">
      <c r="A8" s="6" t="s">
        <v>55</v>
      </c>
      <c r="B8" s="9">
        <v>0</v>
      </c>
      <c r="C8" s="9">
        <v>0</v>
      </c>
      <c r="D8" s="9">
        <v>0</v>
      </c>
      <c r="E8" s="9">
        <v>136.80000000000001</v>
      </c>
      <c r="F8" s="9">
        <v>21.12</v>
      </c>
      <c r="G8" s="9">
        <v>535.20000000000005</v>
      </c>
      <c r="H8" s="9">
        <v>359.04</v>
      </c>
      <c r="I8" s="9">
        <v>311.52</v>
      </c>
      <c r="J8" s="9">
        <v>86.88</v>
      </c>
      <c r="K8" s="9">
        <v>1.92</v>
      </c>
      <c r="L8" s="9">
        <v>36</v>
      </c>
      <c r="M8" s="9">
        <v>23</v>
      </c>
      <c r="N8" s="9">
        <v>0</v>
      </c>
      <c r="O8" s="9">
        <v>4.32</v>
      </c>
      <c r="P8" s="9">
        <v>0</v>
      </c>
      <c r="Q8" s="9">
        <v>149.48404226123674</v>
      </c>
      <c r="R8" s="9">
        <v>144.96041170028138</v>
      </c>
      <c r="S8" s="9">
        <v>134.03028636391309</v>
      </c>
      <c r="T8" s="9">
        <v>157.20821365278849</v>
      </c>
      <c r="U8" s="9">
        <v>163.23464527317054</v>
      </c>
      <c r="V8" s="9">
        <v>161.66371112335739</v>
      </c>
      <c r="W8" s="9">
        <v>155.59193464849309</v>
      </c>
      <c r="X8" s="9">
        <v>173.07715595659792</v>
      </c>
      <c r="Y8" s="9">
        <v>183.92364403683069</v>
      </c>
      <c r="Z8" s="9">
        <v>92.112360701533035</v>
      </c>
      <c r="AA8" s="9">
        <v>106.69546669194449</v>
      </c>
      <c r="AB8" s="9">
        <v>110.32264275830799</v>
      </c>
      <c r="AC8" s="9">
        <v>151.09475789118798</v>
      </c>
      <c r="AD8" s="9">
        <v>146.34765772712004</v>
      </c>
      <c r="AE8" s="9">
        <v>134.17303220664695</v>
      </c>
      <c r="AF8" s="9">
        <v>157.20821365278849</v>
      </c>
      <c r="AG8" s="9">
        <v>163.23464527317054</v>
      </c>
      <c r="AH8" s="9">
        <v>161.66371112335739</v>
      </c>
      <c r="AI8" s="9">
        <v>155.59193464849309</v>
      </c>
      <c r="AJ8" s="9">
        <v>173.07715595659792</v>
      </c>
      <c r="AK8" s="9">
        <v>183.92364403683069</v>
      </c>
    </row>
    <row r="9" spans="1:37">
      <c r="A9" s="10" t="s">
        <v>56</v>
      </c>
      <c r="B9" s="11">
        <v>650916.77943899995</v>
      </c>
      <c r="C9" s="11">
        <v>1129942.7181679995</v>
      </c>
      <c r="D9" s="11">
        <v>1818499.1668479992</v>
      </c>
      <c r="E9" s="11">
        <v>3348095.5407799957</v>
      </c>
      <c r="F9" s="11">
        <v>3730455.6924550016</v>
      </c>
      <c r="G9" s="11">
        <v>3625114.387077997</v>
      </c>
      <c r="H9" s="11">
        <v>3926881.2347300029</v>
      </c>
      <c r="I9" s="11">
        <v>4100355.6110409987</v>
      </c>
      <c r="J9" s="11">
        <v>4005853.767678</v>
      </c>
      <c r="K9" s="11">
        <v>4115301.6108630043</v>
      </c>
      <c r="L9" s="11">
        <v>5048408.3095549997</v>
      </c>
      <c r="M9" s="11">
        <v>4924618</v>
      </c>
      <c r="N9" s="11">
        <v>3246069.2140939971</v>
      </c>
      <c r="O9" s="11">
        <v>2267767.4287709999</v>
      </c>
      <c r="P9" s="11">
        <v>3379290.4113050001</v>
      </c>
      <c r="Q9" s="11">
        <v>3997941.83097876</v>
      </c>
      <c r="R9" s="11">
        <v>3876957.6003280301</v>
      </c>
      <c r="S9" s="11">
        <v>3584632.0474523501</v>
      </c>
      <c r="T9" s="11">
        <v>4204524.3360328302</v>
      </c>
      <c r="U9" s="11">
        <v>4365700.8917520903</v>
      </c>
      <c r="V9" s="11">
        <v>4323686.3512282604</v>
      </c>
      <c r="W9" s="11">
        <v>4161297.05006934</v>
      </c>
      <c r="X9" s="11">
        <v>4628938.2553387797</v>
      </c>
      <c r="Y9" s="11">
        <v>4919026.9347671401</v>
      </c>
      <c r="Z9" s="11">
        <v>2463539.6155216098</v>
      </c>
      <c r="AA9" s="11">
        <v>2853563.91900395</v>
      </c>
      <c r="AB9" s="11">
        <v>2950572.52744589</v>
      </c>
      <c r="AC9" s="11">
        <v>4041020.3248258801</v>
      </c>
      <c r="AD9" s="11">
        <v>3914059.4129139199</v>
      </c>
      <c r="AE9" s="11">
        <v>3588449.77653722</v>
      </c>
      <c r="AF9" s="11">
        <v>4204524.3360328302</v>
      </c>
      <c r="AG9" s="11">
        <v>4365700.8917520903</v>
      </c>
      <c r="AH9" s="11">
        <v>4323686.3512282604</v>
      </c>
      <c r="AI9" s="11">
        <v>4161297.05006934</v>
      </c>
      <c r="AJ9" s="11">
        <v>4628938.2553387797</v>
      </c>
      <c r="AK9" s="11">
        <v>4919026.9347671401</v>
      </c>
    </row>
    <row r="10" spans="1:37">
      <c r="A10" s="10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>
      <c r="A11" s="6" t="s">
        <v>57</v>
      </c>
      <c r="B11" s="12">
        <v>4853868.803126934</v>
      </c>
      <c r="C11" s="12">
        <v>5401199.0231909882</v>
      </c>
      <c r="D11" s="12">
        <v>5659205.7986550471</v>
      </c>
      <c r="E11" s="12">
        <v>6988348.5047020009</v>
      </c>
      <c r="F11" s="12">
        <v>7260082.6769169923</v>
      </c>
      <c r="G11" s="12">
        <v>7276655.9857660057</v>
      </c>
      <c r="H11" s="12">
        <v>8796897.0587720089</v>
      </c>
      <c r="I11" s="12">
        <v>8996364.36432302</v>
      </c>
      <c r="J11" s="12">
        <v>8966245.9371459708</v>
      </c>
      <c r="K11" s="12">
        <v>8564060.7189959865</v>
      </c>
      <c r="L11" s="12">
        <v>9392954.0420840476</v>
      </c>
      <c r="M11" s="12">
        <v>10958791</v>
      </c>
      <c r="N11" s="12">
        <v>9735667.4677289426</v>
      </c>
      <c r="O11" s="12">
        <v>7777068.6205660729</v>
      </c>
      <c r="P11" s="12">
        <v>8755203.0188070983</v>
      </c>
      <c r="Q11" s="12">
        <v>9208959.3315516375</v>
      </c>
      <c r="R11" s="12">
        <v>8930281.2249347381</v>
      </c>
      <c r="S11" s="12">
        <v>8256931.2259062547</v>
      </c>
      <c r="T11" s="12">
        <v>9684806.6470157579</v>
      </c>
      <c r="U11" s="12">
        <v>10056064.761707952</v>
      </c>
      <c r="V11" s="12">
        <v>9959287.4169202521</v>
      </c>
      <c r="W11" s="12">
        <v>9585235.834012283</v>
      </c>
      <c r="X11" s="12">
        <v>10662412.297089992</v>
      </c>
      <c r="Y11" s="12">
        <v>11330609.825803228</v>
      </c>
      <c r="Z11" s="12">
        <v>5674578.8433472021</v>
      </c>
      <c r="AA11" s="12">
        <v>6572970.5911346553</v>
      </c>
      <c r="AB11" s="12">
        <v>6796422.6491486151</v>
      </c>
      <c r="AC11" s="12">
        <v>9308187.4130681492</v>
      </c>
      <c r="AD11" s="12">
        <v>9015742.46916366</v>
      </c>
      <c r="AE11" s="12">
        <v>8265725.0786854485</v>
      </c>
      <c r="AF11" s="12">
        <v>9684806.6470157579</v>
      </c>
      <c r="AG11" s="12">
        <v>10056064.761707952</v>
      </c>
      <c r="AH11" s="12">
        <v>9959287.4169202521</v>
      </c>
      <c r="AI11" s="12">
        <v>9585235.834012283</v>
      </c>
      <c r="AJ11" s="12">
        <v>10662412.297089992</v>
      </c>
      <c r="AK11" s="12">
        <v>11330609.825803228</v>
      </c>
    </row>
    <row r="12" spans="1:37">
      <c r="A12" s="6" t="s">
        <v>58</v>
      </c>
      <c r="B12" s="12">
        <v>892676.62475800025</v>
      </c>
      <c r="C12" s="12">
        <v>1000724.3511609997</v>
      </c>
      <c r="D12" s="12">
        <v>889980.4853269998</v>
      </c>
      <c r="E12" s="12">
        <v>1311756.0769539995</v>
      </c>
      <c r="F12" s="12">
        <v>1458682.0300739999</v>
      </c>
      <c r="G12" s="12">
        <v>1855956.3175499998</v>
      </c>
      <c r="H12" s="12">
        <v>2211696.3702419996</v>
      </c>
      <c r="I12" s="12">
        <v>2378171.5723450007</v>
      </c>
      <c r="J12" s="12">
        <v>2448250.0580720003</v>
      </c>
      <c r="K12" s="12">
        <v>2261757.1810379983</v>
      </c>
      <c r="L12" s="12">
        <v>2334997.801229001</v>
      </c>
      <c r="M12" s="12">
        <v>2073068</v>
      </c>
      <c r="N12" s="12">
        <v>1993070.5276749982</v>
      </c>
      <c r="O12" s="12">
        <v>1719638.7933380017</v>
      </c>
      <c r="P12" s="12">
        <v>1964106.5108110001</v>
      </c>
      <c r="Q12" s="12">
        <v>2088523.6198090988</v>
      </c>
      <c r="R12" s="12">
        <v>2025321.4938100255</v>
      </c>
      <c r="S12" s="12">
        <v>1872610.7121963906</v>
      </c>
      <c r="T12" s="12">
        <v>2196442.2588201929</v>
      </c>
      <c r="U12" s="12">
        <v>2280640.8434446082</v>
      </c>
      <c r="V12" s="12">
        <v>2258692.4600090319</v>
      </c>
      <c r="W12" s="12">
        <v>2173860.3375287331</v>
      </c>
      <c r="X12" s="12">
        <v>2418155.9636514694</v>
      </c>
      <c r="Y12" s="12">
        <v>2569698.2032435425</v>
      </c>
      <c r="Z12" s="12">
        <v>1286952.3602079742</v>
      </c>
      <c r="AA12" s="12">
        <v>1490700.9399923452</v>
      </c>
      <c r="AB12" s="12">
        <v>1541378.2081021254</v>
      </c>
      <c r="AC12" s="12">
        <v>2111027.8121433542</v>
      </c>
      <c r="AD12" s="12">
        <v>2044703.4696364186</v>
      </c>
      <c r="AE12" s="12">
        <v>1874605.0927313927</v>
      </c>
      <c r="AF12" s="12">
        <v>2196442.2588201929</v>
      </c>
      <c r="AG12" s="12">
        <v>2280640.8434446082</v>
      </c>
      <c r="AH12" s="12">
        <v>2258692.4600090319</v>
      </c>
      <c r="AI12" s="12">
        <v>2173860.3375287331</v>
      </c>
      <c r="AJ12" s="12">
        <v>2418155.9636514694</v>
      </c>
      <c r="AK12" s="12">
        <v>2569698.2032435425</v>
      </c>
    </row>
    <row r="13" spans="1:37">
      <c r="A13" s="6" t="s">
        <v>59</v>
      </c>
      <c r="B13" s="12">
        <v>208605.406816</v>
      </c>
      <c r="C13" s="12">
        <v>379707.98461200006</v>
      </c>
      <c r="D13" s="12">
        <v>451601.22052199999</v>
      </c>
      <c r="E13" s="12">
        <v>709567.10091799998</v>
      </c>
      <c r="F13" s="12">
        <v>854832.09144600003</v>
      </c>
      <c r="G13" s="12">
        <v>901260.59277999995</v>
      </c>
      <c r="H13" s="12">
        <v>1073921.92172</v>
      </c>
      <c r="I13" s="12">
        <v>1185168.6569960001</v>
      </c>
      <c r="J13" s="12">
        <v>1098149.659796</v>
      </c>
      <c r="K13" s="12">
        <v>1096142.310178</v>
      </c>
      <c r="L13" s="12">
        <v>1147643.826782</v>
      </c>
      <c r="M13" s="12">
        <v>1083439</v>
      </c>
      <c r="N13" s="12">
        <v>681806.07952600019</v>
      </c>
      <c r="O13" s="12">
        <v>707430.92630399996</v>
      </c>
      <c r="P13" s="12">
        <v>1526073.8212879999</v>
      </c>
      <c r="Q13" s="12">
        <v>1007785.9687233302</v>
      </c>
      <c r="R13" s="12">
        <v>977288.72408064222</v>
      </c>
      <c r="S13" s="12">
        <v>903600.4107078393</v>
      </c>
      <c r="T13" s="12">
        <v>1059860.5007647921</v>
      </c>
      <c r="U13" s="12">
        <v>1100489.2738205669</v>
      </c>
      <c r="V13" s="12">
        <v>1089898.4082671504</v>
      </c>
      <c r="W13" s="12">
        <v>1048963.9309541869</v>
      </c>
      <c r="X13" s="12">
        <v>1166845.1470878485</v>
      </c>
      <c r="Y13" s="12">
        <v>1239969.5979110384</v>
      </c>
      <c r="Z13" s="12">
        <v>620999.69506283058</v>
      </c>
      <c r="AA13" s="12">
        <v>719315.5378459557</v>
      </c>
      <c r="AB13" s="12">
        <v>743769.09884467477</v>
      </c>
      <c r="AC13" s="12">
        <v>1018645.0315832403</v>
      </c>
      <c r="AD13" s="12">
        <v>986641.2078633057</v>
      </c>
      <c r="AE13" s="12">
        <v>904562.76933304546</v>
      </c>
      <c r="AF13" s="12">
        <v>1059860.5007647921</v>
      </c>
      <c r="AG13" s="12">
        <v>1100489.2738205669</v>
      </c>
      <c r="AH13" s="12">
        <v>1089898.4082671504</v>
      </c>
      <c r="AI13" s="12">
        <v>1048963.9309541869</v>
      </c>
      <c r="AJ13" s="12">
        <v>1166845.1470878485</v>
      </c>
      <c r="AK13" s="12">
        <v>1239969.5979110384</v>
      </c>
    </row>
    <row r="14" spans="1:37">
      <c r="A14" s="10" t="s">
        <v>60</v>
      </c>
      <c r="B14" s="11">
        <v>5955150.8347009346</v>
      </c>
      <c r="C14" s="11">
        <v>6781631.3589639878</v>
      </c>
      <c r="D14" s="11">
        <v>7000787.5045040473</v>
      </c>
      <c r="E14" s="11">
        <v>9009671.6825740002</v>
      </c>
      <c r="F14" s="11">
        <v>9573596.7984369919</v>
      </c>
      <c r="G14" s="11">
        <v>10033872.896096004</v>
      </c>
      <c r="H14" s="11">
        <v>12082515.350734008</v>
      </c>
      <c r="I14" s="11">
        <v>12559704.59366402</v>
      </c>
      <c r="J14" s="11">
        <v>12512645.655013971</v>
      </c>
      <c r="K14" s="11">
        <v>11921960.210211985</v>
      </c>
      <c r="L14" s="11">
        <v>12875595.670095049</v>
      </c>
      <c r="M14" s="11">
        <v>14115298</v>
      </c>
      <c r="N14" s="11">
        <v>12410544.074929941</v>
      </c>
      <c r="O14" s="11">
        <v>10204138.340208074</v>
      </c>
      <c r="P14" s="11">
        <v>12245383.3509061</v>
      </c>
      <c r="Q14" s="11">
        <v>12305268.920084067</v>
      </c>
      <c r="R14" s="11">
        <v>11932891.442825407</v>
      </c>
      <c r="S14" s="11">
        <v>11033142.348810485</v>
      </c>
      <c r="T14" s="11">
        <v>12941109.406600744</v>
      </c>
      <c r="U14" s="11">
        <v>13437194.878973126</v>
      </c>
      <c r="V14" s="11">
        <v>13307878.285196433</v>
      </c>
      <c r="W14" s="11">
        <v>12808060.102495203</v>
      </c>
      <c r="X14" s="11">
        <v>14247413.407829309</v>
      </c>
      <c r="Y14" s="11">
        <v>15140277.626957808</v>
      </c>
      <c r="Z14" s="11">
        <v>7582530.8986180071</v>
      </c>
      <c r="AA14" s="11">
        <v>8782987.0689729564</v>
      </c>
      <c r="AB14" s="11">
        <v>9081569.9560954161</v>
      </c>
      <c r="AC14" s="11">
        <v>12437860.256794743</v>
      </c>
      <c r="AD14" s="11">
        <v>12047087.146663383</v>
      </c>
      <c r="AE14" s="11">
        <v>11044892.940749887</v>
      </c>
      <c r="AF14" s="11">
        <v>12941109.406600744</v>
      </c>
      <c r="AG14" s="11">
        <v>13437194.878973126</v>
      </c>
      <c r="AH14" s="11">
        <v>13307878.285196433</v>
      </c>
      <c r="AI14" s="11">
        <v>12808060.102495203</v>
      </c>
      <c r="AJ14" s="11">
        <v>14247413.407829309</v>
      </c>
      <c r="AK14" s="11">
        <v>15140277.626957808</v>
      </c>
    </row>
    <row r="16" spans="1:37">
      <c r="A16" s="6" t="s">
        <v>61</v>
      </c>
    </row>
    <row r="17" spans="1:16">
      <c r="A17" s="6" t="s">
        <v>52</v>
      </c>
      <c r="B17" s="12">
        <v>339754</v>
      </c>
      <c r="C17" s="12">
        <v>583406</v>
      </c>
      <c r="D17" s="12">
        <v>923265</v>
      </c>
      <c r="E17" s="12">
        <v>1364157</v>
      </c>
      <c r="F17" s="12">
        <v>1834148</v>
      </c>
      <c r="G17" s="12">
        <v>1668535</v>
      </c>
      <c r="H17" s="12">
        <v>1946200</v>
      </c>
      <c r="I17" s="12">
        <v>2057876.424682</v>
      </c>
      <c r="J17" s="12">
        <v>2016536.433178999</v>
      </c>
      <c r="K17" s="12">
        <v>1874753.6696590004</v>
      </c>
      <c r="L17" s="12">
        <v>2213724.7850040011</v>
      </c>
      <c r="M17" s="12">
        <v>2428005.5876060007</v>
      </c>
      <c r="N17" s="12">
        <v>1559768.3559490049</v>
      </c>
      <c r="O17" s="12">
        <v>988000.91432500351</v>
      </c>
      <c r="P17" s="12">
        <v>1638134.9499839989</v>
      </c>
    </row>
    <row r="18" spans="1:16">
      <c r="A18" s="6" t="s">
        <v>53</v>
      </c>
      <c r="B18" s="12">
        <v>279513</v>
      </c>
      <c r="C18" s="12">
        <v>437790</v>
      </c>
      <c r="D18" s="12">
        <v>641742</v>
      </c>
      <c r="E18" s="12">
        <v>1285340</v>
      </c>
      <c r="F18" s="12">
        <v>1293690</v>
      </c>
      <c r="G18" s="12">
        <v>1273254</v>
      </c>
      <c r="H18" s="12">
        <v>1297260</v>
      </c>
      <c r="I18" s="12">
        <v>1383081.3516489994</v>
      </c>
      <c r="J18" s="12">
        <v>1264201.6800219982</v>
      </c>
      <c r="K18" s="12">
        <v>1468685.8141180011</v>
      </c>
      <c r="L18" s="12">
        <v>1931876.1591300024</v>
      </c>
      <c r="M18" s="12">
        <v>1742715.4729030004</v>
      </c>
      <c r="N18" s="12">
        <v>1198568.5141739964</v>
      </c>
      <c r="O18" s="12">
        <v>924542.22173499886</v>
      </c>
      <c r="P18" s="12">
        <v>1188898.7317969999</v>
      </c>
    </row>
    <row r="19" spans="1:16">
      <c r="A19" s="6" t="s">
        <v>54</v>
      </c>
      <c r="B19" s="12">
        <v>16429</v>
      </c>
      <c r="C19" s="12">
        <v>98631</v>
      </c>
      <c r="D19" s="12">
        <v>250991</v>
      </c>
      <c r="E19" s="12">
        <v>695510</v>
      </c>
      <c r="F19" s="12">
        <v>600317</v>
      </c>
      <c r="G19" s="12">
        <v>678729</v>
      </c>
      <c r="H19" s="12">
        <v>681589</v>
      </c>
      <c r="I19" s="12">
        <v>658680.31470999983</v>
      </c>
      <c r="J19" s="12">
        <v>724869.77447700023</v>
      </c>
      <c r="K19" s="12">
        <v>771860.20708600013</v>
      </c>
      <c r="L19" s="12">
        <v>895943.36542099982</v>
      </c>
      <c r="M19" s="12">
        <v>738412.00433600007</v>
      </c>
      <c r="N19" s="12">
        <v>479999.34397099999</v>
      </c>
      <c r="O19" s="12">
        <v>340305.97271100013</v>
      </c>
      <c r="P19" s="12">
        <v>530178.38952400011</v>
      </c>
    </row>
    <row r="20" spans="1:16">
      <c r="A20" s="6" t="s">
        <v>55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535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>
      <c r="A21" s="10" t="s">
        <v>56</v>
      </c>
      <c r="B21" s="11">
        <v>635696</v>
      </c>
      <c r="C21" s="11">
        <v>1119827</v>
      </c>
      <c r="D21" s="11">
        <v>1815998</v>
      </c>
      <c r="E21" s="11">
        <v>3345007</v>
      </c>
      <c r="F21" s="11">
        <v>3728155</v>
      </c>
      <c r="G21" s="11">
        <v>3621053</v>
      </c>
      <c r="H21" s="11">
        <v>3925049</v>
      </c>
      <c r="I21" s="11">
        <v>4099638.0910409987</v>
      </c>
      <c r="J21" s="11">
        <v>4005607.8876779974</v>
      </c>
      <c r="K21" s="11">
        <v>4115299.6908630016</v>
      </c>
      <c r="L21" s="11">
        <v>5041544.3095550034</v>
      </c>
      <c r="M21" s="11">
        <v>4909133.0648450013</v>
      </c>
      <c r="N21" s="11">
        <v>3238336.2140940013</v>
      </c>
      <c r="O21" s="11">
        <v>2252849.1087710024</v>
      </c>
      <c r="P21" s="11">
        <v>3357212.0713049988</v>
      </c>
    </row>
    <row r="22" spans="1:16">
      <c r="A22" s="10"/>
    </row>
    <row r="23" spans="1:16">
      <c r="A23" s="6" t="s">
        <v>57</v>
      </c>
      <c r="B23" s="12">
        <v>4796403</v>
      </c>
      <c r="C23" s="12">
        <v>5365380</v>
      </c>
      <c r="D23" s="12">
        <v>5616774</v>
      </c>
      <c r="E23" s="12">
        <v>6939335</v>
      </c>
      <c r="F23" s="12">
        <v>7208367</v>
      </c>
      <c r="G23" s="12">
        <v>7223246</v>
      </c>
      <c r="H23" s="12">
        <v>8737543</v>
      </c>
      <c r="I23" s="12">
        <v>8939548.8369230051</v>
      </c>
      <c r="J23" s="12">
        <v>8913750.1881559398</v>
      </c>
      <c r="K23" s="12">
        <v>8505690.4255860131</v>
      </c>
      <c r="L23" s="12">
        <v>9336230.4363559037</v>
      </c>
      <c r="M23" s="12">
        <v>10873598.130350772</v>
      </c>
      <c r="N23" s="12">
        <v>9655920.2637287565</v>
      </c>
      <c r="O23" s="12">
        <v>7706713.4681360219</v>
      </c>
      <c r="P23" s="12">
        <v>8673916.551019026</v>
      </c>
    </row>
    <row r="24" spans="1:16">
      <c r="A24" s="6" t="s">
        <v>58</v>
      </c>
      <c r="B24" s="12">
        <v>873604</v>
      </c>
      <c r="C24" s="12">
        <v>988600</v>
      </c>
      <c r="D24" s="12">
        <v>877836</v>
      </c>
      <c r="E24" s="12">
        <v>1296343</v>
      </c>
      <c r="F24" s="12">
        <v>1440142</v>
      </c>
      <c r="G24" s="12">
        <v>1843665</v>
      </c>
      <c r="H24" s="12">
        <v>2196731</v>
      </c>
      <c r="I24" s="12">
        <v>2363949.932345002</v>
      </c>
      <c r="J24" s="12">
        <v>2433114.7380720004</v>
      </c>
      <c r="K24" s="12">
        <v>2247221.8510379991</v>
      </c>
      <c r="L24" s="12">
        <v>2318671.1892290032</v>
      </c>
      <c r="M24" s="12">
        <v>2049188.7757399983</v>
      </c>
      <c r="N24" s="12">
        <v>1961265.021675003</v>
      </c>
      <c r="O24" s="12">
        <v>1692916.1513380026</v>
      </c>
      <c r="P24" s="12">
        <v>1947751.090810999</v>
      </c>
    </row>
    <row r="25" spans="1:16">
      <c r="A25" s="6" t="s">
        <v>59</v>
      </c>
      <c r="B25" s="12">
        <v>165100</v>
      </c>
      <c r="C25" s="12">
        <v>359528</v>
      </c>
      <c r="D25" s="12">
        <v>415391</v>
      </c>
      <c r="E25" s="12">
        <v>643552</v>
      </c>
      <c r="F25" s="12">
        <v>748826</v>
      </c>
      <c r="G25" s="12">
        <v>886216</v>
      </c>
      <c r="H25" s="12">
        <v>980522</v>
      </c>
      <c r="I25" s="12">
        <v>1101767.6569960001</v>
      </c>
      <c r="J25" s="12">
        <v>1012246.659796</v>
      </c>
      <c r="K25" s="12">
        <v>1025861.310178</v>
      </c>
      <c r="L25" s="12">
        <v>1092812.826782</v>
      </c>
      <c r="M25" s="12">
        <v>1026894.0333820004</v>
      </c>
      <c r="N25" s="12">
        <v>639947.63952600001</v>
      </c>
      <c r="O25" s="12">
        <v>661941.966304</v>
      </c>
      <c r="P25" s="12">
        <v>1441836.785288</v>
      </c>
    </row>
    <row r="26" spans="1:16">
      <c r="A26" s="10" t="s">
        <v>60</v>
      </c>
      <c r="B26" s="11">
        <v>5835107</v>
      </c>
      <c r="C26" s="11">
        <v>6713508</v>
      </c>
      <c r="D26" s="11">
        <v>6910001</v>
      </c>
      <c r="E26" s="11">
        <v>8879230</v>
      </c>
      <c r="F26" s="11">
        <v>9397335</v>
      </c>
      <c r="G26" s="11">
        <v>9953127</v>
      </c>
      <c r="H26" s="11">
        <v>11914796</v>
      </c>
      <c r="I26" s="11">
        <v>12405266.426264007</v>
      </c>
      <c r="J26" s="11">
        <v>12359111.58602394</v>
      </c>
      <c r="K26" s="11">
        <v>11778773.586802013</v>
      </c>
      <c r="L26" s="11">
        <v>12747714.452366907</v>
      </c>
      <c r="M26" s="11">
        <v>13949680.93947277</v>
      </c>
      <c r="N26" s="11">
        <v>12257132.92492976</v>
      </c>
      <c r="O26" s="11">
        <v>10061571.585778024</v>
      </c>
      <c r="P26" s="11">
        <v>12063504.427118026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05E2-D8EA-4A74-801E-D8EB29192FD9}">
  <dimension ref="A1:AK67"/>
  <sheetViews>
    <sheetView workbookViewId="0">
      <pane xSplit="1" ySplit="4" topLeftCell="B5" activePane="bottomRight" state="frozen"/>
      <selection pane="bottomRight" activeCell="B36" sqref="B36"/>
      <selection pane="bottomLeft" activeCell="A5" sqref="A5"/>
      <selection pane="topRight" activeCell="B1" sqref="B1"/>
    </sheetView>
  </sheetViews>
  <sheetFormatPr defaultColWidth="9.140625" defaultRowHeight="15"/>
  <cols>
    <col min="1" max="1" width="39.7109375" style="6" customWidth="1"/>
    <col min="2" max="2" width="12" style="6" customWidth="1"/>
    <col min="3" max="3" width="11.5703125" style="6" bestFit="1" customWidth="1"/>
    <col min="4" max="4" width="9.42578125" style="6" customWidth="1"/>
    <col min="5" max="8" width="9.140625" style="6"/>
    <col min="9" max="9" width="11.5703125" style="6" bestFit="1" customWidth="1"/>
    <col min="10" max="17" width="9.140625" style="6"/>
    <col min="18" max="18" width="8.85546875" style="6" customWidth="1"/>
    <col min="19" max="16384" width="9.140625" style="6"/>
  </cols>
  <sheetData>
    <row r="1" spans="1:37">
      <c r="A1" s="5" t="s">
        <v>62</v>
      </c>
    </row>
    <row r="2" spans="1:37">
      <c r="B2" s="7" t="s">
        <v>13</v>
      </c>
      <c r="C2" s="7" t="s">
        <v>13</v>
      </c>
      <c r="D2" s="7" t="s">
        <v>13</v>
      </c>
      <c r="E2" s="7" t="s">
        <v>13</v>
      </c>
      <c r="F2" s="7" t="s">
        <v>13</v>
      </c>
      <c r="G2" s="7" t="s">
        <v>13</v>
      </c>
      <c r="H2" s="7" t="s">
        <v>13</v>
      </c>
      <c r="I2" s="7" t="s">
        <v>13</v>
      </c>
      <c r="J2" s="7" t="s">
        <v>13</v>
      </c>
      <c r="K2" s="7" t="s">
        <v>13</v>
      </c>
      <c r="L2" s="7" t="s">
        <v>13</v>
      </c>
      <c r="M2" s="7" t="s">
        <v>13</v>
      </c>
      <c r="N2" s="7" t="s">
        <v>13</v>
      </c>
      <c r="O2" s="7" t="s">
        <v>13</v>
      </c>
      <c r="P2" s="7" t="s">
        <v>13</v>
      </c>
      <c r="Q2" s="7" t="s">
        <v>14</v>
      </c>
      <c r="R2" s="7" t="s">
        <v>14</v>
      </c>
      <c r="S2" s="7" t="s">
        <v>14</v>
      </c>
      <c r="T2" s="7" t="s">
        <v>14</v>
      </c>
      <c r="U2" s="7" t="s">
        <v>14</v>
      </c>
      <c r="V2" s="7" t="s">
        <v>14</v>
      </c>
      <c r="W2" s="7" t="s">
        <v>14</v>
      </c>
      <c r="X2" s="7" t="s">
        <v>14</v>
      </c>
      <c r="Y2" s="7" t="s">
        <v>14</v>
      </c>
      <c r="Z2" s="7" t="s">
        <v>14</v>
      </c>
      <c r="AA2" s="7" t="s">
        <v>14</v>
      </c>
      <c r="AB2" s="7" t="s">
        <v>14</v>
      </c>
      <c r="AC2" s="7" t="s">
        <v>14</v>
      </c>
      <c r="AD2" s="7" t="s">
        <v>14</v>
      </c>
      <c r="AE2" s="7" t="s">
        <v>14</v>
      </c>
      <c r="AF2" s="7" t="s">
        <v>14</v>
      </c>
      <c r="AG2" s="7" t="s">
        <v>14</v>
      </c>
      <c r="AH2" s="7" t="s">
        <v>14</v>
      </c>
      <c r="AI2" s="7" t="s">
        <v>14</v>
      </c>
      <c r="AJ2" s="7" t="s">
        <v>14</v>
      </c>
      <c r="AK2" s="7" t="s">
        <v>14</v>
      </c>
    </row>
    <row r="3" spans="1:37"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3" t="s">
        <v>28</v>
      </c>
      <c r="O3" s="13" t="s">
        <v>29</v>
      </c>
      <c r="P3" s="13" t="s">
        <v>30</v>
      </c>
      <c r="Q3" s="13" t="s">
        <v>31</v>
      </c>
      <c r="R3" s="13" t="s">
        <v>32</v>
      </c>
      <c r="S3" s="13" t="s">
        <v>33</v>
      </c>
      <c r="T3" s="13" t="s">
        <v>34</v>
      </c>
      <c r="U3" s="13" t="s">
        <v>35</v>
      </c>
      <c r="V3" s="13" t="s">
        <v>36</v>
      </c>
      <c r="W3" s="13" t="s">
        <v>37</v>
      </c>
      <c r="X3" s="13" t="s">
        <v>38</v>
      </c>
      <c r="Y3" s="13" t="s">
        <v>39</v>
      </c>
      <c r="Z3" s="13" t="s">
        <v>40</v>
      </c>
      <c r="AA3" s="13" t="s">
        <v>41</v>
      </c>
      <c r="AB3" s="13" t="s">
        <v>42</v>
      </c>
      <c r="AC3" s="13" t="s">
        <v>43</v>
      </c>
      <c r="AD3" s="13" t="s">
        <v>44</v>
      </c>
      <c r="AE3" s="13" t="s">
        <v>45</v>
      </c>
      <c r="AF3" s="13" t="s">
        <v>46</v>
      </c>
      <c r="AG3" s="13" t="s">
        <v>47</v>
      </c>
      <c r="AH3" s="13" t="s">
        <v>48</v>
      </c>
      <c r="AI3" s="13" t="s">
        <v>49</v>
      </c>
      <c r="AJ3" s="13" t="s">
        <v>50</v>
      </c>
      <c r="AK3" s="13" t="s">
        <v>51</v>
      </c>
    </row>
    <row r="4" spans="1:37">
      <c r="A4" s="14" t="s">
        <v>63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>
      <c r="A5" s="6" t="s">
        <v>64</v>
      </c>
      <c r="B5" s="16">
        <v>0.12338</v>
      </c>
      <c r="C5" s="16">
        <v>0.18863999999999997</v>
      </c>
      <c r="D5" s="16">
        <v>6.9849999999999995E-2</v>
      </c>
      <c r="E5" s="16">
        <v>0.47283000000000003</v>
      </c>
      <c r="F5" s="16">
        <v>0.23266999999999996</v>
      </c>
      <c r="G5" s="16">
        <v>0.124955</v>
      </c>
      <c r="H5" s="16">
        <v>0.59257000000000015</v>
      </c>
      <c r="I5" s="16">
        <v>0.22691</v>
      </c>
      <c r="J5" s="16">
        <v>6.3509999999999997E-2</v>
      </c>
      <c r="K5" s="16">
        <v>1.0757000000000001</v>
      </c>
      <c r="L5" s="16">
        <v>2.3147280000000001</v>
      </c>
      <c r="M5" s="16">
        <v>0.58929399999999998</v>
      </c>
      <c r="N5" s="16">
        <v>0.100607</v>
      </c>
      <c r="O5" s="16">
        <v>8.0661999999999998E-2</v>
      </c>
      <c r="P5" s="16">
        <v>0.150204</v>
      </c>
      <c r="Q5" s="16">
        <v>5.9784999999999991E-2</v>
      </c>
      <c r="R5" s="16">
        <v>0.12878700000000001</v>
      </c>
      <c r="S5" s="16">
        <v>0.32049700000000003</v>
      </c>
      <c r="T5" s="16">
        <v>7.826000000000001E-2</v>
      </c>
      <c r="U5" s="16">
        <v>7.7021999999999993E-2</v>
      </c>
      <c r="V5" s="16">
        <v>8.0615999999999993E-2</v>
      </c>
      <c r="W5" s="16">
        <v>2.1399999999999999E-2</v>
      </c>
      <c r="X5" s="16">
        <v>0.32027500000000003</v>
      </c>
      <c r="Y5" s="16">
        <v>2.5000000000000001E-2</v>
      </c>
      <c r="Z5" s="16">
        <v>0</v>
      </c>
      <c r="AA5" s="16">
        <v>1.04E-2</v>
      </c>
      <c r="AB5" s="16">
        <v>0</v>
      </c>
      <c r="AC5" s="16">
        <v>4.64E-3</v>
      </c>
      <c r="AD5" s="16">
        <v>0.80435000000000001</v>
      </c>
      <c r="AE5" s="16">
        <v>0</v>
      </c>
      <c r="AF5" s="16">
        <v>0.623</v>
      </c>
      <c r="AG5" s="16">
        <v>0</v>
      </c>
      <c r="AH5" s="16">
        <v>0</v>
      </c>
      <c r="AI5" s="16">
        <v>0.19500000000000001</v>
      </c>
      <c r="AJ5" s="16">
        <v>0.249</v>
      </c>
      <c r="AK5" s="16">
        <v>4.1979999999999995</v>
      </c>
    </row>
    <row r="6" spans="1:37">
      <c r="A6" s="6" t="s">
        <v>65</v>
      </c>
      <c r="B6" s="16">
        <v>0.96631400000000012</v>
      </c>
      <c r="C6" s="16">
        <v>0.52850500000000011</v>
      </c>
      <c r="D6" s="16">
        <v>1.2815049999999997</v>
      </c>
      <c r="E6" s="16">
        <v>2.109249999999999</v>
      </c>
      <c r="F6" s="16">
        <v>1.6014900000000001</v>
      </c>
      <c r="G6" s="16">
        <v>0.26062000000000002</v>
      </c>
      <c r="H6" s="16">
        <v>0.39801000000000009</v>
      </c>
      <c r="I6" s="17">
        <v>7.3796850000000003</v>
      </c>
      <c r="J6" s="17">
        <v>1.1931399999999996</v>
      </c>
      <c r="K6" s="17">
        <v>3.5220549999999995</v>
      </c>
      <c r="L6" s="17">
        <v>0.23599999999999999</v>
      </c>
      <c r="M6" s="17">
        <v>0.56682700000000019</v>
      </c>
      <c r="N6" s="17">
        <v>0.45016000000000006</v>
      </c>
      <c r="O6" s="17">
        <v>0.68678500000000009</v>
      </c>
      <c r="P6" s="17">
        <v>0.44413000000000025</v>
      </c>
      <c r="Q6" s="17">
        <v>1.4473799999999999</v>
      </c>
      <c r="R6" s="17">
        <v>0.66145400000000021</v>
      </c>
      <c r="S6" s="17">
        <v>0.95193200000000033</v>
      </c>
      <c r="T6" s="17">
        <v>0.60621800000000003</v>
      </c>
      <c r="U6" s="17">
        <v>0.34081899999999998</v>
      </c>
      <c r="V6" s="17">
        <v>1.4643200000000001</v>
      </c>
      <c r="W6" s="17">
        <v>2.10046</v>
      </c>
      <c r="X6" s="17">
        <v>9.9959999999999993E-2</v>
      </c>
      <c r="Y6" s="17">
        <v>1.036486</v>
      </c>
      <c r="Z6" s="16">
        <v>0.24698999999999999</v>
      </c>
      <c r="AA6" s="16">
        <v>4.64E-3</v>
      </c>
      <c r="AB6" s="16">
        <v>0</v>
      </c>
      <c r="AC6" s="16">
        <v>4.3679999999999997E-2</v>
      </c>
      <c r="AD6" s="16">
        <v>0.15812999999999999</v>
      </c>
      <c r="AE6" s="16">
        <v>6.25E-2</v>
      </c>
      <c r="AF6" s="16">
        <v>1.0603229999999999</v>
      </c>
      <c r="AG6" s="16">
        <v>0</v>
      </c>
      <c r="AH6" s="16">
        <v>1.9815999999999998</v>
      </c>
      <c r="AI6" s="16">
        <v>1.028565</v>
      </c>
      <c r="AJ6" s="16">
        <v>0</v>
      </c>
      <c r="AK6" s="16">
        <v>7.1210000000000004</v>
      </c>
    </row>
    <row r="7" spans="1:37">
      <c r="A7" s="18"/>
    </row>
    <row r="8" spans="1:37">
      <c r="A8" s="15" t="s">
        <v>66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pans="1:37">
      <c r="B9" s="19" t="s">
        <v>67</v>
      </c>
      <c r="P9" s="19" t="s">
        <v>68</v>
      </c>
    </row>
    <row r="10" spans="1:37">
      <c r="A10" s="20" t="s">
        <v>69</v>
      </c>
      <c r="B10" s="21" t="s">
        <v>16</v>
      </c>
      <c r="C10" s="21" t="s">
        <v>17</v>
      </c>
      <c r="D10" s="21" t="s">
        <v>18</v>
      </c>
      <c r="E10" s="21" t="s">
        <v>19</v>
      </c>
      <c r="F10" s="21" t="s">
        <v>20</v>
      </c>
      <c r="G10" s="21" t="s">
        <v>21</v>
      </c>
      <c r="H10" s="21" t="s">
        <v>22</v>
      </c>
      <c r="I10" s="21" t="s">
        <v>23</v>
      </c>
      <c r="J10" s="21" t="s">
        <v>24</v>
      </c>
      <c r="K10" s="21" t="s">
        <v>25</v>
      </c>
      <c r="L10" s="21" t="s">
        <v>26</v>
      </c>
      <c r="M10" s="21" t="s">
        <v>27</v>
      </c>
      <c r="N10" s="21" t="s">
        <v>28</v>
      </c>
      <c r="O10" s="21" t="s">
        <v>29</v>
      </c>
      <c r="P10" s="21" t="s">
        <v>30</v>
      </c>
      <c r="Q10" s="21" t="s">
        <v>31</v>
      </c>
      <c r="R10" s="21" t="s">
        <v>32</v>
      </c>
      <c r="S10" s="21" t="s">
        <v>33</v>
      </c>
      <c r="T10" s="21" t="s">
        <v>34</v>
      </c>
      <c r="U10" s="21" t="s">
        <v>35</v>
      </c>
      <c r="V10" s="21" t="s">
        <v>36</v>
      </c>
      <c r="W10" s="21" t="s">
        <v>37</v>
      </c>
      <c r="X10" s="21" t="s">
        <v>38</v>
      </c>
      <c r="Y10" s="21" t="s">
        <v>39</v>
      </c>
      <c r="Z10" s="21" t="s">
        <v>40</v>
      </c>
      <c r="AA10" s="21" t="s">
        <v>41</v>
      </c>
      <c r="AB10" s="21" t="s">
        <v>42</v>
      </c>
      <c r="AC10" s="21" t="s">
        <v>43</v>
      </c>
      <c r="AD10" s="21" t="s">
        <v>44</v>
      </c>
      <c r="AE10" s="21" t="s">
        <v>45</v>
      </c>
      <c r="AF10" s="21" t="s">
        <v>46</v>
      </c>
      <c r="AG10" s="21" t="s">
        <v>47</v>
      </c>
      <c r="AH10" s="21" t="s">
        <v>48</v>
      </c>
      <c r="AI10" s="21" t="s">
        <v>49</v>
      </c>
      <c r="AJ10" s="21" t="s">
        <v>50</v>
      </c>
      <c r="AK10" s="21" t="s">
        <v>51</v>
      </c>
    </row>
    <row r="11" spans="1:37">
      <c r="A11" s="22" t="s">
        <v>70</v>
      </c>
      <c r="B11" s="23">
        <f>B5*1000</f>
        <v>123.38000000000001</v>
      </c>
      <c r="C11" s="23">
        <f t="shared" ref="C11:AK11" si="0">C5*1000</f>
        <v>188.64</v>
      </c>
      <c r="D11" s="23">
        <f t="shared" si="0"/>
        <v>69.849999999999994</v>
      </c>
      <c r="E11" s="23">
        <f t="shared" si="0"/>
        <v>472.83000000000004</v>
      </c>
      <c r="F11" s="23">
        <f t="shared" si="0"/>
        <v>232.66999999999996</v>
      </c>
      <c r="G11" s="23">
        <f t="shared" si="0"/>
        <v>124.955</v>
      </c>
      <c r="H11" s="23">
        <f t="shared" si="0"/>
        <v>592.57000000000016</v>
      </c>
      <c r="I11" s="23">
        <f t="shared" si="0"/>
        <v>226.91</v>
      </c>
      <c r="J11" s="23">
        <f t="shared" si="0"/>
        <v>63.51</v>
      </c>
      <c r="K11" s="23">
        <f t="shared" si="0"/>
        <v>1075.7</v>
      </c>
      <c r="L11" s="23">
        <f t="shared" si="0"/>
        <v>2314.7280000000001</v>
      </c>
      <c r="M11" s="23">
        <f t="shared" si="0"/>
        <v>589.29399999999998</v>
      </c>
      <c r="N11" s="23">
        <f t="shared" si="0"/>
        <v>100.607</v>
      </c>
      <c r="O11" s="23">
        <f t="shared" si="0"/>
        <v>80.661999999999992</v>
      </c>
      <c r="P11" s="23">
        <f t="shared" si="0"/>
        <v>150.20400000000001</v>
      </c>
      <c r="Q11" s="23">
        <f t="shared" si="0"/>
        <v>59.784999999999989</v>
      </c>
      <c r="R11" s="23">
        <f t="shared" si="0"/>
        <v>128.78700000000001</v>
      </c>
      <c r="S11" s="23">
        <f t="shared" si="0"/>
        <v>320.49700000000001</v>
      </c>
      <c r="T11" s="23">
        <f t="shared" si="0"/>
        <v>78.260000000000005</v>
      </c>
      <c r="U11" s="23">
        <f t="shared" si="0"/>
        <v>77.021999999999991</v>
      </c>
      <c r="V11" s="23">
        <f t="shared" si="0"/>
        <v>80.616</v>
      </c>
      <c r="W11" s="23">
        <f t="shared" si="0"/>
        <v>21.4</v>
      </c>
      <c r="X11" s="23">
        <f t="shared" si="0"/>
        <v>320.27500000000003</v>
      </c>
      <c r="Y11" s="23">
        <f t="shared" si="0"/>
        <v>25</v>
      </c>
      <c r="Z11" s="23">
        <f t="shared" si="0"/>
        <v>0</v>
      </c>
      <c r="AA11" s="23">
        <f t="shared" si="0"/>
        <v>10.4</v>
      </c>
      <c r="AB11" s="23">
        <f t="shared" si="0"/>
        <v>0</v>
      </c>
      <c r="AC11" s="23">
        <f t="shared" si="0"/>
        <v>4.6399999999999997</v>
      </c>
      <c r="AD11" s="23">
        <f t="shared" si="0"/>
        <v>804.35</v>
      </c>
      <c r="AE11" s="23">
        <f t="shared" si="0"/>
        <v>0</v>
      </c>
      <c r="AF11" s="23">
        <f t="shared" si="0"/>
        <v>623</v>
      </c>
      <c r="AG11" s="23">
        <f t="shared" si="0"/>
        <v>0</v>
      </c>
      <c r="AH11" s="23">
        <f t="shared" si="0"/>
        <v>0</v>
      </c>
      <c r="AI11" s="23">
        <f t="shared" si="0"/>
        <v>195</v>
      </c>
      <c r="AJ11" s="23">
        <f t="shared" si="0"/>
        <v>249</v>
      </c>
      <c r="AK11" s="23">
        <f t="shared" si="0"/>
        <v>4197.9999999999991</v>
      </c>
    </row>
    <row r="12" spans="1:37">
      <c r="A12" s="22" t="s">
        <v>71</v>
      </c>
      <c r="B12" s="24">
        <v>1</v>
      </c>
      <c r="C12" s="24">
        <v>1</v>
      </c>
      <c r="D12" s="24">
        <v>1</v>
      </c>
      <c r="E12" s="24">
        <v>1</v>
      </c>
      <c r="F12" s="24">
        <v>1</v>
      </c>
      <c r="G12" s="24">
        <v>1</v>
      </c>
      <c r="H12" s="24">
        <v>1</v>
      </c>
      <c r="I12" s="24">
        <v>1</v>
      </c>
      <c r="J12" s="24">
        <v>1</v>
      </c>
      <c r="K12" s="24">
        <v>1</v>
      </c>
      <c r="L12" s="24">
        <v>1</v>
      </c>
      <c r="M12" s="24">
        <v>1</v>
      </c>
      <c r="N12" s="24">
        <v>1</v>
      </c>
      <c r="O12" s="24">
        <v>1</v>
      </c>
      <c r="P12" s="24">
        <v>1</v>
      </c>
      <c r="Q12" s="24">
        <v>1</v>
      </c>
      <c r="R12" s="24">
        <v>1</v>
      </c>
      <c r="S12" s="24">
        <v>1</v>
      </c>
      <c r="T12" s="24">
        <v>1</v>
      </c>
      <c r="U12" s="24">
        <v>1</v>
      </c>
      <c r="V12" s="24">
        <v>1</v>
      </c>
      <c r="W12" s="24">
        <v>1</v>
      </c>
      <c r="X12" s="24">
        <v>0.13824057450628399</v>
      </c>
      <c r="Y12" s="24">
        <v>1</v>
      </c>
      <c r="Z12" s="24">
        <v>1</v>
      </c>
      <c r="AA12" s="24">
        <v>1</v>
      </c>
      <c r="AB12" s="24">
        <v>1</v>
      </c>
      <c r="AC12" s="24">
        <v>1.6533637400227952E-2</v>
      </c>
      <c r="AD12" s="24">
        <v>1</v>
      </c>
      <c r="AE12" s="24">
        <v>1</v>
      </c>
      <c r="AF12" s="24">
        <v>1</v>
      </c>
      <c r="AG12" s="24">
        <v>1</v>
      </c>
      <c r="AH12" s="24">
        <v>1</v>
      </c>
      <c r="AI12" s="24">
        <v>1</v>
      </c>
      <c r="AJ12" s="24">
        <v>1</v>
      </c>
      <c r="AK12" s="24">
        <v>1</v>
      </c>
    </row>
    <row r="13" spans="1:37" ht="15.75" thickBot="1">
      <c r="A13" s="25" t="s">
        <v>72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0.8617594254937162</v>
      </c>
      <c r="Y13" s="26">
        <v>0</v>
      </c>
      <c r="Z13" s="26">
        <v>0</v>
      </c>
      <c r="AA13" s="26">
        <v>0</v>
      </c>
      <c r="AB13" s="26">
        <v>0</v>
      </c>
      <c r="AC13" s="27">
        <v>0.98346636259977205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</row>
    <row r="14" spans="1:37">
      <c r="A14" s="28" t="s">
        <v>73</v>
      </c>
      <c r="B14" s="29">
        <f>$C$30+(B11*B12)</f>
        <v>110354.94500000001</v>
      </c>
      <c r="C14" s="29">
        <f>B14+(C11*C12)</f>
        <v>110543.58500000001</v>
      </c>
      <c r="D14" s="29">
        <f t="shared" ref="D14:AK14" si="1">C14+(D11*D12)</f>
        <v>110613.43500000001</v>
      </c>
      <c r="E14" s="29">
        <f t="shared" si="1"/>
        <v>111086.26500000001</v>
      </c>
      <c r="F14" s="29">
        <f t="shared" si="1"/>
        <v>111318.93500000001</v>
      </c>
      <c r="G14" s="29">
        <f t="shared" si="1"/>
        <v>111443.89000000001</v>
      </c>
      <c r="H14" s="29">
        <f t="shared" si="1"/>
        <v>112036.46000000002</v>
      </c>
      <c r="I14" s="29">
        <f t="shared" si="1"/>
        <v>112263.37000000002</v>
      </c>
      <c r="J14" s="29">
        <f t="shared" si="1"/>
        <v>112326.88000000002</v>
      </c>
      <c r="K14" s="29">
        <f t="shared" si="1"/>
        <v>113402.58000000002</v>
      </c>
      <c r="L14" s="29">
        <f t="shared" si="1"/>
        <v>115717.30800000002</v>
      </c>
      <c r="M14" s="29">
        <f t="shared" si="1"/>
        <v>116306.60200000001</v>
      </c>
      <c r="N14" s="29">
        <f t="shared" si="1"/>
        <v>116407.20900000002</v>
      </c>
      <c r="O14" s="29">
        <f t="shared" si="1"/>
        <v>116487.87100000001</v>
      </c>
      <c r="P14" s="29">
        <f t="shared" si="1"/>
        <v>116638.07500000001</v>
      </c>
      <c r="Q14" s="29">
        <f t="shared" si="1"/>
        <v>116697.86000000002</v>
      </c>
      <c r="R14" s="29">
        <f t="shared" si="1"/>
        <v>116826.64700000001</v>
      </c>
      <c r="S14" s="29">
        <f t="shared" si="1"/>
        <v>117147.14400000001</v>
      </c>
      <c r="T14" s="29">
        <f t="shared" si="1"/>
        <v>117225.40400000001</v>
      </c>
      <c r="U14" s="29">
        <f t="shared" si="1"/>
        <v>117302.42600000001</v>
      </c>
      <c r="V14" s="29">
        <f t="shared" si="1"/>
        <v>117383.042</v>
      </c>
      <c r="W14" s="29">
        <f t="shared" si="1"/>
        <v>117404.442</v>
      </c>
      <c r="X14" s="29">
        <f t="shared" si="1"/>
        <v>117448.71699999999</v>
      </c>
      <c r="Y14" s="29">
        <f t="shared" si="1"/>
        <v>117473.71699999999</v>
      </c>
      <c r="Z14" s="29">
        <f t="shared" si="1"/>
        <v>117473.71699999999</v>
      </c>
      <c r="AA14" s="29">
        <f t="shared" si="1"/>
        <v>117484.11699999998</v>
      </c>
      <c r="AB14" s="29">
        <f t="shared" si="1"/>
        <v>117484.11699999998</v>
      </c>
      <c r="AC14" s="29">
        <f t="shared" si="1"/>
        <v>117484.19371607753</v>
      </c>
      <c r="AD14" s="29">
        <f t="shared" si="1"/>
        <v>118288.54371607753</v>
      </c>
      <c r="AE14" s="29">
        <f t="shared" si="1"/>
        <v>118288.54371607753</v>
      </c>
      <c r="AF14" s="29">
        <f t="shared" si="1"/>
        <v>118911.54371607753</v>
      </c>
      <c r="AG14" s="29">
        <f t="shared" si="1"/>
        <v>118911.54371607753</v>
      </c>
      <c r="AH14" s="29">
        <f t="shared" si="1"/>
        <v>118911.54371607753</v>
      </c>
      <c r="AI14" s="29">
        <f t="shared" si="1"/>
        <v>119106.54371607753</v>
      </c>
      <c r="AJ14" s="29">
        <f t="shared" si="1"/>
        <v>119355.54371607753</v>
      </c>
      <c r="AK14" s="29">
        <f t="shared" si="1"/>
        <v>123553.54371607753</v>
      </c>
    </row>
    <row r="17" spans="1:37">
      <c r="A17" s="30"/>
      <c r="B17" s="19" t="s">
        <v>74</v>
      </c>
      <c r="P17" s="19" t="s">
        <v>75</v>
      </c>
    </row>
    <row r="18" spans="1:37">
      <c r="A18" s="20" t="s">
        <v>76</v>
      </c>
      <c r="B18" s="21" t="s">
        <v>16</v>
      </c>
      <c r="C18" s="21" t="s">
        <v>17</v>
      </c>
      <c r="D18" s="21" t="s">
        <v>18</v>
      </c>
      <c r="E18" s="21" t="s">
        <v>19</v>
      </c>
      <c r="F18" s="21" t="s">
        <v>20</v>
      </c>
      <c r="G18" s="21" t="s">
        <v>21</v>
      </c>
      <c r="H18" s="21" t="s">
        <v>22</v>
      </c>
      <c r="I18" s="21" t="s">
        <v>23</v>
      </c>
      <c r="J18" s="21" t="s">
        <v>24</v>
      </c>
      <c r="K18" s="21" t="s">
        <v>25</v>
      </c>
      <c r="L18" s="21" t="s">
        <v>26</v>
      </c>
      <c r="M18" s="21" t="s">
        <v>27</v>
      </c>
      <c r="N18" s="21" t="s">
        <v>28</v>
      </c>
      <c r="O18" s="21" t="s">
        <v>29</v>
      </c>
      <c r="P18" s="21" t="s">
        <v>30</v>
      </c>
      <c r="Q18" s="21" t="s">
        <v>31</v>
      </c>
      <c r="R18" s="21" t="s">
        <v>32</v>
      </c>
      <c r="S18" s="21" t="s">
        <v>33</v>
      </c>
      <c r="T18" s="21" t="s">
        <v>34</v>
      </c>
      <c r="U18" s="21" t="s">
        <v>35</v>
      </c>
      <c r="V18" s="21" t="s">
        <v>36</v>
      </c>
      <c r="W18" s="21" t="s">
        <v>37</v>
      </c>
      <c r="X18" s="21" t="s">
        <v>38</v>
      </c>
      <c r="Y18" s="21" t="s">
        <v>39</v>
      </c>
      <c r="Z18" s="21" t="s">
        <v>40</v>
      </c>
      <c r="AA18" s="21" t="s">
        <v>41</v>
      </c>
      <c r="AB18" s="21" t="s">
        <v>42</v>
      </c>
      <c r="AC18" s="21" t="s">
        <v>43</v>
      </c>
      <c r="AD18" s="21" t="s">
        <v>44</v>
      </c>
      <c r="AE18" s="21" t="s">
        <v>45</v>
      </c>
      <c r="AF18" s="21" t="s">
        <v>46</v>
      </c>
      <c r="AG18" s="21" t="s">
        <v>47</v>
      </c>
      <c r="AH18" s="21" t="s">
        <v>48</v>
      </c>
      <c r="AI18" s="21" t="s">
        <v>49</v>
      </c>
      <c r="AJ18" s="21" t="s">
        <v>50</v>
      </c>
      <c r="AK18" s="21" t="s">
        <v>51</v>
      </c>
    </row>
    <row r="19" spans="1:37">
      <c r="A19" s="22" t="s">
        <v>77</v>
      </c>
      <c r="B19" s="23">
        <f>B6*1000</f>
        <v>966.31400000000008</v>
      </c>
      <c r="C19" s="23">
        <f t="shared" ref="C19:AK19" si="2">C6*1000</f>
        <v>528.50500000000011</v>
      </c>
      <c r="D19" s="23">
        <f t="shared" si="2"/>
        <v>1281.5049999999997</v>
      </c>
      <c r="E19" s="23">
        <f t="shared" si="2"/>
        <v>2109.2499999999991</v>
      </c>
      <c r="F19" s="23">
        <f t="shared" si="2"/>
        <v>1601.49</v>
      </c>
      <c r="G19" s="23">
        <f t="shared" si="2"/>
        <v>260.62</v>
      </c>
      <c r="H19" s="23">
        <f t="shared" si="2"/>
        <v>398.0100000000001</v>
      </c>
      <c r="I19" s="23">
        <f t="shared" si="2"/>
        <v>7379.6850000000004</v>
      </c>
      <c r="J19" s="23">
        <f t="shared" si="2"/>
        <v>1193.1399999999996</v>
      </c>
      <c r="K19" s="23">
        <f t="shared" si="2"/>
        <v>3522.0549999999994</v>
      </c>
      <c r="L19" s="23">
        <f t="shared" si="2"/>
        <v>236</v>
      </c>
      <c r="M19" s="23">
        <f t="shared" si="2"/>
        <v>566.82700000000023</v>
      </c>
      <c r="N19" s="23">
        <f t="shared" si="2"/>
        <v>450.16000000000008</v>
      </c>
      <c r="O19" s="23">
        <f t="shared" si="2"/>
        <v>686.78500000000008</v>
      </c>
      <c r="P19" s="23">
        <f t="shared" si="2"/>
        <v>444.13000000000022</v>
      </c>
      <c r="Q19" s="23">
        <f t="shared" si="2"/>
        <v>1447.3799999999999</v>
      </c>
      <c r="R19" s="23">
        <f t="shared" si="2"/>
        <v>661.45400000000018</v>
      </c>
      <c r="S19" s="23">
        <f t="shared" si="2"/>
        <v>951.93200000000036</v>
      </c>
      <c r="T19" s="23">
        <f t="shared" si="2"/>
        <v>606.21800000000007</v>
      </c>
      <c r="U19" s="23">
        <f t="shared" si="2"/>
        <v>340.81899999999996</v>
      </c>
      <c r="V19" s="23">
        <f t="shared" si="2"/>
        <v>1464.3200000000002</v>
      </c>
      <c r="W19" s="23">
        <f t="shared" si="2"/>
        <v>2100.46</v>
      </c>
      <c r="X19" s="23">
        <f t="shared" si="2"/>
        <v>99.96</v>
      </c>
      <c r="Y19" s="23">
        <f t="shared" si="2"/>
        <v>1036.4860000000001</v>
      </c>
      <c r="Z19" s="23">
        <f t="shared" si="2"/>
        <v>246.98999999999998</v>
      </c>
      <c r="AA19" s="23">
        <f t="shared" si="2"/>
        <v>4.6399999999999997</v>
      </c>
      <c r="AB19" s="23">
        <f t="shared" si="2"/>
        <v>0</v>
      </c>
      <c r="AC19" s="23">
        <f t="shared" si="2"/>
        <v>43.68</v>
      </c>
      <c r="AD19" s="23">
        <f>AD6*1000</f>
        <v>158.13</v>
      </c>
      <c r="AE19" s="23">
        <f t="shared" si="2"/>
        <v>62.5</v>
      </c>
      <c r="AF19" s="23">
        <f>AF6*1000</f>
        <v>1060.3229999999999</v>
      </c>
      <c r="AG19" s="23">
        <f t="shared" si="2"/>
        <v>0</v>
      </c>
      <c r="AH19" s="23">
        <f t="shared" si="2"/>
        <v>1981.6</v>
      </c>
      <c r="AI19" s="23">
        <f t="shared" si="2"/>
        <v>1028.5650000000001</v>
      </c>
      <c r="AJ19" s="23">
        <f t="shared" si="2"/>
        <v>0</v>
      </c>
      <c r="AK19" s="23">
        <f t="shared" si="2"/>
        <v>7121</v>
      </c>
    </row>
    <row r="20" spans="1:37">
      <c r="A20" s="22" t="s">
        <v>71</v>
      </c>
      <c r="B20" s="31">
        <v>1</v>
      </c>
      <c r="C20" s="31">
        <v>0.97824050860445988</v>
      </c>
      <c r="D20" s="31">
        <v>0.3234517227790763</v>
      </c>
      <c r="E20" s="31">
        <v>1</v>
      </c>
      <c r="F20" s="31">
        <v>0.82828490967786239</v>
      </c>
      <c r="G20" s="31">
        <v>1</v>
      </c>
      <c r="H20" s="31">
        <v>1</v>
      </c>
      <c r="I20" s="31">
        <v>1</v>
      </c>
      <c r="J20" s="31">
        <v>1</v>
      </c>
      <c r="K20" s="31">
        <v>1</v>
      </c>
      <c r="L20" s="31">
        <v>1</v>
      </c>
      <c r="M20" s="31">
        <v>1</v>
      </c>
      <c r="N20" s="31">
        <v>1</v>
      </c>
      <c r="O20" s="31">
        <v>1</v>
      </c>
      <c r="P20" s="31">
        <v>1</v>
      </c>
      <c r="Q20" s="24">
        <v>1</v>
      </c>
      <c r="R20" s="24">
        <v>1</v>
      </c>
      <c r="S20" s="31">
        <v>1</v>
      </c>
      <c r="T20" s="31">
        <v>1</v>
      </c>
      <c r="U20" s="31">
        <v>1</v>
      </c>
      <c r="V20" s="31">
        <v>1</v>
      </c>
      <c r="W20" s="31">
        <v>1</v>
      </c>
      <c r="X20" s="31">
        <v>1</v>
      </c>
      <c r="Y20" s="31">
        <v>1</v>
      </c>
      <c r="Z20" s="31">
        <v>1</v>
      </c>
      <c r="AA20" s="31">
        <v>1</v>
      </c>
      <c r="AB20" s="31">
        <v>1</v>
      </c>
      <c r="AC20" s="31">
        <v>1</v>
      </c>
      <c r="AD20" s="31">
        <v>1</v>
      </c>
      <c r="AE20" s="31">
        <v>1</v>
      </c>
      <c r="AF20" s="31">
        <v>1</v>
      </c>
      <c r="AG20" s="31">
        <v>1</v>
      </c>
      <c r="AH20" s="31">
        <v>1</v>
      </c>
      <c r="AI20" s="31">
        <v>1</v>
      </c>
      <c r="AJ20" s="31">
        <v>1</v>
      </c>
      <c r="AK20" s="31">
        <v>1</v>
      </c>
    </row>
    <row r="21" spans="1:37">
      <c r="A21" s="22" t="s">
        <v>78</v>
      </c>
      <c r="B21" s="31">
        <v>0</v>
      </c>
      <c r="C21" s="31">
        <v>0</v>
      </c>
      <c r="D21" s="31">
        <v>0.67654827722092403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</row>
    <row r="22" spans="1:37">
      <c r="A22" s="22" t="s">
        <v>79</v>
      </c>
      <c r="B22" s="31">
        <v>0</v>
      </c>
      <c r="C22" s="31">
        <v>0</v>
      </c>
      <c r="D22" s="31">
        <v>0</v>
      </c>
      <c r="E22" s="31">
        <v>0</v>
      </c>
      <c r="F22" s="31">
        <v>0.17171509032213753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</row>
    <row r="23" spans="1:37">
      <c r="A23" s="32" t="s">
        <v>80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3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</row>
    <row r="24" spans="1:37" ht="15.75" thickBot="1">
      <c r="A24" s="34" t="s">
        <v>81</v>
      </c>
      <c r="B24" s="35">
        <v>0</v>
      </c>
      <c r="C24" s="35">
        <v>2.1759491395540245E-2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</row>
    <row r="25" spans="1:37">
      <c r="A25" s="28" t="s">
        <v>73</v>
      </c>
      <c r="B25" s="36">
        <f>$C$34+(B19*B20)+(B19*B21)+(B19*B22)+(B19*B24)</f>
        <v>217703.977000001</v>
      </c>
      <c r="C25" s="36">
        <f>B25+(C19*C20)+(C19*C21)+(C19*C22)+(C19*C24)+(C19*C23)</f>
        <v>218232.48200000101</v>
      </c>
      <c r="D25" s="36">
        <f t="shared" ref="D25:AK25" si="3">C25+(D19*D20)+(D19*D21)+(D19*D22)+(D19*D24)+(D19*D23)</f>
        <v>219513.98700000101</v>
      </c>
      <c r="E25" s="36">
        <f t="shared" si="3"/>
        <v>221623.23700000101</v>
      </c>
      <c r="F25" s="36">
        <f t="shared" si="3"/>
        <v>223224.727000001</v>
      </c>
      <c r="G25" s="36">
        <f t="shared" si="3"/>
        <v>223485.347000001</v>
      </c>
      <c r="H25" s="36">
        <f t="shared" si="3"/>
        <v>223883.35700000101</v>
      </c>
      <c r="I25" s="36">
        <f t="shared" si="3"/>
        <v>231263.04200000101</v>
      </c>
      <c r="J25" s="36">
        <f t="shared" si="3"/>
        <v>232456.18200000102</v>
      </c>
      <c r="K25" s="36">
        <f t="shared" si="3"/>
        <v>235978.23700000101</v>
      </c>
      <c r="L25" s="36">
        <f t="shared" si="3"/>
        <v>236214.23700000101</v>
      </c>
      <c r="M25" s="36">
        <f t="shared" si="3"/>
        <v>236781.064000001</v>
      </c>
      <c r="N25" s="36">
        <f t="shared" si="3"/>
        <v>237231.22400000101</v>
      </c>
      <c r="O25" s="36">
        <f t="shared" si="3"/>
        <v>237918.00900000101</v>
      </c>
      <c r="P25" s="36">
        <f t="shared" si="3"/>
        <v>238362.13900000101</v>
      </c>
      <c r="Q25" s="36">
        <f t="shared" si="3"/>
        <v>239809.51900000102</v>
      </c>
      <c r="R25" s="36">
        <f t="shared" si="3"/>
        <v>240470.97300000102</v>
      </c>
      <c r="S25" s="36">
        <f t="shared" si="3"/>
        <v>241422.90500000102</v>
      </c>
      <c r="T25" s="36">
        <f t="shared" si="3"/>
        <v>242029.12300000101</v>
      </c>
      <c r="U25" s="36">
        <f t="shared" si="3"/>
        <v>242369.942000001</v>
      </c>
      <c r="V25" s="36">
        <f t="shared" si="3"/>
        <v>243834.26200000101</v>
      </c>
      <c r="W25" s="36">
        <f t="shared" si="3"/>
        <v>245934.722000001</v>
      </c>
      <c r="X25" s="36">
        <f t="shared" si="3"/>
        <v>246034.68200000099</v>
      </c>
      <c r="Y25" s="36">
        <f t="shared" si="3"/>
        <v>247071.16800000099</v>
      </c>
      <c r="Z25" s="36">
        <f t="shared" si="3"/>
        <v>247318.15800000099</v>
      </c>
      <c r="AA25" s="36">
        <f t="shared" si="3"/>
        <v>247322.798000001</v>
      </c>
      <c r="AB25" s="36">
        <f t="shared" si="3"/>
        <v>247322.798000001</v>
      </c>
      <c r="AC25" s="36">
        <f>AB25+(AC19*AC20)+(AC19*AC21)+(AC19*AC22)+(AC19*AC24)+(AC19*AC23)</f>
        <v>247366.47800000099</v>
      </c>
      <c r="AD25" s="36">
        <f t="shared" si="3"/>
        <v>247524.608000001</v>
      </c>
      <c r="AE25" s="36">
        <f t="shared" si="3"/>
        <v>247587.108000001</v>
      </c>
      <c r="AF25" s="36">
        <f t="shared" si="3"/>
        <v>248647.431000001</v>
      </c>
      <c r="AG25" s="36">
        <f t="shared" si="3"/>
        <v>248647.431000001</v>
      </c>
      <c r="AH25" s="36">
        <f t="shared" si="3"/>
        <v>250629.03100000101</v>
      </c>
      <c r="AI25" s="36">
        <f t="shared" si="3"/>
        <v>251657.59600000101</v>
      </c>
      <c r="AJ25" s="36">
        <f t="shared" si="3"/>
        <v>251657.59600000101</v>
      </c>
      <c r="AK25" s="36">
        <f t="shared" si="3"/>
        <v>258778.59600000101</v>
      </c>
    </row>
    <row r="26" spans="1:37">
      <c r="B26" s="37"/>
    </row>
    <row r="27" spans="1:37">
      <c r="B27" s="37"/>
    </row>
    <row r="28" spans="1:37">
      <c r="A28" s="19" t="s">
        <v>67</v>
      </c>
      <c r="B28" s="6" t="s">
        <v>82</v>
      </c>
    </row>
    <row r="29" spans="1:37" ht="15.75" thickBot="1">
      <c r="A29" s="19"/>
    </row>
    <row r="30" spans="1:37" ht="15.75" thickBot="1">
      <c r="C30" s="38">
        <v>110231.565</v>
      </c>
    </row>
    <row r="32" spans="1:37">
      <c r="A32" s="19" t="s">
        <v>74</v>
      </c>
      <c r="B32" s="6" t="s">
        <v>83</v>
      </c>
    </row>
    <row r="33" spans="1:3" ht="15.75" thickBot="1"/>
    <row r="34" spans="1:3" ht="15.75" thickBot="1">
      <c r="C34" s="38">
        <v>216737.66300000099</v>
      </c>
    </row>
    <row r="36" spans="1:3">
      <c r="A36" s="19" t="s">
        <v>68</v>
      </c>
      <c r="B36" s="37" t="s">
        <v>84</v>
      </c>
    </row>
    <row r="38" spans="1:3">
      <c r="B38" s="6" t="s">
        <v>85</v>
      </c>
      <c r="C38" s="39">
        <v>6.9</v>
      </c>
    </row>
    <row r="39" spans="1:3">
      <c r="B39" s="6" t="s">
        <v>86</v>
      </c>
      <c r="C39" s="12">
        <v>44722.544999999984</v>
      </c>
    </row>
    <row r="40" spans="1:3">
      <c r="B40" s="6" t="s">
        <v>87</v>
      </c>
      <c r="C40" s="39">
        <v>218.63000000000022</v>
      </c>
    </row>
    <row r="41" spans="1:3">
      <c r="B41" s="6" t="s">
        <v>88</v>
      </c>
      <c r="C41" s="11">
        <f>SUM(C38:C40)</f>
        <v>44948.074999999983</v>
      </c>
    </row>
    <row r="43" spans="1:3">
      <c r="B43" s="6" t="s">
        <v>86</v>
      </c>
      <c r="C43" s="12">
        <v>70290</v>
      </c>
    </row>
    <row r="44" spans="1:3">
      <c r="B44" s="6" t="s">
        <v>89</v>
      </c>
      <c r="C44" s="12">
        <v>1400</v>
      </c>
    </row>
    <row r="45" spans="1:3">
      <c r="B45" s="6" t="s">
        <v>88</v>
      </c>
      <c r="C45" s="11">
        <f>SUM(C43:C44)</f>
        <v>71690</v>
      </c>
    </row>
    <row r="47" spans="1:3">
      <c r="B47" s="6" t="s">
        <v>90</v>
      </c>
      <c r="C47" s="40">
        <f>C41+C45</f>
        <v>116638.07499999998</v>
      </c>
    </row>
    <row r="50" spans="1:3">
      <c r="A50" s="19" t="s">
        <v>75</v>
      </c>
      <c r="B50" s="37" t="s">
        <v>91</v>
      </c>
    </row>
    <row r="52" spans="1:3">
      <c r="B52" s="6" t="s">
        <v>85</v>
      </c>
      <c r="C52" s="41">
        <v>81.900000000000006</v>
      </c>
    </row>
    <row r="53" spans="1:3">
      <c r="B53" s="6" t="s">
        <v>86</v>
      </c>
      <c r="C53" s="41">
        <v>139740.43900000054</v>
      </c>
    </row>
    <row r="54" spans="1:3">
      <c r="B54" s="6" t="s">
        <v>87</v>
      </c>
      <c r="C54" s="41">
        <v>121.8</v>
      </c>
    </row>
    <row r="55" spans="1:3">
      <c r="B55" s="6" t="s">
        <v>92</v>
      </c>
      <c r="C55" s="42">
        <v>106.8</v>
      </c>
    </row>
    <row r="56" spans="1:3">
      <c r="B56" s="6" t="s">
        <v>89</v>
      </c>
      <c r="C56" s="42">
        <v>942</v>
      </c>
    </row>
    <row r="57" spans="1:3">
      <c r="B57" s="6" t="s">
        <v>93</v>
      </c>
      <c r="C57" s="42">
        <v>65</v>
      </c>
    </row>
    <row r="58" spans="1:3">
      <c r="B58" s="6" t="s">
        <v>94</v>
      </c>
      <c r="C58" s="41">
        <v>275</v>
      </c>
    </row>
    <row r="59" spans="1:3">
      <c r="B59" s="6" t="s">
        <v>95</v>
      </c>
      <c r="C59" s="41">
        <v>85.4</v>
      </c>
    </row>
    <row r="60" spans="1:3">
      <c r="B60" s="6" t="s">
        <v>88</v>
      </c>
      <c r="C60" s="11">
        <f>SUM(C52:C59)</f>
        <v>141418.3390000005</v>
      </c>
    </row>
    <row r="61" spans="1:3">
      <c r="C61" s="12"/>
    </row>
    <row r="62" spans="1:3">
      <c r="B62" s="6" t="s">
        <v>86</v>
      </c>
      <c r="C62" s="12">
        <v>86414.8</v>
      </c>
    </row>
    <row r="63" spans="1:3">
      <c r="B63" s="6" t="s">
        <v>89</v>
      </c>
      <c r="C63" s="12">
        <v>10529</v>
      </c>
    </row>
    <row r="64" spans="1:3">
      <c r="B64" s="6" t="s">
        <v>92</v>
      </c>
      <c r="C64" s="12">
        <v>0</v>
      </c>
    </row>
    <row r="65" spans="2:3">
      <c r="B65" s="6" t="s">
        <v>88</v>
      </c>
      <c r="C65" s="11">
        <f>SUM(C62:C64)</f>
        <v>96943.8</v>
      </c>
    </row>
    <row r="67" spans="2:3">
      <c r="B67" s="6" t="s">
        <v>90</v>
      </c>
      <c r="C67" s="43">
        <f>C60+C65</f>
        <v>238362.13900000049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E54D-2261-401D-8A87-1427D4230190}">
  <dimension ref="A1:AK17"/>
  <sheetViews>
    <sheetView workbookViewId="0">
      <pane xSplit="1" ySplit="4" topLeftCell="B5" activePane="bottomRight" state="frozen"/>
      <selection pane="bottomRight"/>
      <selection pane="bottomLeft" activeCell="A5" sqref="A5"/>
      <selection pane="topRight" activeCell="B1" sqref="B1"/>
    </sheetView>
  </sheetViews>
  <sheetFormatPr defaultRowHeight="15"/>
  <cols>
    <col min="1" max="1" width="33.7109375" customWidth="1"/>
    <col min="2" max="6" width="10" bestFit="1" customWidth="1"/>
    <col min="7" max="16" width="11" bestFit="1" customWidth="1"/>
    <col min="17" max="28" width="11.85546875" bestFit="1" customWidth="1"/>
    <col min="29" max="29" width="10.85546875" bestFit="1" customWidth="1"/>
    <col min="30" max="37" width="11.85546875" bestFit="1" customWidth="1"/>
  </cols>
  <sheetData>
    <row r="1" spans="1:37">
      <c r="A1" s="5" t="s">
        <v>96</v>
      </c>
    </row>
    <row r="2" spans="1:37">
      <c r="A2" s="5"/>
    </row>
    <row r="3" spans="1:37">
      <c r="A3" s="5"/>
      <c r="B3" s="7" t="s">
        <v>13</v>
      </c>
      <c r="C3" s="7" t="s">
        <v>13</v>
      </c>
      <c r="D3" s="7" t="s">
        <v>13</v>
      </c>
      <c r="E3" s="7" t="s">
        <v>13</v>
      </c>
      <c r="F3" s="7" t="s">
        <v>13</v>
      </c>
      <c r="G3" s="7" t="s">
        <v>13</v>
      </c>
      <c r="H3" s="7" t="s">
        <v>13</v>
      </c>
      <c r="I3" s="7" t="s">
        <v>13</v>
      </c>
      <c r="J3" s="7" t="s">
        <v>13</v>
      </c>
      <c r="K3" s="7" t="s">
        <v>13</v>
      </c>
      <c r="L3" s="7" t="s">
        <v>13</v>
      </c>
      <c r="M3" s="7" t="s">
        <v>13</v>
      </c>
      <c r="N3" s="7" t="s">
        <v>13</v>
      </c>
      <c r="O3" s="7" t="s">
        <v>13</v>
      </c>
      <c r="P3" s="7" t="s">
        <v>13</v>
      </c>
      <c r="Q3" s="7" t="s">
        <v>14</v>
      </c>
      <c r="R3" s="7" t="s">
        <v>14</v>
      </c>
      <c r="S3" s="7" t="s">
        <v>14</v>
      </c>
      <c r="T3" s="7" t="s">
        <v>14</v>
      </c>
      <c r="U3" s="7" t="s">
        <v>14</v>
      </c>
      <c r="V3" s="7" t="s">
        <v>14</v>
      </c>
      <c r="W3" s="7" t="s">
        <v>14</v>
      </c>
      <c r="X3" s="7" t="s">
        <v>14</v>
      </c>
      <c r="Y3" s="7" t="s">
        <v>14</v>
      </c>
      <c r="Z3" s="7" t="s">
        <v>14</v>
      </c>
      <c r="AA3" s="7" t="s">
        <v>14</v>
      </c>
      <c r="AB3" s="7" t="s">
        <v>14</v>
      </c>
      <c r="AC3" s="7" t="s">
        <v>14</v>
      </c>
      <c r="AD3" s="7" t="s">
        <v>14</v>
      </c>
      <c r="AE3" s="7" t="s">
        <v>14</v>
      </c>
      <c r="AF3" s="7" t="s">
        <v>14</v>
      </c>
      <c r="AG3" s="7" t="s">
        <v>14</v>
      </c>
      <c r="AH3" s="7" t="s">
        <v>14</v>
      </c>
      <c r="AI3" s="7" t="s">
        <v>14</v>
      </c>
      <c r="AJ3" s="7" t="s">
        <v>14</v>
      </c>
      <c r="AK3" s="7" t="s">
        <v>14</v>
      </c>
    </row>
    <row r="4" spans="1:37">
      <c r="A4" s="44"/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8" t="s">
        <v>29</v>
      </c>
      <c r="P4" s="8" t="s">
        <v>30</v>
      </c>
      <c r="Q4" s="8" t="s">
        <v>31</v>
      </c>
      <c r="R4" s="8" t="s">
        <v>32</v>
      </c>
      <c r="S4" s="8" t="s">
        <v>33</v>
      </c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 t="s">
        <v>39</v>
      </c>
      <c r="Z4" s="8" t="s">
        <v>40</v>
      </c>
      <c r="AA4" s="8" t="s">
        <v>41</v>
      </c>
      <c r="AB4" s="8" t="s">
        <v>42</v>
      </c>
      <c r="AC4" s="8" t="s">
        <v>43</v>
      </c>
      <c r="AD4" s="8" t="s">
        <v>44</v>
      </c>
      <c r="AE4" s="8" t="s">
        <v>45</v>
      </c>
      <c r="AF4" s="8" t="s">
        <v>46</v>
      </c>
      <c r="AG4" s="8" t="s">
        <v>47</v>
      </c>
      <c r="AH4" s="8" t="s">
        <v>48</v>
      </c>
      <c r="AI4" s="8" t="s">
        <v>49</v>
      </c>
      <c r="AJ4" s="8" t="s">
        <v>50</v>
      </c>
      <c r="AK4" s="8" t="s">
        <v>51</v>
      </c>
    </row>
    <row r="5" spans="1:37">
      <c r="A5" s="45" t="s">
        <v>97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37">
      <c r="A6" s="6" t="s">
        <v>98</v>
      </c>
      <c r="B6" s="12">
        <v>650916.77943899995</v>
      </c>
      <c r="C6" s="12">
        <v>1129942.7181679995</v>
      </c>
      <c r="D6" s="12">
        <v>1818499.1668479992</v>
      </c>
      <c r="E6" s="12">
        <v>3348095.5407799957</v>
      </c>
      <c r="F6" s="12">
        <v>3730455.6924550016</v>
      </c>
      <c r="G6" s="12">
        <v>3625114.387077997</v>
      </c>
      <c r="H6" s="12">
        <v>3926881.2347300029</v>
      </c>
      <c r="I6" s="12">
        <v>4100355.6110409987</v>
      </c>
      <c r="J6" s="12">
        <v>4005853.767678</v>
      </c>
      <c r="K6" s="12">
        <v>4115301.6108630043</v>
      </c>
      <c r="L6" s="12">
        <v>5048408.3095549997</v>
      </c>
      <c r="M6" s="12">
        <v>4924618</v>
      </c>
      <c r="N6" s="12">
        <v>3246069.2140939971</v>
      </c>
      <c r="O6" s="12">
        <v>2267767.4287709999</v>
      </c>
      <c r="P6" s="12">
        <v>3379290.4113050001</v>
      </c>
      <c r="Q6" s="12">
        <v>3408098.5700299223</v>
      </c>
      <c r="R6" s="12">
        <v>3786873.6042350582</v>
      </c>
      <c r="S6" s="12">
        <v>3674514.9337811023</v>
      </c>
      <c r="T6" s="12">
        <v>3972822.1780512738</v>
      </c>
      <c r="U6" s="12">
        <v>4143744.4032103955</v>
      </c>
      <c r="V6" s="12">
        <v>4045221.0796586722</v>
      </c>
      <c r="W6" s="12">
        <v>4151563.2783463667</v>
      </c>
      <c r="X6" s="12">
        <v>5073549.7338982131</v>
      </c>
      <c r="Y6" s="12">
        <v>4943864.1865707105</v>
      </c>
      <c r="Z6" s="12">
        <v>663751.27231750253</v>
      </c>
      <c r="AA6" s="12">
        <v>1152222.4353723123</v>
      </c>
      <c r="AB6" s="12">
        <v>1852819.704249105</v>
      </c>
      <c r="AC6" s="12">
        <v>3408098.5700299223</v>
      </c>
      <c r="AD6" s="12">
        <v>3786873.6042350582</v>
      </c>
      <c r="AE6" s="12">
        <v>3674514.9337811023</v>
      </c>
      <c r="AF6" s="12">
        <v>3972822.1780512738</v>
      </c>
      <c r="AG6" s="12">
        <v>4143744.4032103955</v>
      </c>
      <c r="AH6" s="12">
        <v>4045221.0796586722</v>
      </c>
      <c r="AI6" s="12">
        <v>4151563.2783463667</v>
      </c>
      <c r="AJ6" s="12">
        <v>5073549.7338982131</v>
      </c>
      <c r="AK6" s="12">
        <v>4943864.1865707105</v>
      </c>
    </row>
    <row r="7" spans="1:37">
      <c r="A7" s="6" t="s">
        <v>99</v>
      </c>
      <c r="B7" s="12">
        <v>5955150.8347009346</v>
      </c>
      <c r="C7" s="12">
        <v>6781631.3589639878</v>
      </c>
      <c r="D7" s="12">
        <v>7000787.5045040473</v>
      </c>
      <c r="E7" s="12">
        <v>9009671.6825740002</v>
      </c>
      <c r="F7" s="12">
        <v>9573596.7984369919</v>
      </c>
      <c r="G7" s="12">
        <v>10033872.896096004</v>
      </c>
      <c r="H7" s="12">
        <v>12082515.350734008</v>
      </c>
      <c r="I7" s="12">
        <v>12559704.59366402</v>
      </c>
      <c r="J7" s="12">
        <v>12512645.655013971</v>
      </c>
      <c r="K7" s="12">
        <v>11921960.210211985</v>
      </c>
      <c r="L7" s="12">
        <v>12875595.670095049</v>
      </c>
      <c r="M7" s="12">
        <v>14115298</v>
      </c>
      <c r="N7" s="12">
        <v>12410544.074929941</v>
      </c>
      <c r="O7" s="12">
        <v>10204138.340208074</v>
      </c>
      <c r="P7" s="12">
        <v>12245383.3509061</v>
      </c>
      <c r="Q7" s="12">
        <v>13030573.757224031</v>
      </c>
      <c r="R7" s="12">
        <v>12204004.747955373</v>
      </c>
      <c r="S7" s="12">
        <v>10909777.552006979</v>
      </c>
      <c r="T7" s="12">
        <v>13138011.90219943</v>
      </c>
      <c r="U7" s="12">
        <v>13650449.66145407</v>
      </c>
      <c r="V7" s="12">
        <v>13603481.190591387</v>
      </c>
      <c r="W7" s="12">
        <v>12841865.013790546</v>
      </c>
      <c r="X7" s="12">
        <v>13832400.346505009</v>
      </c>
      <c r="Y7" s="12">
        <v>15146896.728576401</v>
      </c>
      <c r="Z7" s="12">
        <v>9481673.8186275382</v>
      </c>
      <c r="AA7" s="12">
        <v>10604159.710181082</v>
      </c>
      <c r="AB7" s="12">
        <v>10320948.606335901</v>
      </c>
      <c r="AC7" s="12">
        <v>13256673.997302139</v>
      </c>
      <c r="AD7" s="12">
        <v>12403593.356181631</v>
      </c>
      <c r="AE7" s="12">
        <v>10971240.212367145</v>
      </c>
      <c r="AF7" s="12">
        <v>13187632.170808092</v>
      </c>
      <c r="AG7" s="12">
        <v>13676229.440124519</v>
      </c>
      <c r="AH7" s="12">
        <v>13604435.164650029</v>
      </c>
      <c r="AI7" s="12">
        <v>12841865.013790546</v>
      </c>
      <c r="AJ7" s="12">
        <v>13832400.346505009</v>
      </c>
      <c r="AK7" s="12">
        <v>15146896.728576401</v>
      </c>
    </row>
    <row r="9" spans="1:37">
      <c r="A9" s="10" t="s">
        <v>100</v>
      </c>
    </row>
    <row r="10" spans="1:37">
      <c r="A10" s="6" t="s">
        <v>98</v>
      </c>
      <c r="B10" s="12">
        <v>1083.2642716173821</v>
      </c>
      <c r="C10" s="12">
        <v>3775.5492621954936</v>
      </c>
      <c r="D10" s="12">
        <v>7416.5884440541868</v>
      </c>
      <c r="E10" s="12">
        <v>8675.6079475353545</v>
      </c>
      <c r="F10" s="12">
        <v>9468.7338509783676</v>
      </c>
      <c r="G10" s="12">
        <v>10819.30104137218</v>
      </c>
      <c r="H10" s="12">
        <v>11333.471507524271</v>
      </c>
      <c r="I10" s="12">
        <v>11684.962882471982</v>
      </c>
      <c r="J10" s="12">
        <v>10474.805255841471</v>
      </c>
      <c r="K10" s="12">
        <v>6816.6906949190679</v>
      </c>
      <c r="L10" s="12">
        <v>3754.8807634585537</v>
      </c>
      <c r="M10" s="12">
        <v>1368.7292951071179</v>
      </c>
      <c r="N10" s="12">
        <v>1493.2151341237445</v>
      </c>
      <c r="O10" s="12">
        <v>5524.1362472104811</v>
      </c>
      <c r="P10" s="12">
        <v>8771.9096164672701</v>
      </c>
      <c r="Q10" s="12">
        <v>9909.345740660121</v>
      </c>
      <c r="R10" s="12">
        <v>10848.499674976352</v>
      </c>
      <c r="S10" s="12">
        <v>10827.570025016392</v>
      </c>
      <c r="T10" s="12">
        <v>11809.970771065833</v>
      </c>
      <c r="U10" s="12">
        <v>10811.396662732806</v>
      </c>
      <c r="V10" s="12">
        <v>9157.781035850865</v>
      </c>
      <c r="W10" s="12">
        <v>6194.3027860985576</v>
      </c>
      <c r="X10" s="12">
        <v>3932.3777620791079</v>
      </c>
      <c r="Y10" s="12">
        <v>3041.2390448103693</v>
      </c>
      <c r="Z10" s="12">
        <v>4197.9837307905773</v>
      </c>
      <c r="AA10" s="12">
        <v>6160.3928598774492</v>
      </c>
      <c r="AB10" s="12">
        <v>8950.9002268987224</v>
      </c>
      <c r="AC10" s="12">
        <v>9938.6324347593218</v>
      </c>
      <c r="AD10" s="12">
        <v>11006.481810880352</v>
      </c>
      <c r="AE10" s="12">
        <v>10953.775197568071</v>
      </c>
      <c r="AF10" s="12">
        <v>12055.812360844655</v>
      </c>
      <c r="AG10" s="12">
        <v>11035.311279727379</v>
      </c>
      <c r="AH10" s="12">
        <v>9345.7158797440952</v>
      </c>
      <c r="AI10" s="12">
        <v>6338.3899859089643</v>
      </c>
      <c r="AJ10" s="12">
        <v>4038.8146001439081</v>
      </c>
      <c r="AK10" s="12">
        <v>3165.0636471865869</v>
      </c>
    </row>
    <row r="11" spans="1:37">
      <c r="A11" s="6" t="s">
        <v>99</v>
      </c>
      <c r="B11" s="12">
        <v>8571.0868977234131</v>
      </c>
      <c r="C11" s="12">
        <v>9302.8126310909811</v>
      </c>
      <c r="D11" s="12">
        <v>14923.914343960179</v>
      </c>
      <c r="E11" s="12">
        <v>17117.09783996017</v>
      </c>
      <c r="F11" s="12">
        <v>17405.246693055866</v>
      </c>
      <c r="G11" s="12">
        <v>20037.956424254226</v>
      </c>
      <c r="H11" s="12">
        <v>18472.598263711519</v>
      </c>
      <c r="I11" s="12">
        <v>19528.501258678392</v>
      </c>
      <c r="J11" s="12">
        <v>15670.182943149457</v>
      </c>
      <c r="K11" s="12">
        <v>12167.490648862617</v>
      </c>
      <c r="L11" s="12">
        <v>8569.3491958463455</v>
      </c>
      <c r="M11" s="12">
        <v>6752.7214888241324</v>
      </c>
      <c r="N11" s="12">
        <v>7581.8733146269951</v>
      </c>
      <c r="O11" s="12">
        <v>11651.326453198586</v>
      </c>
      <c r="P11" s="12">
        <v>14137.978102888666</v>
      </c>
      <c r="Q11" s="12">
        <v>17118.587494956573</v>
      </c>
      <c r="R11" s="12">
        <v>18107.50777439187</v>
      </c>
      <c r="S11" s="12">
        <v>18048.328638837942</v>
      </c>
      <c r="T11" s="12">
        <v>19312.774343042667</v>
      </c>
      <c r="U11" s="12">
        <v>17256.754619915002</v>
      </c>
      <c r="V11" s="12">
        <v>14498.484977036715</v>
      </c>
      <c r="W11" s="12">
        <v>10436.342989095354</v>
      </c>
      <c r="X11" s="12">
        <v>7101.3307446803137</v>
      </c>
      <c r="Y11" s="12">
        <v>6472.3509833587214</v>
      </c>
      <c r="Z11" s="12">
        <v>8445.7353667589778</v>
      </c>
      <c r="AA11" s="12">
        <v>10459.748183338075</v>
      </c>
      <c r="AB11" s="12">
        <v>15796.900033473203</v>
      </c>
      <c r="AC11" s="12">
        <v>17505.757590948</v>
      </c>
      <c r="AD11" s="12">
        <v>18525.212541722045</v>
      </c>
      <c r="AE11" s="12">
        <v>18452.816216866078</v>
      </c>
      <c r="AF11" s="12">
        <v>19742.608408657361</v>
      </c>
      <c r="AG11" s="12">
        <v>17616.780370922439</v>
      </c>
      <c r="AH11" s="12">
        <v>14922.824157239767</v>
      </c>
      <c r="AI11" s="12">
        <v>10633.5055727667</v>
      </c>
      <c r="AJ11" s="12">
        <v>7227.5498981219134</v>
      </c>
      <c r="AK11" s="12">
        <v>6527.7234132030726</v>
      </c>
    </row>
    <row r="14" spans="1:37">
      <c r="A14" s="19" t="s">
        <v>101</v>
      </c>
      <c r="B14" s="6" t="s">
        <v>102</v>
      </c>
    </row>
    <row r="16" spans="1:37">
      <c r="A16" s="46" t="s">
        <v>103</v>
      </c>
      <c r="B16" s="6" t="s">
        <v>104</v>
      </c>
    </row>
    <row r="17" spans="2:2">
      <c r="B17" s="6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DCA30-1B59-4BA9-B17B-552B3C776118}">
  <dimension ref="A1:AL22"/>
  <sheetViews>
    <sheetView tabSelected="1" workbookViewId="0">
      <pane xSplit="1" ySplit="3" topLeftCell="B4" activePane="bottomRight" state="frozen"/>
      <selection pane="bottomRight"/>
      <selection pane="bottomLeft" activeCell="A5" sqref="A5"/>
      <selection pane="topRight" activeCell="B1" sqref="B1"/>
    </sheetView>
  </sheetViews>
  <sheetFormatPr defaultRowHeight="15"/>
  <cols>
    <col min="1" max="1" width="78.42578125" style="6" bestFit="1" customWidth="1"/>
    <col min="2" max="2" width="16.28515625" style="6" customWidth="1"/>
    <col min="3" max="3" width="60" style="6" bestFit="1" customWidth="1"/>
    <col min="4" max="16384" width="9.140625" style="6"/>
  </cols>
  <sheetData>
    <row r="1" spans="1:38">
      <c r="A1" s="6" t="s">
        <v>106</v>
      </c>
    </row>
    <row r="2" spans="1:38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>
      <c r="A3" s="10" t="s">
        <v>98</v>
      </c>
      <c r="B3" s="10"/>
      <c r="C3" s="47">
        <v>46113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6" spans="1:38">
      <c r="A6" s="48" t="s">
        <v>107</v>
      </c>
      <c r="B6" s="48"/>
      <c r="C6" s="12">
        <v>1450602.3540520004</v>
      </c>
    </row>
    <row r="7" spans="1:38">
      <c r="A7" s="48" t="s">
        <v>108</v>
      </c>
      <c r="B7" s="48"/>
      <c r="C7" s="12">
        <v>9754696.4412900042</v>
      </c>
    </row>
    <row r="8" spans="1:38">
      <c r="A8" s="48" t="s">
        <v>109</v>
      </c>
      <c r="B8" s="48"/>
      <c r="C8" s="12">
        <v>288771.99861399998</v>
      </c>
    </row>
    <row r="9" spans="1:38">
      <c r="A9" s="48" t="s">
        <v>110</v>
      </c>
      <c r="B9" s="48"/>
      <c r="C9" s="12">
        <v>0</v>
      </c>
    </row>
    <row r="10" spans="1:38">
      <c r="A10" s="49" t="s">
        <v>111</v>
      </c>
      <c r="B10" s="49"/>
      <c r="C10" s="11">
        <f>SUM(C6:C9)</f>
        <v>11494070.793956004</v>
      </c>
    </row>
    <row r="11" spans="1:38">
      <c r="C11" s="12"/>
    </row>
    <row r="13" spans="1:38">
      <c r="A13" s="10" t="s">
        <v>99</v>
      </c>
      <c r="B13" s="10"/>
    </row>
    <row r="16" spans="1:38">
      <c r="A16" s="48" t="s">
        <v>107</v>
      </c>
      <c r="B16" s="48"/>
      <c r="C16" s="12">
        <v>9264112.4503000118</v>
      </c>
    </row>
    <row r="17" spans="1:3">
      <c r="A17" s="48" t="s">
        <v>108</v>
      </c>
      <c r="B17" s="48"/>
      <c r="C17" s="12">
        <v>28105537.817407008</v>
      </c>
    </row>
    <row r="18" spans="1:3">
      <c r="A18" s="48" t="s">
        <v>109</v>
      </c>
      <c r="B18" s="48"/>
      <c r="C18" s="12">
        <v>258223.41248599999</v>
      </c>
    </row>
    <row r="19" spans="1:3">
      <c r="A19" s="49" t="s">
        <v>111</v>
      </c>
      <c r="B19" s="49"/>
      <c r="C19" s="50">
        <f>SUM(C16:C18)</f>
        <v>37627873.680193022</v>
      </c>
    </row>
    <row r="22" spans="1:3">
      <c r="A22" s="19" t="s">
        <v>103</v>
      </c>
      <c r="C22" s="6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MATHERS, KASSIDY</dc:creator>
  <cp:keywords/>
  <dc:description/>
  <cp:lastModifiedBy>Cracolici, Benedict</cp:lastModifiedBy>
  <cp:revision/>
  <dcterms:created xsi:type="dcterms:W3CDTF">2026-04-22T13:53:01Z</dcterms:created>
  <dcterms:modified xsi:type="dcterms:W3CDTF">2026-05-11T16:06:59Z</dcterms:modified>
  <cp:category/>
  <cp:contentStatus/>
</cp:coreProperties>
</file>