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Complete &amp; Ready for Review\"/>
    </mc:Choice>
  </mc:AlternateContent>
  <xr:revisionPtr revIDLastSave="0" documentId="13_ncr:1_{989A2176-6A3A-4893-8A8D-47F1B200A8FA}" xr6:coauthVersionLast="47" xr6:coauthVersionMax="47" xr10:uidLastSave="{00000000-0000-0000-0000-000000000000}"/>
  <bookViews>
    <workbookView xWindow="-120" yWindow="-120" windowWidth="29040" windowHeight="17520" activeTab="1" xr2:uid="{4847998D-5BEA-4343-9168-1DC848523F4C}"/>
  </bookViews>
  <sheets>
    <sheet name="Cover Sheet" sheetId="1" r:id="rId1"/>
    <sheet name="1" sheetId="2" r:id="rId2"/>
    <sheet name="2" sheetId="3" r:id="rId3"/>
    <sheet name="3" sheetId="4" r:id="rId4"/>
    <sheet name="4" sheetId="5" r:id="rId5"/>
  </sheets>
  <definedNames>
    <definedName name="ID" localSheetId="1" hidden="1">"6e6e7f0a-9032-40d5-8d8c-2cb2dc4e1270"</definedName>
    <definedName name="ID" localSheetId="2" hidden="1">"e9c04cf1-08ac-49ef-bc02-10fdd95ba3c3"</definedName>
    <definedName name="ID" localSheetId="3" hidden="1">"22946928-3039-4e6e-adff-e2c31b6421c8"</definedName>
    <definedName name="ID" localSheetId="4" hidden="1">"14d9960a-7b53-4d64-a6eb-5397cb85dab9"</definedName>
    <definedName name="ID" localSheetId="0" hidden="1">"f9d56bb0-92af-4c88-a75d-e6d919cabec3"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1" i="3" l="1"/>
  <c r="E11" i="5" l="1"/>
  <c r="E21" i="5"/>
  <c r="C21" i="5" l="1"/>
  <c r="D21" i="5"/>
  <c r="J20" i="3" l="1"/>
  <c r="D19" i="3"/>
  <c r="C43" i="3"/>
  <c r="C48" i="3"/>
  <c r="C62" i="3"/>
  <c r="C67" i="3"/>
  <c r="B19" i="3"/>
  <c r="B25" i="3" s="1"/>
  <c r="D11" i="5"/>
  <c r="B14" i="3"/>
  <c r="C69" i="3" l="1"/>
  <c r="C50" i="3"/>
  <c r="P19" i="3"/>
  <c r="P11" i="3"/>
  <c r="AF19" i="3" l="1"/>
  <c r="AF11" i="3"/>
  <c r="AG11" i="3"/>
  <c r="AD11" i="3"/>
  <c r="AC11" i="3"/>
  <c r="Q28" i="2" l="1"/>
  <c r="R28" i="2"/>
  <c r="Q22" i="2"/>
  <c r="R22" i="2"/>
  <c r="C11" i="5" l="1"/>
  <c r="AK19" i="3" l="1"/>
  <c r="AJ19" i="3"/>
  <c r="AI19" i="3"/>
  <c r="AH19" i="3"/>
  <c r="AG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O19" i="3"/>
  <c r="N19" i="3"/>
  <c r="M19" i="3"/>
  <c r="L19" i="3"/>
  <c r="K19" i="3"/>
  <c r="J19" i="3"/>
  <c r="I19" i="3"/>
  <c r="H19" i="3"/>
  <c r="G19" i="3"/>
  <c r="F19" i="3"/>
  <c r="E19" i="3"/>
  <c r="C19" i="3"/>
  <c r="C25" i="3"/>
  <c r="D25" i="3" s="1"/>
  <c r="E25" i="3" s="1"/>
  <c r="F25" i="3" s="1"/>
  <c r="G25" i="3" s="1"/>
  <c r="AK11" i="3"/>
  <c r="AJ11" i="3"/>
  <c r="AI11" i="3"/>
  <c r="AH11" i="3"/>
  <c r="AE11" i="3"/>
  <c r="AB11" i="3"/>
  <c r="AA11" i="3"/>
  <c r="Z11" i="3"/>
  <c r="Y11" i="3"/>
  <c r="X11" i="3"/>
  <c r="W11" i="3"/>
  <c r="V11" i="3"/>
  <c r="U11" i="3"/>
  <c r="T11" i="3"/>
  <c r="S11" i="3"/>
  <c r="R11" i="3"/>
  <c r="Q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C14" i="3" s="1"/>
  <c r="D14" i="3" s="1"/>
  <c r="H25" i="3" l="1"/>
  <c r="I25" i="3" s="1"/>
  <c r="J25" i="3" s="1"/>
  <c r="K25" i="3" s="1"/>
  <c r="L25" i="3" s="1"/>
  <c r="M25" i="3" s="1"/>
  <c r="N25" i="3" s="1"/>
  <c r="O25" i="3" s="1"/>
  <c r="P25" i="3" s="1"/>
  <c r="Q25" i="3" s="1"/>
  <c r="R25" i="3" s="1"/>
  <c r="S25" i="3" s="1"/>
  <c r="E14" i="3"/>
  <c r="F14" i="3" s="1"/>
  <c r="G14" i="3" s="1"/>
  <c r="H14" i="3" s="1"/>
  <c r="I14" i="3" s="1"/>
  <c r="J14" i="3" s="1"/>
  <c r="K14" i="3" s="1"/>
  <c r="L14" i="3" s="1"/>
  <c r="M14" i="3" s="1"/>
  <c r="N14" i="3" s="1"/>
  <c r="O14" i="3" s="1"/>
  <c r="P14" i="3" s="1"/>
  <c r="Q14" i="3" s="1"/>
  <c r="R14" i="3" s="1"/>
  <c r="S14" i="3" s="1"/>
  <c r="T14" i="3" s="1"/>
  <c r="U14" i="3" s="1"/>
  <c r="V14" i="3" s="1"/>
  <c r="W14" i="3" s="1"/>
  <c r="X14" i="3" s="1"/>
  <c r="Y14" i="3" s="1"/>
  <c r="Z14" i="3" s="1"/>
  <c r="AA14" i="3" s="1"/>
  <c r="AB14" i="3" s="1"/>
  <c r="AC14" i="3" s="1"/>
  <c r="AD14" i="3" s="1"/>
  <c r="AE14" i="3" s="1"/>
  <c r="AF14" i="3" s="1"/>
  <c r="AG14" i="3" s="1"/>
  <c r="AH14" i="3" s="1"/>
  <c r="AI14" i="3" s="1"/>
  <c r="AJ14" i="3" s="1"/>
  <c r="AK14" i="3" s="1"/>
  <c r="T25" i="3" l="1"/>
  <c r="U25" i="3" s="1"/>
  <c r="V25" i="3" s="1"/>
  <c r="W25" i="3" s="1"/>
  <c r="X25" i="3" s="1"/>
  <c r="Y25" i="3" s="1"/>
  <c r="Z25" i="3" s="1"/>
  <c r="AA25" i="3" s="1"/>
  <c r="AB25" i="3" s="1"/>
  <c r="AC25" i="3" s="1"/>
  <c r="AD25" i="3" s="1"/>
  <c r="AE25" i="3" s="1"/>
  <c r="AF25" i="3" s="1"/>
  <c r="AG25" i="3" s="1"/>
  <c r="AH25" i="3" s="1"/>
  <c r="AI25" i="3" s="1"/>
  <c r="AJ25" i="3" s="1"/>
  <c r="AK25" i="3" s="1"/>
  <c r="U9" i="2" l="1"/>
  <c r="U15" i="2"/>
  <c r="V9" i="2" l="1"/>
  <c r="V15" i="2"/>
  <c r="W15" i="2" l="1"/>
  <c r="W9" i="2"/>
  <c r="X9" i="2" l="1"/>
  <c r="X15" i="2"/>
  <c r="Y9" i="2" l="1"/>
  <c r="Z15" i="2"/>
  <c r="Z9" i="2"/>
  <c r="Y15" i="2"/>
  <c r="AA15" i="2" l="1"/>
  <c r="AA9" i="2"/>
  <c r="AB15" i="2" l="1"/>
  <c r="AB9" i="2"/>
  <c r="AC15" i="2" l="1"/>
  <c r="AC9" i="2"/>
  <c r="AD15" i="2" l="1"/>
  <c r="AD9" i="2"/>
  <c r="AE9" i="2" l="1"/>
  <c r="AE15" i="2"/>
  <c r="AF15" i="2" l="1"/>
  <c r="AF9" i="2"/>
  <c r="AG15" i="2" l="1"/>
  <c r="AG9" i="2"/>
  <c r="AH15" i="2" l="1"/>
  <c r="AH9" i="2"/>
  <c r="AI9" i="2" l="1"/>
  <c r="AI15" i="2"/>
  <c r="AJ15" i="2" l="1"/>
  <c r="AJ9" i="2"/>
  <c r="AK9" i="2" l="1"/>
  <c r="AK15" i="2"/>
</calcChain>
</file>

<file path=xl/sharedStrings.xml><?xml version="1.0" encoding="utf-8"?>
<sst xmlns="http://schemas.openxmlformats.org/spreadsheetml/2006/main" count="408" uniqueCount="118">
  <si>
    <t>Information Security Level</t>
  </si>
  <si>
    <t>Public</t>
  </si>
  <si>
    <t>Intended Audience</t>
  </si>
  <si>
    <t>MPUC, Standard Offer bidders</t>
  </si>
  <si>
    <t>Context</t>
  </si>
  <si>
    <r>
      <rPr>
        <sz val="11"/>
        <color theme="1"/>
        <rFont val="Calibri"/>
        <family val="2"/>
      </rPr>
      <t>Docket 2026-00065</t>
    </r>
    <r>
      <rPr>
        <sz val="11"/>
        <rFont val="Calibri"/>
        <family val="2"/>
      </rPr>
      <t xml:space="preserve">, Standard Offer Bid Package </t>
    </r>
  </si>
  <si>
    <t>Prepared By</t>
  </si>
  <si>
    <t>Kassidy Mathers</t>
  </si>
  <si>
    <t>1                     Applied Net Energy Billing (NEB) kWh credits by class and by month from January 2025 through December 2027</t>
  </si>
  <si>
    <t>2                     Total NEB nameplate capacity online by month from January 2025 through December 2027</t>
  </si>
  <si>
    <t>3                     NEB generation output by month and source from January 2025 through December 2027</t>
  </si>
  <si>
    <t>4                     Banked NEB kWh Credits by Class as of Jan 1st for calendar years 2024, 2025 and 2026</t>
  </si>
  <si>
    <t>Applied Net Energy Billing (NEB) kWh credits by class and by month from January 2025 through December 2027</t>
  </si>
  <si>
    <t>A</t>
  </si>
  <si>
    <t>F</t>
  </si>
  <si>
    <t xml:space="preserve">Applied kWh Credits 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</si>
  <si>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</si>
  <si>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</si>
  <si>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</si>
  <si>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</si>
  <si>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</si>
  <si>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</si>
  <si>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</si>
  <si>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</si>
  <si>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</si>
  <si>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</si>
  <si>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</si>
  <si>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</si>
  <si>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</si>
  <si>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</si>
  <si>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</si>
  <si>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</si>
  <si>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</si>
  <si>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</si>
  <si>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</si>
  <si>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</si>
  <si>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</si>
  <si>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</si>
  <si>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</si>
  <si>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</si>
  <si>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2027-01</t>
  </si>
  <si>
    <t>2027-02</t>
  </si>
  <si>
    <t>2027-03</t>
  </si>
  <si>
    <t>2027-04</t>
  </si>
  <si>
    <t>2027-05</t>
  </si>
  <si>
    <t>2027-06</t>
  </si>
  <si>
    <t>2027-07</t>
  </si>
  <si>
    <t>2027-08</t>
  </si>
  <si>
    <t>2027-09</t>
  </si>
  <si>
    <t>2027-10</t>
  </si>
  <si>
    <t>2027-11</t>
  </si>
  <si>
    <t>2027-12</t>
  </si>
  <si>
    <t>RES-M</t>
  </si>
  <si>
    <t>SC-M</t>
  </si>
  <si>
    <t>MC-M</t>
  </si>
  <si>
    <t>MC-L</t>
  </si>
  <si>
    <t>MPD Total</t>
  </si>
  <si>
    <t>RES-B</t>
  </si>
  <si>
    <t>SC-B</t>
  </si>
  <si>
    <t>MC-B</t>
  </si>
  <si>
    <t>LC-B</t>
  </si>
  <si>
    <t>BHD Total</t>
  </si>
  <si>
    <t>SO Applied kWh Credits</t>
  </si>
  <si>
    <t>Total NEB nameplate capacity online by month from January 2025 through December 2027</t>
  </si>
  <si>
    <t>New MW per Month of NEB - 100% Solar</t>
  </si>
  <si>
    <t>MPD (MW)</t>
  </si>
  <si>
    <t>BHD (MW)</t>
  </si>
  <si>
    <t>Breakdown by Resource Type</t>
  </si>
  <si>
    <t>Note 1</t>
  </si>
  <si>
    <t>Note 3</t>
  </si>
  <si>
    <t>Maine Public District</t>
  </si>
  <si>
    <t>New AC Size (kW)</t>
  </si>
  <si>
    <t>% Solar</t>
  </si>
  <si>
    <t>% Turbine</t>
  </si>
  <si>
    <t>Cumulative (kW)</t>
  </si>
  <si>
    <t>Note 2</t>
  </si>
  <si>
    <t>Note 4</t>
  </si>
  <si>
    <t>Bangor Hydro District</t>
  </si>
  <si>
    <t>Total AC Size (kW)</t>
  </si>
  <si>
    <t>% Hydro</t>
  </si>
  <si>
    <t>% Biomass</t>
  </si>
  <si>
    <t>% Battery Only</t>
  </si>
  <si>
    <t>% Solar/Battery</t>
  </si>
  <si>
    <t>As of 1/1/25, there was 110,196.45 kW of installed NEB kW in MPD.</t>
  </si>
  <si>
    <t>6 small kWh facilities have been marked as inactive in the NEB Report which caused the total nameplate to drop in MPD Territory.</t>
  </si>
  <si>
    <t>As of 1/1/25, there was 216,237.78 kW of installed NEB kW in BHD.</t>
  </si>
  <si>
    <t>3 small kWh facilities have been marked as inactive and a 480kW facility switched to tariff in the NEB Report which caused the total nameplate to drop in BHD territory before 2025.</t>
  </si>
  <si>
    <t>As of 7/1/2026, there was 117,060.179 kW of installed NEB kW in MPD.</t>
  </si>
  <si>
    <t>Solar/Wind</t>
  </si>
  <si>
    <t>Solar</t>
  </si>
  <si>
    <t>Wind</t>
  </si>
  <si>
    <t>Subtotal</t>
  </si>
  <si>
    <t>Hydro</t>
  </si>
  <si>
    <t>Total kWh and Tariff</t>
  </si>
  <si>
    <t>As of 7/1/2026, there was 239,258.448 kW of installed NEB kW in BHD.</t>
  </si>
  <si>
    <t>A small kWh project was marked as inactive that went live in November 2025, causing the actuals to drop for new MW per month.</t>
  </si>
  <si>
    <t>Natural Gas</t>
  </si>
  <si>
    <t>Solar/CHP</t>
  </si>
  <si>
    <t>Biomass</t>
  </si>
  <si>
    <t>Solar/Battery</t>
  </si>
  <si>
    <t>NEB generation output by month and source from January 2025 through December 2027</t>
  </si>
  <si>
    <t>NEB kWh</t>
  </si>
  <si>
    <t>MPD</t>
  </si>
  <si>
    <t>BHD</t>
  </si>
  <si>
    <t>NEB Tariff</t>
  </si>
  <si>
    <t xml:space="preserve">Note </t>
  </si>
  <si>
    <t xml:space="preserve">Our forecast methods do not breakout forecasted output by source. </t>
  </si>
  <si>
    <t>Note</t>
  </si>
  <si>
    <t xml:space="preserve">Versant applies the PV Watts model to the total estimated new capacity coming online by month using district-specific cancelation rates, in-service date projections, and customer class credit allocations based on historical actuals. </t>
  </si>
  <si>
    <t>Versant then adds that 'in development' generation estimation to the monthly historical allocation actuals of 'active operational' generation to reach a total forecast NEB lost kwh by district for each month.</t>
  </si>
  <si>
    <t>Banked NEB kWh Credits by Class as of Jan 1st for calendar years 2024, 2025 and 2026</t>
  </si>
  <si>
    <t>Residential Credits - kWh</t>
  </si>
  <si>
    <t>Small Commercial Credits - kWh</t>
  </si>
  <si>
    <t>Medium Commercial Credits - kWh</t>
  </si>
  <si>
    <t>Large Industrial Credits - kWh</t>
  </si>
  <si>
    <t>Banked - NEB kWh Program</t>
  </si>
  <si>
    <t>Versant is unable to provide historical banked credits at this time.</t>
  </si>
  <si>
    <t>Banked Credits available to use from July 2025 -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</si>
</sst>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11"/>
      <color indexed="8"/>
      <name val="Calibri"/>
      <family val="2"/>
    </font>
    <font>
      <i/>
      <sz val="11"/>
      <color theme="1"/>
      <name val="Calibri"/>
      <family val="2"/>
    </font>
    <font>
      <b/>
      <sz val="11"/>
      <name val="Calibri"/>
      <family val="2"/>
    </font>
    <font>
      <i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.5"/>
      <color theme="1" tint="0.24994659260841701"/>
      <name val="Calibri"/>
      <family val="2"/>
    </font>
    <font>
      <i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3" fontId="14" fillId="0" borderId="9"/>
  </cellStyleXfs>
  <cellXfs count="58">
    <xf numFmtId="0" fontId="0" fillId="0" borderId="0" xfId="0"/>
    <xf numFmtId="0" fontId="3" fillId="0" borderId="0" xfId="3" applyFont="1"/>
    <xf numFmtId="0" fontId="4" fillId="0" borderId="0" xfId="3" applyFont="1" applyAlignment="1">
      <alignment horizontal="left"/>
    </xf>
    <xf numFmtId="0" fontId="5" fillId="0" borderId="0" xfId="3" applyFont="1" applyAlignment="1">
      <alignment horizontal="left"/>
    </xf>
    <xf numFmtId="0" fontId="5" fillId="0" borderId="0" xfId="3" applyFont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3" fillId="0" borderId="0" xfId="0" applyFont="1"/>
    <xf numFmtId="164" fontId="6" fillId="0" borderId="1" xfId="1" applyNumberFormat="1" applyFont="1" applyBorder="1"/>
    <xf numFmtId="164" fontId="6" fillId="0" borderId="0" xfId="1" applyNumberFormat="1" applyFont="1"/>
    <xf numFmtId="17" fontId="8" fillId="0" borderId="0" xfId="0" applyNumberFormat="1" applyFont="1"/>
    <xf numFmtId="0" fontId="5" fillId="2" borderId="0" xfId="0" applyFont="1" applyFill="1"/>
    <xf numFmtId="0" fontId="6" fillId="2" borderId="0" xfId="0" applyFont="1" applyFill="1"/>
    <xf numFmtId="2" fontId="6" fillId="0" borderId="0" xfId="0" applyNumberFormat="1" applyFont="1"/>
    <xf numFmtId="2" fontId="6" fillId="0" borderId="0" xfId="1" applyNumberFormat="1" applyFont="1" applyFill="1" applyBorder="1"/>
    <xf numFmtId="0" fontId="5" fillId="0" borderId="0" xfId="0" applyFont="1"/>
    <xf numFmtId="0" fontId="9" fillId="0" borderId="0" xfId="0" applyFont="1"/>
    <xf numFmtId="0" fontId="3" fillId="0" borderId="2" xfId="0" applyFont="1" applyBorder="1"/>
    <xf numFmtId="17" fontId="8" fillId="0" borderId="2" xfId="0" applyNumberFormat="1" applyFont="1" applyBorder="1"/>
    <xf numFmtId="0" fontId="10" fillId="3" borderId="2" xfId="0" applyFont="1" applyFill="1" applyBorder="1" applyAlignment="1">
      <alignment horizontal="left" wrapText="1"/>
    </xf>
    <xf numFmtId="1" fontId="6" fillId="0" borderId="2" xfId="0" applyNumberFormat="1" applyFont="1" applyBorder="1"/>
    <xf numFmtId="9" fontId="6" fillId="0" borderId="2" xfId="0" applyNumberFormat="1" applyFont="1" applyBorder="1"/>
    <xf numFmtId="0" fontId="10" fillId="3" borderId="3" xfId="0" applyFont="1" applyFill="1" applyBorder="1" applyAlignment="1">
      <alignment horizontal="left" wrapText="1"/>
    </xf>
    <xf numFmtId="9" fontId="6" fillId="0" borderId="3" xfId="0" applyNumberFormat="1" applyFont="1" applyBorder="1"/>
    <xf numFmtId="0" fontId="10" fillId="3" borderId="4" xfId="0" applyFont="1" applyFill="1" applyBorder="1" applyAlignment="1">
      <alignment horizontal="left" wrapText="1"/>
    </xf>
    <xf numFmtId="164" fontId="6" fillId="0" borderId="4" xfId="0" applyNumberFormat="1" applyFont="1" applyBorder="1"/>
    <xf numFmtId="0" fontId="3" fillId="0" borderId="5" xfId="0" applyFont="1" applyBorder="1"/>
    <xf numFmtId="9" fontId="6" fillId="0" borderId="2" xfId="2" applyFont="1" applyBorder="1"/>
    <xf numFmtId="0" fontId="10" fillId="3" borderId="6" xfId="0" applyFont="1" applyFill="1" applyBorder="1" applyAlignment="1">
      <alignment horizontal="left" wrapText="1"/>
    </xf>
    <xf numFmtId="0" fontId="10" fillId="3" borderId="7" xfId="0" applyFont="1" applyFill="1" applyBorder="1" applyAlignment="1">
      <alignment horizontal="left" wrapText="1"/>
    </xf>
    <xf numFmtId="9" fontId="6" fillId="0" borderId="7" xfId="2" applyFont="1" applyBorder="1"/>
    <xf numFmtId="164" fontId="6" fillId="0" borderId="4" xfId="1" applyNumberFormat="1" applyFont="1" applyFill="1" applyBorder="1"/>
    <xf numFmtId="164" fontId="6" fillId="0" borderId="0" xfId="1" applyNumberFormat="1" applyFont="1" applyFill="1"/>
    <xf numFmtId="164" fontId="6" fillId="0" borderId="8" xfId="1" applyNumberFormat="1" applyFont="1" applyBorder="1"/>
    <xf numFmtId="164" fontId="6" fillId="0" borderId="0" xfId="1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2" xfId="0" applyNumberFormat="1" applyFont="1" applyBorder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/>
    <xf numFmtId="17" fontId="3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0" applyFont="1"/>
    <xf numFmtId="164" fontId="6" fillId="0" borderId="1" xfId="0" applyNumberFormat="1" applyFont="1" applyBorder="1"/>
    <xf numFmtId="9" fontId="6" fillId="0" borderId="3" xfId="2" applyFont="1" applyFill="1" applyBorder="1"/>
    <xf numFmtId="9" fontId="6" fillId="0" borderId="0" xfId="2" applyFont="1"/>
    <xf numFmtId="9" fontId="6" fillId="0" borderId="2" xfId="2" applyFont="1" applyFill="1" applyBorder="1"/>
    <xf numFmtId="9" fontId="6" fillId="0" borderId="7" xfId="2" applyFont="1" applyFill="1" applyBorder="1"/>
    <xf numFmtId="9" fontId="6" fillId="0" borderId="6" xfId="2" applyFont="1" applyFill="1" applyBorder="1"/>
    <xf numFmtId="43" fontId="6" fillId="0" borderId="0" xfId="0" applyNumberFormat="1" applyFont="1"/>
    <xf numFmtId="0" fontId="7" fillId="0" borderId="0" xfId="0" applyFont="1"/>
    <xf numFmtId="10" fontId="6" fillId="0" borderId="2" xfId="2" applyNumberFormat="1" applyFont="1" applyBorder="1"/>
    <xf numFmtId="0" fontId="15" fillId="0" borderId="0" xfId="0" applyFont="1" applyAlignment="1">
      <alignment horizontal="center"/>
    </xf>
    <xf numFmtId="164" fontId="4" fillId="0" borderId="0" xfId="1" applyNumberFormat="1" applyFont="1"/>
    <xf numFmtId="0" fontId="4" fillId="0" borderId="0" xfId="0" applyFont="1"/>
  </cellXfs>
  <cellStyles count="5">
    <cellStyle name="Comma" xfId="1" builtinId="3"/>
    <cellStyle name="Measure Summary TM1 - IBM Cognos" xfId="4" xr:uid="{BA8FA042-1A27-4354-8E59-6D188D9E6693}"/>
    <cellStyle name="Normal" xfId="0" builtinId="0"/>
    <cellStyle name="Normal 2" xfId="3" xr:uid="{12DF4487-85B8-420E-8A10-71B4D7B1133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47625</xdr:rowOff>
    </xdr:from>
    <xdr:ext cx="1743075" cy="438150"/>
    <xdr:pic>
      <xdr:nvPicPr>
        <xdr:cNvPr id="2" name="Picture 1" descr="A close up of a sign&#10;&#10;Description automatically generated">
          <a:extLst>
            <a:ext uri="{FF2B5EF4-FFF2-40B4-BE49-F238E27FC236}">
              <a16:creationId xmlns:a16="http://schemas.microsoft.com/office/drawing/2014/main" id="{B62B9FC8-1347-45FF-9835-0C9AF812F7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47625"/>
          <a:ext cx="1743075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F3D4-1115-48F5-9EA5-1D1A512D43FA}">
  <dimension ref="A10:B25"/>
  <sheetViews>
    <sheetView topLeftCell="A10" workbookViewId="0">
      <selection activeCell="E25" sqref="E25"/>
    </sheetView>
  </sheetViews>
  <sheetFormatPr defaultRowHeight="15" x14ac:dyDescent="0.25"/>
  <cols>
    <col min="1" max="1" width="24.7109375" bestFit="1" customWidth="1"/>
  </cols>
  <sheetData>
    <row r="10" spans="1:2" x14ac:dyDescent="0.25">
      <c r="A10" s="1" t="s">
        <v>0</v>
      </c>
      <c r="B10" s="2" t="s">
        <v>1</v>
      </c>
    </row>
    <row r="11" spans="1:2" x14ac:dyDescent="0.25">
      <c r="A11" s="1"/>
    </row>
    <row r="12" spans="1:2" x14ac:dyDescent="0.25">
      <c r="A12" s="1" t="s">
        <v>2</v>
      </c>
      <c r="B12" s="3" t="s">
        <v>3</v>
      </c>
    </row>
    <row r="13" spans="1:2" x14ac:dyDescent="0.25">
      <c r="A13" s="1"/>
    </row>
    <row r="14" spans="1:2" x14ac:dyDescent="0.25">
      <c r="A14" s="1" t="s">
        <v>4</v>
      </c>
      <c r="B14" s="4" t="s">
        <v>5</v>
      </c>
    </row>
    <row r="15" spans="1:2" x14ac:dyDescent="0.25">
      <c r="A15" s="1"/>
    </row>
    <row r="16" spans="1:2" x14ac:dyDescent="0.25">
      <c r="A16" s="1" t="s">
        <v>6</v>
      </c>
      <c r="B16" s="3" t="s">
        <v>7</v>
      </c>
    </row>
    <row r="19" spans="2:2" x14ac:dyDescent="0.25">
      <c r="B19" s="5" t="s">
        <v>8</v>
      </c>
    </row>
    <row r="20" spans="2:2" x14ac:dyDescent="0.25">
      <c r="B20" s="5" t="s">
        <v>9</v>
      </c>
    </row>
    <row r="21" spans="2:2" x14ac:dyDescent="0.25">
      <c r="B21" s="5" t="s">
        <v>10</v>
      </c>
    </row>
    <row r="22" spans="2:2" x14ac:dyDescent="0.25">
      <c r="B22" s="5" t="s">
        <v>11</v>
      </c>
    </row>
    <row r="25" spans="2:2" x14ac:dyDescent="0.25">
      <c r="B25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6C752-2FA0-4333-AC6D-5E63BC93848C}">
  <dimension ref="A1:AK28"/>
  <sheetViews>
    <sheetView tabSelected="1" workbookViewId="0">
      <pane xSplit="1" ySplit="4" topLeftCell="P5" activePane="bottomRight" state="frozen"/>
      <selection pane="topRight" activeCell="B1" sqref="B1"/>
      <selection pane="bottomLeft" activeCell="A5" sqref="A5"/>
      <selection pane="bottomRight" activeCell="W12" sqref="W12"/>
    </sheetView>
  </sheetViews>
  <sheetFormatPr defaultColWidth="8.7109375" defaultRowHeight="15" x14ac:dyDescent="0.25"/>
  <cols>
    <col min="1" max="1" width="21.140625" style="6" customWidth="1"/>
    <col min="2" max="37" width="12.140625" style="6" customWidth="1"/>
    <col min="38" max="16384" width="8.7109375" style="6"/>
  </cols>
  <sheetData>
    <row r="1" spans="1:37" x14ac:dyDescent="0.25">
      <c r="A1" s="6" t="s">
        <v>12</v>
      </c>
    </row>
    <row r="3" spans="1:37" x14ac:dyDescent="0.25">
      <c r="B3" s="7" t="s">
        <v>13</v>
      </c>
      <c r="C3" s="7" t="s">
        <v>13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  <c r="I3" s="7" t="s">
        <v>13</v>
      </c>
      <c r="J3" s="7" t="s">
        <v>13</v>
      </c>
      <c r="K3" s="7" t="s">
        <v>13</v>
      </c>
      <c r="L3" s="7" t="s">
        <v>13</v>
      </c>
      <c r="M3" s="7" t="s">
        <v>13</v>
      </c>
      <c r="N3" s="7" t="s">
        <v>13</v>
      </c>
      <c r="O3" s="7" t="s">
        <v>13</v>
      </c>
      <c r="P3" s="7" t="s">
        <v>13</v>
      </c>
      <c r="Q3" s="7" t="s">
        <v>13</v>
      </c>
      <c r="R3" s="7" t="s">
        <v>13</v>
      </c>
      <c r="S3" s="7" t="s">
        <v>13</v>
      </c>
      <c r="T3" s="7" t="s">
        <v>13</v>
      </c>
      <c r="U3" s="7" t="s">
        <v>14</v>
      </c>
      <c r="V3" s="7" t="s">
        <v>14</v>
      </c>
      <c r="W3" s="7" t="s">
        <v>14</v>
      </c>
      <c r="X3" s="7" t="s">
        <v>14</v>
      </c>
      <c r="Y3" s="7" t="s">
        <v>14</v>
      </c>
      <c r="Z3" s="7" t="s">
        <v>14</v>
      </c>
      <c r="AA3" s="7" t="s">
        <v>14</v>
      </c>
      <c r="AB3" s="7" t="s">
        <v>14</v>
      </c>
      <c r="AC3" s="7" t="s">
        <v>14</v>
      </c>
      <c r="AD3" s="7" t="s">
        <v>14</v>
      </c>
      <c r="AE3" s="7" t="s">
        <v>14</v>
      </c>
      <c r="AF3" s="7" t="s">
        <v>14</v>
      </c>
      <c r="AG3" s="7" t="s">
        <v>14</v>
      </c>
      <c r="AH3" s="7" t="s">
        <v>14</v>
      </c>
      <c r="AI3" s="7" t="s">
        <v>14</v>
      </c>
      <c r="AJ3" s="7" t="s">
        <v>14</v>
      </c>
      <c r="AK3" s="7" t="s">
        <v>14</v>
      </c>
    </row>
    <row r="4" spans="1:37" x14ac:dyDescent="0.25">
      <c r="A4" s="6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8" t="s">
        <v>41</v>
      </c>
      <c r="AB4" s="8" t="s">
        <v>42</v>
      </c>
      <c r="AC4" s="8" t="s">
        <v>43</v>
      </c>
      <c r="AD4" s="8" t="s">
        <v>44</v>
      </c>
      <c r="AE4" s="8" t="s">
        <v>45</v>
      </c>
      <c r="AF4" s="8" t="s">
        <v>46</v>
      </c>
      <c r="AG4" s="8" t="s">
        <v>47</v>
      </c>
      <c r="AH4" s="8" t="s">
        <v>48</v>
      </c>
      <c r="AI4" s="8" t="s">
        <v>49</v>
      </c>
      <c r="AJ4" s="8" t="s">
        <v>50</v>
      </c>
      <c r="AK4" s="8" t="s">
        <v>51</v>
      </c>
    </row>
    <row r="5" spans="1:37" x14ac:dyDescent="0.25">
      <c r="A5" s="6" t="s">
        <v>52</v>
      </c>
      <c r="B5" s="9">
        <v>343855.13553299988</v>
      </c>
      <c r="C5" s="9">
        <v>585346.45157999988</v>
      </c>
      <c r="D5" s="9">
        <v>925766.01798199944</v>
      </c>
      <c r="E5" s="9">
        <v>1367109.1306679964</v>
      </c>
      <c r="F5" s="9">
        <v>1836427.9261570014</v>
      </c>
      <c r="G5" s="9">
        <v>1672545.4085709974</v>
      </c>
      <c r="H5" s="9">
        <v>1947673.1335130031</v>
      </c>
      <c r="I5" s="9">
        <v>2058282.424682</v>
      </c>
      <c r="J5" s="9">
        <v>2016695.4331789999</v>
      </c>
      <c r="K5" s="9">
        <v>1874753.6696590031</v>
      </c>
      <c r="L5" s="9">
        <v>2216359.7850040002</v>
      </c>
      <c r="M5" s="9">
        <v>2431396</v>
      </c>
      <c r="N5" s="9">
        <v>1561813.3559489981</v>
      </c>
      <c r="O5" s="9">
        <v>990987.91432500025</v>
      </c>
      <c r="P5" s="9">
        <v>1640952.2899839985</v>
      </c>
      <c r="Q5" s="9">
        <v>2068488.1561089985</v>
      </c>
      <c r="R5" s="9">
        <v>1927170.2440890004</v>
      </c>
      <c r="S5" s="9">
        <v>1782354.06372</v>
      </c>
      <c r="T5" s="9">
        <v>1800742.8073080005</v>
      </c>
      <c r="U5" s="9">
        <v>1958555.1813513231</v>
      </c>
      <c r="V5" s="9">
        <v>1942503.8330853812</v>
      </c>
      <c r="W5" s="9">
        <v>1872515.5232297201</v>
      </c>
      <c r="X5" s="9">
        <v>2085622.6362359652</v>
      </c>
      <c r="Y5" s="9">
        <v>2218649.7360986057</v>
      </c>
      <c r="Z5" s="9">
        <v>1118297.9245757309</v>
      </c>
      <c r="AA5" s="9">
        <v>1296142.3664086652</v>
      </c>
      <c r="AB5" s="9">
        <v>1342830.1860064294</v>
      </c>
      <c r="AC5" s="9">
        <v>1838446.319713695</v>
      </c>
      <c r="AD5" s="9">
        <v>1787374.1126557929</v>
      </c>
      <c r="AE5" s="9">
        <v>1618037.3869705698</v>
      </c>
      <c r="AF5" s="9">
        <v>1895830.1646551662</v>
      </c>
      <c r="AG5" s="9">
        <v>1968713.275514829</v>
      </c>
      <c r="AH5" s="9">
        <v>1949907.1287903383</v>
      </c>
      <c r="AI5" s="9">
        <v>1877490.8424547729</v>
      </c>
      <c r="AJ5" s="9">
        <v>2088843.706464902</v>
      </c>
      <c r="AK5" s="9">
        <v>2219740.459225276</v>
      </c>
    </row>
    <row r="6" spans="1:37" x14ac:dyDescent="0.25">
      <c r="A6" s="6" t="s">
        <v>53</v>
      </c>
      <c r="B6" s="9">
        <v>290632.55583699996</v>
      </c>
      <c r="C6" s="9">
        <v>445964.93788699957</v>
      </c>
      <c r="D6" s="9">
        <v>641742.40298000001</v>
      </c>
      <c r="E6" s="9">
        <v>1285339.8703139995</v>
      </c>
      <c r="F6" s="9">
        <v>1293689.9618990002</v>
      </c>
      <c r="G6" s="9">
        <v>1273304.4727069999</v>
      </c>
      <c r="H6" s="9">
        <v>1297260.494125</v>
      </c>
      <c r="I6" s="9">
        <v>1383081.3516489994</v>
      </c>
      <c r="J6" s="9">
        <v>1264201.6800220001</v>
      </c>
      <c r="K6" s="9">
        <v>1468685.8141180011</v>
      </c>
      <c r="L6" s="9">
        <v>1932119.15913</v>
      </c>
      <c r="M6" s="9">
        <v>1743038</v>
      </c>
      <c r="N6" s="9">
        <v>1199189.514173999</v>
      </c>
      <c r="O6" s="9">
        <v>925101.22173499968</v>
      </c>
      <c r="P6" s="9">
        <v>1189359.7317969999</v>
      </c>
      <c r="Q6" s="9">
        <v>1416901.1904830001</v>
      </c>
      <c r="R6" s="9">
        <v>1397497.2806830003</v>
      </c>
      <c r="S6" s="9">
        <v>1353554.357851</v>
      </c>
      <c r="T6" s="9">
        <v>1155264.5306389998</v>
      </c>
      <c r="U6" s="9">
        <v>1438316.4052551666</v>
      </c>
      <c r="V6" s="9">
        <v>1426528.6763429591</v>
      </c>
      <c r="W6" s="9">
        <v>1375130.9239589679</v>
      </c>
      <c r="X6" s="9">
        <v>1531631.7259950715</v>
      </c>
      <c r="Y6" s="9">
        <v>1629323.6684523374</v>
      </c>
      <c r="Z6" s="9">
        <v>821251.43380964245</v>
      </c>
      <c r="AA6" s="9">
        <v>951856.16770091257</v>
      </c>
      <c r="AB6" s="9">
        <v>986142.59347663471</v>
      </c>
      <c r="AC6" s="9">
        <v>1350111.3101142016</v>
      </c>
      <c r="AD6" s="9">
        <v>1312605.0943264563</v>
      </c>
      <c r="AE6" s="9">
        <v>1188248.2250973729</v>
      </c>
      <c r="AF6" s="9">
        <v>1392252.6428485648</v>
      </c>
      <c r="AG6" s="9">
        <v>1445776.2683320988</v>
      </c>
      <c r="AH6" s="9">
        <v>1431965.4808643658</v>
      </c>
      <c r="AI6" s="9">
        <v>1378784.6802232349</v>
      </c>
      <c r="AJ6" s="9">
        <v>1533997.2034638054</v>
      </c>
      <c r="AK6" s="9">
        <v>1630124.6696095264</v>
      </c>
    </row>
    <row r="7" spans="1:37" x14ac:dyDescent="0.25">
      <c r="A7" s="6" t="s">
        <v>54</v>
      </c>
      <c r="B7" s="9">
        <v>16429.088069000001</v>
      </c>
      <c r="C7" s="9">
        <v>98631.328701000006</v>
      </c>
      <c r="D7" s="9">
        <v>250990.74588599999</v>
      </c>
      <c r="E7" s="9">
        <v>695509.73979799985</v>
      </c>
      <c r="F7" s="9">
        <v>600316.68439900002</v>
      </c>
      <c r="G7" s="9">
        <v>678729.30579999986</v>
      </c>
      <c r="H7" s="9">
        <v>681588.56709200016</v>
      </c>
      <c r="I7" s="9">
        <v>658680.31470999983</v>
      </c>
      <c r="J7" s="9">
        <v>724869.77447700023</v>
      </c>
      <c r="K7" s="9">
        <v>771860.20708600001</v>
      </c>
      <c r="L7" s="9">
        <v>899893.36542099982</v>
      </c>
      <c r="M7" s="9">
        <v>750161</v>
      </c>
      <c r="N7" s="9">
        <v>485066.34397099999</v>
      </c>
      <c r="O7" s="9">
        <v>351673.97271100013</v>
      </c>
      <c r="P7" s="9">
        <v>548978.38952400011</v>
      </c>
      <c r="Q7" s="9">
        <v>737868.70858199999</v>
      </c>
      <c r="R7" s="9">
        <v>681100.154369</v>
      </c>
      <c r="S7" s="9">
        <v>702514.15373200015</v>
      </c>
      <c r="T7" s="9">
        <v>688941.60340400017</v>
      </c>
      <c r="U7" s="9">
        <v>700562.96313720406</v>
      </c>
      <c r="V7" s="9">
        <v>694821.49605442456</v>
      </c>
      <c r="W7" s="9">
        <v>669787.11448360921</v>
      </c>
      <c r="X7" s="9">
        <v>746014.1985988816</v>
      </c>
      <c r="Y7" s="9">
        <v>793597.16186929634</v>
      </c>
      <c r="Z7" s="9">
        <v>400008.18724464992</v>
      </c>
      <c r="AA7" s="9">
        <v>463622.03398957528</v>
      </c>
      <c r="AB7" s="9">
        <v>480321.97563597717</v>
      </c>
      <c r="AC7" s="9">
        <v>657600.77304469014</v>
      </c>
      <c r="AD7" s="9">
        <v>639332.5633709887</v>
      </c>
      <c r="AE7" s="9">
        <v>578761.87358723627</v>
      </c>
      <c r="AF7" s="9">
        <v>678126.6161923242</v>
      </c>
      <c r="AG7" s="9">
        <v>704196.45001302543</v>
      </c>
      <c r="AH7" s="9">
        <v>697469.60871697788</v>
      </c>
      <c r="AI7" s="9">
        <v>671566.75511464395</v>
      </c>
      <c r="AJ7" s="9">
        <v>747166.35531396582</v>
      </c>
      <c r="AK7" s="9">
        <v>793987.30672345089</v>
      </c>
    </row>
    <row r="8" spans="1:37" x14ac:dyDescent="0.25">
      <c r="A8" s="6" t="s">
        <v>55</v>
      </c>
      <c r="B8" s="9">
        <v>0</v>
      </c>
      <c r="C8" s="9">
        <v>0</v>
      </c>
      <c r="D8" s="9">
        <v>0</v>
      </c>
      <c r="E8" s="9">
        <v>136.80000000000001</v>
      </c>
      <c r="F8" s="9">
        <v>21.12</v>
      </c>
      <c r="G8" s="9">
        <v>535.20000000000005</v>
      </c>
      <c r="H8" s="9">
        <v>359.04</v>
      </c>
      <c r="I8" s="9">
        <v>311.52</v>
      </c>
      <c r="J8" s="9">
        <v>86.88</v>
      </c>
      <c r="K8" s="9">
        <v>1.92</v>
      </c>
      <c r="L8" s="9">
        <v>36</v>
      </c>
      <c r="M8" s="9">
        <v>23</v>
      </c>
      <c r="N8" s="9">
        <v>0</v>
      </c>
      <c r="O8" s="9">
        <v>4.32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40.592967403124049</v>
      </c>
      <c r="V8" s="9">
        <v>40.260287546493196</v>
      </c>
      <c r="W8" s="9">
        <v>38.809711526158452</v>
      </c>
      <c r="X8" s="9">
        <v>43.22656440526282</v>
      </c>
      <c r="Y8" s="9">
        <v>45.98368086533138</v>
      </c>
      <c r="Z8" s="9">
        <v>23.177815785595172</v>
      </c>
      <c r="AA8" s="9">
        <v>26.86381539331116</v>
      </c>
      <c r="AB8" s="9">
        <v>27.831466015106447</v>
      </c>
      <c r="AC8" s="9">
        <v>38.103594036620976</v>
      </c>
      <c r="AD8" s="9">
        <v>37.045072706179518</v>
      </c>
      <c r="AE8" s="9">
        <v>33.53540381793848</v>
      </c>
      <c r="AF8" s="9">
        <v>39.292930221454888</v>
      </c>
      <c r="AG8" s="9">
        <v>40.803503817509139</v>
      </c>
      <c r="AH8" s="9">
        <v>40.41372807453574</v>
      </c>
      <c r="AI8" s="9">
        <v>38.912829872297344</v>
      </c>
      <c r="AJ8" s="9">
        <v>43.293324229061191</v>
      </c>
      <c r="AK8" s="9">
        <v>46.006287166521332</v>
      </c>
    </row>
    <row r="9" spans="1:37" x14ac:dyDescent="0.25">
      <c r="A9" s="10" t="s">
        <v>56</v>
      </c>
      <c r="B9" s="11">
        <v>650916.77943899995</v>
      </c>
      <c r="C9" s="11">
        <v>1129942.7181679995</v>
      </c>
      <c r="D9" s="11">
        <v>1818499.1668479992</v>
      </c>
      <c r="E9" s="11">
        <v>3348095.5407799957</v>
      </c>
      <c r="F9" s="11">
        <v>3730455.6924550016</v>
      </c>
      <c r="G9" s="11">
        <v>3625114.387077997</v>
      </c>
      <c r="H9" s="11">
        <v>3926881.2347300029</v>
      </c>
      <c r="I9" s="11">
        <v>4100355.6110409987</v>
      </c>
      <c r="J9" s="11">
        <v>4005853.767678</v>
      </c>
      <c r="K9" s="11">
        <v>4115301.6108630043</v>
      </c>
      <c r="L9" s="11">
        <v>5048408.3095549997</v>
      </c>
      <c r="M9" s="11">
        <v>4924618</v>
      </c>
      <c r="N9" s="11">
        <v>3246069.2140939971</v>
      </c>
      <c r="O9" s="11">
        <v>2267767.4287709999</v>
      </c>
      <c r="P9" s="11">
        <v>3379290.4113050001</v>
      </c>
      <c r="Q9" s="11">
        <v>4223258.0551739987</v>
      </c>
      <c r="R9" s="11">
        <v>4005767.6791410004</v>
      </c>
      <c r="S9" s="11">
        <v>3838422.5753030004</v>
      </c>
      <c r="T9" s="11">
        <v>3644948.9413510002</v>
      </c>
      <c r="U9" s="11">
        <f>SUM(U5:U8)</f>
        <v>4097475.1427110964</v>
      </c>
      <c r="V9" s="11">
        <f t="shared" ref="V9:AK9" si="0">SUM(V5:V8)</f>
        <v>4063894.265770311</v>
      </c>
      <c r="W9" s="11">
        <f t="shared" si="0"/>
        <v>3917472.3713838235</v>
      </c>
      <c r="X9" s="11">
        <f t="shared" si="0"/>
        <v>4363311.7873943234</v>
      </c>
      <c r="Y9" s="11">
        <f t="shared" si="0"/>
        <v>4641616.5501011051</v>
      </c>
      <c r="Z9" s="11">
        <f t="shared" si="0"/>
        <v>2339580.723445809</v>
      </c>
      <c r="AA9" s="11">
        <f t="shared" si="0"/>
        <v>2711647.4319145461</v>
      </c>
      <c r="AB9" s="11">
        <f t="shared" si="0"/>
        <v>2809322.586585056</v>
      </c>
      <c r="AC9" s="11">
        <f t="shared" si="0"/>
        <v>3846196.5064666234</v>
      </c>
      <c r="AD9" s="11">
        <f t="shared" si="0"/>
        <v>3739348.815425944</v>
      </c>
      <c r="AE9" s="11">
        <f t="shared" si="0"/>
        <v>3385081.0210589967</v>
      </c>
      <c r="AF9" s="11">
        <f t="shared" si="0"/>
        <v>3966248.7166262767</v>
      </c>
      <c r="AG9" s="11">
        <f t="shared" si="0"/>
        <v>4118726.7973637707</v>
      </c>
      <c r="AH9" s="11">
        <f t="shared" si="0"/>
        <v>4079382.6320997565</v>
      </c>
      <c r="AI9" s="11">
        <f t="shared" si="0"/>
        <v>3927881.1906225239</v>
      </c>
      <c r="AJ9" s="11">
        <f t="shared" si="0"/>
        <v>4370050.5585669028</v>
      </c>
      <c r="AK9" s="11">
        <f t="shared" si="0"/>
        <v>4643898.4418454207</v>
      </c>
    </row>
    <row r="10" spans="1:37" x14ac:dyDescent="0.25">
      <c r="A10" s="10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56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5">
      <c r="A11" s="6" t="s">
        <v>57</v>
      </c>
      <c r="B11" s="12">
        <v>4853868.803126934</v>
      </c>
      <c r="C11" s="12">
        <v>5401199.0231909882</v>
      </c>
      <c r="D11" s="12">
        <v>5659205.7986550471</v>
      </c>
      <c r="E11" s="12">
        <v>6988348.5047020009</v>
      </c>
      <c r="F11" s="12">
        <v>7260082.6769169923</v>
      </c>
      <c r="G11" s="12">
        <v>7276655.9857660057</v>
      </c>
      <c r="H11" s="12">
        <v>8796897.0587720089</v>
      </c>
      <c r="I11" s="12">
        <v>8996364.36432302</v>
      </c>
      <c r="J11" s="12">
        <v>8966245.9371459708</v>
      </c>
      <c r="K11" s="12">
        <v>8564060.7189959865</v>
      </c>
      <c r="L11" s="12">
        <v>9392954.0420840476</v>
      </c>
      <c r="M11" s="12">
        <v>10958791</v>
      </c>
      <c r="N11" s="12">
        <v>9735667.4677289426</v>
      </c>
      <c r="O11" s="12">
        <v>7777068.6205660729</v>
      </c>
      <c r="P11" s="12">
        <v>8755203.0188070983</v>
      </c>
      <c r="Q11" s="12">
        <v>8955334.9156949893</v>
      </c>
      <c r="R11" s="12">
        <v>8814790.0789029766</v>
      </c>
      <c r="S11" s="12">
        <v>8646009.8909939975</v>
      </c>
      <c r="T11" s="12">
        <v>10165527.563310008</v>
      </c>
      <c r="U11" s="12">
        <v>9606992.1542562079</v>
      </c>
      <c r="V11" s="12">
        <v>9528258.0045501236</v>
      </c>
      <c r="W11" s="12">
        <v>9184955.375104133</v>
      </c>
      <c r="X11" s="12">
        <v>10230276.120805368</v>
      </c>
      <c r="Y11" s="12">
        <v>10882792.994903389</v>
      </c>
      <c r="Z11" s="12">
        <v>5485410.6178961396</v>
      </c>
      <c r="AA11" s="12">
        <v>6357762.9384410447</v>
      </c>
      <c r="AB11" s="12">
        <v>6586773.3440940445</v>
      </c>
      <c r="AC11" s="12">
        <v>9017841.0788123161</v>
      </c>
      <c r="AD11" s="12">
        <v>8767324.6281258054</v>
      </c>
      <c r="AE11" s="12">
        <v>7936703.8671815358</v>
      </c>
      <c r="AF11" s="12">
        <v>9299317.0123897437</v>
      </c>
      <c r="AG11" s="12">
        <v>9656819.0531152226</v>
      </c>
      <c r="AH11" s="12">
        <v>9564572.2245580032</v>
      </c>
      <c r="AI11" s="12">
        <v>9209360.0246208347</v>
      </c>
      <c r="AJ11" s="12">
        <v>10246075.929109134</v>
      </c>
      <c r="AK11" s="12">
        <v>10888143.147209618</v>
      </c>
    </row>
    <row r="12" spans="1:37" x14ac:dyDescent="0.25">
      <c r="A12" s="6" t="s">
        <v>58</v>
      </c>
      <c r="B12" s="12">
        <v>892676.62475800025</v>
      </c>
      <c r="C12" s="12">
        <v>1000724.3511609997</v>
      </c>
      <c r="D12" s="12">
        <v>889980.4853269998</v>
      </c>
      <c r="E12" s="12">
        <v>1311756.0769539995</v>
      </c>
      <c r="F12" s="12">
        <v>1458682.0300739999</v>
      </c>
      <c r="G12" s="12">
        <v>1855956.3175499998</v>
      </c>
      <c r="H12" s="12">
        <v>2211696.3702419996</v>
      </c>
      <c r="I12" s="12">
        <v>2378171.5723450007</v>
      </c>
      <c r="J12" s="12">
        <v>2448250.0580720003</v>
      </c>
      <c r="K12" s="12">
        <v>2261757.1810379983</v>
      </c>
      <c r="L12" s="12">
        <v>2334997.801229001</v>
      </c>
      <c r="M12" s="12">
        <v>2073068</v>
      </c>
      <c r="N12" s="12">
        <v>1993070.5276749982</v>
      </c>
      <c r="O12" s="12">
        <v>1719638.7933380017</v>
      </c>
      <c r="P12" s="12">
        <v>1964106.5108110001</v>
      </c>
      <c r="Q12" s="12">
        <v>2214435.2903770013</v>
      </c>
      <c r="R12" s="12">
        <v>2928707.9676259998</v>
      </c>
      <c r="S12" s="12">
        <v>2701023.5983560006</v>
      </c>
      <c r="T12" s="12">
        <v>2569981.4388960004</v>
      </c>
      <c r="U12" s="12">
        <v>2415254.8341058227</v>
      </c>
      <c r="V12" s="12">
        <v>2395460.6016724617</v>
      </c>
      <c r="W12" s="12">
        <v>2309152.2835207363</v>
      </c>
      <c r="X12" s="12">
        <v>2571952.1217747401</v>
      </c>
      <c r="Y12" s="12">
        <v>2735998.7358653583</v>
      </c>
      <c r="Z12" s="12">
        <v>1379064.7789859467</v>
      </c>
      <c r="AA12" s="12">
        <v>1598379.3287856011</v>
      </c>
      <c r="AB12" s="12">
        <v>1655953.903681959</v>
      </c>
      <c r="AC12" s="12">
        <v>2267138.7578004948</v>
      </c>
      <c r="AD12" s="12">
        <v>2204157.4355688985</v>
      </c>
      <c r="AE12" s="12">
        <v>1995334.4474819859</v>
      </c>
      <c r="AF12" s="12">
        <v>2337903.4777400382</v>
      </c>
      <c r="AG12" s="12">
        <v>2427781.6121447147</v>
      </c>
      <c r="AH12" s="12">
        <v>2404590.2120658616</v>
      </c>
      <c r="AI12" s="12">
        <v>2315287.757222956</v>
      </c>
      <c r="AJ12" s="12">
        <v>2575924.2873361236</v>
      </c>
      <c r="AK12" s="12">
        <v>2737343.795902187</v>
      </c>
    </row>
    <row r="13" spans="1:37" x14ac:dyDescent="0.25">
      <c r="A13" s="6" t="s">
        <v>59</v>
      </c>
      <c r="B13" s="12">
        <v>208605.406816</v>
      </c>
      <c r="C13" s="12">
        <v>379707.98461200006</v>
      </c>
      <c r="D13" s="12">
        <v>451601.22052199999</v>
      </c>
      <c r="E13" s="12">
        <v>709567.10091799998</v>
      </c>
      <c r="F13" s="12">
        <v>854832.09144600003</v>
      </c>
      <c r="G13" s="12">
        <v>901260.59277999995</v>
      </c>
      <c r="H13" s="12">
        <v>1073921.92172</v>
      </c>
      <c r="I13" s="12">
        <v>1185168.6569960001</v>
      </c>
      <c r="J13" s="12">
        <v>1098149.659796</v>
      </c>
      <c r="K13" s="12">
        <v>1096142.310178</v>
      </c>
      <c r="L13" s="12">
        <v>1147643.826782</v>
      </c>
      <c r="M13" s="12">
        <v>1083439</v>
      </c>
      <c r="N13" s="12">
        <v>681806.07952600019</v>
      </c>
      <c r="O13" s="12">
        <v>707430.92630399996</v>
      </c>
      <c r="P13" s="12">
        <v>1526073.8212879999</v>
      </c>
      <c r="Q13" s="12">
        <v>1846364.336998</v>
      </c>
      <c r="R13" s="12">
        <v>2060167.2245759997</v>
      </c>
      <c r="S13" s="12">
        <v>2172118.1699520005</v>
      </c>
      <c r="T13" s="12">
        <v>2093459.975992</v>
      </c>
      <c r="U13" s="12">
        <v>1461953.0408920143</v>
      </c>
      <c r="V13" s="12">
        <v>1449971.5978204841</v>
      </c>
      <c r="W13" s="12">
        <v>1397729.1982217252</v>
      </c>
      <c r="X13" s="12">
        <v>1556801.8630420438</v>
      </c>
      <c r="Y13" s="12">
        <v>1656099.2303141011</v>
      </c>
      <c r="Z13" s="12">
        <v>834747.50521387102</v>
      </c>
      <c r="AA13" s="12">
        <v>967498.5377193793</v>
      </c>
      <c r="AB13" s="12">
        <v>1002348.4109746614</v>
      </c>
      <c r="AC13" s="12">
        <v>1372298.4234571066</v>
      </c>
      <c r="AD13" s="12">
        <v>1334175.8476296281</v>
      </c>
      <c r="AE13" s="12">
        <v>1207775.3543438576</v>
      </c>
      <c r="AF13" s="12">
        <v>1415132.2876285401</v>
      </c>
      <c r="AG13" s="12">
        <v>1469535.4959555257</v>
      </c>
      <c r="AH13" s="12">
        <v>1455497.7483070982</v>
      </c>
      <c r="AI13" s="12">
        <v>1401442.9986495771</v>
      </c>
      <c r="AJ13" s="12">
        <v>1559206.2136883563</v>
      </c>
      <c r="AK13" s="12">
        <v>1656913.3947588867</v>
      </c>
    </row>
    <row r="14" spans="1:37" x14ac:dyDescent="0.25">
      <c r="A14" s="6" t="s">
        <v>60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2584274.6013599997</v>
      </c>
      <c r="U14" s="12">
        <v>226260.40603426771</v>
      </c>
      <c r="V14" s="12">
        <v>224406.08780487592</v>
      </c>
      <c r="W14" s="12">
        <v>216320.74838918069</v>
      </c>
      <c r="X14" s="12">
        <v>240939.76468072849</v>
      </c>
      <c r="Y14" s="12">
        <v>256307.60619730764</v>
      </c>
      <c r="Z14" s="12">
        <v>129190.40775108809</v>
      </c>
      <c r="AA14" s="12">
        <v>149735.73422603277</v>
      </c>
      <c r="AB14" s="12">
        <v>155129.3045066293</v>
      </c>
      <c r="AC14" s="12">
        <v>212384.93289917166</v>
      </c>
      <c r="AD14" s="12">
        <v>206484.86002095221</v>
      </c>
      <c r="AE14" s="12">
        <v>186922.38015065479</v>
      </c>
      <c r="AF14" s="12">
        <v>219014.15232576273</v>
      </c>
      <c r="AG14" s="12">
        <v>227433.91114244817</v>
      </c>
      <c r="AH14" s="12">
        <v>225261.34718594662</v>
      </c>
      <c r="AI14" s="12">
        <v>216895.5178716692</v>
      </c>
      <c r="AJ14" s="12">
        <v>241311.87605384857</v>
      </c>
      <c r="AK14" s="12">
        <v>256433.61105020187</v>
      </c>
    </row>
    <row r="15" spans="1:37" x14ac:dyDescent="0.25">
      <c r="A15" s="10" t="s">
        <v>61</v>
      </c>
      <c r="B15" s="11">
        <v>5955150.8347009346</v>
      </c>
      <c r="C15" s="11">
        <v>6781631.3589639878</v>
      </c>
      <c r="D15" s="11">
        <v>7000787.5045040473</v>
      </c>
      <c r="E15" s="11">
        <v>9009671.6825740002</v>
      </c>
      <c r="F15" s="11">
        <v>9573596.7984369919</v>
      </c>
      <c r="G15" s="11">
        <v>10033872.896096004</v>
      </c>
      <c r="H15" s="11">
        <v>12082515.350734008</v>
      </c>
      <c r="I15" s="11">
        <v>12559704.59366402</v>
      </c>
      <c r="J15" s="11">
        <v>12512645.655013971</v>
      </c>
      <c r="K15" s="11">
        <v>11921960.210211985</v>
      </c>
      <c r="L15" s="11">
        <v>12875595.670095049</v>
      </c>
      <c r="M15" s="11">
        <v>14115298</v>
      </c>
      <c r="N15" s="11">
        <v>12410544.074929941</v>
      </c>
      <c r="O15" s="11">
        <v>10204138.340208074</v>
      </c>
      <c r="P15" s="11">
        <v>12245383.3509061</v>
      </c>
      <c r="Q15" s="11">
        <v>13016134.543069992</v>
      </c>
      <c r="R15" s="11">
        <v>13803665.271104977</v>
      </c>
      <c r="S15" s="11">
        <v>13519151.659302</v>
      </c>
      <c r="T15" s="11">
        <v>17413243.579558007</v>
      </c>
      <c r="U15" s="11">
        <f>SUM(U11:U14)</f>
        <v>13710460.435288314</v>
      </c>
      <c r="V15" s="11">
        <f t="shared" ref="V15:AK15" si="1">SUM(V11:V14)</f>
        <v>13598096.291847944</v>
      </c>
      <c r="W15" s="11">
        <f t="shared" si="1"/>
        <v>13108157.605235774</v>
      </c>
      <c r="X15" s="11">
        <f t="shared" si="1"/>
        <v>14599969.87030288</v>
      </c>
      <c r="Y15" s="11">
        <f t="shared" si="1"/>
        <v>15531198.567280157</v>
      </c>
      <c r="Z15" s="11">
        <f t="shared" si="1"/>
        <v>7828413.3098470448</v>
      </c>
      <c r="AA15" s="11">
        <f t="shared" si="1"/>
        <v>9073376.5391720589</v>
      </c>
      <c r="AB15" s="11">
        <f t="shared" si="1"/>
        <v>9400204.9632572941</v>
      </c>
      <c r="AC15" s="11">
        <f t="shared" si="1"/>
        <v>12869663.192969089</v>
      </c>
      <c r="AD15" s="11">
        <f t="shared" si="1"/>
        <v>12512142.771345286</v>
      </c>
      <c r="AE15" s="11">
        <f t="shared" si="1"/>
        <v>11326736.049158035</v>
      </c>
      <c r="AF15" s="11">
        <f t="shared" si="1"/>
        <v>13271366.930084085</v>
      </c>
      <c r="AG15" s="11">
        <f t="shared" si="1"/>
        <v>13781570.07235791</v>
      </c>
      <c r="AH15" s="11">
        <f t="shared" si="1"/>
        <v>13649921.532116909</v>
      </c>
      <c r="AI15" s="11">
        <f t="shared" si="1"/>
        <v>13142986.298365036</v>
      </c>
      <c r="AJ15" s="11">
        <f t="shared" si="1"/>
        <v>14622518.306187464</v>
      </c>
      <c r="AK15" s="11">
        <f t="shared" si="1"/>
        <v>15538833.948920893</v>
      </c>
    </row>
    <row r="16" spans="1:37" x14ac:dyDescent="0.25">
      <c r="T16" s="57"/>
    </row>
    <row r="17" spans="1:20" x14ac:dyDescent="0.25">
      <c r="A17" s="6" t="s">
        <v>62</v>
      </c>
      <c r="T17" s="57"/>
    </row>
    <row r="18" spans="1:20" x14ac:dyDescent="0.25">
      <c r="A18" s="6" t="s">
        <v>52</v>
      </c>
      <c r="B18" s="12">
        <v>339754</v>
      </c>
      <c r="C18" s="12">
        <v>583406</v>
      </c>
      <c r="D18" s="12">
        <v>923265</v>
      </c>
      <c r="E18" s="12">
        <v>1364157</v>
      </c>
      <c r="F18" s="12">
        <v>1834148</v>
      </c>
      <c r="G18" s="12">
        <v>1668535</v>
      </c>
      <c r="H18" s="12">
        <v>1946200</v>
      </c>
      <c r="I18" s="12">
        <v>2057876.424682</v>
      </c>
      <c r="J18" s="12">
        <v>2016536.433178999</v>
      </c>
      <c r="K18" s="12">
        <v>1874753.6696590004</v>
      </c>
      <c r="L18" s="12">
        <v>2213724.7850040011</v>
      </c>
      <c r="M18" s="12">
        <v>2428005.5876060007</v>
      </c>
      <c r="N18" s="12">
        <v>1559768.3559490049</v>
      </c>
      <c r="O18" s="12">
        <v>988000.91432500351</v>
      </c>
      <c r="P18" s="12">
        <v>1638134.9499839989</v>
      </c>
      <c r="Q18" s="12">
        <v>2061353.1561089985</v>
      </c>
      <c r="R18" s="12">
        <v>1920772.2440890004</v>
      </c>
      <c r="S18" s="12">
        <v>1774882.0637199993</v>
      </c>
      <c r="T18" s="12">
        <v>1792022.8073079991</v>
      </c>
    </row>
    <row r="19" spans="1:20" x14ac:dyDescent="0.25">
      <c r="A19" s="6" t="s">
        <v>53</v>
      </c>
      <c r="B19" s="12">
        <v>279513</v>
      </c>
      <c r="C19" s="12">
        <v>437790</v>
      </c>
      <c r="D19" s="12">
        <v>641742</v>
      </c>
      <c r="E19" s="12">
        <v>1285340</v>
      </c>
      <c r="F19" s="12">
        <v>1293690</v>
      </c>
      <c r="G19" s="12">
        <v>1273254</v>
      </c>
      <c r="H19" s="12">
        <v>1297260</v>
      </c>
      <c r="I19" s="12">
        <v>1383081.3516489994</v>
      </c>
      <c r="J19" s="12">
        <v>1264201.6800219982</v>
      </c>
      <c r="K19" s="12">
        <v>1468685.8141180011</v>
      </c>
      <c r="L19" s="12">
        <v>1931876.1591300024</v>
      </c>
      <c r="M19" s="12">
        <v>1742715.4729030004</v>
      </c>
      <c r="N19" s="12">
        <v>1198568.5141739964</v>
      </c>
      <c r="O19" s="12">
        <v>924542.22173499886</v>
      </c>
      <c r="P19" s="12">
        <v>1188898.7317969999</v>
      </c>
      <c r="Q19" s="12">
        <v>1416574.1904830001</v>
      </c>
      <c r="R19" s="12">
        <v>1397191.2806830003</v>
      </c>
      <c r="S19" s="12">
        <v>1353241.3578510003</v>
      </c>
      <c r="T19" s="12">
        <v>1154466.5306389995</v>
      </c>
    </row>
    <row r="20" spans="1:20" x14ac:dyDescent="0.25">
      <c r="A20" s="6" t="s">
        <v>54</v>
      </c>
      <c r="B20" s="12">
        <v>16429</v>
      </c>
      <c r="C20" s="12">
        <v>98631</v>
      </c>
      <c r="D20" s="12">
        <v>250991</v>
      </c>
      <c r="E20" s="12">
        <v>695510</v>
      </c>
      <c r="F20" s="12">
        <v>600317</v>
      </c>
      <c r="G20" s="12">
        <v>678729</v>
      </c>
      <c r="H20" s="12">
        <v>681589</v>
      </c>
      <c r="I20" s="12">
        <v>658680.31470999983</v>
      </c>
      <c r="J20" s="12">
        <v>724869.77447700023</v>
      </c>
      <c r="K20" s="12">
        <v>771860.20708600013</v>
      </c>
      <c r="L20" s="12">
        <v>895943.36542099982</v>
      </c>
      <c r="M20" s="12">
        <v>738412.00433600007</v>
      </c>
      <c r="N20" s="12">
        <v>479999.34397099999</v>
      </c>
      <c r="O20" s="12">
        <v>340305.97271100013</v>
      </c>
      <c r="P20" s="12">
        <v>530178.38952400011</v>
      </c>
      <c r="Q20" s="12">
        <v>717053.34858200001</v>
      </c>
      <c r="R20" s="12">
        <v>659265.75436899997</v>
      </c>
      <c r="S20" s="12">
        <v>677796.39373200014</v>
      </c>
      <c r="T20" s="12">
        <v>662616.16340400011</v>
      </c>
    </row>
    <row r="21" spans="1:20" x14ac:dyDescent="0.25">
      <c r="A21" s="6" t="s">
        <v>55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535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</row>
    <row r="22" spans="1:20" x14ac:dyDescent="0.25">
      <c r="A22" s="10" t="s">
        <v>56</v>
      </c>
      <c r="B22" s="11">
        <v>635696</v>
      </c>
      <c r="C22" s="11">
        <v>1119827</v>
      </c>
      <c r="D22" s="11">
        <v>1815998</v>
      </c>
      <c r="E22" s="11">
        <v>3345007</v>
      </c>
      <c r="F22" s="11">
        <v>3728155</v>
      </c>
      <c r="G22" s="11">
        <v>3621053</v>
      </c>
      <c r="H22" s="11">
        <v>3925049</v>
      </c>
      <c r="I22" s="11">
        <v>4099638.0910409987</v>
      </c>
      <c r="J22" s="11">
        <v>4005607.8876779974</v>
      </c>
      <c r="K22" s="11">
        <v>4115299.6908630016</v>
      </c>
      <c r="L22" s="11">
        <v>5041544.3095550034</v>
      </c>
      <c r="M22" s="11">
        <v>4909133.0648450013</v>
      </c>
      <c r="N22" s="11">
        <v>3238336.2140940013</v>
      </c>
      <c r="O22" s="11">
        <v>2252849.1087710024</v>
      </c>
      <c r="P22" s="11">
        <v>3357212.0713049988</v>
      </c>
      <c r="Q22" s="11">
        <f>SUM(Q18:Q21)</f>
        <v>4194980.6951739993</v>
      </c>
      <c r="R22" s="11">
        <f>SUM(R18:R21)</f>
        <v>3977229.2791410005</v>
      </c>
      <c r="S22" s="11">
        <v>3805919.8153029997</v>
      </c>
      <c r="T22" s="11">
        <v>3609105.5013509989</v>
      </c>
    </row>
    <row r="23" spans="1:20" x14ac:dyDescent="0.25">
      <c r="A23" s="10"/>
      <c r="T23" s="57"/>
    </row>
    <row r="24" spans="1:20" x14ac:dyDescent="0.25">
      <c r="A24" s="6" t="s">
        <v>57</v>
      </c>
      <c r="B24" s="12">
        <v>4796403</v>
      </c>
      <c r="C24" s="12">
        <v>5365380</v>
      </c>
      <c r="D24" s="12">
        <v>5616774</v>
      </c>
      <c r="E24" s="12">
        <v>6939335</v>
      </c>
      <c r="F24" s="12">
        <v>7208367</v>
      </c>
      <c r="G24" s="12">
        <v>7223246</v>
      </c>
      <c r="H24" s="12">
        <v>8737543</v>
      </c>
      <c r="I24" s="12">
        <v>8939548.8369230051</v>
      </c>
      <c r="J24" s="12">
        <v>8913750.1881559398</v>
      </c>
      <c r="K24" s="12">
        <v>8505690.4255860131</v>
      </c>
      <c r="L24" s="12">
        <v>9336230.4363559037</v>
      </c>
      <c r="M24" s="12">
        <v>10873598.130350772</v>
      </c>
      <c r="N24" s="12">
        <v>9655920.2637287565</v>
      </c>
      <c r="O24" s="12">
        <v>7706713.4681360219</v>
      </c>
      <c r="P24" s="12">
        <v>8673916.551019026</v>
      </c>
      <c r="Q24" s="12">
        <v>8870371.6596949864</v>
      </c>
      <c r="R24" s="12">
        <v>8728644.3084229771</v>
      </c>
      <c r="S24" s="12">
        <v>8560188.9411640074</v>
      </c>
      <c r="T24" s="12">
        <v>10062434.696279965</v>
      </c>
    </row>
    <row r="25" spans="1:20" x14ac:dyDescent="0.25">
      <c r="A25" s="6" t="s">
        <v>58</v>
      </c>
      <c r="B25" s="12">
        <v>873604</v>
      </c>
      <c r="C25" s="12">
        <v>988600</v>
      </c>
      <c r="D25" s="12">
        <v>877836</v>
      </c>
      <c r="E25" s="12">
        <v>1296343</v>
      </c>
      <c r="F25" s="12">
        <v>1440142</v>
      </c>
      <c r="G25" s="12">
        <v>1843665</v>
      </c>
      <c r="H25" s="12">
        <v>2196731</v>
      </c>
      <c r="I25" s="12">
        <v>2363949.932345002</v>
      </c>
      <c r="J25" s="12">
        <v>2433114.7380720004</v>
      </c>
      <c r="K25" s="12">
        <v>2247221.8510379991</v>
      </c>
      <c r="L25" s="12">
        <v>2318671.1892290032</v>
      </c>
      <c r="M25" s="12">
        <v>2049188.7757399983</v>
      </c>
      <c r="N25" s="12">
        <v>1961265.021675003</v>
      </c>
      <c r="O25" s="12">
        <v>1692916.1513380026</v>
      </c>
      <c r="P25" s="12">
        <v>1947751.090810999</v>
      </c>
      <c r="Q25" s="12">
        <v>2192327.4903770015</v>
      </c>
      <c r="R25" s="12">
        <v>2497360.9816260003</v>
      </c>
      <c r="S25" s="12">
        <v>2677090.8683559997</v>
      </c>
      <c r="T25" s="12">
        <v>2534436.2688960009</v>
      </c>
    </row>
    <row r="26" spans="1:20" x14ac:dyDescent="0.25">
      <c r="A26" s="6" t="s">
        <v>59</v>
      </c>
      <c r="B26" s="12">
        <v>165100</v>
      </c>
      <c r="C26" s="12">
        <v>359528</v>
      </c>
      <c r="D26" s="12">
        <v>415391</v>
      </c>
      <c r="E26" s="12">
        <v>643552</v>
      </c>
      <c r="F26" s="12">
        <v>748826</v>
      </c>
      <c r="G26" s="12">
        <v>886216</v>
      </c>
      <c r="H26" s="12">
        <v>980522</v>
      </c>
      <c r="I26" s="12">
        <v>1101767.6569960001</v>
      </c>
      <c r="J26" s="12">
        <v>1012246.659796</v>
      </c>
      <c r="K26" s="12">
        <v>1025861.310178</v>
      </c>
      <c r="L26" s="12">
        <v>1092812.826782</v>
      </c>
      <c r="M26" s="12">
        <v>1026894.0333820004</v>
      </c>
      <c r="N26" s="12">
        <v>639947.63952600001</v>
      </c>
      <c r="O26" s="12">
        <v>661941.966304</v>
      </c>
      <c r="P26" s="12">
        <v>1441836.785288</v>
      </c>
      <c r="Q26" s="12">
        <v>1717479.3729979999</v>
      </c>
      <c r="R26" s="12">
        <v>1936110.8805760001</v>
      </c>
      <c r="S26" s="12">
        <v>2049894.8099520002</v>
      </c>
      <c r="T26" s="12">
        <v>1965667.3759920003</v>
      </c>
    </row>
    <row r="27" spans="1:20" x14ac:dyDescent="0.25">
      <c r="A27" s="6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>
        <v>1611670.40136</v>
      </c>
    </row>
    <row r="28" spans="1:20" x14ac:dyDescent="0.25">
      <c r="A28" s="10" t="s">
        <v>61</v>
      </c>
      <c r="B28" s="11">
        <v>5835107</v>
      </c>
      <c r="C28" s="11">
        <v>6713508</v>
      </c>
      <c r="D28" s="11">
        <v>6910001</v>
      </c>
      <c r="E28" s="11">
        <v>8879230</v>
      </c>
      <c r="F28" s="11">
        <v>9397335</v>
      </c>
      <c r="G28" s="11">
        <v>9953127</v>
      </c>
      <c r="H28" s="11">
        <v>11914796</v>
      </c>
      <c r="I28" s="11">
        <v>12405266.426264007</v>
      </c>
      <c r="J28" s="11">
        <v>12359111.58602394</v>
      </c>
      <c r="K28" s="11">
        <v>11778773.586802013</v>
      </c>
      <c r="L28" s="11">
        <v>12747714.452366907</v>
      </c>
      <c r="M28" s="11">
        <v>13949680.93947277</v>
      </c>
      <c r="N28" s="11">
        <v>12257132.92492976</v>
      </c>
      <c r="O28" s="11">
        <v>10061571.585778024</v>
      </c>
      <c r="P28" s="11">
        <v>12063504.427118026</v>
      </c>
      <c r="Q28" s="11">
        <f>SUM(Q24:Q26)</f>
        <v>12780178.523069987</v>
      </c>
      <c r="R28" s="11">
        <f>SUM(R24:R26)</f>
        <v>13162116.170624977</v>
      </c>
      <c r="S28" s="11">
        <v>13287174.619472006</v>
      </c>
      <c r="T28" s="11">
        <v>16174208.742527965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505E2-D8EA-4A74-801E-D8EB29192FD9}">
  <dimension ref="A1:AK69"/>
  <sheetViews>
    <sheetView zoomScaleNormal="100" workbookViewId="0">
      <pane xSplit="1" ySplit="4" topLeftCell="U5" activePane="bottomRight" state="frozen"/>
      <selection pane="topRight" activeCell="B1" sqref="B1"/>
      <selection pane="bottomLeft" activeCell="A5" sqref="A5"/>
      <selection pane="bottomRight" activeCell="AF12" sqref="AF12"/>
    </sheetView>
  </sheetViews>
  <sheetFormatPr defaultColWidth="9.140625" defaultRowHeight="15" x14ac:dyDescent="0.25"/>
  <cols>
    <col min="1" max="1" width="39.7109375" style="6" customWidth="1"/>
    <col min="2" max="2" width="13.42578125" style="6" customWidth="1"/>
    <col min="3" max="3" width="11.5703125" style="6" bestFit="1" customWidth="1"/>
    <col min="4" max="4" width="9.42578125" style="6" customWidth="1"/>
    <col min="5" max="5" width="9.140625" style="6"/>
    <col min="6" max="6" width="11.5703125" style="6" bestFit="1" customWidth="1"/>
    <col min="7" max="8" width="9.140625" style="6"/>
    <col min="9" max="9" width="11.5703125" style="6" bestFit="1" customWidth="1"/>
    <col min="10" max="17" width="9.140625" style="6"/>
    <col min="18" max="18" width="8.85546875" style="6" customWidth="1"/>
    <col min="19" max="16384" width="9.140625" style="6"/>
  </cols>
  <sheetData>
    <row r="1" spans="1:37" x14ac:dyDescent="0.25">
      <c r="A1" s="5" t="s">
        <v>63</v>
      </c>
    </row>
    <row r="2" spans="1:37" x14ac:dyDescent="0.25">
      <c r="B2" s="7" t="s">
        <v>13</v>
      </c>
      <c r="C2" s="7" t="s">
        <v>13</v>
      </c>
      <c r="D2" s="7" t="s">
        <v>13</v>
      </c>
      <c r="E2" s="7" t="s">
        <v>13</v>
      </c>
      <c r="F2" s="7" t="s">
        <v>13</v>
      </c>
      <c r="G2" s="7" t="s">
        <v>13</v>
      </c>
      <c r="H2" s="7" t="s">
        <v>13</v>
      </c>
      <c r="I2" s="7" t="s">
        <v>13</v>
      </c>
      <c r="J2" s="7" t="s">
        <v>13</v>
      </c>
      <c r="K2" s="7" t="s">
        <v>13</v>
      </c>
      <c r="L2" s="7" t="s">
        <v>13</v>
      </c>
      <c r="M2" s="7" t="s">
        <v>13</v>
      </c>
      <c r="N2" s="7" t="s">
        <v>13</v>
      </c>
      <c r="O2" s="7" t="s">
        <v>13</v>
      </c>
      <c r="P2" s="7" t="s">
        <v>13</v>
      </c>
      <c r="Q2" s="7" t="s">
        <v>13</v>
      </c>
      <c r="R2" s="7" t="s">
        <v>13</v>
      </c>
      <c r="S2" s="7" t="s">
        <v>13</v>
      </c>
      <c r="T2" s="7" t="s">
        <v>13</v>
      </c>
      <c r="U2" s="7" t="s">
        <v>14</v>
      </c>
      <c r="V2" s="7" t="s">
        <v>14</v>
      </c>
      <c r="W2" s="7" t="s">
        <v>14</v>
      </c>
      <c r="X2" s="7" t="s">
        <v>14</v>
      </c>
      <c r="Y2" s="7" t="s">
        <v>14</v>
      </c>
      <c r="Z2" s="7" t="s">
        <v>14</v>
      </c>
      <c r="AA2" s="7" t="s">
        <v>14</v>
      </c>
      <c r="AB2" s="7" t="s">
        <v>14</v>
      </c>
      <c r="AC2" s="7" t="s">
        <v>14</v>
      </c>
      <c r="AD2" s="7" t="s">
        <v>14</v>
      </c>
      <c r="AE2" s="7" t="s">
        <v>14</v>
      </c>
      <c r="AF2" s="7" t="s">
        <v>14</v>
      </c>
      <c r="AG2" s="7" t="s">
        <v>14</v>
      </c>
      <c r="AH2" s="7" t="s">
        <v>14</v>
      </c>
      <c r="AI2" s="7" t="s">
        <v>14</v>
      </c>
      <c r="AJ2" s="7" t="s">
        <v>14</v>
      </c>
      <c r="AK2" s="7" t="s">
        <v>14</v>
      </c>
    </row>
    <row r="3" spans="1:37" x14ac:dyDescent="0.25">
      <c r="B3" s="13" t="s">
        <v>16</v>
      </c>
      <c r="C3" s="13" t="s">
        <v>17</v>
      </c>
      <c r="D3" s="13" t="s">
        <v>18</v>
      </c>
      <c r="E3" s="13" t="s">
        <v>19</v>
      </c>
      <c r="F3" s="13" t="s">
        <v>20</v>
      </c>
      <c r="G3" s="13" t="s">
        <v>21</v>
      </c>
      <c r="H3" s="13" t="s">
        <v>22</v>
      </c>
      <c r="I3" s="13" t="s">
        <v>23</v>
      </c>
      <c r="J3" s="13" t="s">
        <v>24</v>
      </c>
      <c r="K3" s="13" t="s">
        <v>25</v>
      </c>
      <c r="L3" s="13" t="s">
        <v>26</v>
      </c>
      <c r="M3" s="13" t="s">
        <v>27</v>
      </c>
      <c r="N3" s="13" t="s">
        <v>28</v>
      </c>
      <c r="O3" s="13" t="s">
        <v>29</v>
      </c>
      <c r="P3" s="13" t="s">
        <v>30</v>
      </c>
      <c r="Q3" s="13" t="s">
        <v>31</v>
      </c>
      <c r="R3" s="13" t="s">
        <v>32</v>
      </c>
      <c r="S3" s="13" t="s">
        <v>33</v>
      </c>
      <c r="T3" s="13" t="s">
        <v>34</v>
      </c>
      <c r="U3" s="13" t="s">
        <v>35</v>
      </c>
      <c r="V3" s="13" t="s">
        <v>36</v>
      </c>
      <c r="W3" s="13" t="s">
        <v>37</v>
      </c>
      <c r="X3" s="13" t="s">
        <v>38</v>
      </c>
      <c r="Y3" s="13" t="s">
        <v>39</v>
      </c>
      <c r="Z3" s="13" t="s">
        <v>40</v>
      </c>
      <c r="AA3" s="13" t="s">
        <v>41</v>
      </c>
      <c r="AB3" s="13" t="s">
        <v>42</v>
      </c>
      <c r="AC3" s="13" t="s">
        <v>43</v>
      </c>
      <c r="AD3" s="13" t="s">
        <v>44</v>
      </c>
      <c r="AE3" s="13" t="s">
        <v>45</v>
      </c>
      <c r="AF3" s="13" t="s">
        <v>46</v>
      </c>
      <c r="AG3" s="13" t="s">
        <v>47</v>
      </c>
      <c r="AH3" s="13" t="s">
        <v>48</v>
      </c>
      <c r="AI3" s="13" t="s">
        <v>49</v>
      </c>
      <c r="AJ3" s="13" t="s">
        <v>50</v>
      </c>
      <c r="AK3" s="13" t="s">
        <v>51</v>
      </c>
    </row>
    <row r="4" spans="1:37" x14ac:dyDescent="0.25">
      <c r="A4" s="14" t="s">
        <v>64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</row>
    <row r="5" spans="1:37" x14ac:dyDescent="0.25">
      <c r="A5" s="6" t="s">
        <v>65</v>
      </c>
      <c r="B5" s="16">
        <v>0.12338</v>
      </c>
      <c r="C5" s="16">
        <v>0.18863999999999997</v>
      </c>
      <c r="D5" s="16">
        <v>6.9849999999999995E-2</v>
      </c>
      <c r="E5" s="16">
        <v>0.47283000000000003</v>
      </c>
      <c r="F5" s="16">
        <v>0.23266999999999996</v>
      </c>
      <c r="G5" s="16">
        <v>0.124955</v>
      </c>
      <c r="H5" s="16">
        <v>0.59257000000000015</v>
      </c>
      <c r="I5" s="16">
        <v>0.22691</v>
      </c>
      <c r="J5" s="16">
        <v>6.3509999999999997E-2</v>
      </c>
      <c r="K5" s="16">
        <v>1.0757000000000001</v>
      </c>
      <c r="L5" s="16">
        <v>2.3147280000000001</v>
      </c>
      <c r="M5" s="16">
        <v>0.58929399999999998</v>
      </c>
      <c r="N5" s="16">
        <v>0.100607</v>
      </c>
      <c r="O5" s="16">
        <v>8.0661999999999998E-2</v>
      </c>
      <c r="P5" s="16">
        <v>0.150204</v>
      </c>
      <c r="Q5" s="16">
        <v>0.3355760000000001</v>
      </c>
      <c r="R5" s="16">
        <v>8.8328000000000004E-2</v>
      </c>
      <c r="S5" s="16">
        <v>0.19176799999999999</v>
      </c>
      <c r="T5" s="16">
        <v>5.226200000000001E-2</v>
      </c>
      <c r="U5" s="16">
        <v>0.29934500000000003</v>
      </c>
      <c r="V5" s="16">
        <v>0.30775599999999997</v>
      </c>
      <c r="W5" s="16">
        <v>0.257355</v>
      </c>
      <c r="X5" s="16">
        <v>0.13186</v>
      </c>
      <c r="Y5" s="16">
        <v>5.7980000000000004E-2</v>
      </c>
      <c r="Z5" s="16">
        <v>0.27600000000000002</v>
      </c>
      <c r="AA5" s="16">
        <v>0</v>
      </c>
      <c r="AB5" s="16">
        <v>1.9759999999999996E-2</v>
      </c>
      <c r="AC5" s="16">
        <v>1.3300000000000001E-2</v>
      </c>
      <c r="AD5" s="16">
        <v>0.81</v>
      </c>
      <c r="AE5" s="16">
        <v>2.2799999999999997E-2</v>
      </c>
      <c r="AF5" s="16">
        <v>0.47499999999999998</v>
      </c>
      <c r="AG5" s="16">
        <v>0</v>
      </c>
      <c r="AH5" s="16">
        <v>0</v>
      </c>
      <c r="AI5" s="16">
        <v>0.14799999999999999</v>
      </c>
      <c r="AJ5" s="16">
        <v>0</v>
      </c>
      <c r="AK5" s="16">
        <v>3.7273500000000004</v>
      </c>
    </row>
    <row r="6" spans="1:37" x14ac:dyDescent="0.25">
      <c r="A6" s="6" t="s">
        <v>66</v>
      </c>
      <c r="B6" s="16">
        <v>0.96631400000000012</v>
      </c>
      <c r="C6" s="16">
        <v>0.52850500000000011</v>
      </c>
      <c r="D6" s="16">
        <v>1.2815049999999997</v>
      </c>
      <c r="E6" s="16">
        <v>2.109249999999999</v>
      </c>
      <c r="F6" s="16">
        <v>1.6014900000000001</v>
      </c>
      <c r="G6" s="16">
        <v>0.26062000000000002</v>
      </c>
      <c r="H6" s="16">
        <v>0.39801000000000009</v>
      </c>
      <c r="I6" s="17">
        <v>7.3796850000000003</v>
      </c>
      <c r="J6" s="17">
        <v>1.1931399999999996</v>
      </c>
      <c r="K6" s="17">
        <v>3.5220549999999995</v>
      </c>
      <c r="L6" s="17">
        <v>0.23219999999999999</v>
      </c>
      <c r="M6" s="17">
        <v>0.56682700000000019</v>
      </c>
      <c r="N6" s="17">
        <v>0.45016000000000006</v>
      </c>
      <c r="O6" s="17">
        <v>0.68678500000000009</v>
      </c>
      <c r="P6" s="17">
        <v>0.44413000000000025</v>
      </c>
      <c r="Q6" s="17">
        <v>1.3496259999999995</v>
      </c>
      <c r="R6" s="17">
        <v>0.54568300000000003</v>
      </c>
      <c r="S6" s="17">
        <v>0.43973700000000004</v>
      </c>
      <c r="T6" s="17">
        <v>0.88389600000000013</v>
      </c>
      <c r="U6" s="17">
        <v>1.5305400000000002</v>
      </c>
      <c r="V6" s="17">
        <v>0.68369599999999997</v>
      </c>
      <c r="W6" s="17">
        <v>1.6935199999999999</v>
      </c>
      <c r="X6" s="17">
        <v>1.0674840000000001</v>
      </c>
      <c r="Y6" s="17">
        <v>2.3976899999999999</v>
      </c>
      <c r="Z6" s="17">
        <v>0.32781199999999999</v>
      </c>
      <c r="AA6" s="17">
        <v>0.14607999999999999</v>
      </c>
      <c r="AB6" s="17">
        <v>5.398E-2</v>
      </c>
      <c r="AC6" s="17">
        <v>2.3560000000000001E-2</v>
      </c>
      <c r="AD6" s="17">
        <v>3.8060000000000004E-2</v>
      </c>
      <c r="AE6" s="17">
        <v>8.2600000000000007E-2</v>
      </c>
      <c r="AF6" s="17">
        <v>1.0664</v>
      </c>
      <c r="AG6" s="17">
        <v>3.0189999999999998E-2</v>
      </c>
      <c r="AH6" s="17">
        <v>4.64E-3</v>
      </c>
      <c r="AI6" s="17">
        <v>0.99990000000000001</v>
      </c>
      <c r="AJ6" s="17">
        <v>3.48E-3</v>
      </c>
      <c r="AK6" s="17">
        <v>7.7704000000000004</v>
      </c>
    </row>
    <row r="7" spans="1:37" x14ac:dyDescent="0.25">
      <c r="A7" s="18"/>
    </row>
    <row r="8" spans="1:37" x14ac:dyDescent="0.25">
      <c r="A8" s="15" t="s">
        <v>67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37" x14ac:dyDescent="0.25">
      <c r="B9" s="19" t="s">
        <v>68</v>
      </c>
      <c r="P9" s="19"/>
      <c r="T9" s="19" t="s">
        <v>69</v>
      </c>
    </row>
    <row r="10" spans="1:37" x14ac:dyDescent="0.25">
      <c r="A10" s="20" t="s">
        <v>70</v>
      </c>
      <c r="B10" s="21" t="s">
        <v>16</v>
      </c>
      <c r="C10" s="21" t="s">
        <v>17</v>
      </c>
      <c r="D10" s="21" t="s">
        <v>18</v>
      </c>
      <c r="E10" s="21" t="s">
        <v>19</v>
      </c>
      <c r="F10" s="21" t="s">
        <v>20</v>
      </c>
      <c r="G10" s="21" t="s">
        <v>21</v>
      </c>
      <c r="H10" s="21" t="s">
        <v>22</v>
      </c>
      <c r="I10" s="21" t="s">
        <v>23</v>
      </c>
      <c r="J10" s="21" t="s">
        <v>24</v>
      </c>
      <c r="K10" s="21" t="s">
        <v>25</v>
      </c>
      <c r="L10" s="21" t="s">
        <v>26</v>
      </c>
      <c r="M10" s="21" t="s">
        <v>27</v>
      </c>
      <c r="N10" s="21" t="s">
        <v>28</v>
      </c>
      <c r="O10" s="21" t="s">
        <v>29</v>
      </c>
      <c r="P10" s="21" t="s">
        <v>30</v>
      </c>
      <c r="Q10" s="21" t="s">
        <v>31</v>
      </c>
      <c r="R10" s="21" t="s">
        <v>32</v>
      </c>
      <c r="S10" s="21" t="s">
        <v>33</v>
      </c>
      <c r="T10" s="21" t="s">
        <v>34</v>
      </c>
      <c r="U10" s="21" t="s">
        <v>35</v>
      </c>
      <c r="V10" s="21" t="s">
        <v>36</v>
      </c>
      <c r="W10" s="21" t="s">
        <v>37</v>
      </c>
      <c r="X10" s="21" t="s">
        <v>38</v>
      </c>
      <c r="Y10" s="21" t="s">
        <v>39</v>
      </c>
      <c r="Z10" s="21" t="s">
        <v>40</v>
      </c>
      <c r="AA10" s="21" t="s">
        <v>41</v>
      </c>
      <c r="AB10" s="21" t="s">
        <v>42</v>
      </c>
      <c r="AC10" s="21" t="s">
        <v>43</v>
      </c>
      <c r="AD10" s="21" t="s">
        <v>44</v>
      </c>
      <c r="AE10" s="21" t="s">
        <v>45</v>
      </c>
      <c r="AF10" s="21" t="s">
        <v>46</v>
      </c>
      <c r="AG10" s="21" t="s">
        <v>47</v>
      </c>
      <c r="AH10" s="21" t="s">
        <v>48</v>
      </c>
      <c r="AI10" s="21" t="s">
        <v>49</v>
      </c>
      <c r="AJ10" s="21" t="s">
        <v>50</v>
      </c>
      <c r="AK10" s="21" t="s">
        <v>51</v>
      </c>
    </row>
    <row r="11" spans="1:37" x14ac:dyDescent="0.25">
      <c r="A11" s="22" t="s">
        <v>71</v>
      </c>
      <c r="B11" s="23">
        <f>B5*1000</f>
        <v>123.38000000000001</v>
      </c>
      <c r="C11" s="23">
        <f t="shared" ref="C11:AK11" si="0">C5*1000</f>
        <v>188.64</v>
      </c>
      <c r="D11" s="23">
        <f t="shared" si="0"/>
        <v>69.849999999999994</v>
      </c>
      <c r="E11" s="23">
        <f t="shared" si="0"/>
        <v>472.83000000000004</v>
      </c>
      <c r="F11" s="23">
        <f t="shared" si="0"/>
        <v>232.66999999999996</v>
      </c>
      <c r="G11" s="23">
        <f t="shared" si="0"/>
        <v>124.955</v>
      </c>
      <c r="H11" s="23">
        <f t="shared" si="0"/>
        <v>592.57000000000016</v>
      </c>
      <c r="I11" s="23">
        <f t="shared" si="0"/>
        <v>226.91</v>
      </c>
      <c r="J11" s="23">
        <f t="shared" si="0"/>
        <v>63.51</v>
      </c>
      <c r="K11" s="23">
        <f t="shared" si="0"/>
        <v>1075.7</v>
      </c>
      <c r="L11" s="23">
        <f t="shared" si="0"/>
        <v>2314.7280000000001</v>
      </c>
      <c r="M11" s="23">
        <f t="shared" si="0"/>
        <v>589.29399999999998</v>
      </c>
      <c r="N11" s="23">
        <f t="shared" si="0"/>
        <v>100.607</v>
      </c>
      <c r="O11" s="23">
        <f t="shared" si="0"/>
        <v>80.661999999999992</v>
      </c>
      <c r="P11" s="23">
        <f>P5*1000</f>
        <v>150.20400000000001</v>
      </c>
      <c r="Q11" s="23">
        <f t="shared" si="0"/>
        <v>335.57600000000008</v>
      </c>
      <c r="R11" s="23">
        <f t="shared" si="0"/>
        <v>88.328000000000003</v>
      </c>
      <c r="S11" s="23">
        <f t="shared" si="0"/>
        <v>191.768</v>
      </c>
      <c r="T11" s="23">
        <f t="shared" si="0"/>
        <v>52.262000000000008</v>
      </c>
      <c r="U11" s="23">
        <f t="shared" si="0"/>
        <v>299.34500000000003</v>
      </c>
      <c r="V11" s="23">
        <f t="shared" si="0"/>
        <v>307.75599999999997</v>
      </c>
      <c r="W11" s="23">
        <f t="shared" si="0"/>
        <v>257.35500000000002</v>
      </c>
      <c r="X11" s="23">
        <f t="shared" si="0"/>
        <v>131.86000000000001</v>
      </c>
      <c r="Y11" s="23">
        <f t="shared" si="0"/>
        <v>57.980000000000004</v>
      </c>
      <c r="Z11" s="23">
        <f t="shared" si="0"/>
        <v>276</v>
      </c>
      <c r="AA11" s="23">
        <f t="shared" si="0"/>
        <v>0</v>
      </c>
      <c r="AB11" s="23">
        <f t="shared" si="0"/>
        <v>19.759999999999998</v>
      </c>
      <c r="AC11" s="23">
        <f>AC5*1000</f>
        <v>13.3</v>
      </c>
      <c r="AD11" s="23">
        <f>AD5*1000</f>
        <v>810</v>
      </c>
      <c r="AE11" s="23">
        <f t="shared" si="0"/>
        <v>22.799999999999997</v>
      </c>
      <c r="AF11" s="23">
        <f>AF5*1000</f>
        <v>475</v>
      </c>
      <c r="AG11" s="23">
        <f>AG5*1000</f>
        <v>0</v>
      </c>
      <c r="AH11" s="23">
        <f t="shared" si="0"/>
        <v>0</v>
      </c>
      <c r="AI11" s="23">
        <f t="shared" si="0"/>
        <v>148</v>
      </c>
      <c r="AJ11" s="23">
        <f t="shared" si="0"/>
        <v>0</v>
      </c>
      <c r="AK11" s="23">
        <f t="shared" si="0"/>
        <v>3727.3500000000004</v>
      </c>
    </row>
    <row r="12" spans="1:37" x14ac:dyDescent="0.25">
      <c r="A12" s="22" t="s">
        <v>72</v>
      </c>
      <c r="B12" s="24">
        <v>1</v>
      </c>
      <c r="C12" s="24">
        <v>1</v>
      </c>
      <c r="D12" s="24">
        <v>1</v>
      </c>
      <c r="E12" s="24">
        <v>1</v>
      </c>
      <c r="F12" s="24">
        <v>1</v>
      </c>
      <c r="G12" s="24">
        <v>1</v>
      </c>
      <c r="H12" s="24">
        <v>1</v>
      </c>
      <c r="I12" s="24">
        <v>1</v>
      </c>
      <c r="J12" s="24">
        <v>1</v>
      </c>
      <c r="K12" s="24">
        <v>1</v>
      </c>
      <c r="L12" s="24">
        <v>1</v>
      </c>
      <c r="M12" s="24">
        <v>1</v>
      </c>
      <c r="N12" s="24">
        <v>1</v>
      </c>
      <c r="O12" s="24">
        <v>1</v>
      </c>
      <c r="P12" s="24">
        <v>1</v>
      </c>
      <c r="Q12" s="24">
        <v>1</v>
      </c>
      <c r="R12" s="24">
        <v>1</v>
      </c>
      <c r="S12" s="24">
        <v>1</v>
      </c>
      <c r="T12" s="24">
        <v>1</v>
      </c>
      <c r="U12" s="24">
        <v>1</v>
      </c>
      <c r="V12" s="24">
        <v>1</v>
      </c>
      <c r="W12" s="24">
        <v>1</v>
      </c>
      <c r="X12" s="24">
        <v>1</v>
      </c>
      <c r="Y12" s="24">
        <v>1</v>
      </c>
      <c r="Z12" s="24">
        <v>0</v>
      </c>
      <c r="AA12" s="24">
        <v>1</v>
      </c>
      <c r="AB12" s="24">
        <v>1</v>
      </c>
      <c r="AC12" s="24">
        <v>1</v>
      </c>
      <c r="AD12" s="24">
        <v>1</v>
      </c>
      <c r="AE12" s="24">
        <v>1</v>
      </c>
      <c r="AF12" s="24">
        <v>1</v>
      </c>
      <c r="AG12" s="24">
        <v>1</v>
      </c>
      <c r="AH12" s="24">
        <v>1</v>
      </c>
      <c r="AI12" s="24">
        <v>1</v>
      </c>
      <c r="AJ12" s="24">
        <v>1</v>
      </c>
      <c r="AK12" s="24">
        <v>1</v>
      </c>
    </row>
    <row r="13" spans="1:37" ht="15.75" thickBot="1" x14ac:dyDescent="0.3">
      <c r="A13" s="25" t="s">
        <v>73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1</v>
      </c>
      <c r="AA13" s="26">
        <v>0</v>
      </c>
      <c r="AB13" s="26">
        <v>0</v>
      </c>
      <c r="AC13" s="47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</row>
    <row r="14" spans="1:37" x14ac:dyDescent="0.25">
      <c r="A14" s="27" t="s">
        <v>74</v>
      </c>
      <c r="B14" s="28">
        <f>$C$31+(B11*B12)</f>
        <v>110319.83000000002</v>
      </c>
      <c r="C14" s="28">
        <f>B14+(C11*C12)</f>
        <v>110508.47000000002</v>
      </c>
      <c r="D14" s="28">
        <f t="shared" ref="D14:AK14" si="1">C14+(D11*D12)</f>
        <v>110578.32000000002</v>
      </c>
      <c r="E14" s="28">
        <f t="shared" si="1"/>
        <v>111051.15000000002</v>
      </c>
      <c r="F14" s="28">
        <f t="shared" si="1"/>
        <v>111283.82000000002</v>
      </c>
      <c r="G14" s="28">
        <f t="shared" si="1"/>
        <v>111408.77500000002</v>
      </c>
      <c r="H14" s="28">
        <f t="shared" si="1"/>
        <v>112001.34500000003</v>
      </c>
      <c r="I14" s="28">
        <f t="shared" si="1"/>
        <v>112228.25500000003</v>
      </c>
      <c r="J14" s="28">
        <f t="shared" si="1"/>
        <v>112291.76500000003</v>
      </c>
      <c r="K14" s="28">
        <f t="shared" si="1"/>
        <v>113367.46500000003</v>
      </c>
      <c r="L14" s="28">
        <f t="shared" si="1"/>
        <v>115682.19300000003</v>
      </c>
      <c r="M14" s="28">
        <f t="shared" si="1"/>
        <v>116271.48700000002</v>
      </c>
      <c r="N14" s="28">
        <f t="shared" si="1"/>
        <v>116372.09400000003</v>
      </c>
      <c r="O14" s="28">
        <f t="shared" si="1"/>
        <v>116452.75600000002</v>
      </c>
      <c r="P14" s="28">
        <f t="shared" si="1"/>
        <v>116602.96000000002</v>
      </c>
      <c r="Q14" s="28">
        <f t="shared" si="1"/>
        <v>116938.53600000002</v>
      </c>
      <c r="R14" s="28">
        <f>Q14+(R11*R12)</f>
        <v>117026.86400000002</v>
      </c>
      <c r="S14" s="28">
        <f>R14+(S11*S12)</f>
        <v>117218.63200000001</v>
      </c>
      <c r="T14" s="28">
        <f t="shared" si="1"/>
        <v>117270.89400000001</v>
      </c>
      <c r="U14" s="28">
        <f t="shared" si="1"/>
        <v>117570.23900000002</v>
      </c>
      <c r="V14" s="28">
        <f t="shared" si="1"/>
        <v>117877.99500000001</v>
      </c>
      <c r="W14" s="28">
        <f t="shared" si="1"/>
        <v>118135.35</v>
      </c>
      <c r="X14" s="28">
        <f t="shared" si="1"/>
        <v>118267.21</v>
      </c>
      <c r="Y14" s="28">
        <f t="shared" si="1"/>
        <v>118325.19</v>
      </c>
      <c r="Z14" s="28">
        <f t="shared" si="1"/>
        <v>118325.19</v>
      </c>
      <c r="AA14" s="28">
        <f t="shared" si="1"/>
        <v>118325.19</v>
      </c>
      <c r="AB14" s="28">
        <f t="shared" si="1"/>
        <v>118344.95</v>
      </c>
      <c r="AC14" s="28">
        <f t="shared" si="1"/>
        <v>118358.25</v>
      </c>
      <c r="AD14" s="28">
        <f t="shared" si="1"/>
        <v>119168.25</v>
      </c>
      <c r="AE14" s="28">
        <f t="shared" si="1"/>
        <v>119191.05</v>
      </c>
      <c r="AF14" s="28">
        <f t="shared" si="1"/>
        <v>119666.05</v>
      </c>
      <c r="AG14" s="28">
        <f t="shared" si="1"/>
        <v>119666.05</v>
      </c>
      <c r="AH14" s="28">
        <f t="shared" si="1"/>
        <v>119666.05</v>
      </c>
      <c r="AI14" s="28">
        <f t="shared" si="1"/>
        <v>119814.05</v>
      </c>
      <c r="AJ14" s="28">
        <f t="shared" si="1"/>
        <v>119814.05</v>
      </c>
      <c r="AK14" s="28">
        <f t="shared" si="1"/>
        <v>123541.40000000001</v>
      </c>
    </row>
    <row r="17" spans="1:37" x14ac:dyDescent="0.25">
      <c r="A17" s="29"/>
      <c r="B17" s="19" t="s">
        <v>75</v>
      </c>
      <c r="P17" s="19"/>
      <c r="T17" s="19" t="s">
        <v>76</v>
      </c>
      <c r="AF17" s="48"/>
      <c r="AG17" s="48"/>
    </row>
    <row r="18" spans="1:37" x14ac:dyDescent="0.25">
      <c r="A18" s="20" t="s">
        <v>77</v>
      </c>
      <c r="B18" s="21" t="s">
        <v>16</v>
      </c>
      <c r="C18" s="21" t="s">
        <v>17</v>
      </c>
      <c r="D18" s="21" t="s">
        <v>18</v>
      </c>
      <c r="E18" s="21" t="s">
        <v>19</v>
      </c>
      <c r="F18" s="21" t="s">
        <v>20</v>
      </c>
      <c r="G18" s="21" t="s">
        <v>21</v>
      </c>
      <c r="H18" s="21" t="s">
        <v>22</v>
      </c>
      <c r="I18" s="21" t="s">
        <v>23</v>
      </c>
      <c r="J18" s="21" t="s">
        <v>24</v>
      </c>
      <c r="K18" s="21" t="s">
        <v>25</v>
      </c>
      <c r="L18" s="21" t="s">
        <v>26</v>
      </c>
      <c r="M18" s="21" t="s">
        <v>27</v>
      </c>
      <c r="N18" s="21" t="s">
        <v>28</v>
      </c>
      <c r="O18" s="21" t="s">
        <v>29</v>
      </c>
      <c r="P18" s="21" t="s">
        <v>30</v>
      </c>
      <c r="Q18" s="21" t="s">
        <v>31</v>
      </c>
      <c r="R18" s="21" t="s">
        <v>32</v>
      </c>
      <c r="S18" s="21" t="s">
        <v>33</v>
      </c>
      <c r="T18" s="21" t="s">
        <v>34</v>
      </c>
      <c r="U18" s="21" t="s">
        <v>35</v>
      </c>
      <c r="V18" s="21" t="s">
        <v>36</v>
      </c>
      <c r="W18" s="21" t="s">
        <v>37</v>
      </c>
      <c r="X18" s="21" t="s">
        <v>38</v>
      </c>
      <c r="Y18" s="21" t="s">
        <v>39</v>
      </c>
      <c r="Z18" s="21" t="s">
        <v>40</v>
      </c>
      <c r="AA18" s="21" t="s">
        <v>41</v>
      </c>
      <c r="AB18" s="21" t="s">
        <v>42</v>
      </c>
      <c r="AC18" s="21" t="s">
        <v>43</v>
      </c>
      <c r="AD18" s="21" t="s">
        <v>44</v>
      </c>
      <c r="AE18" s="21" t="s">
        <v>45</v>
      </c>
      <c r="AF18" s="21" t="s">
        <v>46</v>
      </c>
      <c r="AG18" s="21" t="s">
        <v>47</v>
      </c>
      <c r="AH18" s="21" t="s">
        <v>48</v>
      </c>
      <c r="AI18" s="21" t="s">
        <v>49</v>
      </c>
      <c r="AJ18" s="21" t="s">
        <v>50</v>
      </c>
      <c r="AK18" s="21" t="s">
        <v>51</v>
      </c>
    </row>
    <row r="19" spans="1:37" x14ac:dyDescent="0.25">
      <c r="A19" s="22" t="s">
        <v>78</v>
      </c>
      <c r="B19" s="23">
        <f>B6*1000</f>
        <v>966.31400000000008</v>
      </c>
      <c r="C19" s="23">
        <f t="shared" ref="C19:AK19" si="2">C6*1000</f>
        <v>528.50500000000011</v>
      </c>
      <c r="D19" s="23">
        <f>D6*1000</f>
        <v>1281.5049999999997</v>
      </c>
      <c r="E19" s="23">
        <f t="shared" si="2"/>
        <v>2109.2499999999991</v>
      </c>
      <c r="F19" s="23">
        <f t="shared" si="2"/>
        <v>1601.49</v>
      </c>
      <c r="G19" s="23">
        <f t="shared" si="2"/>
        <v>260.62</v>
      </c>
      <c r="H19" s="23">
        <f t="shared" si="2"/>
        <v>398.0100000000001</v>
      </c>
      <c r="I19" s="23">
        <f t="shared" si="2"/>
        <v>7379.6850000000004</v>
      </c>
      <c r="J19" s="23">
        <f t="shared" si="2"/>
        <v>1193.1399999999996</v>
      </c>
      <c r="K19" s="23">
        <f t="shared" si="2"/>
        <v>3522.0549999999994</v>
      </c>
      <c r="L19" s="23">
        <f t="shared" si="2"/>
        <v>232.2</v>
      </c>
      <c r="M19" s="23">
        <f t="shared" si="2"/>
        <v>566.82700000000023</v>
      </c>
      <c r="N19" s="23">
        <f t="shared" si="2"/>
        <v>450.16000000000008</v>
      </c>
      <c r="O19" s="23">
        <f t="shared" si="2"/>
        <v>686.78500000000008</v>
      </c>
      <c r="P19" s="23">
        <f>P6*1000</f>
        <v>444.13000000000022</v>
      </c>
      <c r="Q19" s="23">
        <f t="shared" si="2"/>
        <v>1349.6259999999995</v>
      </c>
      <c r="R19" s="23">
        <f t="shared" si="2"/>
        <v>545.68299999999999</v>
      </c>
      <c r="S19" s="23">
        <f t="shared" si="2"/>
        <v>439.73700000000002</v>
      </c>
      <c r="T19" s="23">
        <f t="shared" si="2"/>
        <v>883.89600000000007</v>
      </c>
      <c r="U19" s="23">
        <f t="shared" si="2"/>
        <v>1530.5400000000002</v>
      </c>
      <c r="V19" s="23">
        <f t="shared" si="2"/>
        <v>683.69600000000003</v>
      </c>
      <c r="W19" s="23">
        <f t="shared" si="2"/>
        <v>1693.52</v>
      </c>
      <c r="X19" s="23">
        <f t="shared" si="2"/>
        <v>1067.4840000000002</v>
      </c>
      <c r="Y19" s="23">
        <f t="shared" si="2"/>
        <v>2397.69</v>
      </c>
      <c r="Z19" s="23">
        <f t="shared" si="2"/>
        <v>327.81200000000001</v>
      </c>
      <c r="AA19" s="23">
        <f t="shared" si="2"/>
        <v>146.07999999999998</v>
      </c>
      <c r="AB19" s="23">
        <f t="shared" si="2"/>
        <v>53.98</v>
      </c>
      <c r="AC19" s="23">
        <f t="shared" si="2"/>
        <v>23.560000000000002</v>
      </c>
      <c r="AD19" s="23">
        <f>AD6*1000</f>
        <v>38.06</v>
      </c>
      <c r="AE19" s="23">
        <f t="shared" si="2"/>
        <v>82.600000000000009</v>
      </c>
      <c r="AF19" s="23">
        <f>AF6*1000</f>
        <v>1066.4000000000001</v>
      </c>
      <c r="AG19" s="23">
        <f t="shared" si="2"/>
        <v>30.189999999999998</v>
      </c>
      <c r="AH19" s="23">
        <f t="shared" si="2"/>
        <v>4.6399999999999997</v>
      </c>
      <c r="AI19" s="23">
        <f t="shared" si="2"/>
        <v>999.9</v>
      </c>
      <c r="AJ19" s="23">
        <f t="shared" si="2"/>
        <v>3.48</v>
      </c>
      <c r="AK19" s="23">
        <f t="shared" si="2"/>
        <v>7770.4000000000005</v>
      </c>
    </row>
    <row r="20" spans="1:37" x14ac:dyDescent="0.25">
      <c r="A20" s="22" t="s">
        <v>72</v>
      </c>
      <c r="B20" s="30">
        <v>1</v>
      </c>
      <c r="C20" s="30">
        <v>0.97824050860445988</v>
      </c>
      <c r="D20" s="30">
        <v>0.32345172277907602</v>
      </c>
      <c r="E20" s="30">
        <v>1</v>
      </c>
      <c r="F20" s="30">
        <v>0.82828490967786239</v>
      </c>
      <c r="G20" s="30">
        <v>1</v>
      </c>
      <c r="H20" s="30">
        <v>1</v>
      </c>
      <c r="I20" s="30">
        <v>1</v>
      </c>
      <c r="J20" s="54">
        <f>100%-J24</f>
        <v>0.99993801282358086</v>
      </c>
      <c r="K20" s="30">
        <v>1</v>
      </c>
      <c r="L20" s="30">
        <v>1</v>
      </c>
      <c r="M20" s="30">
        <v>1</v>
      </c>
      <c r="N20" s="30">
        <v>1</v>
      </c>
      <c r="O20" s="30">
        <v>1</v>
      </c>
      <c r="P20" s="30">
        <v>1</v>
      </c>
      <c r="Q20" s="24">
        <v>1</v>
      </c>
      <c r="R20" s="24">
        <v>1</v>
      </c>
      <c r="S20" s="49">
        <v>1</v>
      </c>
      <c r="T20" s="49">
        <v>1</v>
      </c>
      <c r="U20" s="49">
        <v>1</v>
      </c>
      <c r="V20" s="49">
        <v>1</v>
      </c>
      <c r="W20" s="49">
        <v>1</v>
      </c>
      <c r="X20" s="49">
        <v>1</v>
      </c>
      <c r="Y20" s="49">
        <v>1</v>
      </c>
      <c r="Z20" s="49">
        <v>1</v>
      </c>
      <c r="AA20" s="49">
        <v>1</v>
      </c>
      <c r="AB20" s="49">
        <v>1</v>
      </c>
      <c r="AC20" s="49">
        <v>1</v>
      </c>
      <c r="AD20" s="49">
        <v>1</v>
      </c>
      <c r="AE20" s="49">
        <v>1</v>
      </c>
      <c r="AF20" s="49">
        <v>1</v>
      </c>
      <c r="AG20" s="49">
        <v>1</v>
      </c>
      <c r="AH20" s="49">
        <v>1</v>
      </c>
      <c r="AI20" s="49">
        <v>1</v>
      </c>
      <c r="AJ20" s="49">
        <v>1</v>
      </c>
      <c r="AK20" s="49">
        <v>1</v>
      </c>
    </row>
    <row r="21" spans="1:37" x14ac:dyDescent="0.25">
      <c r="A21" s="22" t="s">
        <v>79</v>
      </c>
      <c r="B21" s="30">
        <v>0</v>
      </c>
      <c r="C21" s="30">
        <v>0</v>
      </c>
      <c r="D21" s="30">
        <v>0.67654827722092403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  <c r="Z21" s="49">
        <v>0</v>
      </c>
      <c r="AA21" s="49">
        <v>0</v>
      </c>
      <c r="AB21" s="49">
        <v>0</v>
      </c>
      <c r="AC21" s="49">
        <v>0</v>
      </c>
      <c r="AD21" s="49">
        <v>0</v>
      </c>
      <c r="AE21" s="49">
        <v>0</v>
      </c>
      <c r="AF21" s="49">
        <v>0</v>
      </c>
      <c r="AG21" s="49">
        <v>0</v>
      </c>
      <c r="AH21" s="49">
        <v>0</v>
      </c>
      <c r="AI21" s="49">
        <v>0</v>
      </c>
      <c r="AJ21" s="49">
        <v>0</v>
      </c>
      <c r="AK21" s="49">
        <v>0</v>
      </c>
    </row>
    <row r="22" spans="1:37" x14ac:dyDescent="0.25">
      <c r="A22" s="22" t="s">
        <v>80</v>
      </c>
      <c r="B22" s="30">
        <v>0</v>
      </c>
      <c r="C22" s="30">
        <v>0</v>
      </c>
      <c r="D22" s="30">
        <v>0</v>
      </c>
      <c r="E22" s="30">
        <v>0</v>
      </c>
      <c r="F22" s="30">
        <v>0.17171509032213753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  <c r="Z22" s="49">
        <v>0</v>
      </c>
      <c r="AA22" s="49">
        <v>0</v>
      </c>
      <c r="AB22" s="49">
        <v>0</v>
      </c>
      <c r="AC22" s="49">
        <v>0</v>
      </c>
      <c r="AD22" s="49">
        <v>0</v>
      </c>
      <c r="AE22" s="49">
        <v>0</v>
      </c>
      <c r="AF22" s="49">
        <v>0</v>
      </c>
      <c r="AG22" s="49">
        <v>0</v>
      </c>
      <c r="AH22" s="49">
        <v>0</v>
      </c>
      <c r="AI22" s="49">
        <v>0</v>
      </c>
      <c r="AJ22" s="49">
        <v>0</v>
      </c>
      <c r="AK22" s="49">
        <v>0</v>
      </c>
    </row>
    <row r="23" spans="1:37" x14ac:dyDescent="0.25">
      <c r="A23" s="31" t="s">
        <v>81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49">
        <v>0</v>
      </c>
      <c r="R23" s="51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  <c r="Z23" s="49">
        <v>0</v>
      </c>
      <c r="AA23" s="49">
        <v>0</v>
      </c>
      <c r="AB23" s="49">
        <v>0</v>
      </c>
      <c r="AC23" s="49">
        <v>0</v>
      </c>
      <c r="AD23" s="49">
        <v>0</v>
      </c>
      <c r="AE23" s="49">
        <v>0</v>
      </c>
      <c r="AF23" s="49">
        <v>0</v>
      </c>
      <c r="AG23" s="49">
        <v>0</v>
      </c>
      <c r="AH23" s="49">
        <v>0</v>
      </c>
      <c r="AI23" s="49">
        <v>0</v>
      </c>
      <c r="AJ23" s="49">
        <v>0</v>
      </c>
      <c r="AK23" s="49">
        <v>0</v>
      </c>
    </row>
    <row r="24" spans="1:37" ht="15.75" thickBot="1" x14ac:dyDescent="0.3">
      <c r="A24" s="32" t="s">
        <v>82</v>
      </c>
      <c r="B24" s="33">
        <v>0</v>
      </c>
      <c r="C24" s="33">
        <v>2.1759491395540245E-2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6.1987176419190686E-5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50">
        <v>0</v>
      </c>
      <c r="R24" s="50">
        <v>0</v>
      </c>
      <c r="S24" s="50">
        <v>0</v>
      </c>
      <c r="T24" s="50">
        <v>0</v>
      </c>
      <c r="U24" s="50">
        <v>0</v>
      </c>
      <c r="V24" s="50">
        <v>0</v>
      </c>
      <c r="W24" s="50">
        <v>0</v>
      </c>
      <c r="X24" s="50">
        <v>0</v>
      </c>
      <c r="Y24" s="50">
        <v>0</v>
      </c>
      <c r="Z24" s="50">
        <v>0</v>
      </c>
      <c r="AA24" s="50">
        <v>0</v>
      </c>
      <c r="AB24" s="50">
        <v>0</v>
      </c>
      <c r="AC24" s="50">
        <v>0</v>
      </c>
      <c r="AD24" s="50">
        <v>0</v>
      </c>
      <c r="AE24" s="50">
        <v>0</v>
      </c>
      <c r="AF24" s="50">
        <v>0</v>
      </c>
      <c r="AG24" s="50">
        <v>0</v>
      </c>
      <c r="AH24" s="50">
        <v>0</v>
      </c>
      <c r="AI24" s="50">
        <v>0</v>
      </c>
      <c r="AJ24" s="50">
        <v>0</v>
      </c>
      <c r="AK24" s="50">
        <v>0</v>
      </c>
    </row>
    <row r="25" spans="1:37" x14ac:dyDescent="0.25">
      <c r="A25" s="27" t="s">
        <v>74</v>
      </c>
      <c r="B25" s="34">
        <f>$C$35+(B19*B20)+(B19*B21)+(B19*B22)+(B19*B24)</f>
        <v>217204.092</v>
      </c>
      <c r="C25" s="34">
        <f>B25+(C19*C20)+(C19*C21)+(C19*C22)+(C19*C24)+(C19*C23)</f>
        <v>217732.59700000001</v>
      </c>
      <c r="D25" s="34">
        <f t="shared" ref="D25:AK25" si="3">C25+(D19*D20)+(D19*D21)+(D19*D22)+(D19*D24)+(D19*D23)</f>
        <v>219014.10200000001</v>
      </c>
      <c r="E25" s="34">
        <f t="shared" si="3"/>
        <v>221123.35200000001</v>
      </c>
      <c r="F25" s="34">
        <f t="shared" si="3"/>
        <v>222724.842</v>
      </c>
      <c r="G25" s="34">
        <f t="shared" si="3"/>
        <v>222985.462</v>
      </c>
      <c r="H25" s="34">
        <f t="shared" si="3"/>
        <v>223383.47200000001</v>
      </c>
      <c r="I25" s="34">
        <f t="shared" si="3"/>
        <v>230763.15700000001</v>
      </c>
      <c r="J25" s="34">
        <f t="shared" si="3"/>
        <v>231956.29699999999</v>
      </c>
      <c r="K25" s="34">
        <f t="shared" si="3"/>
        <v>235478.35199999998</v>
      </c>
      <c r="L25" s="34">
        <f t="shared" si="3"/>
        <v>235710.552</v>
      </c>
      <c r="M25" s="34">
        <f t="shared" si="3"/>
        <v>236277.37899999999</v>
      </c>
      <c r="N25" s="34">
        <f t="shared" si="3"/>
        <v>236727.53899999999</v>
      </c>
      <c r="O25" s="34">
        <f t="shared" si="3"/>
        <v>237414.32399999999</v>
      </c>
      <c r="P25" s="34">
        <f t="shared" si="3"/>
        <v>237858.454</v>
      </c>
      <c r="Q25" s="34">
        <f t="shared" si="3"/>
        <v>239208.08</v>
      </c>
      <c r="R25" s="34">
        <f t="shared" si="3"/>
        <v>239753.76299999998</v>
      </c>
      <c r="S25" s="34">
        <f>R25+(S19*S20)+(S19*S21)+(S19*S22)+(S19*S24)+(S19*S23)</f>
        <v>240193.49999999997</v>
      </c>
      <c r="T25" s="34">
        <f t="shared" si="3"/>
        <v>241077.39599999998</v>
      </c>
      <c r="U25" s="34">
        <f t="shared" si="3"/>
        <v>242607.93599999999</v>
      </c>
      <c r="V25" s="34">
        <f t="shared" si="3"/>
        <v>243291.63199999998</v>
      </c>
      <c r="W25" s="34">
        <f t="shared" si="3"/>
        <v>244985.15199999997</v>
      </c>
      <c r="X25" s="34">
        <f t="shared" si="3"/>
        <v>246052.63599999997</v>
      </c>
      <c r="Y25" s="34">
        <f t="shared" si="3"/>
        <v>248450.32599999997</v>
      </c>
      <c r="Z25" s="34">
        <f t="shared" si="3"/>
        <v>248778.13799999998</v>
      </c>
      <c r="AA25" s="34">
        <f t="shared" si="3"/>
        <v>248924.21799999996</v>
      </c>
      <c r="AB25" s="34">
        <f t="shared" si="3"/>
        <v>248978.19799999997</v>
      </c>
      <c r="AC25" s="34">
        <f>AB25+(AC19*AC20)+(AC19*AC21)+(AC19*AC22)+(AC19*AC24)+(AC19*AC23)</f>
        <v>249001.75799999997</v>
      </c>
      <c r="AD25" s="34">
        <f t="shared" si="3"/>
        <v>249039.81799999997</v>
      </c>
      <c r="AE25" s="34">
        <f t="shared" si="3"/>
        <v>249122.41799999998</v>
      </c>
      <c r="AF25" s="34">
        <f t="shared" si="3"/>
        <v>250188.81799999997</v>
      </c>
      <c r="AG25" s="34">
        <f t="shared" si="3"/>
        <v>250219.00799999997</v>
      </c>
      <c r="AH25" s="34">
        <f t="shared" si="3"/>
        <v>250223.64799999999</v>
      </c>
      <c r="AI25" s="34">
        <f t="shared" si="3"/>
        <v>251223.54799999998</v>
      </c>
      <c r="AJ25" s="34">
        <f t="shared" si="3"/>
        <v>251227.02799999999</v>
      </c>
      <c r="AK25" s="34">
        <f t="shared" si="3"/>
        <v>258997.42799999999</v>
      </c>
    </row>
    <row r="26" spans="1:37" x14ac:dyDescent="0.25">
      <c r="B26" s="35"/>
    </row>
    <row r="27" spans="1:37" x14ac:dyDescent="0.25">
      <c r="B27" s="35"/>
    </row>
    <row r="28" spans="1:37" x14ac:dyDescent="0.25">
      <c r="A28" s="19" t="s">
        <v>68</v>
      </c>
      <c r="B28" s="6" t="s">
        <v>83</v>
      </c>
    </row>
    <row r="29" spans="1:37" x14ac:dyDescent="0.25">
      <c r="A29" s="19"/>
      <c r="B29" s="53" t="s">
        <v>84</v>
      </c>
    </row>
    <row r="30" spans="1:37" ht="15.75" thickBot="1" x14ac:dyDescent="0.3">
      <c r="A30" s="19"/>
    </row>
    <row r="31" spans="1:37" ht="15.75" thickBot="1" x14ac:dyDescent="0.3">
      <c r="C31" s="36">
        <v>110196.45000000001</v>
      </c>
      <c r="F31" s="52"/>
    </row>
    <row r="33" spans="1:3" x14ac:dyDescent="0.25">
      <c r="A33" s="19" t="s">
        <v>75</v>
      </c>
      <c r="B33" s="6" t="s">
        <v>85</v>
      </c>
    </row>
    <row r="34" spans="1:3" ht="15.75" thickBot="1" x14ac:dyDescent="0.3">
      <c r="B34" s="53" t="s">
        <v>86</v>
      </c>
    </row>
    <row r="35" spans="1:3" ht="15.75" thickBot="1" x14ac:dyDescent="0.3">
      <c r="C35" s="36">
        <v>216237.77799999999</v>
      </c>
    </row>
    <row r="38" spans="1:3" x14ac:dyDescent="0.25">
      <c r="A38" s="19" t="s">
        <v>69</v>
      </c>
      <c r="B38" s="6" t="s">
        <v>87</v>
      </c>
    </row>
    <row r="40" spans="1:3" x14ac:dyDescent="0.25">
      <c r="B40" s="6" t="s">
        <v>88</v>
      </c>
      <c r="C40" s="12">
        <v>6.9</v>
      </c>
    </row>
    <row r="41" spans="1:3" x14ac:dyDescent="0.25">
      <c r="B41" s="6" t="s">
        <v>89</v>
      </c>
      <c r="C41" s="12">
        <v>45182.063999999969</v>
      </c>
    </row>
    <row r="42" spans="1:3" x14ac:dyDescent="0.25">
      <c r="B42" s="6" t="s">
        <v>90</v>
      </c>
      <c r="C42" s="12">
        <v>196.93000000000012</v>
      </c>
    </row>
    <row r="43" spans="1:3" x14ac:dyDescent="0.25">
      <c r="B43" s="6" t="s">
        <v>91</v>
      </c>
      <c r="C43" s="11">
        <f>SUM(C40:C42)</f>
        <v>45385.893999999971</v>
      </c>
    </row>
    <row r="44" spans="1:3" x14ac:dyDescent="0.25">
      <c r="C44" s="12"/>
    </row>
    <row r="45" spans="1:3" x14ac:dyDescent="0.25">
      <c r="C45" s="12"/>
    </row>
    <row r="46" spans="1:3" x14ac:dyDescent="0.25">
      <c r="B46" s="6" t="s">
        <v>89</v>
      </c>
      <c r="C46" s="12">
        <v>70485</v>
      </c>
    </row>
    <row r="47" spans="1:3" x14ac:dyDescent="0.25">
      <c r="B47" s="6" t="s">
        <v>92</v>
      </c>
      <c r="C47" s="12">
        <v>1400</v>
      </c>
    </row>
    <row r="48" spans="1:3" x14ac:dyDescent="0.25">
      <c r="B48" s="6" t="s">
        <v>91</v>
      </c>
      <c r="C48" s="46">
        <f>SUM(C46:C47)</f>
        <v>71885</v>
      </c>
    </row>
    <row r="50" spans="1:3" x14ac:dyDescent="0.25">
      <c r="B50" s="6" t="s">
        <v>93</v>
      </c>
      <c r="C50" s="39">
        <f>C43+C48</f>
        <v>117270.89399999997</v>
      </c>
    </row>
    <row r="52" spans="1:3" x14ac:dyDescent="0.25">
      <c r="A52" s="19" t="s">
        <v>76</v>
      </c>
      <c r="B52" s="35" t="s">
        <v>94</v>
      </c>
    </row>
    <row r="53" spans="1:3" x14ac:dyDescent="0.25">
      <c r="B53" s="53" t="s">
        <v>95</v>
      </c>
    </row>
    <row r="54" spans="1:3" x14ac:dyDescent="0.25">
      <c r="B54" s="6" t="s">
        <v>88</v>
      </c>
      <c r="C54" s="37">
        <v>81.900000000000006</v>
      </c>
    </row>
    <row r="55" spans="1:3" x14ac:dyDescent="0.25">
      <c r="B55" s="6" t="s">
        <v>89</v>
      </c>
      <c r="C55" s="37">
        <v>141695.69600000072</v>
      </c>
    </row>
    <row r="56" spans="1:3" x14ac:dyDescent="0.25">
      <c r="B56" s="6" t="s">
        <v>90</v>
      </c>
      <c r="C56" s="37">
        <v>121.80000000000004</v>
      </c>
    </row>
    <row r="57" spans="1:3" x14ac:dyDescent="0.25">
      <c r="B57" s="6" t="s">
        <v>96</v>
      </c>
      <c r="C57" s="38">
        <v>106.8</v>
      </c>
    </row>
    <row r="58" spans="1:3" x14ac:dyDescent="0.25">
      <c r="B58" s="6" t="s">
        <v>92</v>
      </c>
      <c r="C58" s="38">
        <v>942</v>
      </c>
    </row>
    <row r="59" spans="1:3" x14ac:dyDescent="0.25">
      <c r="B59" s="6" t="s">
        <v>97</v>
      </c>
      <c r="C59" s="38">
        <v>65</v>
      </c>
    </row>
    <row r="60" spans="1:3" x14ac:dyDescent="0.25">
      <c r="B60" s="6" t="s">
        <v>98</v>
      </c>
      <c r="C60" s="37">
        <v>275</v>
      </c>
    </row>
    <row r="61" spans="1:3" x14ac:dyDescent="0.25">
      <c r="B61" s="6" t="s">
        <v>99</v>
      </c>
      <c r="C61" s="37">
        <v>85.4</v>
      </c>
    </row>
    <row r="62" spans="1:3" x14ac:dyDescent="0.25">
      <c r="B62" s="6" t="s">
        <v>91</v>
      </c>
      <c r="C62" s="11">
        <f>SUM(C54:C61)</f>
        <v>143373.59600000069</v>
      </c>
    </row>
    <row r="63" spans="1:3" x14ac:dyDescent="0.25">
      <c r="C63" s="12"/>
    </row>
    <row r="64" spans="1:3" x14ac:dyDescent="0.25">
      <c r="B64" s="6" t="s">
        <v>89</v>
      </c>
      <c r="C64" s="12">
        <v>87174.8</v>
      </c>
    </row>
    <row r="65" spans="2:3" x14ac:dyDescent="0.25">
      <c r="B65" s="6" t="s">
        <v>92</v>
      </c>
      <c r="C65" s="12">
        <v>10529</v>
      </c>
    </row>
    <row r="66" spans="2:3" x14ac:dyDescent="0.25">
      <c r="B66" s="6" t="s">
        <v>96</v>
      </c>
      <c r="C66" s="12">
        <v>0</v>
      </c>
    </row>
    <row r="67" spans="2:3" x14ac:dyDescent="0.25">
      <c r="B67" s="6" t="s">
        <v>91</v>
      </c>
      <c r="C67" s="11">
        <f>SUM(C64:C66)</f>
        <v>97703.8</v>
      </c>
    </row>
    <row r="69" spans="2:3" x14ac:dyDescent="0.25">
      <c r="B69" s="6" t="s">
        <v>93</v>
      </c>
      <c r="C69" s="39">
        <f>C62+C67</f>
        <v>241077.39600000071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0E54D-2261-401D-8A87-1427D4230190}">
  <dimension ref="A1:AK1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1" sqref="C11"/>
    </sheetView>
  </sheetViews>
  <sheetFormatPr defaultRowHeight="15" x14ac:dyDescent="0.25"/>
  <cols>
    <col min="1" max="1" width="15.28515625" customWidth="1"/>
    <col min="2" max="2" width="14.28515625" customWidth="1"/>
    <col min="3" max="6" width="10.5703125" bestFit="1" customWidth="1"/>
    <col min="7" max="18" width="11.5703125" bestFit="1" customWidth="1"/>
    <col min="19" max="25" width="12.28515625" bestFit="1" customWidth="1"/>
    <col min="26" max="26" width="11.28515625" bestFit="1" customWidth="1"/>
    <col min="27" max="37" width="12.28515625" bestFit="1" customWidth="1"/>
  </cols>
  <sheetData>
    <row r="1" spans="1:37" x14ac:dyDescent="0.25">
      <c r="A1" s="5" t="s">
        <v>100</v>
      </c>
    </row>
    <row r="2" spans="1:37" x14ac:dyDescent="0.25">
      <c r="A2" s="5"/>
    </row>
    <row r="3" spans="1:37" x14ac:dyDescent="0.25">
      <c r="A3" s="5"/>
      <c r="B3" s="7" t="s">
        <v>13</v>
      </c>
      <c r="C3" s="7" t="s">
        <v>13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  <c r="I3" s="7" t="s">
        <v>13</v>
      </c>
      <c r="J3" s="7" t="s">
        <v>13</v>
      </c>
      <c r="K3" s="7" t="s">
        <v>13</v>
      </c>
      <c r="L3" s="7" t="s">
        <v>13</v>
      </c>
      <c r="M3" s="7" t="s">
        <v>13</v>
      </c>
      <c r="N3" s="7" t="s">
        <v>13</v>
      </c>
      <c r="O3" s="7" t="s">
        <v>13</v>
      </c>
      <c r="P3" s="7" t="s">
        <v>13</v>
      </c>
      <c r="Q3" s="7" t="s">
        <v>13</v>
      </c>
      <c r="R3" s="7" t="s">
        <v>13</v>
      </c>
      <c r="S3" s="7" t="s">
        <v>13</v>
      </c>
      <c r="T3" s="7" t="s">
        <v>13</v>
      </c>
      <c r="U3" s="7" t="s">
        <v>14</v>
      </c>
      <c r="V3" s="7" t="s">
        <v>14</v>
      </c>
      <c r="W3" s="7" t="s">
        <v>14</v>
      </c>
      <c r="X3" s="7" t="s">
        <v>14</v>
      </c>
      <c r="Y3" s="7" t="s">
        <v>14</v>
      </c>
      <c r="Z3" s="7" t="s">
        <v>14</v>
      </c>
      <c r="AA3" s="7" t="s">
        <v>14</v>
      </c>
      <c r="AB3" s="7" t="s">
        <v>14</v>
      </c>
      <c r="AC3" s="7" t="s">
        <v>14</v>
      </c>
      <c r="AD3" s="7" t="s">
        <v>14</v>
      </c>
      <c r="AE3" s="7" t="s">
        <v>14</v>
      </c>
      <c r="AF3" s="7" t="s">
        <v>14</v>
      </c>
      <c r="AG3" s="7" t="s">
        <v>14</v>
      </c>
      <c r="AH3" s="7" t="s">
        <v>14</v>
      </c>
      <c r="AI3" s="7" t="s">
        <v>14</v>
      </c>
      <c r="AJ3" s="7" t="s">
        <v>14</v>
      </c>
      <c r="AK3" s="7" t="s">
        <v>14</v>
      </c>
    </row>
    <row r="4" spans="1:37" x14ac:dyDescent="0.25">
      <c r="A4" s="40"/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8" t="s">
        <v>41</v>
      </c>
      <c r="AB4" s="8" t="s">
        <v>42</v>
      </c>
      <c r="AC4" s="8" t="s">
        <v>43</v>
      </c>
      <c r="AD4" s="8" t="s">
        <v>44</v>
      </c>
      <c r="AE4" s="8" t="s">
        <v>45</v>
      </c>
      <c r="AF4" s="8" t="s">
        <v>46</v>
      </c>
      <c r="AG4" s="8" t="s">
        <v>47</v>
      </c>
      <c r="AH4" s="8" t="s">
        <v>48</v>
      </c>
      <c r="AI4" s="8" t="s">
        <v>49</v>
      </c>
      <c r="AJ4" s="8" t="s">
        <v>50</v>
      </c>
      <c r="AK4" s="8" t="s">
        <v>51</v>
      </c>
    </row>
    <row r="5" spans="1:37" x14ac:dyDescent="0.25">
      <c r="A5" s="41" t="s">
        <v>101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37" x14ac:dyDescent="0.25">
      <c r="A6" s="6" t="s">
        <v>102</v>
      </c>
      <c r="B6" s="12">
        <v>650916.77943899995</v>
      </c>
      <c r="C6" s="12">
        <v>1129942.7181679995</v>
      </c>
      <c r="D6" s="12">
        <v>1818499.1668479992</v>
      </c>
      <c r="E6" s="12">
        <v>3348095.5407799957</v>
      </c>
      <c r="F6" s="12">
        <v>3730455.6924550016</v>
      </c>
      <c r="G6" s="12">
        <v>3625114.387077997</v>
      </c>
      <c r="H6" s="12">
        <v>3926881.2347300029</v>
      </c>
      <c r="I6" s="12">
        <v>4100355.6110409987</v>
      </c>
      <c r="J6" s="12">
        <v>4005853.767678</v>
      </c>
      <c r="K6" s="12">
        <v>4115301.6108630043</v>
      </c>
      <c r="L6" s="12">
        <v>5048408.3095549997</v>
      </c>
      <c r="M6" s="12">
        <v>4924618</v>
      </c>
      <c r="N6" s="12">
        <v>3246069.2140939971</v>
      </c>
      <c r="O6" s="12">
        <v>2267767.4287709999</v>
      </c>
      <c r="P6" s="12">
        <v>3379290.4113050001</v>
      </c>
      <c r="Q6" s="12">
        <v>4223258</v>
      </c>
      <c r="R6" s="12">
        <v>4005768</v>
      </c>
      <c r="S6" s="12">
        <v>3838422.5753029999</v>
      </c>
      <c r="T6" s="12">
        <v>3644948.9413510002</v>
      </c>
      <c r="U6" s="12">
        <v>4097475.1427110964</v>
      </c>
      <c r="V6" s="12">
        <v>4063894.265770311</v>
      </c>
      <c r="W6" s="12">
        <v>3917472.3713838235</v>
      </c>
      <c r="X6" s="12">
        <v>4363311.7873943234</v>
      </c>
      <c r="Y6" s="12">
        <v>4641616.5501011051</v>
      </c>
      <c r="Z6" s="12">
        <v>2339580.723445809</v>
      </c>
      <c r="AA6" s="12">
        <v>2711647.4319145461</v>
      </c>
      <c r="AB6" s="12">
        <v>2809322.586585056</v>
      </c>
      <c r="AC6" s="12">
        <v>3846196.5064666234</v>
      </c>
      <c r="AD6" s="12">
        <v>3739348.815425944</v>
      </c>
      <c r="AE6" s="12">
        <v>3385081.0210589967</v>
      </c>
      <c r="AF6" s="12">
        <v>3966248.7166262767</v>
      </c>
      <c r="AG6" s="12">
        <v>4118726.7973637707</v>
      </c>
      <c r="AH6" s="12">
        <v>4079382.6320997565</v>
      </c>
      <c r="AI6" s="12">
        <v>3927881.1906225239</v>
      </c>
      <c r="AJ6" s="12">
        <v>4370050.5585669028</v>
      </c>
      <c r="AK6" s="12">
        <v>4643898.4418454207</v>
      </c>
    </row>
    <row r="7" spans="1:37" x14ac:dyDescent="0.25">
      <c r="A7" s="6" t="s">
        <v>103</v>
      </c>
      <c r="B7" s="12">
        <v>5955150.8347009346</v>
      </c>
      <c r="C7" s="12">
        <v>6781631.3589639878</v>
      </c>
      <c r="D7" s="12">
        <v>7000787.5045040473</v>
      </c>
      <c r="E7" s="12">
        <v>9009671.6825740002</v>
      </c>
      <c r="F7" s="12">
        <v>9573596.7984369919</v>
      </c>
      <c r="G7" s="12">
        <v>10033872.896096004</v>
      </c>
      <c r="H7" s="12">
        <v>12082515.350734008</v>
      </c>
      <c r="I7" s="12">
        <v>12559704.59366402</v>
      </c>
      <c r="J7" s="12">
        <v>12512645.655013971</v>
      </c>
      <c r="K7" s="12">
        <v>11921960.210211985</v>
      </c>
      <c r="L7" s="12">
        <v>12875595.670095049</v>
      </c>
      <c r="M7" s="12">
        <v>14115298</v>
      </c>
      <c r="N7" s="12">
        <v>12410544.074929941</v>
      </c>
      <c r="O7" s="12">
        <v>10204138.340208074</v>
      </c>
      <c r="P7" s="12">
        <v>12245383.3509061</v>
      </c>
      <c r="Q7" s="12">
        <v>13016135</v>
      </c>
      <c r="R7" s="12">
        <v>13803665</v>
      </c>
      <c r="S7" s="12">
        <v>13519151.659302</v>
      </c>
      <c r="T7" s="12">
        <v>17412309.579558007</v>
      </c>
      <c r="U7" s="12">
        <v>13710460.435288314</v>
      </c>
      <c r="V7" s="12">
        <v>13598096.291847944</v>
      </c>
      <c r="W7" s="12">
        <v>13108157.605235774</v>
      </c>
      <c r="X7" s="12">
        <v>14599969.87030288</v>
      </c>
      <c r="Y7" s="12">
        <v>15531198.567280157</v>
      </c>
      <c r="Z7" s="12">
        <v>7828413.3098470448</v>
      </c>
      <c r="AA7" s="12">
        <v>9073376.5391720589</v>
      </c>
      <c r="AB7" s="12">
        <v>9400204.9632572941</v>
      </c>
      <c r="AC7" s="12">
        <v>12869663.192969089</v>
      </c>
      <c r="AD7" s="12">
        <v>12512142.771345286</v>
      </c>
      <c r="AE7" s="12">
        <v>11326736.049158035</v>
      </c>
      <c r="AF7" s="12">
        <v>13271366.930084085</v>
      </c>
      <c r="AG7" s="12">
        <v>13781570.07235791</v>
      </c>
      <c r="AH7" s="12">
        <v>13649921.532116909</v>
      </c>
      <c r="AI7" s="12">
        <v>13142986.298365036</v>
      </c>
      <c r="AJ7" s="12">
        <v>14622518.306187464</v>
      </c>
      <c r="AK7" s="12">
        <v>15538833.948920893</v>
      </c>
    </row>
    <row r="9" spans="1:37" x14ac:dyDescent="0.25">
      <c r="A9" s="10" t="s">
        <v>104</v>
      </c>
    </row>
    <row r="10" spans="1:37" x14ac:dyDescent="0.25">
      <c r="A10" s="6" t="s">
        <v>102</v>
      </c>
      <c r="B10" s="12">
        <v>1351.4818319097155</v>
      </c>
      <c r="C10" s="12">
        <v>4137.8459870703482</v>
      </c>
      <c r="D10" s="12">
        <v>8077.3945709392146</v>
      </c>
      <c r="E10" s="12">
        <v>9291.5438522794448</v>
      </c>
      <c r="F10" s="12">
        <v>9468.7338509783694</v>
      </c>
      <c r="G10" s="12">
        <v>10819.30104137218</v>
      </c>
      <c r="H10" s="12">
        <v>11333.471507524271</v>
      </c>
      <c r="I10" s="12">
        <v>11684.962882471982</v>
      </c>
      <c r="J10" s="12">
        <v>10474.805255841471</v>
      </c>
      <c r="K10" s="12">
        <v>6816.6906949190688</v>
      </c>
      <c r="L10" s="12">
        <v>3767.6067639798266</v>
      </c>
      <c r="M10" s="12">
        <v>1464.4669789623829</v>
      </c>
      <c r="N10" s="12">
        <v>1622.7456590612255</v>
      </c>
      <c r="O10" s="12">
        <v>6047.1180770734645</v>
      </c>
      <c r="P10" s="12">
        <v>9447.2511028657373</v>
      </c>
      <c r="Q10" s="12">
        <v>10260.84821625203</v>
      </c>
      <c r="R10" s="12">
        <v>11951.335365719131</v>
      </c>
      <c r="S10" s="12">
        <v>12218.662260724759</v>
      </c>
      <c r="T10" s="12">
        <v>14337.734903174665</v>
      </c>
      <c r="U10" s="12">
        <v>11547.501061444465</v>
      </c>
      <c r="V10" s="12">
        <v>9907.0110916528938</v>
      </c>
      <c r="W10" s="12">
        <v>6699.498512009829</v>
      </c>
      <c r="X10" s="12">
        <v>4255.7929641903083</v>
      </c>
      <c r="Y10" s="12">
        <v>3299.7804394663435</v>
      </c>
      <c r="Z10" s="12">
        <v>4562.0090216379631</v>
      </c>
      <c r="AA10" s="12">
        <v>6672.290772662378</v>
      </c>
      <c r="AB10" s="12">
        <v>9695.2166719330398</v>
      </c>
      <c r="AC10" s="12">
        <v>10858.780633251732</v>
      </c>
      <c r="AD10" s="12">
        <v>11877.694409674797</v>
      </c>
      <c r="AE10" s="12">
        <v>11891.551580676554</v>
      </c>
      <c r="AF10" s="12">
        <v>13045.111884252447</v>
      </c>
      <c r="AG10" s="12">
        <v>11748.127299440304</v>
      </c>
      <c r="AH10" s="12">
        <v>10075.399655225534</v>
      </c>
      <c r="AI10" s="12">
        <v>6826.2204436106995</v>
      </c>
      <c r="AJ10" s="12">
        <v>4336.9175601015077</v>
      </c>
      <c r="AK10" s="12">
        <v>3403.3701785907979</v>
      </c>
    </row>
    <row r="11" spans="1:37" x14ac:dyDescent="0.25">
      <c r="A11" s="6" t="s">
        <v>103</v>
      </c>
      <c r="B11" s="12">
        <v>8570.270785239436</v>
      </c>
      <c r="C11" s="12">
        <v>9303.044774062022</v>
      </c>
      <c r="D11" s="12">
        <v>14924.709219480885</v>
      </c>
      <c r="E11" s="12">
        <v>17117.219393951491</v>
      </c>
      <c r="F11" s="12">
        <v>17405.442354638813</v>
      </c>
      <c r="G11" s="12">
        <v>20037.333612179562</v>
      </c>
      <c r="H11" s="12">
        <v>18471.929563697402</v>
      </c>
      <c r="I11" s="12">
        <v>19528.444288680988</v>
      </c>
      <c r="J11" s="12">
        <v>15669.970768138774</v>
      </c>
      <c r="K11" s="12">
        <v>12167.486307859199</v>
      </c>
      <c r="L11" s="12">
        <v>8569.8664858701486</v>
      </c>
      <c r="M11" s="12">
        <v>6753.1064863140627</v>
      </c>
      <c r="N11" s="12">
        <v>7581.9960836547043</v>
      </c>
      <c r="O11" s="12">
        <v>11650.584962674289</v>
      </c>
      <c r="P11" s="12">
        <v>14138.00012437304</v>
      </c>
      <c r="Q11" s="12">
        <v>16265.048861733827</v>
      </c>
      <c r="R11" s="12">
        <v>19732.119305519536</v>
      </c>
      <c r="S11" s="12">
        <v>28677.634043149879</v>
      </c>
      <c r="T11" s="12">
        <v>22664.082205019393</v>
      </c>
      <c r="U11" s="12">
        <v>16671.976448633104</v>
      </c>
      <c r="V11" s="12">
        <v>14472.103630707943</v>
      </c>
      <c r="W11" s="12">
        <v>10329.695818788483</v>
      </c>
      <c r="X11" s="12">
        <v>7033.1516009626184</v>
      </c>
      <c r="Y11" s="12">
        <v>6474.3109660126629</v>
      </c>
      <c r="Z11" s="12">
        <v>8432.5336087422111</v>
      </c>
      <c r="AA11" s="12">
        <v>10441.768842156254</v>
      </c>
      <c r="AB11" s="12">
        <v>15770.863219097262</v>
      </c>
      <c r="AC11" s="12">
        <v>17800.331604352461</v>
      </c>
      <c r="AD11" s="12">
        <v>18397.976791396995</v>
      </c>
      <c r="AE11" s="12">
        <v>18039.783634807667</v>
      </c>
      <c r="AF11" s="12">
        <v>19274.726669614047</v>
      </c>
      <c r="AG11" s="12">
        <v>17042.607853319692</v>
      </c>
      <c r="AH11" s="12">
        <v>14776.576567539601</v>
      </c>
      <c r="AI11" s="12">
        <v>10534.997815353941</v>
      </c>
      <c r="AJ11" s="12">
        <v>7164.5814276763786</v>
      </c>
      <c r="AK11" s="12">
        <v>6566.2519865624545</v>
      </c>
    </row>
    <row r="14" spans="1:37" x14ac:dyDescent="0.25">
      <c r="A14" s="19" t="s">
        <v>105</v>
      </c>
      <c r="B14" s="6" t="s">
        <v>106</v>
      </c>
    </row>
    <row r="16" spans="1:37" x14ac:dyDescent="0.25">
      <c r="A16" s="42" t="s">
        <v>107</v>
      </c>
      <c r="B16" s="6" t="s">
        <v>108</v>
      </c>
    </row>
    <row r="17" spans="2:2" x14ac:dyDescent="0.25">
      <c r="B17" s="6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CA30-1B59-4BA9-B17B-552B3C776118}">
  <dimension ref="A1:AJ26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defaultColWidth="9.140625" defaultRowHeight="15" x14ac:dyDescent="0.25"/>
  <cols>
    <col min="1" max="1" width="30.42578125" style="6" customWidth="1"/>
    <col min="2" max="2" width="1.42578125" style="6" customWidth="1"/>
    <col min="3" max="3" width="12.7109375" style="6" bestFit="1" customWidth="1"/>
    <col min="4" max="5" width="14.28515625" style="6" bestFit="1" customWidth="1"/>
    <col min="6" max="16384" width="9.140625" style="6"/>
  </cols>
  <sheetData>
    <row r="1" spans="1:36" x14ac:dyDescent="0.25">
      <c r="A1" s="6" t="s">
        <v>110</v>
      </c>
    </row>
    <row r="2" spans="1:36" ht="6" customHeight="1" x14ac:dyDescent="0.25"/>
    <row r="3" spans="1:36" x14ac:dyDescent="0.25">
      <c r="C3" s="7"/>
      <c r="D3" s="7"/>
      <c r="E3" s="55" t="s">
        <v>75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x14ac:dyDescent="0.25">
      <c r="A4" s="10" t="s">
        <v>102</v>
      </c>
      <c r="B4" s="10"/>
      <c r="C4" s="43">
        <v>46113</v>
      </c>
      <c r="D4" s="43">
        <v>46174</v>
      </c>
      <c r="E4" s="43">
        <v>46204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7" spans="1:36" x14ac:dyDescent="0.25">
      <c r="A7" s="44" t="s">
        <v>111</v>
      </c>
      <c r="B7" s="44"/>
      <c r="C7" s="12">
        <v>1450602.3540520004</v>
      </c>
      <c r="D7" s="12">
        <v>2968075.6282999995</v>
      </c>
      <c r="E7" s="12">
        <v>4696029.9012280051</v>
      </c>
    </row>
    <row r="8" spans="1:36" x14ac:dyDescent="0.25">
      <c r="A8" s="44" t="s">
        <v>112</v>
      </c>
      <c r="B8" s="44"/>
      <c r="C8" s="12">
        <v>9754696.4412900042</v>
      </c>
      <c r="D8" s="12">
        <v>10662362.170340994</v>
      </c>
      <c r="E8" s="12">
        <v>10488873.201145995</v>
      </c>
    </row>
    <row r="9" spans="1:36" x14ac:dyDescent="0.25">
      <c r="A9" s="44" t="s">
        <v>113</v>
      </c>
      <c r="B9" s="44"/>
      <c r="C9" s="12">
        <v>288771.99861399998</v>
      </c>
      <c r="D9" s="12">
        <v>502390.87645600003</v>
      </c>
      <c r="E9" s="12">
        <v>661965.84585299983</v>
      </c>
    </row>
    <row r="10" spans="1:36" x14ac:dyDescent="0.25">
      <c r="A10" s="44" t="s">
        <v>114</v>
      </c>
      <c r="B10" s="44"/>
      <c r="C10" s="12">
        <v>0</v>
      </c>
      <c r="D10" s="12">
        <v>0</v>
      </c>
      <c r="E10" s="12">
        <v>0</v>
      </c>
    </row>
    <row r="11" spans="1:36" x14ac:dyDescent="0.25">
      <c r="A11" s="45" t="s">
        <v>115</v>
      </c>
      <c r="B11" s="45"/>
      <c r="C11" s="11">
        <f>SUM(C7:C10)</f>
        <v>11494070.793956004</v>
      </c>
      <c r="D11" s="11">
        <f>SUM(D7:D10)</f>
        <v>14132828.675096994</v>
      </c>
      <c r="E11" s="11">
        <f>SUM(E7:E10)</f>
        <v>15846868.948226999</v>
      </c>
    </row>
    <row r="12" spans="1:36" x14ac:dyDescent="0.25">
      <c r="C12" s="12"/>
    </row>
    <row r="14" spans="1:36" x14ac:dyDescent="0.25">
      <c r="A14" s="10" t="s">
        <v>103</v>
      </c>
      <c r="B14" s="10"/>
    </row>
    <row r="17" spans="1:5" x14ac:dyDescent="0.25">
      <c r="A17" s="44" t="s">
        <v>111</v>
      </c>
      <c r="B17" s="44"/>
      <c r="C17" s="12">
        <v>9264112.4503000118</v>
      </c>
      <c r="D17" s="12">
        <v>14181569.450012956</v>
      </c>
      <c r="E17" s="12">
        <v>17970330.549372055</v>
      </c>
    </row>
    <row r="18" spans="1:5" x14ac:dyDescent="0.25">
      <c r="A18" s="44" t="s">
        <v>112</v>
      </c>
      <c r="B18" s="44"/>
      <c r="C18" s="12">
        <v>28105537.817407008</v>
      </c>
      <c r="D18" s="12">
        <v>28388898.766759019</v>
      </c>
      <c r="E18" s="12">
        <v>27502850.798069995</v>
      </c>
    </row>
    <row r="19" spans="1:5" x14ac:dyDescent="0.25">
      <c r="A19" s="44" t="s">
        <v>113</v>
      </c>
      <c r="B19" s="44"/>
      <c r="C19" s="12">
        <v>258223.41248599999</v>
      </c>
      <c r="D19" s="12">
        <v>939391.97808000026</v>
      </c>
      <c r="E19" s="12">
        <v>2115535.1818739995</v>
      </c>
    </row>
    <row r="20" spans="1:5" x14ac:dyDescent="0.25">
      <c r="A20" s="44" t="s">
        <v>114</v>
      </c>
      <c r="B20" s="44"/>
      <c r="C20" s="12"/>
      <c r="D20" s="12"/>
      <c r="E20" s="12">
        <v>866349.95571599994</v>
      </c>
    </row>
    <row r="21" spans="1:5" x14ac:dyDescent="0.25">
      <c r="A21" s="45" t="s">
        <v>115</v>
      </c>
      <c r="B21" s="45"/>
      <c r="C21" s="46">
        <f>SUM(C17:C19)</f>
        <v>37627873.680193022</v>
      </c>
      <c r="D21" s="46">
        <f>SUM(D17:D19)</f>
        <v>43509860.194851972</v>
      </c>
      <c r="E21" s="46">
        <f>SUM(E17:E20)</f>
        <v>48455066.485032044</v>
      </c>
    </row>
    <row r="24" spans="1:5" x14ac:dyDescent="0.25">
      <c r="A24" s="19" t="s">
        <v>68</v>
      </c>
      <c r="C24" s="6" t="s">
        <v>116</v>
      </c>
    </row>
    <row r="26" spans="1:5" x14ac:dyDescent="0.25">
      <c r="A26" s="19" t="s">
        <v>75</v>
      </c>
      <c r="C26" s="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Sheet</vt:lpstr>
      <vt:lpstr>1</vt:lpstr>
      <vt:lpstr>2</vt:lpstr>
      <vt:lpstr>3</vt:lpstr>
      <vt:lpstr>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MATHERS, KASSIDY</dc:creator>
  <cp:keywords/>
  <dc:description/>
  <cp:lastModifiedBy>TURNER, EMILY</cp:lastModifiedBy>
  <cp:revision/>
  <dcterms:created xsi:type="dcterms:W3CDTF">2026-04-22T13:53:01Z</dcterms:created>
  <dcterms:modified xsi:type="dcterms:W3CDTF">2026-08-20T19:27:36Z</dcterms:modified>
  <cp:category/>
  <cp:contentStatus/>
</cp:coreProperties>
</file>