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4 SOP Bid Preparation files\"/>
    </mc:Choice>
  </mc:AlternateContent>
  <xr:revisionPtr revIDLastSave="0" documentId="13_ncr:1_{F5AB75D6-73F0-45AC-99D7-50FE56403C8A}" xr6:coauthVersionLast="47" xr6:coauthVersionMax="47" xr10:uidLastSave="{00000000-0000-0000-0000-000000000000}"/>
  <bookViews>
    <workbookView xWindow="-120" yWindow="-120" windowWidth="29040" windowHeight="15840" tabRatio="853" xr2:uid="{00000000-000D-0000-FFFF-FFFF00000000}"/>
  </bookViews>
  <sheets>
    <sheet name="CY Summary MGS-S" sheetId="20" r:id="rId1"/>
    <sheet name="CY Summary MGS-P" sheetId="22" r:id="rId2"/>
    <sheet name="CY Summary MGS" sheetId="24" r:id="rId3"/>
  </sheets>
  <definedNames>
    <definedName name="_xlnm.Print_Area" localSheetId="2">'CY Summary MGS'!$A$1:$O$27</definedName>
    <definedName name="_xlnm.Print_Area" localSheetId="1">'CY Summary MGS-P'!$A$1:$O$28</definedName>
    <definedName name="_xlnm.Print_Area" localSheetId="0">'CY Summary MGS-S'!$A$1:$O$28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24" l="1"/>
  <c r="I10" i="24"/>
  <c r="J10" i="24"/>
  <c r="K10" i="24"/>
  <c r="L10" i="24"/>
  <c r="M10" i="24"/>
  <c r="N10" i="24"/>
  <c r="O10" i="22"/>
  <c r="O10" i="20"/>
  <c r="O17" i="24"/>
  <c r="N17" i="24"/>
  <c r="O17" i="22"/>
  <c r="O17" i="20"/>
  <c r="N12" i="24"/>
  <c r="N14" i="24"/>
  <c r="N19" i="24"/>
  <c r="N21" i="24"/>
  <c r="M12" i="24" l="1"/>
  <c r="M14" i="24"/>
  <c r="M17" i="24"/>
  <c r="M19" i="24"/>
  <c r="M21" i="24"/>
  <c r="L21" i="24" l="1"/>
  <c r="O21" i="24" s="1"/>
  <c r="L19" i="24"/>
  <c r="O19" i="24" s="1"/>
  <c r="L17" i="24"/>
  <c r="L14" i="24"/>
  <c r="O14" i="24" s="1"/>
  <c r="L12" i="24"/>
  <c r="K12" i="24"/>
  <c r="K14" i="24"/>
  <c r="K17" i="24"/>
  <c r="K19" i="24"/>
  <c r="K21" i="24"/>
  <c r="J12" i="24"/>
  <c r="J14" i="24"/>
  <c r="J17" i="24"/>
  <c r="J19" i="24"/>
  <c r="J21" i="24"/>
  <c r="I12" i="24"/>
  <c r="I14" i="24"/>
  <c r="I17" i="24"/>
  <c r="I19" i="24"/>
  <c r="I21" i="24"/>
  <c r="H17" i="24"/>
  <c r="D17" i="24"/>
  <c r="O21" i="22"/>
  <c r="O19" i="22"/>
  <c r="O14" i="22"/>
  <c r="O12" i="22"/>
  <c r="O21" i="20"/>
  <c r="O19" i="20"/>
  <c r="O14" i="20"/>
  <c r="O12" i="20"/>
  <c r="C21" i="24"/>
  <c r="D21" i="24"/>
  <c r="E21" i="24"/>
  <c r="F21" i="24"/>
  <c r="G21" i="24"/>
  <c r="H21" i="24"/>
  <c r="C19" i="24"/>
  <c r="D19" i="24"/>
  <c r="E19" i="24"/>
  <c r="F19" i="24"/>
  <c r="G19" i="24"/>
  <c r="H19" i="24"/>
  <c r="C14" i="24"/>
  <c r="D14" i="24"/>
  <c r="E14" i="24"/>
  <c r="F14" i="24"/>
  <c r="G14" i="24"/>
  <c r="H14" i="24"/>
  <c r="C12" i="24"/>
  <c r="D12" i="24"/>
  <c r="E12" i="24"/>
  <c r="F12" i="24"/>
  <c r="G12" i="24"/>
  <c r="H12" i="24"/>
  <c r="E10" i="24"/>
  <c r="E17" i="24"/>
  <c r="F17" i="24"/>
  <c r="C17" i="24"/>
  <c r="C10" i="24"/>
  <c r="D10" i="24"/>
  <c r="F10" i="24"/>
  <c r="G17" i="24"/>
  <c r="G10" i="24"/>
  <c r="H10" i="24"/>
  <c r="O12" i="24"/>
</calcChain>
</file>

<file path=xl/sharedStrings.xml><?xml version="1.0" encoding="utf-8"?>
<sst xmlns="http://schemas.openxmlformats.org/spreadsheetml/2006/main" count="87" uniqueCount="27">
  <si>
    <t>Medium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</si>
  <si>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</si>
  <si>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</si>
  <si>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</si>
  <si>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</si>
  <si>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</si>
  <si>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</si>
  <si>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</si>
  <si>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</si>
  <si>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</si>
  <si>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</si>
  <si>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</si>
  <si>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</si>
  <si>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</si>
  <si>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MGS-S</t>
  </si>
  <si>
    <t>Customers</t>
  </si>
  <si>
    <t>kWh</t>
  </si>
  <si>
    <t>kW</t>
  </si>
  <si>
    <t>Total</t>
  </si>
  <si>
    <t>Central Maine Power Company</t>
  </si>
  <si>
    <t>(1)  Customers are average year-to-date customers.</t>
  </si>
  <si>
    <t>SOP Only</t>
  </si>
  <si>
    <t>MGS-P</t>
  </si>
  <si>
    <t>MGS</t>
  </si>
  <si>
    <t>Customer Counts represent the month the meter was read.  If a customer had 2 meter reads in any given month, the customer is only counted once, but the sum of the kWh appears in the month read.</t>
  </si>
  <si>
    <t>2023 Billing Units - All &amp; SOP Only Customers</t>
  </si>
  <si>
    <t>Customer counts are obtained for SOP Only customers beyond original June reporting.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</si>
</sst>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1" fillId="0" borderId="0" xfId="1" applyNumberFormat="1" applyFill="1" applyAlignment="1">
      <alignment horizontal="centerContinuous"/>
    </xf>
    <xf numFmtId="0" fontId="0" fillId="0" borderId="0" xfId="0" applyFill="1"/>
    <xf numFmtId="164" fontId="1" fillId="0" borderId="0" xfId="1" applyNumberFormat="1" applyFill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Continuous"/>
    </xf>
    <xf numFmtId="0" fontId="2" fillId="0" borderId="0" xfId="0" applyFont="1" applyFill="1"/>
    <xf numFmtId="164" fontId="1" fillId="0" borderId="0" xfId="1" applyNumberFormat="1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2" fillId="0" borderId="0" xfId="0" applyFont="1" applyFill="1" applyBorder="1"/>
    <xf numFmtId="164" fontId="0" fillId="0" borderId="0" xfId="1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Continuous"/>
    </xf>
    <xf numFmtId="3" fontId="1" fillId="0" borderId="0" xfId="1" applyNumberFormat="1" applyFill="1"/>
    <xf numFmtId="164" fontId="1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Continuous" wrapText="1"/>
    </xf>
    <xf numFmtId="0" fontId="1" fillId="0" borderId="0" xfId="0" applyFont="1" applyFill="1"/>
    <xf numFmtId="0" fontId="6" fillId="0" borderId="0" xfId="0" applyFont="1" applyFill="1"/>
    <xf numFmtId="164" fontId="6" fillId="0" borderId="0" xfId="1" applyNumberFormat="1" applyFont="1" applyFill="1"/>
  </cellXfs>
  <cellStyles count="3">
    <cellStyle name="Comma" xfId="1" builtinId="3"/>
    <cellStyle name="Normal" xfId="0" builtinId="0"/>
    <cellStyle name="Normal_AllinCoreRecalculated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7"/>
    <pageSetUpPr fitToPage="1"/>
  </sheetPr>
  <dimension ref="A1:O29"/>
  <sheetViews>
    <sheetView tabSelected="1" workbookViewId="0">
      <pane xSplit="2" topLeftCell="C1" activePane="topRight" state="frozenSplit"/>
      <selection pane="topRight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14</v>
      </c>
      <c r="B10" s="4" t="s">
        <v>15</v>
      </c>
      <c r="C10" s="11">
        <v>11084</v>
      </c>
      <c r="D10" s="11">
        <v>11086</v>
      </c>
      <c r="E10" s="11">
        <v>11074</v>
      </c>
      <c r="F10" s="11">
        <v>11072</v>
      </c>
      <c r="G10" s="11">
        <v>11072</v>
      </c>
      <c r="H10" s="11">
        <v>11084</v>
      </c>
      <c r="I10" s="11">
        <v>11092</v>
      </c>
      <c r="J10" s="11">
        <v>11103</v>
      </c>
      <c r="K10" s="11">
        <v>11096</v>
      </c>
      <c r="L10" s="11">
        <v>10964</v>
      </c>
      <c r="M10" s="11">
        <v>10915</v>
      </c>
      <c r="N10" s="11">
        <v>10880</v>
      </c>
      <c r="O10" s="12">
        <f>AVERAGE(C10:N10)</f>
        <v>11043.5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162495848.36399996</v>
      </c>
      <c r="D12" s="11">
        <v>143476250.833</v>
      </c>
      <c r="E12" s="11">
        <v>164449130.90400001</v>
      </c>
      <c r="F12" s="11">
        <v>139090424.63600001</v>
      </c>
      <c r="G12" s="11">
        <v>153714901.00000003</v>
      </c>
      <c r="H12" s="11">
        <v>156482036.05699998</v>
      </c>
      <c r="I12" s="11">
        <v>170938222.61899999</v>
      </c>
      <c r="J12" s="11">
        <v>182448967.41499999</v>
      </c>
      <c r="K12" s="11">
        <v>172480256.88</v>
      </c>
      <c r="L12" s="11">
        <v>155391030.04500002</v>
      </c>
      <c r="M12" s="11">
        <v>138659604.76200002</v>
      </c>
      <c r="N12" s="11">
        <v>152790148.93099999</v>
      </c>
      <c r="O12" s="12">
        <f>SUM(C12:N12)</f>
        <v>1892416822.4459999</v>
      </c>
    </row>
    <row r="13" spans="1:15" x14ac:dyDescent="0.2">
      <c r="O13" s="12"/>
    </row>
    <row r="14" spans="1:15" x14ac:dyDescent="0.2">
      <c r="B14" s="4" t="s">
        <v>17</v>
      </c>
      <c r="C14" s="11">
        <v>473572.46999999933</v>
      </c>
      <c r="D14" s="11">
        <v>421016.50000000099</v>
      </c>
      <c r="E14" s="11">
        <v>496803.50999999943</v>
      </c>
      <c r="F14" s="11">
        <v>399167.15000000055</v>
      </c>
      <c r="G14" s="11">
        <v>512620.739999999</v>
      </c>
      <c r="H14" s="11">
        <v>510234.70999999868</v>
      </c>
      <c r="I14" s="11">
        <v>494103.39000000129</v>
      </c>
      <c r="J14" s="11">
        <v>557037.57999999949</v>
      </c>
      <c r="K14" s="11">
        <v>510740.6900000007</v>
      </c>
      <c r="L14" s="11">
        <v>515419.820000001</v>
      </c>
      <c r="M14" s="11">
        <v>441828.46999999968</v>
      </c>
      <c r="N14" s="11">
        <v>447415.15000000008</v>
      </c>
      <c r="O14" s="12">
        <f>SUM(C14:N14)</f>
        <v>5779960.1800000006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14</v>
      </c>
      <c r="B17" s="4" t="s">
        <v>15</v>
      </c>
      <c r="C17" s="11">
        <v>5642</v>
      </c>
      <c r="D17" s="11">
        <v>5033</v>
      </c>
      <c r="E17" s="11">
        <v>5390</v>
      </c>
      <c r="F17" s="11">
        <v>4676</v>
      </c>
      <c r="G17" s="11">
        <v>5149</v>
      </c>
      <c r="H17" s="11">
        <v>5032</v>
      </c>
      <c r="I17" s="11">
        <v>4735</v>
      </c>
      <c r="J17" s="11">
        <v>5038</v>
      </c>
      <c r="K17" s="11">
        <v>4685</v>
      </c>
      <c r="L17" s="11">
        <v>4862</v>
      </c>
      <c r="M17" s="11">
        <v>4495</v>
      </c>
      <c r="N17" s="11">
        <v>4634</v>
      </c>
      <c r="O17" s="12">
        <f>AVERAGE(C17:N17)</f>
        <v>4947.583333333333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57082855.211999997</v>
      </c>
      <c r="D19" s="11">
        <v>48299232.838999994</v>
      </c>
      <c r="E19" s="11">
        <v>53550106.772999994</v>
      </c>
      <c r="F19" s="11">
        <v>42045102.792999998</v>
      </c>
      <c r="G19" s="11">
        <v>46617667.548</v>
      </c>
      <c r="H19" s="11">
        <v>46765263.904999994</v>
      </c>
      <c r="I19" s="11">
        <v>53360346.207000002</v>
      </c>
      <c r="J19" s="11">
        <v>56437610.875000007</v>
      </c>
      <c r="K19" s="11">
        <v>50858703.794</v>
      </c>
      <c r="L19" s="11">
        <v>45158677.754999995</v>
      </c>
      <c r="M19" s="11">
        <v>38217237.865999989</v>
      </c>
      <c r="N19" s="11">
        <v>43065348.152999997</v>
      </c>
      <c r="O19" s="12">
        <f>SUM(C19:N19)</f>
        <v>581458153.71999991</v>
      </c>
    </row>
    <row r="20" spans="1:15" x14ac:dyDescent="0.2">
      <c r="O20" s="12"/>
    </row>
    <row r="21" spans="1:15" x14ac:dyDescent="0.2">
      <c r="B21" s="4" t="s">
        <v>17</v>
      </c>
      <c r="C21" s="11">
        <v>180441.71999999983</v>
      </c>
      <c r="D21" s="11">
        <v>155149.05999999997</v>
      </c>
      <c r="E21" s="11">
        <v>179670.21999999994</v>
      </c>
      <c r="F21" s="11">
        <v>135942.61000000002</v>
      </c>
      <c r="G21" s="11">
        <v>177339.37999999998</v>
      </c>
      <c r="H21" s="11">
        <v>173744.77999999977</v>
      </c>
      <c r="I21" s="11">
        <v>172478.06999999989</v>
      </c>
      <c r="J21" s="11">
        <v>193342.70000000016</v>
      </c>
      <c r="K21" s="11">
        <v>168230.86000000019</v>
      </c>
      <c r="L21" s="11">
        <v>170109.25000000015</v>
      </c>
      <c r="M21" s="11">
        <v>138667.97999999992</v>
      </c>
      <c r="N21" s="11">
        <v>140048.40999999986</v>
      </c>
      <c r="O21" s="12">
        <f>SUM(C21:N21)</f>
        <v>1985165.0399999998</v>
      </c>
    </row>
    <row r="23" spans="1:15" x14ac:dyDescent="0.2">
      <c r="A23" s="25" t="s">
        <v>26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24" t="s">
        <v>24</v>
      </c>
    </row>
    <row r="29" spans="1:15" x14ac:dyDescent="0.2">
      <c r="A29" s="24"/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 Internal Use&amp;R&amp;D   &amp;T&amp;C&amp;"Arial"&amp;10&amp;K000000&amp;P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  <pageSetUpPr fitToPage="1"/>
  </sheetPr>
  <dimension ref="A1:O27"/>
  <sheetViews>
    <sheetView workbookViewId="0">
      <pane xSplit="2" topLeftCell="C1" activePane="topRight" state="frozenSplit"/>
      <selection activeCell="A4" sqref="A4"/>
      <selection pane="topRight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22</v>
      </c>
      <c r="B10" s="4" t="s">
        <v>15</v>
      </c>
      <c r="C10" s="11">
        <v>165</v>
      </c>
      <c r="D10" s="11">
        <v>163</v>
      </c>
      <c r="E10" s="11">
        <v>163</v>
      </c>
      <c r="F10" s="11">
        <v>166</v>
      </c>
      <c r="G10" s="11">
        <v>167</v>
      </c>
      <c r="H10" s="11">
        <v>166</v>
      </c>
      <c r="I10" s="11">
        <v>167</v>
      </c>
      <c r="J10" s="11">
        <v>166</v>
      </c>
      <c r="K10" s="11">
        <v>165</v>
      </c>
      <c r="L10" s="11">
        <v>166</v>
      </c>
      <c r="M10" s="11">
        <v>164</v>
      </c>
      <c r="N10" s="11">
        <v>163</v>
      </c>
      <c r="O10" s="12">
        <f>AVERAGE(C10:N10)</f>
        <v>165.08333333333334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6946107.9009999996</v>
      </c>
      <c r="D12" s="11">
        <v>5779515.7340000011</v>
      </c>
      <c r="E12" s="11">
        <v>6461340.7030000007</v>
      </c>
      <c r="F12" s="11">
        <v>5740806.3669999996</v>
      </c>
      <c r="G12" s="11">
        <v>5851501.0079999994</v>
      </c>
      <c r="H12" s="11">
        <v>5879641.4340000004</v>
      </c>
      <c r="I12" s="11">
        <v>6049862.074000001</v>
      </c>
      <c r="J12" s="11">
        <v>6981918.3839999987</v>
      </c>
      <c r="K12" s="11">
        <v>6416213.3259999994</v>
      </c>
      <c r="L12" s="11">
        <v>6937492.2540000007</v>
      </c>
      <c r="M12" s="11">
        <v>5530144.1830000002</v>
      </c>
      <c r="N12" s="11">
        <v>5840773.6169999996</v>
      </c>
      <c r="O12" s="12">
        <f>SUM(C12:N12)</f>
        <v>74415316.984999999</v>
      </c>
    </row>
    <row r="13" spans="1:15" x14ac:dyDescent="0.2">
      <c r="O13" s="12"/>
    </row>
    <row r="14" spans="1:15" x14ac:dyDescent="0.2">
      <c r="B14" s="4" t="s">
        <v>17</v>
      </c>
      <c r="C14" s="11">
        <v>19644.559999999994</v>
      </c>
      <c r="D14" s="11">
        <v>15972.839999999998</v>
      </c>
      <c r="E14" s="11">
        <v>18940.14</v>
      </c>
      <c r="F14" s="11">
        <v>15990.570000000002</v>
      </c>
      <c r="G14" s="11">
        <v>20389.400000000001</v>
      </c>
      <c r="H14" s="11">
        <v>19322.600000000006</v>
      </c>
      <c r="I14" s="11">
        <v>17996.52</v>
      </c>
      <c r="J14" s="11">
        <v>21732.480000000003</v>
      </c>
      <c r="K14" s="11">
        <v>20363.12</v>
      </c>
      <c r="L14" s="11">
        <v>24210.67</v>
      </c>
      <c r="M14" s="11">
        <v>17857.070000000003</v>
      </c>
      <c r="N14" s="11">
        <v>17321.799999999996</v>
      </c>
      <c r="O14" s="12">
        <f>SUM(C14:N14)</f>
        <v>229741.77000000002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22</v>
      </c>
      <c r="B17" s="4" t="s">
        <v>15</v>
      </c>
      <c r="C17" s="11">
        <v>61</v>
      </c>
      <c r="D17" s="11">
        <v>53</v>
      </c>
      <c r="E17" s="11">
        <v>60</v>
      </c>
      <c r="F17" s="11">
        <v>54</v>
      </c>
      <c r="G17" s="11">
        <v>63</v>
      </c>
      <c r="H17" s="11">
        <v>62</v>
      </c>
      <c r="I17" s="11">
        <v>59</v>
      </c>
      <c r="J17" s="11">
        <v>64</v>
      </c>
      <c r="K17" s="11">
        <v>59</v>
      </c>
      <c r="L17" s="11">
        <v>64</v>
      </c>
      <c r="M17" s="11">
        <v>61</v>
      </c>
      <c r="N17" s="11">
        <v>65</v>
      </c>
      <c r="O17" s="12">
        <f>AVERAGE(C17:N17)</f>
        <v>60.416666666666664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1923832.5400000003</v>
      </c>
      <c r="D19" s="11">
        <v>1784114.8470000001</v>
      </c>
      <c r="E19" s="11">
        <v>1633390.773</v>
      </c>
      <c r="F19" s="11">
        <v>1424331.5460000001</v>
      </c>
      <c r="G19" s="11">
        <v>1294824.9349999998</v>
      </c>
      <c r="H19" s="11">
        <v>1344630.3329999999</v>
      </c>
      <c r="I19" s="11">
        <v>1449445.6219999997</v>
      </c>
      <c r="J19" s="11">
        <v>1766144.0810000002</v>
      </c>
      <c r="K19" s="11">
        <v>1704409.9619999998</v>
      </c>
      <c r="L19" s="11">
        <v>1784467.7919999999</v>
      </c>
      <c r="M19" s="11">
        <v>1762954.8790000002</v>
      </c>
      <c r="N19" s="11">
        <v>1857772.0249999999</v>
      </c>
      <c r="O19" s="12">
        <f>SUM(C19:N19)</f>
        <v>19730319.334999997</v>
      </c>
    </row>
    <row r="20" spans="1:15" x14ac:dyDescent="0.2">
      <c r="O20" s="12"/>
    </row>
    <row r="21" spans="1:15" x14ac:dyDescent="0.2">
      <c r="B21" s="4" t="s">
        <v>17</v>
      </c>
      <c r="C21" s="11">
        <v>5768.23</v>
      </c>
      <c r="D21" s="11">
        <v>5174.58</v>
      </c>
      <c r="E21" s="11">
        <v>5094.4299999999994</v>
      </c>
      <c r="F21" s="11">
        <v>4394.3600000000006</v>
      </c>
      <c r="G21" s="11">
        <v>5929.5700000000015</v>
      </c>
      <c r="H21" s="11">
        <v>5489.9599999999991</v>
      </c>
      <c r="I21" s="11">
        <v>5123.59</v>
      </c>
      <c r="J21" s="11">
        <v>6921.7900000000009</v>
      </c>
      <c r="K21" s="11">
        <v>6200.6900000000005</v>
      </c>
      <c r="L21" s="11">
        <v>7303.6200000000026</v>
      </c>
      <c r="M21" s="11">
        <v>6413.01</v>
      </c>
      <c r="N21" s="11">
        <v>6417.0300000000007</v>
      </c>
      <c r="O21" s="12">
        <f>SUM(C21:N21)</f>
        <v>70230.860000000015</v>
      </c>
    </row>
    <row r="23" spans="1:15" x14ac:dyDescent="0.2">
      <c r="A23" s="25" t="s">
        <v>26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13" t="s">
        <v>24</v>
      </c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 Internal Use&amp;R&amp;D   &amp;T&amp;C&amp;"Arial"&amp;10&amp;K000000&amp;P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7"/>
    <pageSetUpPr fitToPage="1"/>
  </sheetPr>
  <dimension ref="A1:Q27"/>
  <sheetViews>
    <sheetView workbookViewId="0"/>
  </sheetViews>
  <sheetFormatPr defaultColWidth="9.140625" defaultRowHeight="12.75" x14ac:dyDescent="0.2"/>
  <cols>
    <col min="1" max="1" width="10.14062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" width="9.140625" style="4"/>
    <col min="17" max="17" width="12.28515625" style="4" bestFit="1" customWidth="1"/>
    <col min="18" max="16384" width="9.140625" style="4"/>
  </cols>
  <sheetData>
    <row r="1" spans="1:17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7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7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7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7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7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7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7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7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7" x14ac:dyDescent="0.2">
      <c r="A10" s="10" t="s">
        <v>23</v>
      </c>
      <c r="B10" s="4" t="s">
        <v>15</v>
      </c>
      <c r="C10" s="11">
        <f>+'CY Summary MGS-S'!C10+'CY Summary MGS-P'!C10</f>
        <v>11249</v>
      </c>
      <c r="D10" s="11">
        <f>+'CY Summary MGS-S'!D10+'CY Summary MGS-P'!D10</f>
        <v>11249</v>
      </c>
      <c r="E10" s="11">
        <f>+'CY Summary MGS-S'!E10+'CY Summary MGS-P'!E10</f>
        <v>11237</v>
      </c>
      <c r="F10" s="11">
        <f>+'CY Summary MGS-S'!F10+'CY Summary MGS-P'!F10</f>
        <v>11238</v>
      </c>
      <c r="G10" s="11">
        <f>+'CY Summary MGS-S'!G10+'CY Summary MGS-P'!G10</f>
        <v>11239</v>
      </c>
      <c r="H10" s="11">
        <f>+'CY Summary MGS-S'!H10+'CY Summary MGS-P'!H10</f>
        <v>11250</v>
      </c>
      <c r="I10" s="11">
        <f>+'CY Summary MGS-S'!I10+'CY Summary MGS-P'!I10</f>
        <v>11259</v>
      </c>
      <c r="J10" s="11">
        <f>+'CY Summary MGS-S'!J10+'CY Summary MGS-P'!J10</f>
        <v>11269</v>
      </c>
      <c r="K10" s="11">
        <f>+'CY Summary MGS-S'!K10+'CY Summary MGS-P'!K10</f>
        <v>11261</v>
      </c>
      <c r="L10" s="11">
        <f>+'CY Summary MGS-S'!L10+'CY Summary MGS-P'!L10</f>
        <v>11130</v>
      </c>
      <c r="M10" s="11">
        <f>+'CY Summary MGS-S'!M10+'CY Summary MGS-P'!M10</f>
        <v>11079</v>
      </c>
      <c r="N10" s="11">
        <f>+'CY Summary MGS-S'!N10+'CY Summary MGS-P'!N10</f>
        <v>11043</v>
      </c>
      <c r="O10" s="12">
        <f>AVERAGE(C10:N10)</f>
        <v>11208.583333333334</v>
      </c>
      <c r="Q10" s="17"/>
    </row>
    <row r="11" spans="1:17" x14ac:dyDescent="0.2">
      <c r="A11" s="10"/>
      <c r="G11" s="21"/>
      <c r="H11" s="21"/>
      <c r="I11" s="21"/>
      <c r="J11" s="21"/>
      <c r="K11" s="21"/>
      <c r="L11" s="21"/>
      <c r="M11" s="21"/>
      <c r="N11" s="21"/>
      <c r="O11" s="12"/>
      <c r="Q11" s="17"/>
    </row>
    <row r="12" spans="1:17" x14ac:dyDescent="0.2">
      <c r="B12" s="4" t="s">
        <v>16</v>
      </c>
      <c r="C12" s="11">
        <f>+'CY Summary MGS-S'!C12+'CY Summary MGS-P'!C12</f>
        <v>169441956.26499996</v>
      </c>
      <c r="D12" s="11">
        <f>+'CY Summary MGS-S'!D12+'CY Summary MGS-P'!D12</f>
        <v>149255766.567</v>
      </c>
      <c r="E12" s="11">
        <f>+'CY Summary MGS-S'!E12+'CY Summary MGS-P'!E12</f>
        <v>170910471.60700002</v>
      </c>
      <c r="F12" s="11">
        <f>+'CY Summary MGS-S'!F12+'CY Summary MGS-P'!F12</f>
        <v>144831231.00300002</v>
      </c>
      <c r="G12" s="21">
        <f>+'CY Summary MGS-S'!G12+'CY Summary MGS-P'!G12</f>
        <v>159566402.00800002</v>
      </c>
      <c r="H12" s="21">
        <f>+'CY Summary MGS-S'!H12+'CY Summary MGS-P'!H12</f>
        <v>162361677.491</v>
      </c>
      <c r="I12" s="21">
        <f>+'CY Summary MGS-S'!I12+'CY Summary MGS-P'!I12</f>
        <v>176988084.69299999</v>
      </c>
      <c r="J12" s="21">
        <f>+'CY Summary MGS-S'!J12+'CY Summary MGS-P'!J12</f>
        <v>189430885.79899999</v>
      </c>
      <c r="K12" s="21">
        <f>+'CY Summary MGS-S'!K12+'CY Summary MGS-P'!K12</f>
        <v>178896470.206</v>
      </c>
      <c r="L12" s="21">
        <f>+'CY Summary MGS-S'!L12+'CY Summary MGS-P'!L12</f>
        <v>162328522.29900002</v>
      </c>
      <c r="M12" s="21">
        <f>+'CY Summary MGS-S'!M12+'CY Summary MGS-P'!M12</f>
        <v>144189748.94500002</v>
      </c>
      <c r="N12" s="21">
        <f>+'CY Summary MGS-S'!N12+'CY Summary MGS-P'!N12</f>
        <v>158630922.54800001</v>
      </c>
      <c r="O12" s="12">
        <f>SUM(C12:N12)</f>
        <v>1966832139.4310002</v>
      </c>
      <c r="Q12" s="17"/>
    </row>
    <row r="13" spans="1:17" x14ac:dyDescent="0.2">
      <c r="G13" s="21"/>
      <c r="H13" s="21"/>
      <c r="I13" s="21"/>
      <c r="J13" s="21"/>
      <c r="K13" s="21"/>
      <c r="L13" s="21"/>
      <c r="M13" s="21"/>
      <c r="N13" s="21"/>
      <c r="O13" s="12"/>
      <c r="Q13" s="17"/>
    </row>
    <row r="14" spans="1:17" x14ac:dyDescent="0.2">
      <c r="B14" s="4" t="s">
        <v>17</v>
      </c>
      <c r="C14" s="11">
        <f>+'CY Summary MGS-S'!C14+'CY Summary MGS-P'!C14</f>
        <v>493217.02999999933</v>
      </c>
      <c r="D14" s="11">
        <f>+'CY Summary MGS-S'!D14+'CY Summary MGS-P'!D14</f>
        <v>436989.34000000102</v>
      </c>
      <c r="E14" s="11">
        <f>+'CY Summary MGS-S'!E14+'CY Summary MGS-P'!E14</f>
        <v>515743.64999999944</v>
      </c>
      <c r="F14" s="11">
        <f>+'CY Summary MGS-S'!F14+'CY Summary MGS-P'!F14</f>
        <v>415157.72000000055</v>
      </c>
      <c r="G14" s="21">
        <f>+'CY Summary MGS-S'!G14+'CY Summary MGS-P'!G14</f>
        <v>533010.13999999897</v>
      </c>
      <c r="H14" s="21">
        <f>+'CY Summary MGS-S'!H14+'CY Summary MGS-P'!H14</f>
        <v>529557.30999999866</v>
      </c>
      <c r="I14" s="21">
        <f>+'CY Summary MGS-S'!I14+'CY Summary MGS-P'!I14</f>
        <v>512099.91000000131</v>
      </c>
      <c r="J14" s="21">
        <f>+'CY Summary MGS-S'!J14+'CY Summary MGS-P'!J14</f>
        <v>578770.05999999947</v>
      </c>
      <c r="K14" s="21">
        <f>+'CY Summary MGS-S'!K14+'CY Summary MGS-P'!K14</f>
        <v>531103.81000000075</v>
      </c>
      <c r="L14" s="21">
        <f>+'CY Summary MGS-S'!L14+'CY Summary MGS-P'!L14</f>
        <v>539630.49000000104</v>
      </c>
      <c r="M14" s="21">
        <f>+'CY Summary MGS-S'!M14+'CY Summary MGS-P'!M14</f>
        <v>459685.53999999969</v>
      </c>
      <c r="N14" s="21">
        <f>+'CY Summary MGS-S'!N14+'CY Summary MGS-P'!N14</f>
        <v>464736.95000000007</v>
      </c>
      <c r="O14" s="12">
        <f>SUM(C14:N14)</f>
        <v>6009701.9500000002</v>
      </c>
      <c r="Q14" s="17"/>
    </row>
    <row r="15" spans="1:17" x14ac:dyDescent="0.2">
      <c r="C15" s="5"/>
      <c r="G15" s="21"/>
      <c r="H15" s="21"/>
      <c r="I15" s="21"/>
      <c r="J15" s="21"/>
      <c r="K15" s="21"/>
      <c r="L15" s="21"/>
      <c r="M15" s="21"/>
      <c r="N15" s="21"/>
      <c r="Q15" s="17"/>
    </row>
    <row r="16" spans="1:17" x14ac:dyDescent="0.2">
      <c r="A16" s="19" t="s">
        <v>21</v>
      </c>
      <c r="G16" s="21"/>
      <c r="H16" s="21"/>
      <c r="I16" s="21"/>
      <c r="J16" s="21"/>
      <c r="K16" s="21"/>
      <c r="L16" s="21"/>
      <c r="M16" s="21"/>
      <c r="N16" s="21"/>
      <c r="Q16" s="17"/>
    </row>
    <row r="17" spans="1:17" x14ac:dyDescent="0.2">
      <c r="A17" s="10" t="s">
        <v>23</v>
      </c>
      <c r="B17" s="4" t="s">
        <v>15</v>
      </c>
      <c r="C17" s="11">
        <f>'CY Summary MGS-S'!C17+'CY Summary MGS-P'!C17</f>
        <v>5703</v>
      </c>
      <c r="D17" s="11">
        <f>+'CY Summary MGS-S'!D17+'CY Summary MGS-P'!D17</f>
        <v>5086</v>
      </c>
      <c r="E17" s="11">
        <f>+'CY Summary MGS-S'!E17+'CY Summary MGS-P'!E17</f>
        <v>5450</v>
      </c>
      <c r="F17" s="11">
        <f>+'CY Summary MGS-S'!F17+'CY Summary MGS-P'!F17</f>
        <v>4730</v>
      </c>
      <c r="G17" s="21">
        <f>+'CY Summary MGS-S'!G17+'CY Summary MGS-P'!G17</f>
        <v>5212</v>
      </c>
      <c r="H17" s="21">
        <f>+'CY Summary MGS-S'!H17+'CY Summary MGS-P'!H17</f>
        <v>5094</v>
      </c>
      <c r="I17" s="21">
        <f>+'CY Summary MGS-S'!I17+'CY Summary MGS-P'!I17</f>
        <v>4794</v>
      </c>
      <c r="J17" s="21">
        <f>+'CY Summary MGS-S'!J17+'CY Summary MGS-P'!J17</f>
        <v>5102</v>
      </c>
      <c r="K17" s="21">
        <f>+'CY Summary MGS-S'!K17+'CY Summary MGS-P'!K17</f>
        <v>4744</v>
      </c>
      <c r="L17" s="21">
        <f>+'CY Summary MGS-S'!L17+'CY Summary MGS-P'!L17</f>
        <v>4926</v>
      </c>
      <c r="M17" s="21">
        <f>+'CY Summary MGS-S'!M17+'CY Summary MGS-P'!M17</f>
        <v>4556</v>
      </c>
      <c r="N17" s="21">
        <f>+'CY Summary MGS-S'!N17+'CY Summary MGS-P'!N17</f>
        <v>4699</v>
      </c>
      <c r="O17" s="12">
        <f>AVERAGE(C17:N17)</f>
        <v>5008</v>
      </c>
      <c r="Q17" s="17"/>
    </row>
    <row r="18" spans="1:17" x14ac:dyDescent="0.2">
      <c r="A18" s="10"/>
      <c r="G18" s="21"/>
      <c r="H18" s="21"/>
      <c r="I18" s="21"/>
      <c r="J18" s="21"/>
      <c r="K18" s="21"/>
      <c r="L18" s="21"/>
      <c r="M18" s="21"/>
      <c r="N18" s="21"/>
      <c r="O18" s="12"/>
      <c r="Q18" s="17"/>
    </row>
    <row r="19" spans="1:17" x14ac:dyDescent="0.2">
      <c r="B19" s="4" t="s">
        <v>16</v>
      </c>
      <c r="C19" s="11">
        <f>+'CY Summary MGS-S'!C19+'CY Summary MGS-P'!C19</f>
        <v>59006687.751999997</v>
      </c>
      <c r="D19" s="11">
        <f>+'CY Summary MGS-S'!D19+'CY Summary MGS-P'!D19</f>
        <v>50083347.685999997</v>
      </c>
      <c r="E19" s="11">
        <f>+'CY Summary MGS-S'!E19+'CY Summary MGS-P'!E19</f>
        <v>55183497.545999996</v>
      </c>
      <c r="F19" s="11">
        <f>+'CY Summary MGS-S'!F19+'CY Summary MGS-P'!F19</f>
        <v>43469434.339000002</v>
      </c>
      <c r="G19" s="21">
        <f>+'CY Summary MGS-S'!G19+'CY Summary MGS-P'!G19</f>
        <v>47912492.483000003</v>
      </c>
      <c r="H19" s="21">
        <f>+'CY Summary MGS-S'!H19+'CY Summary MGS-P'!H19</f>
        <v>48109894.237999991</v>
      </c>
      <c r="I19" s="21">
        <f>+'CY Summary MGS-S'!I19+'CY Summary MGS-P'!I19</f>
        <v>54809791.829000004</v>
      </c>
      <c r="J19" s="21">
        <f>+'CY Summary MGS-S'!J19+'CY Summary MGS-P'!J19</f>
        <v>58203754.956000008</v>
      </c>
      <c r="K19" s="21">
        <f>+'CY Summary MGS-S'!K19+'CY Summary MGS-P'!K19</f>
        <v>52563113.755999997</v>
      </c>
      <c r="L19" s="21">
        <f>+'CY Summary MGS-S'!L19+'CY Summary MGS-P'!L19</f>
        <v>46943145.546999998</v>
      </c>
      <c r="M19" s="21">
        <f>+'CY Summary MGS-S'!M19+'CY Summary MGS-P'!M19</f>
        <v>39980192.74499999</v>
      </c>
      <c r="N19" s="21">
        <f>+'CY Summary MGS-S'!N19+'CY Summary MGS-P'!N19</f>
        <v>44923120.177999996</v>
      </c>
      <c r="O19" s="12">
        <f>SUM(C19:N19)</f>
        <v>601188473.05499995</v>
      </c>
      <c r="Q19" s="17"/>
    </row>
    <row r="20" spans="1:17" x14ac:dyDescent="0.2">
      <c r="G20" s="21"/>
      <c r="H20" s="21"/>
      <c r="I20" s="21"/>
      <c r="J20" s="21"/>
      <c r="K20" s="21"/>
      <c r="L20" s="21"/>
      <c r="M20" s="21"/>
      <c r="N20" s="21"/>
      <c r="O20" s="12"/>
      <c r="Q20" s="17"/>
    </row>
    <row r="21" spans="1:17" x14ac:dyDescent="0.2">
      <c r="B21" s="4" t="s">
        <v>17</v>
      </c>
      <c r="C21" s="11">
        <f>+'CY Summary MGS-S'!C21+'CY Summary MGS-P'!C21</f>
        <v>186209.94999999984</v>
      </c>
      <c r="D21" s="11">
        <f>+'CY Summary MGS-S'!D21+'CY Summary MGS-P'!D21</f>
        <v>160323.63999999996</v>
      </c>
      <c r="E21" s="11">
        <f>+'CY Summary MGS-S'!E21+'CY Summary MGS-P'!E21</f>
        <v>184764.64999999994</v>
      </c>
      <c r="F21" s="11">
        <f>+'CY Summary MGS-S'!F21+'CY Summary MGS-P'!F21</f>
        <v>140336.97000000003</v>
      </c>
      <c r="G21" s="21">
        <f>+'CY Summary MGS-S'!G21+'CY Summary MGS-P'!G21</f>
        <v>183268.94999999998</v>
      </c>
      <c r="H21" s="21">
        <f>+'CY Summary MGS-S'!H21+'CY Summary MGS-P'!H21</f>
        <v>179234.73999999976</v>
      </c>
      <c r="I21" s="21">
        <f>+'CY Summary MGS-S'!I21+'CY Summary MGS-P'!I21</f>
        <v>177601.65999999989</v>
      </c>
      <c r="J21" s="21">
        <f>+'CY Summary MGS-S'!J21+'CY Summary MGS-P'!J21</f>
        <v>200264.49000000017</v>
      </c>
      <c r="K21" s="21">
        <f>+'CY Summary MGS-S'!K21+'CY Summary MGS-P'!K21</f>
        <v>174431.55000000019</v>
      </c>
      <c r="L21" s="21">
        <f>+'CY Summary MGS-S'!L21+'CY Summary MGS-P'!L21</f>
        <v>177412.87000000014</v>
      </c>
      <c r="M21" s="21">
        <f>+'CY Summary MGS-S'!M21+'CY Summary MGS-P'!M21</f>
        <v>145080.98999999993</v>
      </c>
      <c r="N21" s="21">
        <f>+'CY Summary MGS-S'!N21+'CY Summary MGS-P'!N21</f>
        <v>146465.43999999986</v>
      </c>
      <c r="O21" s="12">
        <f>SUM(C21:N21)</f>
        <v>2055395.9</v>
      </c>
      <c r="Q21" s="17"/>
    </row>
    <row r="23" spans="1:17" x14ac:dyDescent="0.2">
      <c r="A23" s="25" t="s">
        <v>26</v>
      </c>
      <c r="B23" s="25"/>
      <c r="C23" s="26"/>
      <c r="D23" s="26"/>
      <c r="E23" s="26"/>
      <c r="F23" s="26"/>
    </row>
    <row r="24" spans="1:17" x14ac:dyDescent="0.2">
      <c r="A24" s="13" t="s">
        <v>20</v>
      </c>
    </row>
    <row r="25" spans="1:17" ht="11.25" customHeight="1" x14ac:dyDescent="0.2"/>
    <row r="27" spans="1:17" x14ac:dyDescent="0.2">
      <c r="A27" s="24" t="s">
        <v>24</v>
      </c>
    </row>
  </sheetData>
  <phoneticPr fontId="5" type="noConversion"/>
  <printOptions gridLines="1"/>
  <pageMargins left="0.75" right="0.75" top="1" bottom="1" header="0.5" footer="0.5"/>
  <pageSetup scale="66" orientation="landscape" r:id="rId1"/>
  <headerFooter alignWithMargins="0">
    <oddFooter>&amp;C_x000D_&amp;1#&amp;"Calibri"&amp;12&amp;K008000 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CY Summary MGS-S</vt:lpstr>
      <vt:lpstr>CY Summary MGS-P</vt:lpstr>
      <vt:lpstr>CY Summary MGS</vt:lpstr>
      <vt:lpstr>'CY Summary MGS'!Print_Area</vt:lpstr>
      <vt:lpstr>'CY Summary MGS-P'!Print_Area</vt:lpstr>
      <vt:lpstr>'CY Summary MGS-S'!Print_Area</vt:lpstr>
    </vt:vector>
  </TitlesOfParts>
  <Company>Utility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Poirier, Rhonda A.</cp:lastModifiedBy>
  <cp:lastPrinted>2023-07-20T17:21:00Z</cp:lastPrinted>
  <dcterms:created xsi:type="dcterms:W3CDTF">2012-05-15T14:06:02Z</dcterms:created>
  <dcterms:modified xsi:type="dcterms:W3CDTF">2024-07-23T15:23:51Z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2024-07-23T15:23:50Z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1e911563-610b-472a-a789-0df1275c0545</vt:lpwstr>
  </property>
  <property fmtid="{D5CDD505-2E9C-101B-9397-08002B2CF9AE}" pid="8" name="MSIP_Label_019c027e-33b7-45fc-a572-8ffa5d09ec36_ContentBits">
    <vt:lpwstr>2</vt:lpwstr>
  </property>
</Properties>
</file>