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3 SOP Bid Preparation files\"/>
    </mc:Choice>
  </mc:AlternateContent>
  <xr:revisionPtr revIDLastSave="0" documentId="13_ncr:1_{6378201C-80DF-48EE-B9FC-B7084459ABEE}" xr6:coauthVersionLast="47" xr6:coauthVersionMax="47" xr10:uidLastSave="{00000000-0000-0000-0000-000000000000}"/>
  <bookViews>
    <workbookView xWindow="-120" yWindow="-120" windowWidth="25440" windowHeight="15390" tabRatio="853" xr2:uid="{00000000-000D-0000-FFFF-FFFF00000000}"/>
  </bookViews>
  <sheets>
    <sheet name="CY Summary MGS-S" sheetId="20" r:id="rId1"/>
    <sheet name="CY Summary MGS-P" sheetId="22" r:id="rId2"/>
    <sheet name="CY Summary MGS" sheetId="24" r:id="rId3"/>
  </sheets>
  <definedNames>
    <definedName name="_xlnm.Print_Area" localSheetId="2">'CY Summary MGS'!$A$1:$O$27</definedName>
    <definedName name="_xlnm.Print_Area" localSheetId="1">'CY Summary MGS-P'!$A$1:$O$28</definedName>
    <definedName name="_xlnm.Print_Area" localSheetId="0">'CY Summary MGS-S'!$A$1:$O$28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24" l="1"/>
  <c r="O10" i="24"/>
  <c r="O10" i="22"/>
  <c r="O10" i="20"/>
  <c r="I10" i="24"/>
  <c r="J10" i="24"/>
  <c r="K10" i="24"/>
  <c r="L10" i="24"/>
  <c r="M10" i="24"/>
  <c r="N10" i="24"/>
  <c r="O17" i="22"/>
  <c r="O17" i="20"/>
  <c r="N12" i="24"/>
  <c r="N14" i="24"/>
  <c r="N17" i="24"/>
  <c r="N19" i="24"/>
  <c r="N21" i="24"/>
  <c r="M21" i="24" l="1"/>
  <c r="M19" i="24"/>
  <c r="M17" i="24"/>
  <c r="M14" i="24"/>
  <c r="M12" i="24"/>
  <c r="L17" i="24" l="1"/>
  <c r="L12" i="24"/>
  <c r="L14" i="24"/>
  <c r="L19" i="24"/>
  <c r="L21" i="24"/>
  <c r="K12" i="24" l="1"/>
  <c r="K14" i="24"/>
  <c r="K17" i="24"/>
  <c r="K19" i="24"/>
  <c r="K21" i="24"/>
  <c r="J17" i="24" l="1"/>
  <c r="I17" i="24"/>
  <c r="J12" i="24"/>
  <c r="J14" i="24"/>
  <c r="J19" i="24"/>
  <c r="J21" i="24"/>
  <c r="I12" i="24"/>
  <c r="I14" i="24"/>
  <c r="I19" i="24"/>
  <c r="I21" i="24"/>
  <c r="H17" i="24"/>
  <c r="D17" i="24"/>
  <c r="O21" i="22"/>
  <c r="O19" i="22"/>
  <c r="O14" i="22"/>
  <c r="O12" i="22"/>
  <c r="O21" i="20"/>
  <c r="O19" i="20"/>
  <c r="O14" i="20"/>
  <c r="O12" i="20"/>
  <c r="O21" i="24"/>
  <c r="O19" i="24"/>
  <c r="O14" i="24"/>
  <c r="O12" i="24"/>
  <c r="E10" i="24"/>
  <c r="E12" i="24"/>
  <c r="E14" i="24"/>
  <c r="E17" i="24"/>
  <c r="E19" i="24"/>
  <c r="E21" i="24"/>
  <c r="C17" i="24"/>
  <c r="C10" i="24"/>
  <c r="C12" i="24"/>
  <c r="C14" i="24"/>
  <c r="C19" i="24"/>
  <c r="C21" i="24"/>
  <c r="D12" i="24"/>
  <c r="D14" i="24"/>
  <c r="F12" i="24"/>
  <c r="G17" i="24"/>
  <c r="G10" i="24"/>
  <c r="D21" i="24"/>
  <c r="D19" i="24"/>
  <c r="H21" i="24"/>
  <c r="H14" i="24"/>
  <c r="H10" i="24"/>
  <c r="H12" i="24"/>
  <c r="H19" i="24"/>
  <c r="G14" i="24"/>
  <c r="F10" i="24"/>
  <c r="F17" i="24"/>
  <c r="F14" i="24"/>
  <c r="G21" i="24"/>
  <c r="G12" i="24"/>
  <c r="G19" i="24"/>
  <c r="F19" i="24"/>
  <c r="F21" i="24"/>
  <c r="D10" i="24"/>
</calcChain>
</file>

<file path=xl/sharedStrings.xml><?xml version="1.0" encoding="utf-8"?>
<sst xmlns="http://schemas.openxmlformats.org/spreadsheetml/2006/main" count="84" uniqueCount="26">
  <si>
    <t>Medium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</si>
  <si>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</si>
  <si>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</si>
  <si>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</si>
  <si>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</si>
  <si>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</si>
  <si>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</si>
  <si>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</si>
  <si>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</si>
  <si>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</si>
  <si>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</si>
  <si>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</si>
  <si>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</si>
  <si>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</si>
  <si>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MGS-S</t>
  </si>
  <si>
    <t>Customers</t>
  </si>
  <si>
    <t>kWh</t>
  </si>
  <si>
    <t>kW</t>
  </si>
  <si>
    <t>Total</t>
  </si>
  <si>
    <t>Central Maine Power Company</t>
  </si>
  <si>
    <t>(1)  Customers are average year-to-date customers.</t>
  </si>
  <si>
    <t>SOP Only</t>
  </si>
  <si>
    <t>MGS-P</t>
  </si>
  <si>
    <t>MGS</t>
  </si>
  <si>
    <t>Customer Counts represent the month the meter was read.  If a customer had 2 meter reads in any given month, the customer is only counted once, but the sum of the kWh appears in the month read.</t>
  </si>
  <si>
    <t>2022 Billing Units - All &amp; SOP Only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</si>
</sst>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1" fillId="0" borderId="0" xfId="1" applyNumberFormat="1" applyFill="1" applyAlignment="1">
      <alignment horizontal="centerContinuous"/>
    </xf>
    <xf numFmtId="0" fontId="0" fillId="0" borderId="0" xfId="0" applyFill="1"/>
    <xf numFmtId="164" fontId="1" fillId="0" borderId="0" xfId="1" applyNumberFormat="1" applyFill="1" applyAlignment="1">
      <alignment horizontal="right"/>
    </xf>
    <xf numFmtId="0" fontId="3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2" applyFont="1" applyFill="1" applyBorder="1" applyAlignment="1">
      <alignment horizontal="centerContinuous"/>
    </xf>
    <xf numFmtId="0" fontId="2" fillId="0" borderId="0" xfId="0" applyFont="1" applyFill="1"/>
    <xf numFmtId="164" fontId="1" fillId="0" borderId="0" xfId="1" applyNumberFormat="1" applyFill="1"/>
    <xf numFmtId="164" fontId="0" fillId="0" borderId="0" xfId="0" applyNumberFormat="1" applyFill="1"/>
    <xf numFmtId="0" fontId="3" fillId="0" borderId="0" xfId="0" applyFont="1" applyFill="1"/>
    <xf numFmtId="164" fontId="4" fillId="0" borderId="0" xfId="1" applyNumberFormat="1" applyFont="1" applyFill="1" applyBorder="1" applyAlignment="1">
      <alignment horizontal="centerContinuous"/>
    </xf>
    <xf numFmtId="0" fontId="4" fillId="0" borderId="0" xfId="2" applyFont="1" applyFill="1" applyBorder="1" applyAlignment="1">
      <alignment horizontal="centerContinuous"/>
    </xf>
    <xf numFmtId="0" fontId="2" fillId="0" borderId="0" xfId="0" applyFont="1" applyFill="1" applyBorder="1"/>
    <xf numFmtId="164" fontId="0" fillId="0" borderId="0" xfId="1" applyNumberFormat="1" applyFont="1" applyFill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Continuous"/>
    </xf>
    <xf numFmtId="3" fontId="1" fillId="0" borderId="0" xfId="1" applyNumberFormat="1" applyFill="1"/>
    <xf numFmtId="164" fontId="1" fillId="0" borderId="0" xfId="1" applyNumberFormat="1" applyFont="1" applyFill="1" applyAlignment="1">
      <alignment horizontal="center" wrapText="1"/>
    </xf>
    <xf numFmtId="0" fontId="0" fillId="0" borderId="0" xfId="0" applyFill="1" applyAlignment="1">
      <alignment horizontal="centerContinuous" wrapText="1"/>
    </xf>
    <xf numFmtId="0" fontId="1" fillId="0" borderId="0" xfId="0" applyFont="1" applyFill="1"/>
  </cellXfs>
  <cellStyles count="3">
    <cellStyle name="Comma" xfId="1" builtinId="3"/>
    <cellStyle name="Normal" xfId="0" builtinId="0"/>
    <cellStyle name="Normal_AllinCoreRecalculated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7"/>
    <pageSetUpPr fitToPage="1"/>
  </sheetPr>
  <dimension ref="A1:O29"/>
  <sheetViews>
    <sheetView tabSelected="1" workbookViewId="0">
      <pane xSplit="2" topLeftCell="C1" activePane="topRight" state="frozenSplit"/>
      <selection pane="topRight"/>
    </sheetView>
  </sheetViews>
  <sheetFormatPr defaultColWidth="9.140625" defaultRowHeight="12.75" x14ac:dyDescent="0.2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 x14ac:dyDescent="0.2">
      <c r="A10" s="10" t="s">
        <v>14</v>
      </c>
      <c r="B10" s="4" t="s">
        <v>15</v>
      </c>
      <c r="C10" s="11">
        <v>11054</v>
      </c>
      <c r="D10" s="11">
        <v>11056</v>
      </c>
      <c r="E10" s="11">
        <v>11048</v>
      </c>
      <c r="F10" s="11">
        <v>11045</v>
      </c>
      <c r="G10" s="11">
        <v>11044</v>
      </c>
      <c r="H10" s="11">
        <v>11049</v>
      </c>
      <c r="I10" s="11">
        <v>11058</v>
      </c>
      <c r="J10" s="11">
        <v>11026</v>
      </c>
      <c r="K10" s="11">
        <v>11023</v>
      </c>
      <c r="L10" s="11">
        <v>11021</v>
      </c>
      <c r="M10" s="11">
        <v>11033</v>
      </c>
      <c r="N10" s="11">
        <v>11086</v>
      </c>
      <c r="O10" s="12">
        <f>AVERAGE(C10:N10)</f>
        <v>11045.25</v>
      </c>
    </row>
    <row r="11" spans="1:15" x14ac:dyDescent="0.2">
      <c r="A11" s="10"/>
      <c r="O11" s="12"/>
    </row>
    <row r="12" spans="1:15" x14ac:dyDescent="0.2">
      <c r="B12" s="4" t="s">
        <v>16</v>
      </c>
      <c r="C12" s="11">
        <v>169530189.07399997</v>
      </c>
      <c r="D12" s="11">
        <v>148291046.29999998</v>
      </c>
      <c r="E12" s="11">
        <v>170890130.89899999</v>
      </c>
      <c r="F12" s="11">
        <v>148325306.85400003</v>
      </c>
      <c r="G12" s="11">
        <v>148715799.98099998</v>
      </c>
      <c r="H12" s="11">
        <v>159989250.502</v>
      </c>
      <c r="I12" s="11">
        <v>171066216.70600003</v>
      </c>
      <c r="J12" s="11">
        <v>191601341.95699999</v>
      </c>
      <c r="K12" s="11">
        <v>177902993.28400001</v>
      </c>
      <c r="L12" s="11">
        <v>144887897.48700002</v>
      </c>
      <c r="M12" s="11">
        <v>145808720.322</v>
      </c>
      <c r="N12" s="11">
        <v>161430711.73700002</v>
      </c>
      <c r="O12" s="12">
        <f>SUM(C12:N12)</f>
        <v>1938439605.1029999</v>
      </c>
    </row>
    <row r="13" spans="1:15" x14ac:dyDescent="0.2">
      <c r="O13" s="12"/>
    </row>
    <row r="14" spans="1:15" x14ac:dyDescent="0.2">
      <c r="B14" s="4" t="s">
        <v>17</v>
      </c>
      <c r="C14" s="11">
        <v>484335.80000000098</v>
      </c>
      <c r="D14" s="11">
        <v>417288.61000000063</v>
      </c>
      <c r="E14" s="11">
        <v>513949.34999999922</v>
      </c>
      <c r="F14" s="11">
        <v>428789.86999999982</v>
      </c>
      <c r="G14" s="11">
        <v>493440.38000000047</v>
      </c>
      <c r="H14" s="11">
        <v>499818.01000000094</v>
      </c>
      <c r="I14" s="11">
        <v>487452.50000000087</v>
      </c>
      <c r="J14" s="11">
        <v>569833.20000000042</v>
      </c>
      <c r="K14" s="11">
        <v>530802.11999999895</v>
      </c>
      <c r="L14" s="11">
        <v>455117.89000000019</v>
      </c>
      <c r="M14" s="11">
        <v>439639.88000000018</v>
      </c>
      <c r="N14" s="11">
        <v>476769.50999999908</v>
      </c>
      <c r="O14" s="12">
        <f>SUM(C14:N14)</f>
        <v>5797237.120000002</v>
      </c>
    </row>
    <row r="15" spans="1:15" x14ac:dyDescent="0.2">
      <c r="C15" s="5"/>
    </row>
    <row r="16" spans="1:15" x14ac:dyDescent="0.2">
      <c r="A16" s="18" t="s">
        <v>21</v>
      </c>
    </row>
    <row r="17" spans="1:15" x14ac:dyDescent="0.2">
      <c r="A17" s="10" t="s">
        <v>14</v>
      </c>
      <c r="B17" s="4" t="s">
        <v>15</v>
      </c>
      <c r="C17" s="11">
        <v>5867</v>
      </c>
      <c r="D17" s="11">
        <v>5253</v>
      </c>
      <c r="E17" s="11">
        <v>5738</v>
      </c>
      <c r="F17" s="11">
        <v>5356</v>
      </c>
      <c r="G17" s="11">
        <v>5627</v>
      </c>
      <c r="H17" s="11">
        <v>5673</v>
      </c>
      <c r="I17" s="11">
        <v>5308</v>
      </c>
      <c r="J17" s="11">
        <v>5650</v>
      </c>
      <c r="K17" s="11">
        <v>5664</v>
      </c>
      <c r="L17" s="11">
        <v>5401</v>
      </c>
      <c r="M17" s="11">
        <v>5419</v>
      </c>
      <c r="N17" s="11">
        <v>5689</v>
      </c>
      <c r="O17" s="12">
        <f>AVERAGE(C17:N17)</f>
        <v>5553.75</v>
      </c>
    </row>
    <row r="18" spans="1:15" x14ac:dyDescent="0.2">
      <c r="A18" s="10"/>
      <c r="O18" s="12"/>
    </row>
    <row r="19" spans="1:15" x14ac:dyDescent="0.2">
      <c r="B19" s="4" t="s">
        <v>16</v>
      </c>
      <c r="C19" s="11">
        <v>64995888.022999994</v>
      </c>
      <c r="D19" s="11">
        <v>56127194.472999997</v>
      </c>
      <c r="E19" s="11">
        <v>62974137.708000004</v>
      </c>
      <c r="F19" s="11">
        <v>52570180.211999997</v>
      </c>
      <c r="G19" s="11">
        <v>52315761.673</v>
      </c>
      <c r="H19" s="11">
        <v>58120284.659999996</v>
      </c>
      <c r="I19" s="11">
        <v>64236834.703999996</v>
      </c>
      <c r="J19" s="11">
        <v>73689891.808999985</v>
      </c>
      <c r="K19" s="11">
        <v>66401216.894999988</v>
      </c>
      <c r="L19" s="11">
        <v>51915941.77799999</v>
      </c>
      <c r="M19" s="11">
        <v>48785878.457000002</v>
      </c>
      <c r="N19" s="11">
        <v>57080316.370999999</v>
      </c>
      <c r="O19" s="12">
        <f>SUM(C19:N19)</f>
        <v>709213526.76300001</v>
      </c>
    </row>
    <row r="20" spans="1:15" x14ac:dyDescent="0.2">
      <c r="O20" s="12"/>
    </row>
    <row r="21" spans="1:15" x14ac:dyDescent="0.2">
      <c r="B21" s="4" t="s">
        <v>17</v>
      </c>
      <c r="C21" s="11">
        <v>197034.2000000003</v>
      </c>
      <c r="D21" s="11">
        <v>167748.88000000006</v>
      </c>
      <c r="E21" s="11">
        <v>202208.87999999977</v>
      </c>
      <c r="F21" s="11">
        <v>164904.64999999994</v>
      </c>
      <c r="G21" s="11">
        <v>193286.54000000039</v>
      </c>
      <c r="H21" s="11">
        <v>201612.90999999995</v>
      </c>
      <c r="I21" s="11">
        <v>199622.12000000029</v>
      </c>
      <c r="J21" s="11">
        <v>237564.98999999976</v>
      </c>
      <c r="K21" s="11">
        <v>214767.92999999973</v>
      </c>
      <c r="L21" s="11">
        <v>180018.73000000013</v>
      </c>
      <c r="M21" s="11">
        <v>173027.12000000011</v>
      </c>
      <c r="N21" s="11">
        <v>185249.82999999987</v>
      </c>
      <c r="O21" s="12">
        <f>SUM(C21:N21)</f>
        <v>2317046.7800000007</v>
      </c>
    </row>
    <row r="24" spans="1:15" x14ac:dyDescent="0.2">
      <c r="A24" s="13" t="s">
        <v>20</v>
      </c>
    </row>
    <row r="25" spans="1:15" ht="11.25" customHeight="1" x14ac:dyDescent="0.2"/>
    <row r="27" spans="1:15" x14ac:dyDescent="0.2">
      <c r="A27" s="24" t="s">
        <v>24</v>
      </c>
    </row>
    <row r="29" spans="1:15" x14ac:dyDescent="0.2">
      <c r="A29" s="24"/>
    </row>
  </sheetData>
  <phoneticPr fontId="5" type="noConversion"/>
  <printOptions horizontalCentered="1" gridLines="1"/>
  <pageMargins left="0.25" right="0.25" top="1" bottom="0.5" header="0.25" footer="0.25"/>
  <pageSetup scale="73" orientation="landscape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  <pageSetUpPr fitToPage="1"/>
  </sheetPr>
  <dimension ref="A1:O27"/>
  <sheetViews>
    <sheetView workbookViewId="0">
      <pane xSplit="2" topLeftCell="C1" activePane="topRight" state="frozenSplit"/>
      <selection activeCell="A4" sqref="A4"/>
      <selection pane="topRight"/>
    </sheetView>
  </sheetViews>
  <sheetFormatPr defaultColWidth="9.140625" defaultRowHeight="12.75" x14ac:dyDescent="0.2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 x14ac:dyDescent="0.2">
      <c r="A10" s="10" t="s">
        <v>22</v>
      </c>
      <c r="B10" s="4" t="s">
        <v>15</v>
      </c>
      <c r="C10" s="11">
        <v>215</v>
      </c>
      <c r="D10" s="11">
        <v>215</v>
      </c>
      <c r="E10" s="11">
        <v>214</v>
      </c>
      <c r="F10" s="11">
        <v>214</v>
      </c>
      <c r="G10" s="11">
        <v>213</v>
      </c>
      <c r="H10" s="11">
        <v>212</v>
      </c>
      <c r="I10" s="11">
        <v>211</v>
      </c>
      <c r="J10" s="11">
        <v>210</v>
      </c>
      <c r="K10" s="11">
        <v>209</v>
      </c>
      <c r="L10" s="11">
        <v>209</v>
      </c>
      <c r="M10" s="11">
        <v>209</v>
      </c>
      <c r="N10" s="11">
        <v>164</v>
      </c>
      <c r="O10" s="12">
        <f>AVERAGE(C10:N10)</f>
        <v>207.91666666666666</v>
      </c>
    </row>
    <row r="11" spans="1:15" x14ac:dyDescent="0.2">
      <c r="A11" s="10"/>
      <c r="O11" s="12"/>
    </row>
    <row r="12" spans="1:15" x14ac:dyDescent="0.2">
      <c r="B12" s="4" t="s">
        <v>16</v>
      </c>
      <c r="C12" s="11">
        <v>7188684.9189999998</v>
      </c>
      <c r="D12" s="11">
        <v>6239423.2970000003</v>
      </c>
      <c r="E12" s="11">
        <v>6947807.8259999985</v>
      </c>
      <c r="F12" s="11">
        <v>5859485.8320000004</v>
      </c>
      <c r="G12" s="11">
        <v>7613770.4630000014</v>
      </c>
      <c r="H12" s="11">
        <v>6105879.3450000007</v>
      </c>
      <c r="I12" s="11">
        <v>6342759.0930000003</v>
      </c>
      <c r="J12" s="11">
        <v>7505601.7980000004</v>
      </c>
      <c r="K12" s="11">
        <v>7022611.6170000006</v>
      </c>
      <c r="L12" s="11">
        <v>6068806.3969999999</v>
      </c>
      <c r="M12" s="11">
        <v>5979943.2469999995</v>
      </c>
      <c r="N12" s="11">
        <v>6471217.1400000015</v>
      </c>
      <c r="O12" s="12">
        <f>SUM(C12:N12)</f>
        <v>79345990.973999992</v>
      </c>
    </row>
    <row r="13" spans="1:15" x14ac:dyDescent="0.2">
      <c r="O13" s="12"/>
    </row>
    <row r="14" spans="1:15" x14ac:dyDescent="0.2">
      <c r="B14" s="4" t="s">
        <v>17</v>
      </c>
      <c r="C14" s="11">
        <v>20480.240000000002</v>
      </c>
      <c r="D14" s="11">
        <v>17455.650000000001</v>
      </c>
      <c r="E14" s="11">
        <v>20247.030000000002</v>
      </c>
      <c r="F14" s="11">
        <v>16958.43</v>
      </c>
      <c r="G14" s="11">
        <v>20433.920000000002</v>
      </c>
      <c r="H14" s="11">
        <v>18358.129999999997</v>
      </c>
      <c r="I14" s="11">
        <v>19857.689999999995</v>
      </c>
      <c r="J14" s="11">
        <v>22857.059999999998</v>
      </c>
      <c r="K14" s="11">
        <v>21259.940000000006</v>
      </c>
      <c r="L14" s="11">
        <v>19786.96</v>
      </c>
      <c r="M14" s="11">
        <v>18870.099999999999</v>
      </c>
      <c r="N14" s="11">
        <v>19076.609999999993</v>
      </c>
      <c r="O14" s="12">
        <f>SUM(C14:N14)</f>
        <v>235641.75999999998</v>
      </c>
    </row>
    <row r="15" spans="1:15" x14ac:dyDescent="0.2">
      <c r="C15" s="5"/>
    </row>
    <row r="16" spans="1:15" x14ac:dyDescent="0.2">
      <c r="A16" s="18" t="s">
        <v>21</v>
      </c>
    </row>
    <row r="17" spans="1:15" x14ac:dyDescent="0.2">
      <c r="A17" s="10" t="s">
        <v>22</v>
      </c>
      <c r="B17" s="4" t="s">
        <v>15</v>
      </c>
      <c r="C17" s="11">
        <v>114</v>
      </c>
      <c r="D17" s="11">
        <v>100</v>
      </c>
      <c r="E17" s="11">
        <v>110</v>
      </c>
      <c r="F17" s="11">
        <v>100</v>
      </c>
      <c r="G17" s="11">
        <v>107</v>
      </c>
      <c r="H17" s="11">
        <v>103</v>
      </c>
      <c r="I17" s="11">
        <v>91</v>
      </c>
      <c r="J17" s="11">
        <v>105</v>
      </c>
      <c r="K17" s="11">
        <v>100</v>
      </c>
      <c r="L17" s="11">
        <v>91</v>
      </c>
      <c r="M17" s="11">
        <v>93</v>
      </c>
      <c r="N17" s="11">
        <v>82</v>
      </c>
      <c r="O17" s="12">
        <f>AVERAGE(C17:N17)</f>
        <v>99.666666666666671</v>
      </c>
    </row>
    <row r="18" spans="1:15" x14ac:dyDescent="0.2">
      <c r="A18" s="10"/>
      <c r="O18" s="12"/>
    </row>
    <row r="19" spans="1:15" x14ac:dyDescent="0.2">
      <c r="B19" s="4" t="s">
        <v>16</v>
      </c>
      <c r="C19" s="11">
        <v>2818900.7280000001</v>
      </c>
      <c r="D19" s="11">
        <v>2392961.1720000003</v>
      </c>
      <c r="E19" s="11">
        <v>2570198.1409999998</v>
      </c>
      <c r="F19" s="11">
        <v>2176144.0329999998</v>
      </c>
      <c r="G19" s="11">
        <v>2114970.7379999999</v>
      </c>
      <c r="H19" s="11">
        <v>2034688.2150000001</v>
      </c>
      <c r="I19" s="11">
        <v>2091747.44</v>
      </c>
      <c r="J19" s="11">
        <v>2596546.7709999997</v>
      </c>
      <c r="K19" s="11">
        <v>2289489.7220000001</v>
      </c>
      <c r="L19" s="11">
        <v>1840624.1459999999</v>
      </c>
      <c r="M19" s="11">
        <v>1984232.9</v>
      </c>
      <c r="N19" s="11">
        <v>2051874.2320000001</v>
      </c>
      <c r="O19" s="12">
        <f>SUM(C19:N19)</f>
        <v>26962378.237999998</v>
      </c>
    </row>
    <row r="20" spans="1:15" x14ac:dyDescent="0.2">
      <c r="O20" s="12"/>
    </row>
    <row r="21" spans="1:15" x14ac:dyDescent="0.2">
      <c r="B21" s="4" t="s">
        <v>17</v>
      </c>
      <c r="C21" s="11">
        <v>8595.02</v>
      </c>
      <c r="D21" s="11">
        <v>6860.6399999999994</v>
      </c>
      <c r="E21" s="11">
        <v>8168.99</v>
      </c>
      <c r="F21" s="11">
        <v>6282.7199999999993</v>
      </c>
      <c r="G21" s="11">
        <v>7361.34</v>
      </c>
      <c r="H21" s="11">
        <v>6645.3199999999988</v>
      </c>
      <c r="I21" s="11">
        <v>6370.3299999999981</v>
      </c>
      <c r="J21" s="11">
        <v>8356.2599999999984</v>
      </c>
      <c r="K21" s="11">
        <v>7095.89</v>
      </c>
      <c r="L21" s="11">
        <v>6091.75</v>
      </c>
      <c r="M21" s="11">
        <v>6937.9400000000014</v>
      </c>
      <c r="N21" s="11">
        <v>5871.23</v>
      </c>
      <c r="O21" s="12">
        <f>SUM(C21:N21)</f>
        <v>84637.43</v>
      </c>
    </row>
    <row r="24" spans="1:15" x14ac:dyDescent="0.2">
      <c r="A24" s="13" t="s">
        <v>20</v>
      </c>
    </row>
    <row r="25" spans="1:15" ht="11.25" customHeight="1" x14ac:dyDescent="0.2"/>
    <row r="27" spans="1:15" x14ac:dyDescent="0.2">
      <c r="A27" s="13" t="s">
        <v>24</v>
      </c>
    </row>
  </sheetData>
  <phoneticPr fontId="5" type="noConversion"/>
  <printOptions horizontalCentered="1" gridLines="1"/>
  <pageMargins left="0.25" right="0.25" top="1" bottom="0.5" header="0.25" footer="0.25"/>
  <pageSetup scale="73" orientation="landscape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7"/>
    <pageSetUpPr fitToPage="1"/>
  </sheetPr>
  <dimension ref="A1:Q27"/>
  <sheetViews>
    <sheetView workbookViewId="0"/>
  </sheetViews>
  <sheetFormatPr defaultColWidth="9.140625" defaultRowHeight="12.75" x14ac:dyDescent="0.2"/>
  <cols>
    <col min="1" max="1" width="10.14062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" width="9.140625" style="4"/>
    <col min="17" max="17" width="12.28515625" style="4" bestFit="1" customWidth="1"/>
    <col min="18" max="16384" width="9.140625" style="4"/>
  </cols>
  <sheetData>
    <row r="1" spans="1:17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7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7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7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7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7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7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7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7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7" x14ac:dyDescent="0.2">
      <c r="A10" s="10" t="s">
        <v>23</v>
      </c>
      <c r="B10" s="4" t="s">
        <v>15</v>
      </c>
      <c r="C10" s="11">
        <f>+'CY Summary MGS-S'!C10+'CY Summary MGS-P'!C10</f>
        <v>11269</v>
      </c>
      <c r="D10" s="11">
        <f>+'CY Summary MGS-S'!D10+'CY Summary MGS-P'!D10</f>
        <v>11271</v>
      </c>
      <c r="E10" s="11">
        <f>+'CY Summary MGS-S'!E10+'CY Summary MGS-P'!E10</f>
        <v>11262</v>
      </c>
      <c r="F10" s="11">
        <f>+'CY Summary MGS-S'!F10+'CY Summary MGS-P'!F10</f>
        <v>11259</v>
      </c>
      <c r="G10" s="11">
        <f>+'CY Summary MGS-S'!G10+'CY Summary MGS-P'!G10</f>
        <v>11257</v>
      </c>
      <c r="H10" s="11">
        <f>+'CY Summary MGS-S'!H10+'CY Summary MGS-P'!H10</f>
        <v>11261</v>
      </c>
      <c r="I10" s="11">
        <f>+'CY Summary MGS-S'!I10+'CY Summary MGS-P'!I10</f>
        <v>11269</v>
      </c>
      <c r="J10" s="11">
        <f>+'CY Summary MGS-S'!J10+'CY Summary MGS-P'!J10</f>
        <v>11236</v>
      </c>
      <c r="K10" s="11">
        <f>+'CY Summary MGS-S'!K10+'CY Summary MGS-P'!K10</f>
        <v>11232</v>
      </c>
      <c r="L10" s="11">
        <f>+'CY Summary MGS-S'!L10+'CY Summary MGS-P'!L10</f>
        <v>11230</v>
      </c>
      <c r="M10" s="11">
        <f>+'CY Summary MGS-S'!M10+'CY Summary MGS-P'!M10</f>
        <v>11242</v>
      </c>
      <c r="N10" s="11">
        <f>+'CY Summary MGS-S'!N10+'CY Summary MGS-P'!N10</f>
        <v>11250</v>
      </c>
      <c r="O10" s="12">
        <f>AVERAGE(C10:N10)</f>
        <v>11253.166666666666</v>
      </c>
      <c r="Q10" s="17"/>
    </row>
    <row r="11" spans="1:17" x14ac:dyDescent="0.2">
      <c r="A11" s="10"/>
      <c r="G11" s="21"/>
      <c r="H11" s="21"/>
      <c r="I11" s="21"/>
      <c r="J11" s="21"/>
      <c r="K11" s="21"/>
      <c r="L11" s="21"/>
      <c r="M11" s="21"/>
      <c r="N11" s="21"/>
      <c r="O11" s="12"/>
      <c r="Q11" s="17"/>
    </row>
    <row r="12" spans="1:17" x14ac:dyDescent="0.2">
      <c r="B12" s="4" t="s">
        <v>16</v>
      </c>
      <c r="C12" s="11">
        <f>+'CY Summary MGS-S'!C12+'CY Summary MGS-P'!C12</f>
        <v>176718873.99299997</v>
      </c>
      <c r="D12" s="11">
        <f>+'CY Summary MGS-S'!D12+'CY Summary MGS-P'!D12</f>
        <v>154530469.59699997</v>
      </c>
      <c r="E12" s="11">
        <f>+'CY Summary MGS-S'!E12+'CY Summary MGS-P'!E12</f>
        <v>177837938.72499999</v>
      </c>
      <c r="F12" s="11">
        <f>+'CY Summary MGS-S'!F12+'CY Summary MGS-P'!F12</f>
        <v>154184792.68600002</v>
      </c>
      <c r="G12" s="21">
        <f>+'CY Summary MGS-S'!G12+'CY Summary MGS-P'!G12</f>
        <v>156329570.44399998</v>
      </c>
      <c r="H12" s="21">
        <f>+'CY Summary MGS-S'!H12+'CY Summary MGS-P'!H12</f>
        <v>166095129.847</v>
      </c>
      <c r="I12" s="21">
        <f>+'CY Summary MGS-S'!I12+'CY Summary MGS-P'!I12</f>
        <v>177408975.79900002</v>
      </c>
      <c r="J12" s="21">
        <f>+'CY Summary MGS-S'!J12+'CY Summary MGS-P'!J12</f>
        <v>199106943.755</v>
      </c>
      <c r="K12" s="21">
        <f>+'CY Summary MGS-S'!K12+'CY Summary MGS-P'!K12</f>
        <v>184925604.90100002</v>
      </c>
      <c r="L12" s="21">
        <f>+'CY Summary MGS-S'!L12+'CY Summary MGS-P'!L12</f>
        <v>150956703.884</v>
      </c>
      <c r="M12" s="21">
        <f>+'CY Summary MGS-S'!M12+'CY Summary MGS-P'!M12</f>
        <v>151788663.56900001</v>
      </c>
      <c r="N12" s="21">
        <f>+'CY Summary MGS-S'!N12+'CY Summary MGS-P'!N12</f>
        <v>167901928.87700003</v>
      </c>
      <c r="O12" s="12">
        <f>SUM(C12:N12)</f>
        <v>2017785596.0770004</v>
      </c>
      <c r="Q12" s="17"/>
    </row>
    <row r="13" spans="1:17" x14ac:dyDescent="0.2">
      <c r="G13" s="21"/>
      <c r="H13" s="21"/>
      <c r="I13" s="21"/>
      <c r="J13" s="21"/>
      <c r="K13" s="21"/>
      <c r="L13" s="21"/>
      <c r="M13" s="21"/>
      <c r="N13" s="21"/>
      <c r="O13" s="12"/>
      <c r="Q13" s="17"/>
    </row>
    <row r="14" spans="1:17" x14ac:dyDescent="0.2">
      <c r="B14" s="4" t="s">
        <v>17</v>
      </c>
      <c r="C14" s="11">
        <f>+'CY Summary MGS-S'!C14+'CY Summary MGS-P'!C14</f>
        <v>504816.04000000097</v>
      </c>
      <c r="D14" s="11">
        <f>+'CY Summary MGS-S'!D14+'CY Summary MGS-P'!D14</f>
        <v>434744.26000000065</v>
      </c>
      <c r="E14" s="11">
        <f>+'CY Summary MGS-S'!E14+'CY Summary MGS-P'!E14</f>
        <v>534196.37999999919</v>
      </c>
      <c r="F14" s="11">
        <f>+'CY Summary MGS-S'!F14+'CY Summary MGS-P'!F14</f>
        <v>445748.29999999981</v>
      </c>
      <c r="G14" s="21">
        <f>+'CY Summary MGS-S'!G14+'CY Summary MGS-P'!G14</f>
        <v>513874.30000000045</v>
      </c>
      <c r="H14" s="21">
        <f>+'CY Summary MGS-S'!H14+'CY Summary MGS-P'!H14</f>
        <v>518176.14000000095</v>
      </c>
      <c r="I14" s="21">
        <f>+'CY Summary MGS-S'!I14+'CY Summary MGS-P'!I14</f>
        <v>507310.19000000088</v>
      </c>
      <c r="J14" s="21">
        <f>+'CY Summary MGS-S'!J14+'CY Summary MGS-P'!J14</f>
        <v>592690.26000000047</v>
      </c>
      <c r="K14" s="21">
        <f>+'CY Summary MGS-S'!K14+'CY Summary MGS-P'!K14</f>
        <v>552062.05999999901</v>
      </c>
      <c r="L14" s="21">
        <f>+'CY Summary MGS-S'!L14+'CY Summary MGS-P'!L14</f>
        <v>474904.85000000021</v>
      </c>
      <c r="M14" s="21">
        <f>+'CY Summary MGS-S'!M14+'CY Summary MGS-P'!M14</f>
        <v>458509.98000000016</v>
      </c>
      <c r="N14" s="21">
        <f>+'CY Summary MGS-S'!N14+'CY Summary MGS-P'!N14</f>
        <v>495846.11999999906</v>
      </c>
      <c r="O14" s="12">
        <f>SUM(C14:N14)</f>
        <v>6032878.8800000027</v>
      </c>
      <c r="Q14" s="17"/>
    </row>
    <row r="15" spans="1:17" x14ac:dyDescent="0.2">
      <c r="C15" s="5"/>
      <c r="G15" s="21"/>
      <c r="H15" s="21"/>
      <c r="I15" s="21"/>
      <c r="J15" s="21"/>
      <c r="K15" s="21"/>
      <c r="L15" s="21"/>
      <c r="M15" s="21"/>
      <c r="N15" s="21"/>
      <c r="Q15" s="17"/>
    </row>
    <row r="16" spans="1:17" x14ac:dyDescent="0.2">
      <c r="A16" s="19" t="s">
        <v>21</v>
      </c>
      <c r="G16" s="21"/>
      <c r="H16" s="21"/>
      <c r="I16" s="21"/>
      <c r="J16" s="21"/>
      <c r="K16" s="21"/>
      <c r="L16" s="21"/>
      <c r="M16" s="21"/>
      <c r="N16" s="21"/>
      <c r="Q16" s="17"/>
    </row>
    <row r="17" spans="1:17" x14ac:dyDescent="0.2">
      <c r="A17" s="10" t="s">
        <v>23</v>
      </c>
      <c r="B17" s="4" t="s">
        <v>15</v>
      </c>
      <c r="C17" s="11">
        <f>'CY Summary MGS-S'!C17+'CY Summary MGS-P'!C17</f>
        <v>5981</v>
      </c>
      <c r="D17" s="11">
        <f>+'CY Summary MGS-S'!D17+'CY Summary MGS-P'!D17</f>
        <v>5353</v>
      </c>
      <c r="E17" s="11">
        <f>+'CY Summary MGS-S'!E17+'CY Summary MGS-P'!E17</f>
        <v>5848</v>
      </c>
      <c r="F17" s="11">
        <f>+'CY Summary MGS-S'!F17+'CY Summary MGS-P'!F17</f>
        <v>5456</v>
      </c>
      <c r="G17" s="21">
        <f>+'CY Summary MGS-S'!G17+'CY Summary MGS-P'!G17</f>
        <v>5734</v>
      </c>
      <c r="H17" s="21">
        <f>+'CY Summary MGS-S'!H17+'CY Summary MGS-P'!H17</f>
        <v>5776</v>
      </c>
      <c r="I17" s="21">
        <f>+'CY Summary MGS-S'!I17+'CY Summary MGS-P'!I17</f>
        <v>5399</v>
      </c>
      <c r="J17" s="21">
        <f>+'CY Summary MGS-S'!J17+'CY Summary MGS-P'!J17</f>
        <v>5755</v>
      </c>
      <c r="K17" s="21">
        <f>+'CY Summary MGS-S'!K17+'CY Summary MGS-P'!K17</f>
        <v>5764</v>
      </c>
      <c r="L17" s="21">
        <f>+'CY Summary MGS-S'!L17+'CY Summary MGS-P'!L17</f>
        <v>5492</v>
      </c>
      <c r="M17" s="21">
        <f>+'CY Summary MGS-S'!M17+'CY Summary MGS-P'!M17</f>
        <v>5512</v>
      </c>
      <c r="N17" s="21">
        <f>+'CY Summary MGS-S'!N17+'CY Summary MGS-P'!N17</f>
        <v>5771</v>
      </c>
      <c r="O17" s="12">
        <f>AVERAGE(C17:N17)</f>
        <v>5653.416666666667</v>
      </c>
      <c r="Q17" s="17"/>
    </row>
    <row r="18" spans="1:17" x14ac:dyDescent="0.2">
      <c r="A18" s="10"/>
      <c r="G18" s="21"/>
      <c r="H18" s="21"/>
      <c r="I18" s="21"/>
      <c r="J18" s="21"/>
      <c r="K18" s="21"/>
      <c r="L18" s="21"/>
      <c r="M18" s="21"/>
      <c r="N18" s="21"/>
      <c r="O18" s="12"/>
      <c r="Q18" s="17"/>
    </row>
    <row r="19" spans="1:17" x14ac:dyDescent="0.2">
      <c r="B19" s="4" t="s">
        <v>16</v>
      </c>
      <c r="C19" s="11">
        <f>+'CY Summary MGS-S'!C19+'CY Summary MGS-P'!C19</f>
        <v>67814788.750999987</v>
      </c>
      <c r="D19" s="11">
        <f>+'CY Summary MGS-S'!D19+'CY Summary MGS-P'!D19</f>
        <v>58520155.644999996</v>
      </c>
      <c r="E19" s="11">
        <f>+'CY Summary MGS-S'!E19+'CY Summary MGS-P'!E19</f>
        <v>65544335.849000007</v>
      </c>
      <c r="F19" s="11">
        <f>+'CY Summary MGS-S'!F19+'CY Summary MGS-P'!F19</f>
        <v>54746324.244999997</v>
      </c>
      <c r="G19" s="21">
        <f>+'CY Summary MGS-S'!G19+'CY Summary MGS-P'!G19</f>
        <v>54430732.410999998</v>
      </c>
      <c r="H19" s="21">
        <f>+'CY Summary MGS-S'!H19+'CY Summary MGS-P'!H19</f>
        <v>60154972.875</v>
      </c>
      <c r="I19" s="21">
        <f>+'CY Summary MGS-S'!I19+'CY Summary MGS-P'!I19</f>
        <v>66328582.143999994</v>
      </c>
      <c r="J19" s="21">
        <f>+'CY Summary MGS-S'!J19+'CY Summary MGS-P'!J19</f>
        <v>76286438.579999983</v>
      </c>
      <c r="K19" s="21">
        <f>+'CY Summary MGS-S'!K19+'CY Summary MGS-P'!K19</f>
        <v>68690706.616999984</v>
      </c>
      <c r="L19" s="21">
        <f>+'CY Summary MGS-S'!L19+'CY Summary MGS-P'!L19</f>
        <v>53756565.923999988</v>
      </c>
      <c r="M19" s="21">
        <f>+'CY Summary MGS-S'!M19+'CY Summary MGS-P'!M19</f>
        <v>50770111.357000001</v>
      </c>
      <c r="N19" s="21">
        <f>+'CY Summary MGS-S'!N19+'CY Summary MGS-P'!N19</f>
        <v>59132190.603</v>
      </c>
      <c r="O19" s="12">
        <f>SUM(C19:N19)</f>
        <v>736175905.00100005</v>
      </c>
      <c r="Q19" s="17"/>
    </row>
    <row r="20" spans="1:17" x14ac:dyDescent="0.2">
      <c r="G20" s="21"/>
      <c r="H20" s="21"/>
      <c r="I20" s="21"/>
      <c r="J20" s="21"/>
      <c r="K20" s="21"/>
      <c r="L20" s="21"/>
      <c r="M20" s="21"/>
      <c r="N20" s="21"/>
      <c r="O20" s="12"/>
      <c r="Q20" s="17"/>
    </row>
    <row r="21" spans="1:17" x14ac:dyDescent="0.2">
      <c r="B21" s="4" t="s">
        <v>17</v>
      </c>
      <c r="C21" s="11">
        <f>+'CY Summary MGS-S'!C21+'CY Summary MGS-P'!C21</f>
        <v>205629.22000000029</v>
      </c>
      <c r="D21" s="11">
        <f>+'CY Summary MGS-S'!D21+'CY Summary MGS-P'!D21</f>
        <v>174609.52000000008</v>
      </c>
      <c r="E21" s="11">
        <f>+'CY Summary MGS-S'!E21+'CY Summary MGS-P'!E21</f>
        <v>210377.86999999976</v>
      </c>
      <c r="F21" s="11">
        <f>+'CY Summary MGS-S'!F21+'CY Summary MGS-P'!F21</f>
        <v>171187.36999999994</v>
      </c>
      <c r="G21" s="21">
        <f>+'CY Summary MGS-S'!G21+'CY Summary MGS-P'!G21</f>
        <v>200647.88000000038</v>
      </c>
      <c r="H21" s="21">
        <f>+'CY Summary MGS-S'!H21+'CY Summary MGS-P'!H21</f>
        <v>208258.22999999995</v>
      </c>
      <c r="I21" s="21">
        <f>+'CY Summary MGS-S'!I21+'CY Summary MGS-P'!I21</f>
        <v>205992.45000000027</v>
      </c>
      <c r="J21" s="21">
        <f>+'CY Summary MGS-S'!J21+'CY Summary MGS-P'!J21</f>
        <v>245921.24999999977</v>
      </c>
      <c r="K21" s="21">
        <f>+'CY Summary MGS-S'!K21+'CY Summary MGS-P'!K21</f>
        <v>221863.81999999975</v>
      </c>
      <c r="L21" s="21">
        <f>+'CY Summary MGS-S'!L21+'CY Summary MGS-P'!L21</f>
        <v>186110.48000000013</v>
      </c>
      <c r="M21" s="21">
        <f>+'CY Summary MGS-S'!M21+'CY Summary MGS-P'!M21</f>
        <v>179965.06000000011</v>
      </c>
      <c r="N21" s="21">
        <f>+'CY Summary MGS-S'!N21+'CY Summary MGS-P'!N21</f>
        <v>191121.05999999988</v>
      </c>
      <c r="O21" s="12">
        <f>SUM(C21:N21)</f>
        <v>2401684.2100000004</v>
      </c>
      <c r="Q21" s="17"/>
    </row>
    <row r="24" spans="1:17" x14ac:dyDescent="0.2">
      <c r="A24" s="13" t="s">
        <v>20</v>
      </c>
    </row>
    <row r="25" spans="1:17" ht="11.25" customHeight="1" x14ac:dyDescent="0.2"/>
    <row r="27" spans="1:17" x14ac:dyDescent="0.2">
      <c r="A27" s="24" t="s">
        <v>24</v>
      </c>
    </row>
  </sheetData>
  <phoneticPr fontId="5" type="noConversion"/>
  <printOptions gridLines="1"/>
  <pageMargins left="0.75" right="0.75" top="1" bottom="1" header="0.5" footer="0.5"/>
  <pageSetup scale="66" orientation="landscape" r:id="rId1"/>
  <headerFooter alignWithMargins="0">
    <oddFooter>&amp;C&amp;1#&amp;"Calibri"&amp;12&amp;K008000Internal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CY Summary MGS-S</vt:lpstr>
      <vt:lpstr>CY Summary MGS-P</vt:lpstr>
      <vt:lpstr>CY Summary MGS</vt:lpstr>
      <vt:lpstr>'CY Summary MGS'!Print_Area</vt:lpstr>
      <vt:lpstr>'CY Summary MGS-P'!Print_Area</vt:lpstr>
      <vt:lpstr>'CY Summary MGS-S'!Print_Area</vt:lpstr>
    </vt:vector>
  </TitlesOfParts>
  <Company>Utility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Carleton</dc:creator>
  <cp:lastModifiedBy>Poirier, Rhonda A.</cp:lastModifiedBy>
  <cp:lastPrinted>2023-07-20T17:20:26Z</cp:lastPrinted>
  <dcterms:created xsi:type="dcterms:W3CDTF">2012-05-15T14:06:02Z</dcterms:created>
  <dcterms:modified xsi:type="dcterms:W3CDTF">2023-07-20T17:20:34Z</dcterms:modified>
</cp:coreProperties>
</file>