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2 SOP Bid Preparation files\"/>
    </mc:Choice>
  </mc:AlternateContent>
  <xr:revisionPtr revIDLastSave="0" documentId="13_ncr:1_{D71CC6EB-C8E3-4197-80C2-B3AAE8C7B2F1}" xr6:coauthVersionLast="47" xr6:coauthVersionMax="47" xr10:uidLastSave="{00000000-0000-0000-0000-000000000000}"/>
  <bookViews>
    <workbookView xWindow="28680" yWindow="1695" windowWidth="20730" windowHeight="11160" tabRatio="853" activeTab="2" xr2:uid="{00000000-000D-0000-FFFF-FFFF00000000}"/>
  </bookViews>
  <sheets>
    <sheet name="CY Summary MGS-S" sheetId="20" r:id="rId1"/>
    <sheet name="CY Summary MGS-P" sheetId="22" r:id="rId2"/>
    <sheet name="CY Summary MGS" sheetId="24" r:id="rId3"/>
  </sheets>
  <definedNames>
    <definedName name="_xlnm.Print_Area" localSheetId="2">'CY Summary MGS'!$A$1:$O$27</definedName>
    <definedName name="_xlnm.Print_Area" localSheetId="1">'CY Summary MGS-P'!$A$1:$O$28</definedName>
    <definedName name="_xlnm.Print_Area" localSheetId="0">'CY Summary MGS-S'!$A$1:$O$28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4" l="1"/>
  <c r="O21" i="20"/>
  <c r="O19" i="20"/>
  <c r="O17" i="20"/>
  <c r="O14" i="20"/>
  <c r="O12" i="20"/>
  <c r="O10" i="20"/>
  <c r="O21" i="22"/>
  <c r="O19" i="22"/>
  <c r="O17" i="22"/>
  <c r="O14" i="22"/>
  <c r="O12" i="22"/>
  <c r="O10" i="22"/>
  <c r="O21" i="24"/>
  <c r="O19" i="24"/>
  <c r="O14" i="24"/>
  <c r="O12" i="24"/>
  <c r="N10" i="24"/>
  <c r="N12" i="24"/>
  <c r="N14" i="24"/>
  <c r="N17" i="24"/>
  <c r="N19" i="24"/>
  <c r="N21" i="24"/>
  <c r="M10" i="24"/>
  <c r="M12" i="24"/>
  <c r="M14" i="24"/>
  <c r="M17" i="24"/>
  <c r="M19" i="24"/>
  <c r="M21" i="24"/>
  <c r="L10" i="24"/>
  <c r="L12" i="24"/>
  <c r="L14" i="24"/>
  <c r="L17" i="24"/>
  <c r="L19" i="24"/>
  <c r="L21" i="24"/>
  <c r="K10" i="24"/>
  <c r="K12" i="24"/>
  <c r="K14" i="24"/>
  <c r="K17" i="24"/>
  <c r="K19" i="24"/>
  <c r="K21" i="24"/>
  <c r="J10" i="24"/>
  <c r="J12" i="24"/>
  <c r="J14" i="24"/>
  <c r="J17" i="24"/>
  <c r="J19" i="24"/>
  <c r="J21" i="24"/>
  <c r="I10" i="24"/>
  <c r="O10" i="24"/>
  <c r="I12" i="24"/>
  <c r="I14" i="24"/>
  <c r="I17" i="24"/>
  <c r="I19" i="24"/>
  <c r="I21" i="24"/>
  <c r="O17" i="24"/>
  <c r="E10" i="24"/>
  <c r="E12" i="24"/>
  <c r="E14" i="24"/>
  <c r="E17" i="24"/>
  <c r="E19" i="24"/>
  <c r="E21" i="24"/>
  <c r="C17" i="24"/>
  <c r="C10" i="24"/>
  <c r="C12" i="24"/>
  <c r="C14" i="24"/>
  <c r="C19" i="24"/>
  <c r="C21" i="24"/>
  <c r="D12" i="24"/>
  <c r="D14" i="24"/>
  <c r="F12" i="24"/>
  <c r="G17" i="24"/>
  <c r="G10" i="24"/>
  <c r="D21" i="24"/>
  <c r="D19" i="24"/>
  <c r="H21" i="24"/>
  <c r="H17" i="24"/>
  <c r="H14" i="24"/>
  <c r="H10" i="24"/>
  <c r="H12" i="24"/>
  <c r="H19" i="24"/>
  <c r="G14" i="24"/>
  <c r="F10" i="24"/>
  <c r="F17" i="24"/>
  <c r="F14" i="24"/>
  <c r="G21" i="24"/>
  <c r="G12" i="24"/>
  <c r="G19" i="24"/>
  <c r="F19" i="24"/>
  <c r="F21" i="24"/>
  <c r="D10" i="24"/>
</calcChain>
</file>

<file path=xl/sharedStrings.xml><?xml version="1.0" encoding="utf-8"?>
<sst xmlns="http://schemas.openxmlformats.org/spreadsheetml/2006/main" count="84" uniqueCount="26">
  <si>
    <t>Medium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</si>
  <si>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</si>
  <si>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</si>
  <si>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</si>
  <si>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</si>
  <si>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</si>
  <si>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</si>
  <si>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</si>
  <si>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</si>
  <si>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</si>
  <si>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</si>
  <si>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</si>
  <si>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</si>
  <si>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</si>
  <si>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MGS-S</t>
  </si>
  <si>
    <t>Customers</t>
  </si>
  <si>
    <t>kWh</t>
  </si>
  <si>
    <t>kW</t>
  </si>
  <si>
    <t>Total</t>
  </si>
  <si>
    <t>Central Maine Power Company</t>
  </si>
  <si>
    <t>(1)  Customers are average year-to-date customers.</t>
  </si>
  <si>
    <t>SOP Only</t>
  </si>
  <si>
    <t>MGS-P</t>
  </si>
  <si>
    <t>MGS</t>
  </si>
  <si>
    <t>Customer Counts represent the month the meter was read.  If a customer had 2 meter reads in any given month, the customer is only counted once, but the sum of the kWh appears in the month read.</t>
  </si>
  <si>
    <t>2021 Billing Units - All &amp;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</si>
</sst>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1" fillId="0" borderId="0" xfId="1" applyNumberFormat="1" applyFill="1" applyAlignment="1">
      <alignment horizontal="centerContinuous"/>
    </xf>
    <xf numFmtId="0" fontId="0" fillId="0" borderId="0" xfId="0" applyFill="1"/>
    <xf numFmtId="164" fontId="1" fillId="0" borderId="0" xfId="1" applyNumberFormat="1" applyFill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Continuous"/>
    </xf>
    <xf numFmtId="0" fontId="2" fillId="0" borderId="0" xfId="0" applyFont="1" applyFill="1"/>
    <xf numFmtId="164" fontId="1" fillId="0" borderId="0" xfId="1" applyNumberFormat="1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2" fillId="0" borderId="0" xfId="0" applyFont="1" applyFill="1" applyBorder="1"/>
    <xf numFmtId="164" fontId="0" fillId="0" borderId="0" xfId="1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Continuous"/>
    </xf>
    <xf numFmtId="3" fontId="1" fillId="0" borderId="0" xfId="1" applyNumberFormat="1" applyFill="1"/>
    <xf numFmtId="164" fontId="1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Continuous" wrapText="1"/>
    </xf>
    <xf numFmtId="0" fontId="1" fillId="0" borderId="0" xfId="0" applyFont="1" applyFill="1"/>
  </cellXfs>
  <cellStyles count="3">
    <cellStyle name="Comma" xfId="1" builtinId="3"/>
    <cellStyle name="Normal" xfId="0" builtinId="0"/>
    <cellStyle name="Normal_AllinCoreRecalculated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7"/>
    <pageSetUpPr fitToPage="1"/>
  </sheetPr>
  <dimension ref="A1:O29"/>
  <sheetViews>
    <sheetView workbookViewId="0">
      <pane xSplit="2" topLeftCell="C1" activePane="topRight" state="frozenSplit"/>
      <selection pane="topRight" activeCell="A4" sqref="A4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14</v>
      </c>
      <c r="B10" s="4" t="s">
        <v>15</v>
      </c>
      <c r="C10" s="11">
        <v>11124</v>
      </c>
      <c r="D10" s="11">
        <v>11126</v>
      </c>
      <c r="E10" s="11">
        <v>11095</v>
      </c>
      <c r="F10" s="11">
        <v>11079</v>
      </c>
      <c r="G10" s="11">
        <v>11075</v>
      </c>
      <c r="H10" s="11">
        <v>11079</v>
      </c>
      <c r="I10" s="11">
        <v>11085</v>
      </c>
      <c r="J10" s="11">
        <v>11094</v>
      </c>
      <c r="K10" s="11">
        <v>11084</v>
      </c>
      <c r="L10" s="11">
        <v>11029</v>
      </c>
      <c r="M10" s="11">
        <v>11040</v>
      </c>
      <c r="N10" s="11">
        <v>11045</v>
      </c>
      <c r="O10" s="12">
        <f>AVERAGE(C10:N10)</f>
        <v>11079.583333333334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151235359.96000001</v>
      </c>
      <c r="D12" s="11">
        <v>139415053.66099998</v>
      </c>
      <c r="E12" s="11">
        <v>165740375.79600003</v>
      </c>
      <c r="F12" s="11">
        <v>150309241.14700001</v>
      </c>
      <c r="G12" s="11">
        <v>136324661.56300002</v>
      </c>
      <c r="H12" s="11">
        <v>168041651.34499997</v>
      </c>
      <c r="I12" s="11">
        <v>182361627.51800001</v>
      </c>
      <c r="J12" s="11">
        <v>173610106.41000003</v>
      </c>
      <c r="K12" s="11">
        <v>184906695.11799997</v>
      </c>
      <c r="L12" s="11">
        <v>149274538.954</v>
      </c>
      <c r="M12" s="11">
        <v>139984361.875</v>
      </c>
      <c r="N12" s="11">
        <v>165604222.54599997</v>
      </c>
      <c r="O12" s="12">
        <f>SUM(C12:N12)</f>
        <v>1906807895.8930004</v>
      </c>
    </row>
    <row r="13" spans="1:15" x14ac:dyDescent="0.2">
      <c r="O13" s="12"/>
    </row>
    <row r="14" spans="1:15" x14ac:dyDescent="0.2">
      <c r="B14" s="4" t="s">
        <v>17</v>
      </c>
      <c r="C14" s="11">
        <v>413102.23000000039</v>
      </c>
      <c r="D14" s="11">
        <v>408988.27000000025</v>
      </c>
      <c r="E14" s="11">
        <v>495736.4400000007</v>
      </c>
      <c r="F14" s="11">
        <v>444575.55000000057</v>
      </c>
      <c r="G14" s="11">
        <v>427378.37999999919</v>
      </c>
      <c r="H14" s="11">
        <v>563472.41000000166</v>
      </c>
      <c r="I14" s="11">
        <v>547149.05000000005</v>
      </c>
      <c r="J14" s="11">
        <v>533701.42000000062</v>
      </c>
      <c r="K14" s="11">
        <v>547743.09</v>
      </c>
      <c r="L14" s="11">
        <v>464936.61999999994</v>
      </c>
      <c r="M14" s="11">
        <v>443280.33999999933</v>
      </c>
      <c r="N14" s="11">
        <v>476950.53000000102</v>
      </c>
      <c r="O14" s="12">
        <f>SUM(C14:N14)</f>
        <v>5767014.3300000038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14</v>
      </c>
      <c r="B17" s="4" t="s">
        <v>15</v>
      </c>
      <c r="C17" s="11">
        <v>5443</v>
      </c>
      <c r="D17" s="11">
        <v>5391</v>
      </c>
      <c r="E17" s="11">
        <v>5709</v>
      </c>
      <c r="F17" s="11">
        <v>5641</v>
      </c>
      <c r="G17" s="11">
        <v>5368</v>
      </c>
      <c r="H17" s="11">
        <v>5715</v>
      </c>
      <c r="I17" s="11">
        <v>5658</v>
      </c>
      <c r="J17" s="11">
        <v>5678</v>
      </c>
      <c r="K17" s="11">
        <v>5715</v>
      </c>
      <c r="L17" s="11">
        <v>5392</v>
      </c>
      <c r="M17" s="11">
        <v>5521</v>
      </c>
      <c r="N17" s="11">
        <v>5851</v>
      </c>
      <c r="O17" s="12">
        <f>AVERAGE(C17:N17)</f>
        <v>5590.166666666667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54099171.750999995</v>
      </c>
      <c r="D19" s="11">
        <v>50623951.018999994</v>
      </c>
      <c r="E19" s="11">
        <v>58607148.636000007</v>
      </c>
      <c r="F19" s="11">
        <v>53395678.160999991</v>
      </c>
      <c r="G19" s="11">
        <v>49482005.696000002</v>
      </c>
      <c r="H19" s="11">
        <v>62333066.994000003</v>
      </c>
      <c r="I19" s="11">
        <v>69680736.537</v>
      </c>
      <c r="J19" s="11">
        <v>67209053.788000003</v>
      </c>
      <c r="K19" s="11">
        <v>71422156.956</v>
      </c>
      <c r="L19" s="11">
        <v>56426868.719999999</v>
      </c>
      <c r="M19" s="11">
        <v>52151628.833999999</v>
      </c>
      <c r="N19" s="11">
        <v>62948757.414000005</v>
      </c>
      <c r="O19" s="12">
        <f>SUM(C19:N19)</f>
        <v>708380224.50600004</v>
      </c>
    </row>
    <row r="20" spans="1:15" x14ac:dyDescent="0.2">
      <c r="O20" s="12"/>
    </row>
    <row r="21" spans="1:15" x14ac:dyDescent="0.2">
      <c r="B21" s="4" t="s">
        <v>17</v>
      </c>
      <c r="C21" s="11">
        <v>159124.17000000013</v>
      </c>
      <c r="D21" s="11">
        <v>158233.35000000018</v>
      </c>
      <c r="E21" s="11">
        <v>188559.17000000025</v>
      </c>
      <c r="F21" s="11">
        <v>171073.8599999999</v>
      </c>
      <c r="G21" s="11">
        <v>170659.90999999995</v>
      </c>
      <c r="H21" s="11">
        <v>229628.20000000013</v>
      </c>
      <c r="I21" s="11">
        <v>223618.15000000002</v>
      </c>
      <c r="J21" s="11">
        <v>222473.03999999946</v>
      </c>
      <c r="K21" s="11">
        <v>225581.71000000037</v>
      </c>
      <c r="L21" s="11">
        <v>186714.00999999981</v>
      </c>
      <c r="M21" s="11">
        <v>178371.34999999989</v>
      </c>
      <c r="N21" s="11">
        <v>193333.1800000002</v>
      </c>
      <c r="O21" s="12">
        <f>SUM(C21:N21)</f>
        <v>2307370.1000000006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24" t="s">
        <v>24</v>
      </c>
    </row>
    <row r="29" spans="1:15" x14ac:dyDescent="0.2">
      <c r="A29" s="24"/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  <pageSetUpPr fitToPage="1"/>
  </sheetPr>
  <dimension ref="A1:O27"/>
  <sheetViews>
    <sheetView workbookViewId="0">
      <pane xSplit="2" topLeftCell="C1" activePane="topRight" state="frozenSplit"/>
      <selection activeCell="A4" sqref="A4"/>
      <selection pane="topRight" activeCell="A7" sqref="A7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22</v>
      </c>
      <c r="B10" s="4" t="s">
        <v>15</v>
      </c>
      <c r="C10" s="11">
        <v>214</v>
      </c>
      <c r="D10" s="11">
        <v>210</v>
      </c>
      <c r="E10" s="11">
        <v>213</v>
      </c>
      <c r="F10" s="11">
        <v>215</v>
      </c>
      <c r="G10" s="11">
        <v>215</v>
      </c>
      <c r="H10" s="11">
        <v>216</v>
      </c>
      <c r="I10" s="11">
        <v>216</v>
      </c>
      <c r="J10" s="11">
        <v>218</v>
      </c>
      <c r="K10" s="11">
        <v>219</v>
      </c>
      <c r="L10" s="11">
        <v>217</v>
      </c>
      <c r="M10" s="11">
        <v>216</v>
      </c>
      <c r="N10" s="11">
        <v>214</v>
      </c>
      <c r="O10" s="12">
        <f>AVERAGE(C10:N10)</f>
        <v>215.25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6816624.6709999992</v>
      </c>
      <c r="D12" s="11">
        <v>6538397.3979999991</v>
      </c>
      <c r="E12" s="11">
        <v>7416165.0449999999</v>
      </c>
      <c r="F12" s="11">
        <v>7047949.7139999997</v>
      </c>
      <c r="G12" s="11">
        <v>6193292.0419999994</v>
      </c>
      <c r="H12" s="11">
        <v>7279638.7340000002</v>
      </c>
      <c r="I12" s="11">
        <v>7747481.9009999987</v>
      </c>
      <c r="J12" s="11">
        <v>7367135.0669999998</v>
      </c>
      <c r="K12" s="11">
        <v>7828793.6970000006</v>
      </c>
      <c r="L12" s="11">
        <v>6848572.233</v>
      </c>
      <c r="M12" s="11">
        <v>6327736.4260000009</v>
      </c>
      <c r="N12" s="11">
        <v>6556066.6539999992</v>
      </c>
      <c r="O12" s="12">
        <f>SUM(C12:N12)</f>
        <v>83967853.582000002</v>
      </c>
    </row>
    <row r="13" spans="1:15" x14ac:dyDescent="0.2">
      <c r="O13" s="12"/>
    </row>
    <row r="14" spans="1:15" x14ac:dyDescent="0.2">
      <c r="B14" s="4" t="s">
        <v>17</v>
      </c>
      <c r="C14" s="11">
        <v>18080.129999999997</v>
      </c>
      <c r="D14" s="11">
        <v>18245.54</v>
      </c>
      <c r="E14" s="11">
        <v>21437.170000000002</v>
      </c>
      <c r="F14" s="11">
        <v>20145.23</v>
      </c>
      <c r="G14" s="11">
        <v>18204.119999999995</v>
      </c>
      <c r="H14" s="11">
        <v>22835.72</v>
      </c>
      <c r="I14" s="11">
        <v>21991.77</v>
      </c>
      <c r="J14" s="11">
        <v>22365.620000000003</v>
      </c>
      <c r="K14" s="11">
        <v>24251.200000000001</v>
      </c>
      <c r="L14" s="11">
        <v>22050.370000000003</v>
      </c>
      <c r="M14" s="11">
        <v>19018.949999999997</v>
      </c>
      <c r="N14" s="11">
        <v>19326.380000000005</v>
      </c>
      <c r="O14" s="12">
        <f>SUM(C14:N14)</f>
        <v>247952.2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22</v>
      </c>
      <c r="B17" s="4" t="s">
        <v>15</v>
      </c>
      <c r="C17" s="11">
        <v>99</v>
      </c>
      <c r="D17" s="11">
        <v>102</v>
      </c>
      <c r="E17" s="11">
        <v>107</v>
      </c>
      <c r="F17" s="11">
        <v>110</v>
      </c>
      <c r="G17" s="11">
        <v>100</v>
      </c>
      <c r="H17" s="11">
        <v>114</v>
      </c>
      <c r="I17" s="11">
        <v>113</v>
      </c>
      <c r="J17" s="11">
        <v>112</v>
      </c>
      <c r="K17" s="11">
        <v>118</v>
      </c>
      <c r="L17" s="11">
        <v>109</v>
      </c>
      <c r="M17" s="11">
        <v>113</v>
      </c>
      <c r="N17" s="11">
        <v>115</v>
      </c>
      <c r="O17" s="12">
        <f>AVERAGE(C17:N17)</f>
        <v>109.33333333333333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1988679.72</v>
      </c>
      <c r="D19" s="11">
        <v>1905933.8499999996</v>
      </c>
      <c r="E19" s="11">
        <v>2076060.6419999998</v>
      </c>
      <c r="F19" s="11">
        <v>2215560.1490000002</v>
      </c>
      <c r="G19" s="11">
        <v>2069912.3479999998</v>
      </c>
      <c r="H19" s="11">
        <v>2474299.3540000003</v>
      </c>
      <c r="I19" s="11">
        <v>2737440.398</v>
      </c>
      <c r="J19" s="11">
        <v>2524788.59</v>
      </c>
      <c r="K19" s="11">
        <v>2740459.2930000001</v>
      </c>
      <c r="L19" s="11">
        <v>2122107.1770000001</v>
      </c>
      <c r="M19" s="11">
        <v>2151963.3220000002</v>
      </c>
      <c r="N19" s="11">
        <v>2513149.0759999999</v>
      </c>
      <c r="O19" s="12">
        <f>SUM(C19:N19)</f>
        <v>27520353.919000003</v>
      </c>
    </row>
    <row r="20" spans="1:15" x14ac:dyDescent="0.2">
      <c r="O20" s="12"/>
    </row>
    <row r="21" spans="1:15" x14ac:dyDescent="0.2">
      <c r="B21" s="4" t="s">
        <v>17</v>
      </c>
      <c r="C21" s="11">
        <v>5457.5500000000011</v>
      </c>
      <c r="D21" s="11">
        <v>5804.6900000000005</v>
      </c>
      <c r="E21" s="11">
        <v>6844.3200000000006</v>
      </c>
      <c r="F21" s="11">
        <v>6789.5900000000011</v>
      </c>
      <c r="G21" s="11">
        <v>6567.35</v>
      </c>
      <c r="H21" s="11">
        <v>8432.6500000000015</v>
      </c>
      <c r="I21" s="11">
        <v>8181.4399999999987</v>
      </c>
      <c r="J21" s="11">
        <v>8257.5899999999983</v>
      </c>
      <c r="K21" s="11">
        <v>8653.06</v>
      </c>
      <c r="L21" s="11">
        <v>6687.79</v>
      </c>
      <c r="M21" s="11">
        <v>6841.4699999999984</v>
      </c>
      <c r="N21" s="11">
        <v>7543.8600000000006</v>
      </c>
      <c r="O21" s="12">
        <f>SUM(C21:N21)</f>
        <v>86061.359999999986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13" t="s">
        <v>24</v>
      </c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7"/>
    <pageSetUpPr fitToPage="1"/>
  </sheetPr>
  <dimension ref="A1:Q27"/>
  <sheetViews>
    <sheetView tabSelected="1" workbookViewId="0">
      <selection activeCell="A4" sqref="A4"/>
    </sheetView>
  </sheetViews>
  <sheetFormatPr defaultColWidth="9.140625" defaultRowHeight="12.75" x14ac:dyDescent="0.2"/>
  <cols>
    <col min="1" max="1" width="10.14062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" width="9.140625" style="4"/>
    <col min="17" max="17" width="12.28515625" style="4" bestFit="1" customWidth="1"/>
    <col min="18" max="16384" width="9.140625" style="4"/>
  </cols>
  <sheetData>
    <row r="1" spans="1:17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7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7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7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7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7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7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7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7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7" x14ac:dyDescent="0.2">
      <c r="A10" s="10" t="s">
        <v>23</v>
      </c>
      <c r="B10" s="4" t="s">
        <v>15</v>
      </c>
      <c r="C10" s="11">
        <f>+'CY Summary MGS-S'!C10+'CY Summary MGS-P'!C10</f>
        <v>11338</v>
      </c>
      <c r="D10" s="11">
        <f>+'CY Summary MGS-S'!D10+'CY Summary MGS-P'!D10</f>
        <v>11336</v>
      </c>
      <c r="E10" s="11">
        <f>+'CY Summary MGS-S'!E10+'CY Summary MGS-P'!E10</f>
        <v>11308</v>
      </c>
      <c r="F10" s="11">
        <f>+'CY Summary MGS-S'!F10+'CY Summary MGS-P'!F10</f>
        <v>11294</v>
      </c>
      <c r="G10" s="11">
        <f>+'CY Summary MGS-S'!G10+'CY Summary MGS-P'!G10</f>
        <v>11290</v>
      </c>
      <c r="H10" s="11">
        <f>+'CY Summary MGS-S'!H10+'CY Summary MGS-P'!H10</f>
        <v>11295</v>
      </c>
      <c r="I10" s="11">
        <f>+'CY Summary MGS-S'!I10+'CY Summary MGS-P'!I10</f>
        <v>11301</v>
      </c>
      <c r="J10" s="11">
        <f>+'CY Summary MGS-S'!J10+'CY Summary MGS-P'!J10</f>
        <v>11312</v>
      </c>
      <c r="K10" s="11">
        <f>+'CY Summary MGS-S'!K10+'CY Summary MGS-P'!K10</f>
        <v>11303</v>
      </c>
      <c r="L10" s="11">
        <f>+'CY Summary MGS-S'!L10+'CY Summary MGS-P'!L10</f>
        <v>11246</v>
      </c>
      <c r="M10" s="11">
        <f>+'CY Summary MGS-S'!M10+'CY Summary MGS-P'!M10</f>
        <v>11256</v>
      </c>
      <c r="N10" s="11">
        <f>+'CY Summary MGS-S'!N10+'CY Summary MGS-P'!N10</f>
        <v>11259</v>
      </c>
      <c r="O10" s="12">
        <f>AVERAGE(C10:N10)</f>
        <v>11294.833333333334</v>
      </c>
      <c r="Q10" s="17"/>
    </row>
    <row r="11" spans="1:17" x14ac:dyDescent="0.2">
      <c r="A11" s="10"/>
      <c r="G11" s="21"/>
      <c r="H11" s="21"/>
      <c r="I11" s="21"/>
      <c r="J11" s="21"/>
      <c r="K11" s="21"/>
      <c r="L11" s="21"/>
      <c r="M11" s="21"/>
      <c r="N11" s="21"/>
      <c r="O11" s="12"/>
      <c r="Q11" s="17"/>
    </row>
    <row r="12" spans="1:17" x14ac:dyDescent="0.2">
      <c r="B12" s="4" t="s">
        <v>16</v>
      </c>
      <c r="C12" s="11">
        <f>+'CY Summary MGS-S'!C12+'CY Summary MGS-P'!C12</f>
        <v>158051984.63100001</v>
      </c>
      <c r="D12" s="11">
        <f>+'CY Summary MGS-S'!D12+'CY Summary MGS-P'!D12</f>
        <v>145953451.05899999</v>
      </c>
      <c r="E12" s="11">
        <f>+'CY Summary MGS-S'!E12+'CY Summary MGS-P'!E12</f>
        <v>173156540.84100002</v>
      </c>
      <c r="F12" s="11">
        <f>+'CY Summary MGS-S'!F12+'CY Summary MGS-P'!F12</f>
        <v>157357190.861</v>
      </c>
      <c r="G12" s="21">
        <f>+'CY Summary MGS-S'!G12+'CY Summary MGS-P'!G12</f>
        <v>142517953.60500002</v>
      </c>
      <c r="H12" s="21">
        <f>+'CY Summary MGS-S'!H12+'CY Summary MGS-P'!H12</f>
        <v>175321290.07899997</v>
      </c>
      <c r="I12" s="21">
        <f>+'CY Summary MGS-S'!I12+'CY Summary MGS-P'!I12</f>
        <v>190109109.419</v>
      </c>
      <c r="J12" s="21">
        <f>+'CY Summary MGS-S'!J12+'CY Summary MGS-P'!J12</f>
        <v>180977241.47700003</v>
      </c>
      <c r="K12" s="21">
        <f>+'CY Summary MGS-S'!K12+'CY Summary MGS-P'!K12</f>
        <v>192735488.81499997</v>
      </c>
      <c r="L12" s="21">
        <f>+'CY Summary MGS-S'!L12+'CY Summary MGS-P'!L12</f>
        <v>156123111.18700001</v>
      </c>
      <c r="M12" s="21">
        <f>+'CY Summary MGS-S'!M12+'CY Summary MGS-P'!M12</f>
        <v>146312098.301</v>
      </c>
      <c r="N12" s="21">
        <f>+'CY Summary MGS-S'!N12+'CY Summary MGS-P'!N12</f>
        <v>172160289.19999999</v>
      </c>
      <c r="O12" s="12">
        <f>SUM(C12:N12)</f>
        <v>1990775749.4750001</v>
      </c>
      <c r="Q12" s="17"/>
    </row>
    <row r="13" spans="1:17" x14ac:dyDescent="0.2">
      <c r="G13" s="21"/>
      <c r="H13" s="21"/>
      <c r="I13" s="21"/>
      <c r="J13" s="21"/>
      <c r="K13" s="21"/>
      <c r="L13" s="21"/>
      <c r="M13" s="21"/>
      <c r="N13" s="21"/>
      <c r="O13" s="12"/>
      <c r="Q13" s="17"/>
    </row>
    <row r="14" spans="1:17" x14ac:dyDescent="0.2">
      <c r="B14" s="4" t="s">
        <v>17</v>
      </c>
      <c r="C14" s="11">
        <f>+'CY Summary MGS-S'!C14+'CY Summary MGS-P'!C14</f>
        <v>431182.36000000039</v>
      </c>
      <c r="D14" s="11">
        <f>+'CY Summary MGS-S'!D14+'CY Summary MGS-P'!D14</f>
        <v>427233.81000000023</v>
      </c>
      <c r="E14" s="11">
        <f>+'CY Summary MGS-S'!E14+'CY Summary MGS-P'!E14</f>
        <v>517173.61000000068</v>
      </c>
      <c r="F14" s="11">
        <f>+'CY Summary MGS-S'!F14+'CY Summary MGS-P'!F14</f>
        <v>464720.78000000055</v>
      </c>
      <c r="G14" s="21">
        <f>+'CY Summary MGS-S'!G14+'CY Summary MGS-P'!G14</f>
        <v>445582.49999999919</v>
      </c>
      <c r="H14" s="21">
        <f>+'CY Summary MGS-S'!H14+'CY Summary MGS-P'!H14</f>
        <v>586308.13000000163</v>
      </c>
      <c r="I14" s="21">
        <f>+'CY Summary MGS-S'!I14+'CY Summary MGS-P'!I14</f>
        <v>569140.82000000007</v>
      </c>
      <c r="J14" s="21">
        <f>+'CY Summary MGS-S'!J14+'CY Summary MGS-P'!J14</f>
        <v>556067.04000000062</v>
      </c>
      <c r="K14" s="21">
        <f>+'CY Summary MGS-S'!K14+'CY Summary MGS-P'!K14</f>
        <v>571994.28999999992</v>
      </c>
      <c r="L14" s="21">
        <f>+'CY Summary MGS-S'!L14+'CY Summary MGS-P'!L14</f>
        <v>486986.98999999993</v>
      </c>
      <c r="M14" s="21">
        <f>+'CY Summary MGS-S'!M14+'CY Summary MGS-P'!M14</f>
        <v>462299.28999999934</v>
      </c>
      <c r="N14" s="21">
        <f>+'CY Summary MGS-S'!N14+'CY Summary MGS-P'!N14</f>
        <v>496276.91000000102</v>
      </c>
      <c r="O14" s="12">
        <f>SUM(C14:N14)</f>
        <v>6014966.5300000031</v>
      </c>
      <c r="Q14" s="17"/>
    </row>
    <row r="15" spans="1:17" x14ac:dyDescent="0.2">
      <c r="C15" s="5"/>
      <c r="G15" s="21"/>
      <c r="H15" s="21"/>
      <c r="I15" s="21"/>
      <c r="J15" s="21"/>
      <c r="K15" s="21"/>
      <c r="L15" s="21"/>
      <c r="M15" s="21"/>
      <c r="N15" s="21"/>
      <c r="Q15" s="17"/>
    </row>
    <row r="16" spans="1:17" x14ac:dyDescent="0.2">
      <c r="A16" s="19" t="s">
        <v>21</v>
      </c>
      <c r="G16" s="21"/>
      <c r="H16" s="21"/>
      <c r="I16" s="21"/>
      <c r="J16" s="21"/>
      <c r="K16" s="21"/>
      <c r="L16" s="21"/>
      <c r="M16" s="21"/>
      <c r="N16" s="21"/>
      <c r="Q16" s="17"/>
    </row>
    <row r="17" spans="1:17" x14ac:dyDescent="0.2">
      <c r="A17" s="10" t="s">
        <v>23</v>
      </c>
      <c r="B17" s="4" t="s">
        <v>15</v>
      </c>
      <c r="C17" s="11">
        <f>'CY Summary MGS-S'!C17+'CY Summary MGS-P'!C17</f>
        <v>5542</v>
      </c>
      <c r="D17" s="11">
        <f>+'CY Summary MGS-S'!D17+'CY Summary MGS-P'!D17</f>
        <v>5493</v>
      </c>
      <c r="E17" s="11">
        <f>+'CY Summary MGS-S'!E17+'CY Summary MGS-P'!E17</f>
        <v>5816</v>
      </c>
      <c r="F17" s="11">
        <f>+'CY Summary MGS-S'!F17+'CY Summary MGS-P'!F17</f>
        <v>5751</v>
      </c>
      <c r="G17" s="21">
        <f>+'CY Summary MGS-S'!G17+'CY Summary MGS-P'!G17</f>
        <v>5468</v>
      </c>
      <c r="H17" s="21">
        <f>+'CY Summary MGS-S'!H17+'CY Summary MGS-P'!H17</f>
        <v>5829</v>
      </c>
      <c r="I17" s="21">
        <f>+'CY Summary MGS-S'!I17+'CY Summary MGS-P'!I17</f>
        <v>5771</v>
      </c>
      <c r="J17" s="21">
        <f>+'CY Summary MGS-S'!J17+'CY Summary MGS-P'!J17</f>
        <v>5790</v>
      </c>
      <c r="K17" s="21">
        <f>+'CY Summary MGS-S'!K17+'CY Summary MGS-P'!K17</f>
        <v>5833</v>
      </c>
      <c r="L17" s="21">
        <f>+'CY Summary MGS-S'!L17+'CY Summary MGS-P'!L17</f>
        <v>5501</v>
      </c>
      <c r="M17" s="21">
        <f>+'CY Summary MGS-S'!M17+'CY Summary MGS-P'!M17</f>
        <v>5634</v>
      </c>
      <c r="N17" s="21">
        <f>+'CY Summary MGS-S'!N17+'CY Summary MGS-P'!N17</f>
        <v>5966</v>
      </c>
      <c r="O17" s="12">
        <f>AVERAGE(C17:N17)</f>
        <v>5699.5</v>
      </c>
      <c r="Q17" s="17"/>
    </row>
    <row r="18" spans="1:17" x14ac:dyDescent="0.2">
      <c r="A18" s="10"/>
      <c r="G18" s="21"/>
      <c r="H18" s="21"/>
      <c r="I18" s="21"/>
      <c r="J18" s="21"/>
      <c r="K18" s="21"/>
      <c r="L18" s="21"/>
      <c r="M18" s="21"/>
      <c r="N18" s="21"/>
      <c r="O18" s="12"/>
      <c r="Q18" s="17"/>
    </row>
    <row r="19" spans="1:17" x14ac:dyDescent="0.2">
      <c r="B19" s="4" t="s">
        <v>16</v>
      </c>
      <c r="C19" s="11">
        <f>+'CY Summary MGS-S'!C19+'CY Summary MGS-P'!C19</f>
        <v>56087851.470999993</v>
      </c>
      <c r="D19" s="11">
        <f>+'CY Summary MGS-S'!D19+'CY Summary MGS-P'!D19</f>
        <v>52529884.868999995</v>
      </c>
      <c r="E19" s="11">
        <f>+'CY Summary MGS-S'!E19+'CY Summary MGS-P'!E19</f>
        <v>60683209.278000005</v>
      </c>
      <c r="F19" s="11">
        <f>+'CY Summary MGS-S'!F19+'CY Summary MGS-P'!F19</f>
        <v>55611238.309999987</v>
      </c>
      <c r="G19" s="21">
        <f>+'CY Summary MGS-S'!G19+'CY Summary MGS-P'!G19</f>
        <v>51551918.044</v>
      </c>
      <c r="H19" s="21">
        <f>+'CY Summary MGS-S'!H19+'CY Summary MGS-P'!H19</f>
        <v>64807366.348000005</v>
      </c>
      <c r="I19" s="21">
        <f>+'CY Summary MGS-S'!I19+'CY Summary MGS-P'!I19</f>
        <v>72418176.935000002</v>
      </c>
      <c r="J19" s="21">
        <f>+'CY Summary MGS-S'!J19+'CY Summary MGS-P'!J19</f>
        <v>69733842.378000006</v>
      </c>
      <c r="K19" s="21">
        <f>+'CY Summary MGS-S'!K19+'CY Summary MGS-P'!K19</f>
        <v>74162616.248999998</v>
      </c>
      <c r="L19" s="21">
        <f>+'CY Summary MGS-S'!L19+'CY Summary MGS-P'!L19</f>
        <v>58548975.897</v>
      </c>
      <c r="M19" s="21">
        <f>+'CY Summary MGS-S'!M19+'CY Summary MGS-P'!M19</f>
        <v>54303592.155999996</v>
      </c>
      <c r="N19" s="21">
        <f>+'CY Summary MGS-S'!N19+'CY Summary MGS-P'!N19</f>
        <v>65461906.490000002</v>
      </c>
      <c r="O19" s="12">
        <f>SUM(C19:N19)</f>
        <v>735900578.42499995</v>
      </c>
      <c r="Q19" s="17"/>
    </row>
    <row r="20" spans="1:17" x14ac:dyDescent="0.2">
      <c r="G20" s="21"/>
      <c r="H20" s="21"/>
      <c r="I20" s="21"/>
      <c r="J20" s="21"/>
      <c r="K20" s="21"/>
      <c r="L20" s="21"/>
      <c r="M20" s="21"/>
      <c r="N20" s="21"/>
      <c r="O20" s="12"/>
      <c r="Q20" s="17"/>
    </row>
    <row r="21" spans="1:17" x14ac:dyDescent="0.2">
      <c r="B21" s="4" t="s">
        <v>17</v>
      </c>
      <c r="C21" s="11">
        <f>+'CY Summary MGS-S'!C21+'CY Summary MGS-P'!C21</f>
        <v>164581.72000000012</v>
      </c>
      <c r="D21" s="11">
        <f>+'CY Summary MGS-S'!D21+'CY Summary MGS-P'!D21</f>
        <v>164038.04000000018</v>
      </c>
      <c r="E21" s="11">
        <f>+'CY Summary MGS-S'!E21+'CY Summary MGS-P'!E21</f>
        <v>195403.49000000025</v>
      </c>
      <c r="F21" s="11">
        <f>+'CY Summary MGS-S'!F21+'CY Summary MGS-P'!F21</f>
        <v>177863.4499999999</v>
      </c>
      <c r="G21" s="21">
        <f>+'CY Summary MGS-S'!G21+'CY Summary MGS-P'!G21</f>
        <v>177227.25999999995</v>
      </c>
      <c r="H21" s="21">
        <f>+'CY Summary MGS-S'!H21+'CY Summary MGS-P'!H21</f>
        <v>238060.85000000012</v>
      </c>
      <c r="I21" s="21">
        <f>+'CY Summary MGS-S'!I21+'CY Summary MGS-P'!I21</f>
        <v>231799.59000000003</v>
      </c>
      <c r="J21" s="21">
        <f>+'CY Summary MGS-S'!J21+'CY Summary MGS-P'!J21</f>
        <v>230730.62999999945</v>
      </c>
      <c r="K21" s="21">
        <f>+'CY Summary MGS-S'!K21+'CY Summary MGS-P'!K21</f>
        <v>234234.77000000037</v>
      </c>
      <c r="L21" s="21">
        <f>+'CY Summary MGS-S'!L21+'CY Summary MGS-P'!L21</f>
        <v>193401.79999999981</v>
      </c>
      <c r="M21" s="21">
        <f>+'CY Summary MGS-S'!M21+'CY Summary MGS-P'!M21</f>
        <v>185212.81999999989</v>
      </c>
      <c r="N21" s="21">
        <f>+'CY Summary MGS-S'!N21+'CY Summary MGS-P'!N21</f>
        <v>200877.04000000021</v>
      </c>
      <c r="O21" s="12">
        <f>SUM(C21:N21)</f>
        <v>2393431.46</v>
      </c>
      <c r="Q21" s="17"/>
    </row>
    <row r="24" spans="1:17" x14ac:dyDescent="0.2">
      <c r="A24" s="13" t="s">
        <v>20</v>
      </c>
    </row>
    <row r="25" spans="1:17" ht="11.25" customHeight="1" x14ac:dyDescent="0.2"/>
    <row r="27" spans="1:17" x14ac:dyDescent="0.2">
      <c r="A27" s="24" t="s">
        <v>24</v>
      </c>
    </row>
  </sheetData>
  <phoneticPr fontId="5" type="noConversion"/>
  <pageMargins left="0.75" right="0.75" top="1" bottom="1" header="0.5" footer="0.5"/>
  <pageSetup scale="66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CY Summary MGS-S</vt:lpstr>
      <vt:lpstr>CY Summary MGS-P</vt:lpstr>
      <vt:lpstr>CY Summary MGS</vt:lpstr>
      <vt:lpstr>'CY Summary MGS'!Print_Area</vt:lpstr>
      <vt:lpstr>'CY Summary MGS-P'!Print_Area</vt:lpstr>
      <vt:lpstr>'CY Summary MGS-S'!Print_Area</vt:lpstr>
    </vt:vector>
  </TitlesOfParts>
  <Company>Utility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Poirier, Rhonda A.</cp:lastModifiedBy>
  <cp:lastPrinted>2021-08-05T12:48:34Z</cp:lastPrinted>
  <dcterms:created xsi:type="dcterms:W3CDTF">2012-05-15T14:06:02Z</dcterms:created>
  <dcterms:modified xsi:type="dcterms:W3CDTF">2022-08-03T15:21:28Z</dcterms:modified>
</cp:coreProperties>
</file>