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ttlement\Supplier_Settlement\Documentation\Standard Offer Bid Process\2026 SOP Bid Preparation files\"/>
    </mc:Choice>
  </mc:AlternateContent>
  <xr:revisionPtr revIDLastSave="0" documentId="13_ncr:1_{70693575-2096-4125-9A29-DA15B87F8EA3}" xr6:coauthVersionLast="47" xr6:coauthVersionMax="47" xr10:uidLastSave="{00000000-0000-0000-0000-000000000000}"/>
  <bookViews>
    <workbookView xWindow="-120" yWindow="-120" windowWidth="29040" windowHeight="15720" tabRatio="853" xr2:uid="{00000000-000D-0000-FFFF-FFFF00000000}"/>
  </bookViews>
  <sheets>
    <sheet name="CY Summary MGS-S" sheetId="20" r:id="rId1"/>
    <sheet name="CY Summary MGS-P" sheetId="22" r:id="rId2"/>
    <sheet name="CY Summary MGS" sheetId="24" r:id="rId3"/>
  </sheets>
  <definedNames>
    <definedName name="_xlnm.Print_Area" localSheetId="2">'CY Summary MGS'!$A$1:$O$27</definedName>
    <definedName name="_xlnm.Print_Area" localSheetId="1">'CY Summary MGS-P'!$A$1:$O$28</definedName>
    <definedName name="_xlnm.Print_Area" localSheetId="0">'CY Summary MGS-S'!$A$1:$O$28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4" l="1"/>
  <c r="D10" i="24"/>
  <c r="E10" i="24"/>
  <c r="F10" i="24"/>
  <c r="G10" i="24"/>
  <c r="H10" i="24"/>
  <c r="O10" i="22"/>
  <c r="N10" i="24" l="1"/>
  <c r="N12" i="24"/>
  <c r="N14" i="24"/>
  <c r="N17" i="24"/>
  <c r="N19" i="24"/>
  <c r="N21" i="24"/>
  <c r="M10" i="24" l="1"/>
  <c r="M12" i="24"/>
  <c r="M14" i="24"/>
  <c r="M17" i="24"/>
  <c r="M19" i="24"/>
  <c r="M21" i="24"/>
  <c r="L10" i="24" l="1"/>
  <c r="L12" i="24"/>
  <c r="L14" i="24"/>
  <c r="L17" i="24"/>
  <c r="L19" i="24"/>
  <c r="L21" i="24"/>
  <c r="I10" i="24" l="1"/>
  <c r="J10" i="24"/>
  <c r="K10" i="24"/>
  <c r="K12" i="24"/>
  <c r="K14" i="24"/>
  <c r="K17" i="24"/>
  <c r="K19" i="24"/>
  <c r="K21" i="24"/>
  <c r="J12" i="24" l="1"/>
  <c r="J14" i="24"/>
  <c r="J17" i="24"/>
  <c r="J19" i="24"/>
  <c r="J21" i="24"/>
  <c r="O17" i="22" l="1"/>
  <c r="O17" i="20"/>
  <c r="O10" i="20"/>
  <c r="I12" i="24"/>
  <c r="I14" i="24"/>
  <c r="I17" i="24"/>
  <c r="I19" i="24"/>
  <c r="I21" i="24"/>
  <c r="F12" i="24" l="1"/>
  <c r="H17" i="24" l="1"/>
  <c r="D17" i="24"/>
  <c r="O21" i="22"/>
  <c r="O19" i="22"/>
  <c r="O14" i="22"/>
  <c r="O12" i="22"/>
  <c r="O21" i="20"/>
  <c r="O19" i="20"/>
  <c r="O14" i="20"/>
  <c r="O12" i="20"/>
  <c r="C21" i="24"/>
  <c r="D21" i="24"/>
  <c r="E21" i="24"/>
  <c r="F21" i="24"/>
  <c r="G21" i="24"/>
  <c r="H21" i="24"/>
  <c r="C19" i="24"/>
  <c r="D19" i="24"/>
  <c r="E19" i="24"/>
  <c r="F19" i="24"/>
  <c r="G19" i="24"/>
  <c r="H19" i="24"/>
  <c r="C14" i="24"/>
  <c r="D14" i="24"/>
  <c r="E14" i="24"/>
  <c r="F14" i="24"/>
  <c r="G14" i="24"/>
  <c r="H14" i="24"/>
  <c r="C12" i="24"/>
  <c r="D12" i="24"/>
  <c r="E12" i="24"/>
  <c r="G12" i="24"/>
  <c r="H12" i="24"/>
  <c r="E17" i="24"/>
  <c r="F17" i="24"/>
  <c r="C17" i="24"/>
  <c r="G17" i="24"/>
  <c r="O10" i="24"/>
  <c r="O17" i="24" l="1"/>
  <c r="O19" i="24"/>
  <c r="O14" i="24"/>
  <c r="O12" i="24"/>
  <c r="O21" i="24"/>
</calcChain>
</file>

<file path=xl/sharedStrings.xml><?xml version="1.0" encoding="utf-8"?>
<sst xmlns="http://schemas.openxmlformats.org/spreadsheetml/2006/main" count="87" uniqueCount="27">
  <si>
    <t>Medium Non-Residential Class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</si>
  <si>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</si>
  <si>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</si>
  <si>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</si>
  <si>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</si>
  <si>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</si>
  <si>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</si>
  <si>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</si>
  <si>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</si>
  <si>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</si>
  <si>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</si>
  <si>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</si>
  <si>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</si>
  <si>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YTD Total (1)</t>
  </si>
  <si>
    <t>MGS-S</t>
  </si>
  <si>
    <t>Customers</t>
  </si>
  <si>
    <t>kWh</t>
  </si>
  <si>
    <t>kW</t>
  </si>
  <si>
    <t>Total</t>
  </si>
  <si>
    <t>Central Maine Power Company</t>
  </si>
  <si>
    <t>(1)  Customers are average year-to-date customers.</t>
  </si>
  <si>
    <t>SOP Only</t>
  </si>
  <si>
    <t>MGS-P</t>
  </si>
  <si>
    <t>MGS</t>
  </si>
  <si>
    <t>Customer Counts represent the month the meter was read.  If a customer had 2 meter reads in any given month, the customer is only counted once, but the sum of the kWh appears in the month read.</t>
  </si>
  <si>
    <t>2025 Billing Units - All &amp; SOP Only Customers</t>
  </si>
  <si>
    <t>Counts previously reported understated Jan - Jun, corrections made. Billed KWH were not impacted.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</si>
</sst>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Fill="1" applyAlignment="1">
      <alignment horizontal="centerContinuous"/>
    </xf>
    <xf numFmtId="0" fontId="0" fillId="0" borderId="0" xfId="0" applyFill="1" applyAlignment="1">
      <alignment horizontal="centerContinuous"/>
    </xf>
    <xf numFmtId="164" fontId="1" fillId="0" borderId="0" xfId="1" applyNumberFormat="1" applyFill="1" applyAlignment="1">
      <alignment horizontal="centerContinuous"/>
    </xf>
    <xf numFmtId="0" fontId="0" fillId="0" borderId="0" xfId="0" applyFill="1"/>
    <xf numFmtId="164" fontId="1" fillId="0" borderId="0" xfId="1" applyNumberFormat="1" applyFill="1" applyAlignment="1">
      <alignment horizontal="right"/>
    </xf>
    <xf numFmtId="0" fontId="3" fillId="0" borderId="0" xfId="0" applyFont="1" applyFill="1" applyBorder="1"/>
    <xf numFmtId="0" fontId="0" fillId="0" borderId="0" xfId="0" applyFill="1" applyBorder="1"/>
    <xf numFmtId="164" fontId="4" fillId="0" borderId="1" xfId="1" applyNumberFormat="1" applyFont="1" applyFill="1" applyBorder="1" applyAlignment="1">
      <alignment horizontal="centerContinuous"/>
    </xf>
    <xf numFmtId="0" fontId="4" fillId="0" borderId="1" xfId="2" applyFont="1" applyFill="1" applyBorder="1" applyAlignment="1">
      <alignment horizontal="centerContinuous"/>
    </xf>
    <xf numFmtId="0" fontId="2" fillId="0" borderId="0" xfId="0" applyFont="1" applyFill="1"/>
    <xf numFmtId="164" fontId="1" fillId="0" borderId="0" xfId="1" applyNumberFormat="1" applyFill="1"/>
    <xf numFmtId="164" fontId="0" fillId="0" borderId="0" xfId="0" applyNumberFormat="1" applyFill="1"/>
    <xf numFmtId="0" fontId="3" fillId="0" borderId="0" xfId="0" applyFont="1" applyFill="1"/>
    <xf numFmtId="164" fontId="4" fillId="0" borderId="0" xfId="1" applyNumberFormat="1" applyFont="1" applyFill="1" applyBorder="1" applyAlignment="1">
      <alignment horizontal="centerContinuous"/>
    </xf>
    <xf numFmtId="0" fontId="4" fillId="0" borderId="0" xfId="2" applyFont="1" applyFill="1" applyBorder="1" applyAlignment="1">
      <alignment horizontal="centerContinuous"/>
    </xf>
    <xf numFmtId="0" fontId="2" fillId="0" borderId="0" xfId="0" applyFont="1" applyFill="1" applyBorder="1"/>
    <xf numFmtId="164" fontId="0" fillId="0" borderId="0" xfId="1" applyNumberFormat="1" applyFont="1" applyFill="1"/>
    <xf numFmtId="0" fontId="2" fillId="0" borderId="0" xfId="0" applyFont="1" applyFill="1" applyBorder="1" applyAlignment="1">
      <alignment horizontal="centerContinuous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Continuous"/>
    </xf>
    <xf numFmtId="3" fontId="1" fillId="0" borderId="0" xfId="1" applyNumberFormat="1" applyFill="1"/>
    <xf numFmtId="164" fontId="1" fillId="0" borderId="0" xfId="1" applyNumberFormat="1" applyFont="1" applyFill="1" applyAlignment="1">
      <alignment horizontal="center" wrapText="1"/>
    </xf>
    <xf numFmtId="0" fontId="0" fillId="0" borderId="0" xfId="0" applyFill="1" applyAlignment="1">
      <alignment horizontal="centerContinuous" wrapText="1"/>
    </xf>
    <xf numFmtId="0" fontId="1" fillId="0" borderId="0" xfId="0" applyFont="1" applyFill="1"/>
    <xf numFmtId="0" fontId="6" fillId="0" borderId="0" xfId="0" applyFont="1" applyFill="1"/>
  </cellXfs>
  <cellStyles count="4">
    <cellStyle name="Comma" xfId="1" builtinId="3"/>
    <cellStyle name="Comma 2" xfId="3" xr:uid="{7820FE46-33D7-472C-9E29-F9630E02151B}"/>
    <cellStyle name="Normal" xfId="0" builtinId="0"/>
    <cellStyle name="Normal_AllinCoreRecalculated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7"/>
    <pageSetUpPr fitToPage="1"/>
  </sheetPr>
  <dimension ref="A1:O29"/>
  <sheetViews>
    <sheetView tabSelected="1" workbookViewId="0">
      <pane xSplit="2" topLeftCell="C1" activePane="topRight" state="frozenSplit"/>
      <selection pane="topRight"/>
    </sheetView>
  </sheetViews>
  <sheetFormatPr defaultColWidth="9.140625" defaultRowHeight="12.75" x14ac:dyDescent="0.2"/>
  <cols>
    <col min="1" max="1" width="9.85546875" style="13" customWidth="1"/>
    <col min="2" max="2" width="12.7109375" style="4" customWidth="1"/>
    <col min="3" max="3" width="13.85546875" style="11" customWidth="1"/>
    <col min="4" max="14" width="12.28515625" style="11" customWidth="1"/>
    <col min="15" max="15" width="13.85546875" style="4" customWidth="1"/>
    <col min="16" max="16384" width="9.140625" style="4"/>
  </cols>
  <sheetData>
    <row r="1" spans="1:15" x14ac:dyDescent="0.2">
      <c r="A1" s="1" t="s">
        <v>19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5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5" x14ac:dyDescent="0.2">
      <c r="A3" s="20" t="s">
        <v>25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5" x14ac:dyDescent="0.2">
      <c r="A4" s="1"/>
      <c r="B4" s="2"/>
      <c r="C4" s="3"/>
      <c r="D4" s="3"/>
      <c r="E4" s="3"/>
      <c r="F4" s="22"/>
      <c r="G4" s="3"/>
      <c r="H4" s="3"/>
      <c r="I4" s="3"/>
      <c r="J4" s="3"/>
      <c r="K4" s="3"/>
      <c r="L4" s="3"/>
      <c r="M4" s="3"/>
      <c r="N4" s="3"/>
      <c r="O4" s="23"/>
    </row>
    <row r="5" spans="1:15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</row>
    <row r="6" spans="1:15" x14ac:dyDescent="0.2">
      <c r="A6" s="1"/>
      <c r="B6" s="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"/>
    </row>
    <row r="7" spans="1:15" x14ac:dyDescent="0.2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"/>
    </row>
    <row r="8" spans="1:15" s="7" customFormat="1" x14ac:dyDescent="0.2">
      <c r="A8" s="6"/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8" t="s">
        <v>7</v>
      </c>
      <c r="J8" s="8" t="s">
        <v>8</v>
      </c>
      <c r="K8" s="8" t="s">
        <v>9</v>
      </c>
      <c r="L8" s="8" t="s">
        <v>10</v>
      </c>
      <c r="M8" s="8" t="s">
        <v>11</v>
      </c>
      <c r="N8" s="8" t="s">
        <v>12</v>
      </c>
      <c r="O8" s="9" t="s">
        <v>13</v>
      </c>
    </row>
    <row r="9" spans="1:15" s="7" customFormat="1" x14ac:dyDescent="0.2">
      <c r="A9" s="16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 x14ac:dyDescent="0.2">
      <c r="A10" s="10" t="s">
        <v>14</v>
      </c>
      <c r="B10" s="4" t="s">
        <v>15</v>
      </c>
      <c r="C10" s="11">
        <v>9821</v>
      </c>
      <c r="D10" s="11">
        <v>9757</v>
      </c>
      <c r="E10" s="11">
        <v>9791</v>
      </c>
      <c r="F10" s="11">
        <v>9756</v>
      </c>
      <c r="G10" s="11">
        <v>9709</v>
      </c>
      <c r="H10" s="11">
        <v>9723</v>
      </c>
      <c r="I10" s="11">
        <v>9695</v>
      </c>
      <c r="J10" s="11">
        <v>9658</v>
      </c>
      <c r="K10" s="11">
        <v>9662</v>
      </c>
      <c r="L10" s="11">
        <v>9682</v>
      </c>
      <c r="M10" s="11">
        <v>9584</v>
      </c>
      <c r="N10" s="11">
        <v>9595</v>
      </c>
      <c r="O10" s="12">
        <f>AVERAGE(C10:N10)</f>
        <v>9702.75</v>
      </c>
    </row>
    <row r="11" spans="1:15" x14ac:dyDescent="0.2">
      <c r="A11" s="10"/>
      <c r="O11" s="12"/>
    </row>
    <row r="12" spans="1:15" x14ac:dyDescent="0.2">
      <c r="B12" s="4" t="s">
        <v>16</v>
      </c>
      <c r="C12" s="11">
        <v>164882260.87900001</v>
      </c>
      <c r="D12" s="11">
        <v>165261998.43200001</v>
      </c>
      <c r="E12" s="11">
        <v>154867276.02700001</v>
      </c>
      <c r="F12" s="11">
        <v>144597031.63100001</v>
      </c>
      <c r="G12" s="11">
        <v>143523602.78899997</v>
      </c>
      <c r="H12" s="11">
        <v>153374709.78200001</v>
      </c>
      <c r="I12" s="11">
        <v>171941694.44400001</v>
      </c>
      <c r="J12" s="11">
        <v>176605361.60600004</v>
      </c>
      <c r="K12" s="11">
        <v>164370563.67999998</v>
      </c>
      <c r="L12" s="11">
        <v>155800416.05599999</v>
      </c>
      <c r="M12" s="11">
        <v>119274440.81400003</v>
      </c>
      <c r="N12" s="11">
        <v>169618969.68799999</v>
      </c>
      <c r="O12" s="12">
        <f>SUM(C12:N12)</f>
        <v>1884118325.8280001</v>
      </c>
    </row>
    <row r="13" spans="1:15" x14ac:dyDescent="0.2">
      <c r="O13" s="12"/>
    </row>
    <row r="14" spans="1:15" x14ac:dyDescent="0.2">
      <c r="B14" s="4" t="s">
        <v>17</v>
      </c>
      <c r="C14" s="11">
        <v>478288.82999999961</v>
      </c>
      <c r="D14" s="11">
        <v>433367.70999999944</v>
      </c>
      <c r="E14" s="11">
        <v>467175.18999999989</v>
      </c>
      <c r="F14" s="11">
        <v>435923.52000000054</v>
      </c>
      <c r="G14" s="11">
        <v>454496.22000000067</v>
      </c>
      <c r="H14" s="11">
        <v>496319.42000000016</v>
      </c>
      <c r="I14" s="11">
        <v>530995.35000000021</v>
      </c>
      <c r="J14" s="11">
        <v>520768.37000000098</v>
      </c>
      <c r="K14" s="11">
        <v>495988.08000000048</v>
      </c>
      <c r="L14" s="11">
        <v>494370.23000000056</v>
      </c>
      <c r="M14" s="11">
        <v>369517.75999999949</v>
      </c>
      <c r="N14" s="11">
        <v>478964.49999999948</v>
      </c>
      <c r="O14" s="12">
        <f>SUM(C14:N14)</f>
        <v>5656175.1800000016</v>
      </c>
    </row>
    <row r="15" spans="1:15" x14ac:dyDescent="0.2">
      <c r="C15" s="5"/>
    </row>
    <row r="16" spans="1:15" x14ac:dyDescent="0.2">
      <c r="A16" s="18" t="s">
        <v>21</v>
      </c>
    </row>
    <row r="17" spans="1:15" x14ac:dyDescent="0.2">
      <c r="A17" s="10" t="s">
        <v>14</v>
      </c>
      <c r="B17" s="4" t="s">
        <v>15</v>
      </c>
      <c r="C17" s="11">
        <v>4247</v>
      </c>
      <c r="D17" s="11">
        <v>4001</v>
      </c>
      <c r="E17" s="11">
        <v>4218</v>
      </c>
      <c r="F17" s="11">
        <v>4207</v>
      </c>
      <c r="G17" s="11">
        <v>4186</v>
      </c>
      <c r="H17" s="11">
        <v>4190</v>
      </c>
      <c r="I17" s="11">
        <v>4229</v>
      </c>
      <c r="J17" s="11">
        <v>4201</v>
      </c>
      <c r="K17" s="11">
        <v>4225</v>
      </c>
      <c r="L17" s="11">
        <v>4303</v>
      </c>
      <c r="M17" s="11">
        <v>3583</v>
      </c>
      <c r="N17" s="11">
        <v>4286</v>
      </c>
      <c r="O17" s="12">
        <f>AVERAGE(C17:N17)</f>
        <v>4156.333333333333</v>
      </c>
    </row>
    <row r="18" spans="1:15" x14ac:dyDescent="0.2">
      <c r="A18" s="10"/>
      <c r="O18" s="12"/>
    </row>
    <row r="19" spans="1:15" x14ac:dyDescent="0.2">
      <c r="B19" s="4" t="s">
        <v>16</v>
      </c>
      <c r="C19" s="11">
        <v>47513344.856999993</v>
      </c>
      <c r="D19" s="11">
        <v>45097645.916999996</v>
      </c>
      <c r="E19" s="11">
        <v>44059506.343999997</v>
      </c>
      <c r="F19" s="11">
        <v>40394019.127999999</v>
      </c>
      <c r="G19" s="11">
        <v>40032439.608999997</v>
      </c>
      <c r="H19" s="11">
        <v>42841615.159999996</v>
      </c>
      <c r="I19" s="11">
        <v>51182046.081000008</v>
      </c>
      <c r="J19" s="11">
        <v>52268735.734999999</v>
      </c>
      <c r="K19" s="11">
        <v>46964267.419</v>
      </c>
      <c r="L19" s="11">
        <v>44987198.266000003</v>
      </c>
      <c r="M19" s="11">
        <v>32394159.748000003</v>
      </c>
      <c r="N19" s="11">
        <v>50657164.07</v>
      </c>
      <c r="O19" s="12">
        <f>SUM(C19:N19)</f>
        <v>538392142.33400011</v>
      </c>
    </row>
    <row r="20" spans="1:15" x14ac:dyDescent="0.2">
      <c r="O20" s="12"/>
    </row>
    <row r="21" spans="1:15" x14ac:dyDescent="0.2">
      <c r="B21" s="4" t="s">
        <v>17</v>
      </c>
      <c r="C21" s="11">
        <v>152385.62</v>
      </c>
      <c r="D21" s="11">
        <v>137915.7600000001</v>
      </c>
      <c r="E21" s="11">
        <v>149210.41999999998</v>
      </c>
      <c r="F21" s="11">
        <v>139529.90999999995</v>
      </c>
      <c r="G21" s="11">
        <v>148378.35999999996</v>
      </c>
      <c r="H21" s="11">
        <v>160613.2099999999</v>
      </c>
      <c r="I21" s="11">
        <v>181047.35000000012</v>
      </c>
      <c r="J21" s="11">
        <v>176756.36999999997</v>
      </c>
      <c r="K21" s="11">
        <v>164681.5500000001</v>
      </c>
      <c r="L21" s="11">
        <v>165392.03999999995</v>
      </c>
      <c r="M21" s="11">
        <v>115212.37999999995</v>
      </c>
      <c r="N21" s="11">
        <v>161283.07999999996</v>
      </c>
      <c r="O21" s="12">
        <f>SUM(C21:N21)</f>
        <v>1852406.0499999998</v>
      </c>
    </row>
    <row r="24" spans="1:15" x14ac:dyDescent="0.2">
      <c r="A24" s="13" t="s">
        <v>20</v>
      </c>
    </row>
    <row r="25" spans="1:15" ht="11.25" customHeight="1" x14ac:dyDescent="0.2"/>
    <row r="27" spans="1:15" x14ac:dyDescent="0.2">
      <c r="A27" s="24" t="s">
        <v>24</v>
      </c>
    </row>
    <row r="29" spans="1:15" x14ac:dyDescent="0.2">
      <c r="A29" s="25" t="s">
        <v>26</v>
      </c>
    </row>
  </sheetData>
  <phoneticPr fontId="5" type="noConversion"/>
  <printOptions horizontalCentered="1" gridLines="1"/>
  <pageMargins left="0.25" right="0.25" top="1" bottom="0.5" header="0.25" footer="0.25"/>
  <pageSetup scale="73" orientation="landscape" r:id="rId1"/>
  <headerFooter alignWithMargins="0">
    <oddFooter>&amp;L&amp;F   &amp;A&amp;R&amp;D   &amp;T&amp;C&amp;"Arial"&amp;10&amp;K000000&amp;P_x000D_&amp;1#&amp;"Calibri"&amp;12&amp;K008000 Internal Use&amp;R&amp;D   &amp;T&amp;C&amp;"Arial"&amp;10&amp;K000000&amp;P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7"/>
    <pageSetUpPr fitToPage="1"/>
  </sheetPr>
  <dimension ref="A1:O29"/>
  <sheetViews>
    <sheetView workbookViewId="0">
      <pane xSplit="2" topLeftCell="C1" activePane="topRight" state="frozenSplit"/>
      <selection activeCell="A4" sqref="A4"/>
      <selection pane="topRight"/>
    </sheetView>
  </sheetViews>
  <sheetFormatPr defaultColWidth="9.140625" defaultRowHeight="12.75" x14ac:dyDescent="0.2"/>
  <cols>
    <col min="1" max="1" width="9.85546875" style="13" customWidth="1"/>
    <col min="2" max="2" width="12.7109375" style="4" customWidth="1"/>
    <col min="3" max="3" width="13.85546875" style="11" customWidth="1"/>
    <col min="4" max="14" width="12.28515625" style="11" customWidth="1"/>
    <col min="15" max="15" width="13.85546875" style="4" customWidth="1"/>
    <col min="16" max="16384" width="9.140625" style="4"/>
  </cols>
  <sheetData>
    <row r="1" spans="1:15" x14ac:dyDescent="0.2">
      <c r="A1" s="1" t="s">
        <v>19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5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5" x14ac:dyDescent="0.2">
      <c r="A3" s="20" t="s">
        <v>25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5" x14ac:dyDescent="0.2">
      <c r="A4" s="1"/>
      <c r="B4" s="2"/>
      <c r="C4" s="3"/>
      <c r="D4" s="3"/>
      <c r="E4" s="3"/>
      <c r="F4" s="22"/>
      <c r="G4" s="3"/>
      <c r="H4" s="3"/>
      <c r="I4" s="3"/>
      <c r="J4" s="3"/>
      <c r="K4" s="3"/>
      <c r="L4" s="3"/>
      <c r="M4" s="3"/>
      <c r="N4" s="3"/>
      <c r="O4" s="23"/>
    </row>
    <row r="5" spans="1:15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</row>
    <row r="6" spans="1:15" x14ac:dyDescent="0.2">
      <c r="A6" s="1"/>
      <c r="B6" s="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"/>
    </row>
    <row r="7" spans="1:15" x14ac:dyDescent="0.2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"/>
    </row>
    <row r="8" spans="1:15" s="7" customFormat="1" x14ac:dyDescent="0.2">
      <c r="A8" s="6"/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8" t="s">
        <v>7</v>
      </c>
      <c r="J8" s="8" t="s">
        <v>8</v>
      </c>
      <c r="K8" s="8" t="s">
        <v>9</v>
      </c>
      <c r="L8" s="8" t="s">
        <v>10</v>
      </c>
      <c r="M8" s="8" t="s">
        <v>11</v>
      </c>
      <c r="N8" s="8" t="s">
        <v>12</v>
      </c>
      <c r="O8" s="9" t="s">
        <v>13</v>
      </c>
    </row>
    <row r="9" spans="1:15" s="7" customFormat="1" x14ac:dyDescent="0.2">
      <c r="A9" s="16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5" x14ac:dyDescent="0.2">
      <c r="A10" s="10" t="s">
        <v>22</v>
      </c>
      <c r="B10" s="4" t="s">
        <v>15</v>
      </c>
      <c r="C10" s="11">
        <v>163</v>
      </c>
      <c r="D10" s="11">
        <v>162</v>
      </c>
      <c r="E10" s="11">
        <v>160</v>
      </c>
      <c r="F10" s="11">
        <v>158</v>
      </c>
      <c r="G10" s="11">
        <v>156</v>
      </c>
      <c r="H10" s="11">
        <v>157</v>
      </c>
      <c r="I10" s="11">
        <v>155</v>
      </c>
      <c r="J10" s="11">
        <v>157</v>
      </c>
      <c r="K10" s="11">
        <v>157</v>
      </c>
      <c r="L10" s="11">
        <v>157</v>
      </c>
      <c r="M10" s="11">
        <v>157</v>
      </c>
      <c r="N10" s="11">
        <v>158</v>
      </c>
      <c r="O10" s="12">
        <f>AVERAGE(C10:N10)</f>
        <v>158.08333333333334</v>
      </c>
    </row>
    <row r="11" spans="1:15" x14ac:dyDescent="0.2">
      <c r="A11" s="10"/>
      <c r="O11" s="12"/>
    </row>
    <row r="12" spans="1:15" x14ac:dyDescent="0.2">
      <c r="B12" s="4" t="s">
        <v>16</v>
      </c>
      <c r="C12" s="11">
        <v>7173064.4690000005</v>
      </c>
      <c r="D12" s="11">
        <v>6930448.3890000004</v>
      </c>
      <c r="E12" s="11">
        <v>6360477.1359999999</v>
      </c>
      <c r="F12" s="11">
        <v>5587591.608</v>
      </c>
      <c r="G12" s="11">
        <v>5105025.4610000011</v>
      </c>
      <c r="H12" s="11">
        <v>5311280.8489999995</v>
      </c>
      <c r="I12" s="11">
        <v>5483698.8069999991</v>
      </c>
      <c r="J12" s="11">
        <v>5848350.2230000002</v>
      </c>
      <c r="K12" s="11">
        <v>5656176.3779999996</v>
      </c>
      <c r="L12" s="11">
        <v>5936929.9170000004</v>
      </c>
      <c r="M12" s="11">
        <v>3999825.3760000002</v>
      </c>
      <c r="N12" s="11">
        <v>6248642.4529999997</v>
      </c>
      <c r="O12" s="12">
        <f>SUM(C12:N12)</f>
        <v>69641511.066</v>
      </c>
    </row>
    <row r="13" spans="1:15" x14ac:dyDescent="0.2">
      <c r="O13" s="12"/>
    </row>
    <row r="14" spans="1:15" x14ac:dyDescent="0.2">
      <c r="B14" s="4" t="s">
        <v>17</v>
      </c>
      <c r="C14" s="11">
        <v>19965.419999999991</v>
      </c>
      <c r="D14" s="11">
        <v>17825.560000000005</v>
      </c>
      <c r="E14" s="11">
        <v>18522.569999999996</v>
      </c>
      <c r="F14" s="11">
        <v>16011.199999999999</v>
      </c>
      <c r="G14" s="11">
        <v>16398.849999999999</v>
      </c>
      <c r="H14" s="11">
        <v>17077.470000000005</v>
      </c>
      <c r="I14" s="11">
        <v>17686.830000000005</v>
      </c>
      <c r="J14" s="11">
        <v>18433.82</v>
      </c>
      <c r="K14" s="11">
        <v>17630.299999999996</v>
      </c>
      <c r="L14" s="11">
        <v>20207.179999999997</v>
      </c>
      <c r="M14" s="11">
        <v>12022.639999999996</v>
      </c>
      <c r="N14" s="11">
        <v>16261.690000000002</v>
      </c>
      <c r="O14" s="12">
        <f>SUM(C14:N14)</f>
        <v>208043.52999999994</v>
      </c>
    </row>
    <row r="15" spans="1:15" x14ac:dyDescent="0.2">
      <c r="C15" s="5"/>
    </row>
    <row r="16" spans="1:15" x14ac:dyDescent="0.2">
      <c r="A16" s="18" t="s">
        <v>21</v>
      </c>
    </row>
    <row r="17" spans="1:15" x14ac:dyDescent="0.2">
      <c r="A17" s="10" t="s">
        <v>22</v>
      </c>
      <c r="B17" s="4" t="s">
        <v>15</v>
      </c>
      <c r="C17" s="11">
        <v>64</v>
      </c>
      <c r="D17" s="11">
        <v>59</v>
      </c>
      <c r="E17" s="11">
        <v>61</v>
      </c>
      <c r="F17" s="11">
        <v>62</v>
      </c>
      <c r="G17" s="11">
        <v>60</v>
      </c>
      <c r="H17" s="11">
        <v>59</v>
      </c>
      <c r="I17" s="11">
        <v>62</v>
      </c>
      <c r="J17" s="11">
        <v>60</v>
      </c>
      <c r="K17" s="11">
        <v>61</v>
      </c>
      <c r="L17" s="11">
        <v>63</v>
      </c>
      <c r="M17" s="11">
        <v>45</v>
      </c>
      <c r="N17" s="11">
        <v>62</v>
      </c>
      <c r="O17" s="12">
        <f>AVERAGE(C17:N17)</f>
        <v>59.833333333333336</v>
      </c>
    </row>
    <row r="18" spans="1:15" x14ac:dyDescent="0.2">
      <c r="A18" s="10"/>
      <c r="O18" s="12"/>
    </row>
    <row r="19" spans="1:15" x14ac:dyDescent="0.2">
      <c r="B19" s="4" t="s">
        <v>16</v>
      </c>
      <c r="C19" s="11">
        <v>2386323.6170000001</v>
      </c>
      <c r="D19" s="11">
        <v>2407916.5970000001</v>
      </c>
      <c r="E19" s="11">
        <v>1891828.2500000002</v>
      </c>
      <c r="F19" s="11">
        <v>1549384.3</v>
      </c>
      <c r="G19" s="11">
        <v>1338430.9539999999</v>
      </c>
      <c r="H19" s="11">
        <v>1328990.58</v>
      </c>
      <c r="I19" s="11">
        <v>1411955.567</v>
      </c>
      <c r="J19" s="11">
        <v>1561958.3150000004</v>
      </c>
      <c r="K19" s="11">
        <v>1447913.8900000001</v>
      </c>
      <c r="L19" s="11">
        <v>1369529.9749999999</v>
      </c>
      <c r="M19" s="11">
        <v>869507.23700000008</v>
      </c>
      <c r="N19" s="11">
        <v>1733064.0750000002</v>
      </c>
      <c r="O19" s="12">
        <f>SUM(C19:N19)</f>
        <v>19296803.357000001</v>
      </c>
    </row>
    <row r="20" spans="1:15" x14ac:dyDescent="0.2">
      <c r="O20" s="12"/>
    </row>
    <row r="21" spans="1:15" x14ac:dyDescent="0.2">
      <c r="B21" s="4" t="s">
        <v>17</v>
      </c>
      <c r="C21" s="11">
        <v>6758.63</v>
      </c>
      <c r="D21" s="11">
        <v>6056.0499999999993</v>
      </c>
      <c r="E21" s="11">
        <v>5872.8899999999994</v>
      </c>
      <c r="F21" s="11">
        <v>5140.1599999999989</v>
      </c>
      <c r="G21" s="11">
        <v>5240.67</v>
      </c>
      <c r="H21" s="11">
        <v>5193.7699999999995</v>
      </c>
      <c r="I21" s="11">
        <v>5541.2400000000016</v>
      </c>
      <c r="J21" s="11">
        <v>5851.8499999999995</v>
      </c>
      <c r="K21" s="11">
        <v>5805.9400000000005</v>
      </c>
      <c r="L21" s="11">
        <v>5300.4400000000005</v>
      </c>
      <c r="M21" s="11">
        <v>3044.29</v>
      </c>
      <c r="N21" s="11">
        <v>5082.0000000000009</v>
      </c>
      <c r="O21" s="12">
        <f>SUM(C21:N21)</f>
        <v>64887.930000000008</v>
      </c>
    </row>
    <row r="24" spans="1:15" x14ac:dyDescent="0.2">
      <c r="A24" s="13" t="s">
        <v>20</v>
      </c>
    </row>
    <row r="25" spans="1:15" ht="11.25" customHeight="1" x14ac:dyDescent="0.2"/>
    <row r="27" spans="1:15" x14ac:dyDescent="0.2">
      <c r="A27" s="13" t="s">
        <v>24</v>
      </c>
    </row>
    <row r="29" spans="1:15" x14ac:dyDescent="0.2">
      <c r="A29" s="25" t="s">
        <v>26</v>
      </c>
    </row>
  </sheetData>
  <phoneticPr fontId="5" type="noConversion"/>
  <printOptions horizontalCentered="1" gridLines="1"/>
  <pageMargins left="0.25" right="0.25" top="1" bottom="0.5" header="0.25" footer="0.25"/>
  <pageSetup scale="73" orientation="landscape" r:id="rId1"/>
  <headerFooter alignWithMargins="0">
    <oddFooter>&amp;L&amp;F   &amp;A&amp;R&amp;D   &amp;T&amp;C&amp;"Arial"&amp;10&amp;K000000&amp;P_x000D_&amp;1#&amp;"Calibri"&amp;12&amp;K008000 Internal Use&amp;R&amp;D   &amp;T&amp;C&amp;"Arial"&amp;10&amp;K000000&amp;P</oddFooter>
  </headerFooter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7"/>
    <pageSetUpPr fitToPage="1"/>
  </sheetPr>
  <dimension ref="A1:Q29"/>
  <sheetViews>
    <sheetView workbookViewId="0"/>
  </sheetViews>
  <sheetFormatPr defaultColWidth="9.140625" defaultRowHeight="12.75" x14ac:dyDescent="0.2"/>
  <cols>
    <col min="1" max="1" width="10.140625" style="13" customWidth="1"/>
    <col min="2" max="2" width="12.7109375" style="4" customWidth="1"/>
    <col min="3" max="3" width="13.85546875" style="11" customWidth="1"/>
    <col min="4" max="14" width="12.28515625" style="11" customWidth="1"/>
    <col min="15" max="15" width="13.85546875" style="4" customWidth="1"/>
    <col min="16" max="16" width="9.140625" style="4"/>
    <col min="17" max="17" width="12.28515625" style="4" bestFit="1" customWidth="1"/>
    <col min="18" max="16384" width="9.140625" style="4"/>
  </cols>
  <sheetData>
    <row r="1" spans="1:17" x14ac:dyDescent="0.2">
      <c r="A1" s="1" t="s">
        <v>19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"/>
    </row>
    <row r="2" spans="1:17" x14ac:dyDescent="0.2">
      <c r="A2" s="1" t="s">
        <v>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"/>
    </row>
    <row r="3" spans="1:17" x14ac:dyDescent="0.2">
      <c r="A3" s="20" t="s">
        <v>25</v>
      </c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"/>
    </row>
    <row r="4" spans="1:17" x14ac:dyDescent="0.2">
      <c r="A4" s="1"/>
      <c r="B4" s="2"/>
      <c r="C4" s="3"/>
      <c r="D4" s="3"/>
      <c r="E4" s="3"/>
      <c r="F4" s="22"/>
      <c r="G4" s="3"/>
      <c r="H4" s="3"/>
      <c r="I4" s="3"/>
      <c r="J4" s="3"/>
      <c r="K4" s="3"/>
      <c r="L4" s="3"/>
      <c r="M4" s="3"/>
      <c r="N4" s="3"/>
      <c r="O4" s="23"/>
    </row>
    <row r="5" spans="1:17" x14ac:dyDescent="0.2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2"/>
    </row>
    <row r="6" spans="1:17" x14ac:dyDescent="0.2">
      <c r="A6" s="1"/>
      <c r="B6" s="2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"/>
    </row>
    <row r="7" spans="1:17" x14ac:dyDescent="0.2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2"/>
    </row>
    <row r="8" spans="1:17" s="7" customFormat="1" x14ac:dyDescent="0.2">
      <c r="A8" s="6"/>
      <c r="C8" s="8" t="s">
        <v>1</v>
      </c>
      <c r="D8" s="8" t="s">
        <v>2</v>
      </c>
      <c r="E8" s="8" t="s">
        <v>3</v>
      </c>
      <c r="F8" s="8" t="s">
        <v>4</v>
      </c>
      <c r="G8" s="8" t="s">
        <v>5</v>
      </c>
      <c r="H8" s="8" t="s">
        <v>6</v>
      </c>
      <c r="I8" s="8" t="s">
        <v>7</v>
      </c>
      <c r="J8" s="8" t="s">
        <v>8</v>
      </c>
      <c r="K8" s="8" t="s">
        <v>9</v>
      </c>
      <c r="L8" s="8" t="s">
        <v>10</v>
      </c>
      <c r="M8" s="8" t="s">
        <v>11</v>
      </c>
      <c r="N8" s="8" t="s">
        <v>12</v>
      </c>
      <c r="O8" s="9" t="s">
        <v>13</v>
      </c>
    </row>
    <row r="9" spans="1:17" s="7" customFormat="1" x14ac:dyDescent="0.2">
      <c r="A9" s="16" t="s">
        <v>18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5"/>
    </row>
    <row r="10" spans="1:17" x14ac:dyDescent="0.2">
      <c r="A10" s="10" t="s">
        <v>23</v>
      </c>
      <c r="B10" s="4" t="s">
        <v>15</v>
      </c>
      <c r="C10" s="11">
        <f>+'CY Summary MGS-S'!C10+'CY Summary MGS-P'!C10</f>
        <v>9984</v>
      </c>
      <c r="D10" s="11">
        <f>+'CY Summary MGS-S'!D10+'CY Summary MGS-P'!D10</f>
        <v>9919</v>
      </c>
      <c r="E10" s="11">
        <f>+'CY Summary MGS-S'!E10+'CY Summary MGS-P'!E10</f>
        <v>9951</v>
      </c>
      <c r="F10" s="11">
        <f>+'CY Summary MGS-S'!F10+'CY Summary MGS-P'!F10</f>
        <v>9914</v>
      </c>
      <c r="G10" s="11">
        <f>+'CY Summary MGS-S'!G10+'CY Summary MGS-P'!G10</f>
        <v>9865</v>
      </c>
      <c r="H10" s="11">
        <f>+'CY Summary MGS-S'!H10+'CY Summary MGS-P'!H10</f>
        <v>9880</v>
      </c>
      <c r="I10" s="11">
        <f>+'CY Summary MGS-S'!I10+'CY Summary MGS-P'!I10</f>
        <v>9850</v>
      </c>
      <c r="J10" s="11">
        <f>+'CY Summary MGS-S'!J10+'CY Summary MGS-P'!J10</f>
        <v>9815</v>
      </c>
      <c r="K10" s="11">
        <f>+'CY Summary MGS-S'!K10+'CY Summary MGS-P'!K10</f>
        <v>9819</v>
      </c>
      <c r="L10" s="11">
        <f>+'CY Summary MGS-S'!L10+'CY Summary MGS-P'!L10</f>
        <v>9839</v>
      </c>
      <c r="M10" s="11">
        <f>+'CY Summary MGS-S'!M10+'CY Summary MGS-P'!M10</f>
        <v>9741</v>
      </c>
      <c r="N10" s="11">
        <f>+'CY Summary MGS-S'!N10+'CY Summary MGS-P'!N10</f>
        <v>9753</v>
      </c>
      <c r="O10" s="12">
        <f>AVERAGE(C10:N10)</f>
        <v>9860.8333333333339</v>
      </c>
      <c r="Q10" s="17"/>
    </row>
    <row r="11" spans="1:17" x14ac:dyDescent="0.2">
      <c r="A11" s="10"/>
      <c r="G11" s="21"/>
      <c r="H11" s="21"/>
      <c r="I11" s="21"/>
      <c r="J11" s="21"/>
      <c r="K11" s="21"/>
      <c r="L11" s="21"/>
      <c r="M11" s="21"/>
      <c r="N11" s="21"/>
      <c r="O11" s="12"/>
      <c r="Q11" s="17"/>
    </row>
    <row r="12" spans="1:17" x14ac:dyDescent="0.2">
      <c r="B12" s="4" t="s">
        <v>16</v>
      </c>
      <c r="C12" s="11">
        <f>+'CY Summary MGS-S'!C12+'CY Summary MGS-P'!C12</f>
        <v>172055325.34800002</v>
      </c>
      <c r="D12" s="11">
        <f>+'CY Summary MGS-S'!D12+'CY Summary MGS-P'!D12</f>
        <v>172192446.82100001</v>
      </c>
      <c r="E12" s="11">
        <f>+'CY Summary MGS-S'!E12+'CY Summary MGS-P'!E12</f>
        <v>161227753.16300002</v>
      </c>
      <c r="F12" s="11">
        <f>+'CY Summary MGS-S'!F12+'CY Summary MGS-P'!F12</f>
        <v>150184623.23900002</v>
      </c>
      <c r="G12" s="21">
        <f>+'CY Summary MGS-S'!G12+'CY Summary MGS-P'!G12</f>
        <v>148628628.24999997</v>
      </c>
      <c r="H12" s="21">
        <f>+'CY Summary MGS-S'!H12+'CY Summary MGS-P'!H12</f>
        <v>158685990.63100001</v>
      </c>
      <c r="I12" s="21">
        <f>+'CY Summary MGS-S'!I12+'CY Summary MGS-P'!I12</f>
        <v>177425393.25100002</v>
      </c>
      <c r="J12" s="21">
        <f>+'CY Summary MGS-S'!J12+'CY Summary MGS-P'!J12</f>
        <v>182453711.82900003</v>
      </c>
      <c r="K12" s="21">
        <f>+'CY Summary MGS-S'!K12+'CY Summary MGS-P'!K12</f>
        <v>170026740.05799997</v>
      </c>
      <c r="L12" s="21">
        <f>+'CY Summary MGS-S'!L12+'CY Summary MGS-P'!L12</f>
        <v>161737345.97299999</v>
      </c>
      <c r="M12" s="21">
        <f>+'CY Summary MGS-S'!M12+'CY Summary MGS-P'!M12</f>
        <v>123274266.19000003</v>
      </c>
      <c r="N12" s="21">
        <f>+'CY Summary MGS-S'!N12+'CY Summary MGS-P'!N12</f>
        <v>175867612.141</v>
      </c>
      <c r="O12" s="12">
        <f>SUM(C12:N12)</f>
        <v>1953759836.8940003</v>
      </c>
      <c r="Q12" s="17"/>
    </row>
    <row r="13" spans="1:17" x14ac:dyDescent="0.2">
      <c r="G13" s="21"/>
      <c r="H13" s="21"/>
      <c r="I13" s="21"/>
      <c r="J13" s="21"/>
      <c r="K13" s="21"/>
      <c r="L13" s="21"/>
      <c r="M13" s="21"/>
      <c r="N13" s="21"/>
      <c r="O13" s="12"/>
      <c r="Q13" s="17"/>
    </row>
    <row r="14" spans="1:17" x14ac:dyDescent="0.2">
      <c r="B14" s="4" t="s">
        <v>17</v>
      </c>
      <c r="C14" s="11">
        <f>+'CY Summary MGS-S'!C14+'CY Summary MGS-P'!C14</f>
        <v>498254.24999999959</v>
      </c>
      <c r="D14" s="11">
        <f>+'CY Summary MGS-S'!D14+'CY Summary MGS-P'!D14</f>
        <v>451193.26999999944</v>
      </c>
      <c r="E14" s="11">
        <f>+'CY Summary MGS-S'!E14+'CY Summary MGS-P'!E14</f>
        <v>485697.75999999989</v>
      </c>
      <c r="F14" s="11">
        <f>+'CY Summary MGS-S'!F14+'CY Summary MGS-P'!F14</f>
        <v>451934.72000000055</v>
      </c>
      <c r="G14" s="21">
        <f>+'CY Summary MGS-S'!G14+'CY Summary MGS-P'!G14</f>
        <v>470895.07000000065</v>
      </c>
      <c r="H14" s="21">
        <f>+'CY Summary MGS-S'!H14+'CY Summary MGS-P'!H14</f>
        <v>513396.89000000019</v>
      </c>
      <c r="I14" s="21">
        <f>+'CY Summary MGS-S'!I14+'CY Summary MGS-P'!I14</f>
        <v>548682.18000000017</v>
      </c>
      <c r="J14" s="21">
        <f>+'CY Summary MGS-S'!J14+'CY Summary MGS-P'!J14</f>
        <v>539202.19000000099</v>
      </c>
      <c r="K14" s="21">
        <f>+'CY Summary MGS-S'!K14+'CY Summary MGS-P'!K14</f>
        <v>513618.38000000047</v>
      </c>
      <c r="L14" s="21">
        <f>+'CY Summary MGS-S'!L14+'CY Summary MGS-P'!L14</f>
        <v>514577.41000000056</v>
      </c>
      <c r="M14" s="21">
        <f>+'CY Summary MGS-S'!M14+'CY Summary MGS-P'!M14</f>
        <v>381540.3999999995</v>
      </c>
      <c r="N14" s="21">
        <f>+'CY Summary MGS-S'!N14+'CY Summary MGS-P'!N14</f>
        <v>495226.18999999948</v>
      </c>
      <c r="O14" s="12">
        <f>SUM(C14:N14)</f>
        <v>5864218.7100000009</v>
      </c>
      <c r="Q14" s="17"/>
    </row>
    <row r="15" spans="1:17" x14ac:dyDescent="0.2">
      <c r="C15" s="5"/>
      <c r="G15" s="21"/>
      <c r="H15" s="21"/>
      <c r="I15" s="21"/>
      <c r="J15" s="21"/>
      <c r="K15" s="21"/>
      <c r="L15" s="21"/>
      <c r="M15" s="21"/>
      <c r="N15" s="21"/>
      <c r="Q15" s="17"/>
    </row>
    <row r="16" spans="1:17" x14ac:dyDescent="0.2">
      <c r="A16" s="19" t="s">
        <v>21</v>
      </c>
      <c r="G16" s="21"/>
      <c r="H16" s="21"/>
      <c r="I16" s="21"/>
      <c r="J16" s="21"/>
      <c r="K16" s="21"/>
      <c r="L16" s="21"/>
      <c r="M16" s="21"/>
      <c r="N16" s="21"/>
      <c r="Q16" s="17"/>
    </row>
    <row r="17" spans="1:17" x14ac:dyDescent="0.2">
      <c r="A17" s="10" t="s">
        <v>23</v>
      </c>
      <c r="B17" s="4" t="s">
        <v>15</v>
      </c>
      <c r="C17" s="11">
        <f>'CY Summary MGS-S'!C17+'CY Summary MGS-P'!C17</f>
        <v>4311</v>
      </c>
      <c r="D17" s="11">
        <f>+'CY Summary MGS-S'!D17+'CY Summary MGS-P'!D17</f>
        <v>4060</v>
      </c>
      <c r="E17" s="11">
        <f>+'CY Summary MGS-S'!E17+'CY Summary MGS-P'!E17</f>
        <v>4279</v>
      </c>
      <c r="F17" s="11">
        <f>+'CY Summary MGS-S'!F17+'CY Summary MGS-P'!F17</f>
        <v>4269</v>
      </c>
      <c r="G17" s="21">
        <f>+'CY Summary MGS-S'!G17+'CY Summary MGS-P'!G17</f>
        <v>4246</v>
      </c>
      <c r="H17" s="21">
        <f>+'CY Summary MGS-S'!H17+'CY Summary MGS-P'!H17</f>
        <v>4249</v>
      </c>
      <c r="I17" s="21">
        <f>+'CY Summary MGS-S'!I17+'CY Summary MGS-P'!I17</f>
        <v>4291</v>
      </c>
      <c r="J17" s="21">
        <f>+'CY Summary MGS-S'!J17+'CY Summary MGS-P'!J17</f>
        <v>4261</v>
      </c>
      <c r="K17" s="21">
        <f>+'CY Summary MGS-S'!K17+'CY Summary MGS-P'!K17</f>
        <v>4286</v>
      </c>
      <c r="L17" s="21">
        <f>+'CY Summary MGS-S'!L17+'CY Summary MGS-P'!L17</f>
        <v>4366</v>
      </c>
      <c r="M17" s="21">
        <f>+'CY Summary MGS-S'!M17+'CY Summary MGS-P'!M17</f>
        <v>3628</v>
      </c>
      <c r="N17" s="21">
        <f>+'CY Summary MGS-S'!N17+'CY Summary MGS-P'!N17</f>
        <v>4348</v>
      </c>
      <c r="O17" s="12">
        <f>AVERAGE(C17:N17)</f>
        <v>4216.166666666667</v>
      </c>
      <c r="Q17" s="17"/>
    </row>
    <row r="18" spans="1:17" x14ac:dyDescent="0.2">
      <c r="A18" s="10"/>
      <c r="G18" s="21"/>
      <c r="H18" s="21"/>
      <c r="I18" s="21"/>
      <c r="J18" s="21"/>
      <c r="K18" s="21"/>
      <c r="L18" s="21"/>
      <c r="M18" s="21"/>
      <c r="N18" s="21"/>
      <c r="O18" s="12"/>
      <c r="Q18" s="17"/>
    </row>
    <row r="19" spans="1:17" x14ac:dyDescent="0.2">
      <c r="B19" s="4" t="s">
        <v>16</v>
      </c>
      <c r="C19" s="11">
        <f>+'CY Summary MGS-S'!C19+'CY Summary MGS-P'!C19</f>
        <v>49899668.473999992</v>
      </c>
      <c r="D19" s="11">
        <f>+'CY Summary MGS-S'!D19+'CY Summary MGS-P'!D19</f>
        <v>47505562.513999999</v>
      </c>
      <c r="E19" s="11">
        <f>+'CY Summary MGS-S'!E19+'CY Summary MGS-P'!E19</f>
        <v>45951334.593999997</v>
      </c>
      <c r="F19" s="11">
        <f>+'CY Summary MGS-S'!F19+'CY Summary MGS-P'!F19</f>
        <v>41943403.427999996</v>
      </c>
      <c r="G19" s="21">
        <f>+'CY Summary MGS-S'!G19+'CY Summary MGS-P'!G19</f>
        <v>41370870.562999994</v>
      </c>
      <c r="H19" s="21">
        <f>+'CY Summary MGS-S'!H19+'CY Summary MGS-P'!H19</f>
        <v>44170605.739999995</v>
      </c>
      <c r="I19" s="21">
        <f>+'CY Summary MGS-S'!I19+'CY Summary MGS-P'!I19</f>
        <v>52594001.648000009</v>
      </c>
      <c r="J19" s="21">
        <f>+'CY Summary MGS-S'!J19+'CY Summary MGS-P'!J19</f>
        <v>53830694.049999997</v>
      </c>
      <c r="K19" s="21">
        <f>+'CY Summary MGS-S'!K19+'CY Summary MGS-P'!K19</f>
        <v>48412181.309</v>
      </c>
      <c r="L19" s="21">
        <f>+'CY Summary MGS-S'!L19+'CY Summary MGS-P'!L19</f>
        <v>46356728.241000004</v>
      </c>
      <c r="M19" s="21">
        <f>+'CY Summary MGS-S'!M19+'CY Summary MGS-P'!M19</f>
        <v>33263666.985000003</v>
      </c>
      <c r="N19" s="21">
        <f>+'CY Summary MGS-S'!N19+'CY Summary MGS-P'!N19</f>
        <v>52390228.145000003</v>
      </c>
      <c r="O19" s="12">
        <f>SUM(C19:N19)</f>
        <v>557688945.69099998</v>
      </c>
      <c r="Q19" s="17"/>
    </row>
    <row r="20" spans="1:17" x14ac:dyDescent="0.2">
      <c r="G20" s="21"/>
      <c r="H20" s="21"/>
      <c r="I20" s="21"/>
      <c r="J20" s="21"/>
      <c r="K20" s="21"/>
      <c r="L20" s="21"/>
      <c r="M20" s="21"/>
      <c r="N20" s="21"/>
      <c r="O20" s="12"/>
      <c r="Q20" s="17"/>
    </row>
    <row r="21" spans="1:17" x14ac:dyDescent="0.2">
      <c r="B21" s="4" t="s">
        <v>17</v>
      </c>
      <c r="C21" s="11">
        <f>+'CY Summary MGS-S'!C21+'CY Summary MGS-P'!C21</f>
        <v>159144.25</v>
      </c>
      <c r="D21" s="11">
        <f>+'CY Summary MGS-S'!D21+'CY Summary MGS-P'!D21</f>
        <v>143971.81000000008</v>
      </c>
      <c r="E21" s="11">
        <f>+'CY Summary MGS-S'!E21+'CY Summary MGS-P'!E21</f>
        <v>155083.31</v>
      </c>
      <c r="F21" s="11">
        <f>+'CY Summary MGS-S'!F21+'CY Summary MGS-P'!F21</f>
        <v>144670.06999999995</v>
      </c>
      <c r="G21" s="21">
        <f>+'CY Summary MGS-S'!G21+'CY Summary MGS-P'!G21</f>
        <v>153619.02999999997</v>
      </c>
      <c r="H21" s="21">
        <f>+'CY Summary MGS-S'!H21+'CY Summary MGS-P'!H21</f>
        <v>165806.97999999989</v>
      </c>
      <c r="I21" s="21">
        <f>+'CY Summary MGS-S'!I21+'CY Summary MGS-P'!I21</f>
        <v>186588.59000000011</v>
      </c>
      <c r="J21" s="21">
        <f>+'CY Summary MGS-S'!J21+'CY Summary MGS-P'!J21</f>
        <v>182608.21999999997</v>
      </c>
      <c r="K21" s="21">
        <f>+'CY Summary MGS-S'!K21+'CY Summary MGS-P'!K21</f>
        <v>170487.49000000011</v>
      </c>
      <c r="L21" s="21">
        <f>+'CY Summary MGS-S'!L21+'CY Summary MGS-P'!L21</f>
        <v>170692.47999999995</v>
      </c>
      <c r="M21" s="21">
        <f>+'CY Summary MGS-S'!M21+'CY Summary MGS-P'!M21</f>
        <v>118256.66999999994</v>
      </c>
      <c r="N21" s="21">
        <f>+'CY Summary MGS-S'!N21+'CY Summary MGS-P'!N21</f>
        <v>166365.07999999996</v>
      </c>
      <c r="O21" s="12">
        <f>SUM(C21:N21)</f>
        <v>1917293.98</v>
      </c>
      <c r="Q21" s="17"/>
    </row>
    <row r="24" spans="1:17" x14ac:dyDescent="0.2">
      <c r="A24" s="13" t="s">
        <v>20</v>
      </c>
    </row>
    <row r="25" spans="1:17" ht="11.25" customHeight="1" x14ac:dyDescent="0.2"/>
    <row r="27" spans="1:17" x14ac:dyDescent="0.2">
      <c r="A27" s="24" t="s">
        <v>24</v>
      </c>
    </row>
    <row r="29" spans="1:17" x14ac:dyDescent="0.2">
      <c r="A29" s="25" t="s">
        <v>26</v>
      </c>
    </row>
  </sheetData>
  <phoneticPr fontId="5" type="noConversion"/>
  <printOptions gridLines="1"/>
  <pageMargins left="0.75" right="0.75" top="1" bottom="1" header="0.5" footer="0.5"/>
  <pageSetup scale="66" orientation="landscape" r:id="rId1"/>
  <headerFooter alignWithMargins="0">
    <oddFooter>&amp;C_x000D_&amp;1#&amp;"Calibri"&amp;12&amp;K008000 Internal Use</oddFooter>
  </headerFooter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CY Summary MGS-S</vt:lpstr>
      <vt:lpstr>CY Summary MGS-P</vt:lpstr>
      <vt:lpstr>CY Summary MGS</vt:lpstr>
      <vt:lpstr>'CY Summary MGS'!Print_Area</vt:lpstr>
      <vt:lpstr>'CY Summary MGS-P'!Print_Area</vt:lpstr>
      <vt:lpstr>'CY Summary MGS-S'!Print_Area</vt:lpstr>
    </vt:vector>
  </TitlesOfParts>
  <Company>Utility Shared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Carleton</dc:creator>
  <cp:lastModifiedBy>Poirier, Rhonda A.</cp:lastModifiedBy>
  <cp:lastPrinted>2025-08-08T18:58:49Z</cp:lastPrinted>
  <dcterms:created xsi:type="dcterms:W3CDTF">2012-05-15T14:06:02Z</dcterms:created>
  <dcterms:modified xsi:type="dcterms:W3CDTF">2026-07-09T14:26:18Z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2024-03-18T17:45:15Z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e0051e02-8be0-4ad8-b155-6c4b1b935dce</vt:lpwstr>
  </property>
  <property fmtid="{D5CDD505-2E9C-101B-9397-08002B2CF9AE}" pid="8" name="MSIP_Label_019c027e-33b7-45fc-a572-8ffa5d09ec36_ContentBits">
    <vt:lpwstr>2</vt:lpwstr>
  </property>
</Properties>
</file>