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codeName="ThisWorkbook"/>
  <mc:AlternateContent xmlns:mc="http://schemas.openxmlformats.org/markup-compatibility/2006">
    <mc:Choice Requires="x15">
      <x15ac:absPath xmlns:x15ac="http://schemas.microsoft.com/office/spreadsheetml/2010/11/ac" url="https://stateofmaine-my.sharepoint.com/personal/amy_carole_maine_gov/Documents/Documents/Website Docs/Public Assistance Grants/"/>
    </mc:Choice>
  </mc:AlternateContent>
  <xr:revisionPtr revIDLastSave="0" documentId="8_{21010F56-2F15-4AB4-B43D-334230AC8F18}" xr6:coauthVersionLast="41" xr6:coauthVersionMax="41" xr10:uidLastSave="{00000000-0000-0000-0000-000000000000}"/>
  <bookViews>
    <workbookView xWindow="390" yWindow="390" windowWidth="21600" windowHeight="11385" tabRatio="733" xr2:uid="{00000000-000D-0000-FFFF-FFFF00000000}"/>
  </bookViews>
  <sheets>
    <sheet name="Instructions" sheetId="38" r:id="rId1"/>
    <sheet name="Summary" sheetId="10" r:id="rId2"/>
    <sheet name="Fringe" sheetId="9" r:id="rId3"/>
    <sheet name="Labor " sheetId="13" r:id="rId4"/>
    <sheet name="Labor  (2)" sheetId="45" state="hidden" r:id="rId5"/>
    <sheet name="Labor  (3)" sheetId="46" state="hidden" r:id="rId6"/>
    <sheet name="Labor  (4)" sheetId="47" state="hidden" r:id="rId7"/>
    <sheet name="Labor  (5)" sheetId="48" state="hidden" r:id="rId8"/>
    <sheet name="Equipment" sheetId="5" r:id="rId9"/>
    <sheet name="Equipment (2)" sheetId="51" state="hidden" r:id="rId10"/>
    <sheet name="Equipment (3)" sheetId="52" state="hidden" r:id="rId11"/>
    <sheet name="Equipment (4)" sheetId="53" state="hidden" r:id="rId12"/>
    <sheet name="Equipment (5)" sheetId="54" state="hidden" r:id="rId13"/>
    <sheet name="Materials" sheetId="1" r:id="rId14"/>
    <sheet name="Materials (2)" sheetId="56" state="hidden" r:id="rId15"/>
    <sheet name="Materials (3)" sheetId="57" state="hidden" r:id="rId16"/>
    <sheet name="Materials (4)" sheetId="58" state="hidden" r:id="rId17"/>
    <sheet name="Materials (5)" sheetId="59" state="hidden" r:id="rId18"/>
    <sheet name="Contracts and Rentals" sheetId="6" r:id="rId19"/>
    <sheet name="Contracts and Rentals (2)" sheetId="62" state="hidden" r:id="rId20"/>
    <sheet name="Contracts and Rentals (3)" sheetId="63" state="hidden" r:id="rId21"/>
    <sheet name="Cost Codes 2019" sheetId="49" r:id="rId22"/>
  </sheets>
  <externalReferences>
    <externalReference r:id="rId23"/>
    <externalReference r:id="rId24"/>
    <externalReference r:id="rId25"/>
    <externalReference r:id="rId26"/>
  </externalReferences>
  <definedNames>
    <definedName name="_xlnm._FilterDatabase" localSheetId="21" hidden="1">'Cost Codes 2019'!$A$2:$H$465</definedName>
    <definedName name="Cat">'[1]SITE SHEET'!$V$4:$V$13</definedName>
    <definedName name="Category" localSheetId="21">[2]States!$H$5:$H$15</definedName>
    <definedName name="Category">[1]States!$H$5:$H$13</definedName>
    <definedName name="CostShare" localSheetId="21">[2]States!$K$5:$K$9</definedName>
    <definedName name="CostShare">[1]States!$K$4:$K$8</definedName>
    <definedName name="Disaster_Type" localSheetId="21">[2]States!$J$5:$J$8</definedName>
    <definedName name="Disaster_Type">[1]States!$J$5:$J$6</definedName>
    <definedName name="Employees" localSheetId="21">#REF!</definedName>
    <definedName name="Employees">#REF!</definedName>
    <definedName name="EquipInventory">OFFSET('[3]EQUIP INVENTORY FILL OUT THIRD'!$C$16,5,0,COUNTA('[3]EQUIP INVENTORY FILL OUT THIRD'!$C$1:$C$65536),1)</definedName>
    <definedName name="Equipment">'[2]EQUIPMENT INVENTORY'!$C$8:$C$1037</definedName>
    <definedName name="Equipment_Inven_Direct_Admin">'[4]EQUIPMENT INVENTORY'!$C$8:$C$41</definedName>
    <definedName name="Equipment_Operator" localSheetId="21">#REF!</definedName>
    <definedName name="Equipment_Operator">#REF!</definedName>
    <definedName name="Equipment_Operators" localSheetId="21">#REF!</definedName>
    <definedName name="Equipment_Operators">#REF!</definedName>
    <definedName name="EQUIPMENT1">OFFSET('[3]EQUIP INVENTORY FILL OUT THIRD'!$C$16,5,0,COUNTA('[3]EQUIP INVENTORY FILL OUT THIRD'!$C$1:$C$65536),1)</definedName>
    <definedName name="FEMACC">[1]FEMAcostcodes!$A$4:$A$968</definedName>
    <definedName name="FEMACCD">[1]FEMAcostcodes!$I$4:$I$968</definedName>
    <definedName name="FEMACCR">[1]FEMAcostcodes!$D$4:$D$968</definedName>
    <definedName name="FEMACCU">[1]FEMAcostcodes!$C$4:$C$968</definedName>
    <definedName name="femacode">[1]FEMAcostcodes!$I$620:$I$961</definedName>
    <definedName name="FEMAEN">[1]FEMAcostcodes!$E$620:$E$961</definedName>
    <definedName name="FEMAER">[1]FEMAcostcodes!$D$620:$D$961</definedName>
    <definedName name="JobTitles" localSheetId="21">#REF!</definedName>
    <definedName name="JobTitles">#REF!</definedName>
    <definedName name="Laborer" localSheetId="21">#REF!</definedName>
    <definedName name="Laborer">#REF!</definedName>
    <definedName name="O.T._Hours" localSheetId="4">'Labor  (2)'!$AB$33</definedName>
    <definedName name="O.T._Hours" localSheetId="5">'Labor  (3)'!$AB$33</definedName>
    <definedName name="O.T._Hours" localSheetId="6">'Labor  (4)'!$AB$33</definedName>
    <definedName name="O.T._Hours" localSheetId="7">'Labor  (5)'!$AB$33</definedName>
    <definedName name="O.T._Hours">'Labor '!$AB$33</definedName>
    <definedName name="OPERATOR" localSheetId="21">OFFSET('[2]PAYROLL DATA'!$B$10,0,0,COUNTA('[2]PAYROLL DATA'!$B:$B),1)</definedName>
    <definedName name="OPERATOR" localSheetId="2">OFFSET('[1]PAYROLL DATA'!$B$10,0,0,COUNTA('[1]PAYROLL DATA'!$B:$B),1)</definedName>
    <definedName name="OPERATOR">OFFSET('[1]PAYROLL DATA'!$B$10,0,0,COUNTA('[1]PAYROLL DATA'!$B:$B),1)</definedName>
    <definedName name="Operators" localSheetId="21">#REF!</definedName>
    <definedName name="Operators">#REF!</definedName>
    <definedName name="OTTYPE" localSheetId="21">'[2]PAYROLL DATA'!#REF!</definedName>
    <definedName name="OTTYPE">'[2]PAYROLL DATA'!#REF!</definedName>
    <definedName name="PAYROLLDATA" localSheetId="21">OFFSET('[2]PAYROLL DATA'!$B$9,0,0,COUNTA('[2]PAYROLL DATA'!$B:$B),1)</definedName>
    <definedName name="PAYROLLDATA">OFFSET('[1]PAYROLL DATA'!$B$9,0,0,COUNTA('[1]PAYROLL DATA'!$B:$B),1)</definedName>
    <definedName name="PAYROLLDATA_1">OFFSET('[4]PAYROLL DATA'!$B$20,0,0,COUNTA('[4]PAYROLL DATA'!$B:$B),1)</definedName>
    <definedName name="_xlnm.Print_Area" localSheetId="18">'Contracts and Rentals'!$A$1:$F$25</definedName>
    <definedName name="_xlnm.Print_Area" localSheetId="19">'Contracts and Rentals (2)'!$A$1:$F$25</definedName>
    <definedName name="_xlnm.Print_Area" localSheetId="20">'Contracts and Rentals (3)'!$A$1:$F$25</definedName>
    <definedName name="_xlnm.Print_Area" localSheetId="8">Equipment!$A$1:$AB$33</definedName>
    <definedName name="_xlnm.Print_Area" localSheetId="9">'Equipment (2)'!$A$1:$AB$33</definedName>
    <definedName name="_xlnm.Print_Area" localSheetId="10">'Equipment (3)'!$A$1:$AB$33</definedName>
    <definedName name="_xlnm.Print_Area" localSheetId="11">'Equipment (4)'!$A$1:$AB$33</definedName>
    <definedName name="_xlnm.Print_Area" localSheetId="12">'Equipment (5)'!$A$1:$AB$33</definedName>
    <definedName name="_xlnm.Print_Area" localSheetId="2">Fringe!$A$1:$K$24</definedName>
    <definedName name="_xlnm.Print_Area" localSheetId="3">'Labor '!$A$1:$AD$33</definedName>
    <definedName name="_xlnm.Print_Area" localSheetId="4">'Labor  (2)'!$A$1:$AD$33</definedName>
    <definedName name="_xlnm.Print_Area" localSheetId="5">'Labor  (3)'!$A$1:$AD$33</definedName>
    <definedName name="_xlnm.Print_Area" localSheetId="6">'Labor  (4)'!$A$1:$AD$33</definedName>
    <definedName name="_xlnm.Print_Area" localSheetId="7">'Labor  (5)'!$A$1:$AD$33</definedName>
    <definedName name="_xlnm.Print_Area" localSheetId="13">Materials!$A$1:$J$27</definedName>
    <definedName name="_xlnm.Print_Area" localSheetId="1">Summary!$A$1:$J$22</definedName>
    <definedName name="ProjectType" localSheetId="21">[2]Utility!$AW$7:$AW$11</definedName>
    <definedName name="ProjectType">[1]Utility!$AW$8:$AW$10</definedName>
    <definedName name="Sheet_Total_Cost" localSheetId="4">'Labor  (2)'!$AD$32</definedName>
    <definedName name="Sheet_Total_Cost" localSheetId="5">'Labor  (3)'!$AD$32</definedName>
    <definedName name="Sheet_Total_Cost" localSheetId="6">'Labor  (4)'!$AD$32</definedName>
    <definedName name="Sheet_Total_Cost" localSheetId="7">'Labor  (5)'!$AD$32</definedName>
    <definedName name="Sheet_Total_Cost">'Labor '!$AD$32</definedName>
    <definedName name="States" localSheetId="21">[2]States!$A$1:$A$54</definedName>
    <definedName name="States">[1]States!$A$1:$A$52</definedName>
    <definedName name="tblEquipCostCodes" localSheetId="21">#REF!</definedName>
    <definedName name="tblEquipCostCodes">#REF!</definedName>
    <definedName name="Total_O.T._Cost" localSheetId="4">'Labor  (2)'!$AB$32</definedName>
    <definedName name="Total_O.T._Cost" localSheetId="5">'Labor  (3)'!$AB$32</definedName>
    <definedName name="Total_O.T._Cost" localSheetId="6">'Labor  (4)'!$AB$32</definedName>
    <definedName name="Total_O.T._Cost" localSheetId="7">'Labor  (5)'!$AB$32</definedName>
    <definedName name="Total_O.T._Cost">'Labor '!$AB$32</definedName>
    <definedName name="Total_Reg_Time" localSheetId="4">'Labor  (2)'!$Z$33</definedName>
    <definedName name="Total_Reg_Time" localSheetId="5">'Labor  (3)'!$Z$33</definedName>
    <definedName name="Total_Reg_Time" localSheetId="6">'Labor  (4)'!$Z$33</definedName>
    <definedName name="Total_Reg_Time" localSheetId="7">'Labor  (5)'!$Z$33</definedName>
    <definedName name="Total_Reg_Time">'Labor '!$Z$33</definedName>
    <definedName name="Yes_No" localSheetId="21">[2]States!$I$5:$I$8</definedName>
    <definedName name="Yes_No">[1]States!$I$5:$I$6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 i="63" l="1"/>
  <c r="E2" i="63"/>
  <c r="C2" i="63"/>
  <c r="A2" i="63"/>
  <c r="E1" i="63"/>
  <c r="F25" i="62"/>
  <c r="E2" i="62"/>
  <c r="C2" i="62"/>
  <c r="A2" i="62"/>
  <c r="E1" i="62"/>
  <c r="E1" i="6"/>
  <c r="I1" i="1"/>
  <c r="J24" i="59"/>
  <c r="J23" i="59"/>
  <c r="J22" i="59"/>
  <c r="J21" i="59"/>
  <c r="J20" i="59"/>
  <c r="J19" i="59"/>
  <c r="J18" i="59"/>
  <c r="J17" i="59"/>
  <c r="J16" i="59"/>
  <c r="J15" i="59"/>
  <c r="J14" i="59"/>
  <c r="J13" i="59"/>
  <c r="J12" i="59"/>
  <c r="J11" i="59"/>
  <c r="J10" i="59"/>
  <c r="J9" i="59"/>
  <c r="J8" i="59"/>
  <c r="J7" i="59"/>
  <c r="J27" i="59" s="1"/>
  <c r="I2" i="59"/>
  <c r="D2" i="59"/>
  <c r="A2" i="59"/>
  <c r="I1" i="59"/>
  <c r="J24" i="58"/>
  <c r="J23" i="58"/>
  <c r="J22" i="58"/>
  <c r="J21" i="58"/>
  <c r="J20" i="58"/>
  <c r="J19" i="58"/>
  <c r="J18" i="58"/>
  <c r="J17" i="58"/>
  <c r="J16" i="58"/>
  <c r="J15" i="58"/>
  <c r="J14" i="58"/>
  <c r="J13" i="58"/>
  <c r="J12" i="58"/>
  <c r="J11" i="58"/>
  <c r="J10" i="58"/>
  <c r="J9" i="58"/>
  <c r="J8" i="58"/>
  <c r="J7" i="58"/>
  <c r="J27" i="58" s="1"/>
  <c r="I2" i="58"/>
  <c r="D2" i="58"/>
  <c r="A2" i="58"/>
  <c r="I1" i="58"/>
  <c r="J24" i="57"/>
  <c r="J23" i="57"/>
  <c r="J22" i="57"/>
  <c r="J21" i="57"/>
  <c r="J20" i="57"/>
  <c r="J19" i="57"/>
  <c r="J18" i="57"/>
  <c r="J17" i="57"/>
  <c r="J16" i="57"/>
  <c r="J15" i="57"/>
  <c r="J14" i="57"/>
  <c r="J13" i="57"/>
  <c r="J12" i="57"/>
  <c r="J11" i="57"/>
  <c r="J10" i="57"/>
  <c r="J9" i="57"/>
  <c r="J8" i="57"/>
  <c r="J7" i="57"/>
  <c r="J27" i="57" s="1"/>
  <c r="I2" i="57"/>
  <c r="D2" i="57"/>
  <c r="A2" i="57"/>
  <c r="I1" i="57"/>
  <c r="J24" i="56"/>
  <c r="J23" i="56"/>
  <c r="J22" i="56"/>
  <c r="J21" i="56"/>
  <c r="J20" i="56"/>
  <c r="J19" i="56"/>
  <c r="J18" i="56"/>
  <c r="J17" i="56"/>
  <c r="J16" i="56"/>
  <c r="J15" i="56"/>
  <c r="J14" i="56"/>
  <c r="J13" i="56"/>
  <c r="J12" i="56"/>
  <c r="J11" i="56"/>
  <c r="J10" i="56"/>
  <c r="J9" i="56"/>
  <c r="J8" i="56"/>
  <c r="J7" i="56"/>
  <c r="J27" i="56" s="1"/>
  <c r="I2" i="56"/>
  <c r="D2" i="56"/>
  <c r="A2" i="56"/>
  <c r="I1" i="56"/>
  <c r="AA1" i="5"/>
  <c r="G5" i="13"/>
  <c r="J1" i="9"/>
  <c r="AA1" i="54"/>
  <c r="AA1" i="53"/>
  <c r="AA1" i="52"/>
  <c r="AA1" i="51"/>
  <c r="AC1" i="48"/>
  <c r="AC1" i="47"/>
  <c r="AC1" i="46"/>
  <c r="AC1" i="13"/>
  <c r="AC1" i="45"/>
  <c r="AA30" i="54" l="1"/>
  <c r="AB30" i="54" s="1"/>
  <c r="Z30" i="54"/>
  <c r="AA29" i="54"/>
  <c r="AB29" i="54" s="1"/>
  <c r="Z29" i="54"/>
  <c r="AA28" i="54"/>
  <c r="AB28" i="54" s="1"/>
  <c r="Z28" i="54"/>
  <c r="AA27" i="54"/>
  <c r="AB27" i="54" s="1"/>
  <c r="Z27" i="54"/>
  <c r="AA26" i="54"/>
  <c r="AB26" i="54" s="1"/>
  <c r="Z26" i="54"/>
  <c r="AA25" i="54"/>
  <c r="AB25" i="54" s="1"/>
  <c r="Z25" i="54"/>
  <c r="AA24" i="54"/>
  <c r="AB24" i="54" s="1"/>
  <c r="Z24" i="54"/>
  <c r="AA23" i="54"/>
  <c r="AB23" i="54" s="1"/>
  <c r="Z23" i="54"/>
  <c r="AA22" i="54"/>
  <c r="AB22" i="54" s="1"/>
  <c r="Z22" i="54"/>
  <c r="AA21" i="54"/>
  <c r="AB21" i="54" s="1"/>
  <c r="Z21" i="54"/>
  <c r="AA20" i="54"/>
  <c r="AB20" i="54" s="1"/>
  <c r="Z20" i="54"/>
  <c r="AA19" i="54"/>
  <c r="AB19" i="54" s="1"/>
  <c r="Z19" i="54"/>
  <c r="AA18" i="54"/>
  <c r="AB18" i="54" s="1"/>
  <c r="Z18" i="54"/>
  <c r="AA17" i="54"/>
  <c r="AB17" i="54" s="1"/>
  <c r="Z17" i="54"/>
  <c r="AA16" i="54"/>
  <c r="Z16" i="54"/>
  <c r="AA15" i="54"/>
  <c r="Z15" i="54"/>
  <c r="AA14" i="54"/>
  <c r="Z14" i="54"/>
  <c r="AA13" i="54"/>
  <c r="AB13" i="54" s="1"/>
  <c r="Z13" i="54"/>
  <c r="AA12" i="54"/>
  <c r="AB12" i="54" s="1"/>
  <c r="Z12" i="54"/>
  <c r="AA11" i="54"/>
  <c r="AB11" i="54" s="1"/>
  <c r="Z11" i="54"/>
  <c r="AA10" i="54"/>
  <c r="AB10" i="54" s="1"/>
  <c r="Z10" i="54"/>
  <c r="AA9" i="54"/>
  <c r="AB9" i="54" s="1"/>
  <c r="Z9" i="54"/>
  <c r="AA8" i="54"/>
  <c r="AB8" i="54" s="1"/>
  <c r="Z8" i="54"/>
  <c r="AA7" i="54"/>
  <c r="Z7" i="54"/>
  <c r="F5" i="54"/>
  <c r="G5" i="54" s="1"/>
  <c r="H5" i="54" s="1"/>
  <c r="I5" i="54" s="1"/>
  <c r="J5" i="54" s="1"/>
  <c r="K5" i="54" s="1"/>
  <c r="L5" i="54" s="1"/>
  <c r="M5" i="54" s="1"/>
  <c r="N5" i="54" s="1"/>
  <c r="O5" i="54" s="1"/>
  <c r="P5" i="54" s="1"/>
  <c r="Q5" i="54" s="1"/>
  <c r="R5" i="54" s="1"/>
  <c r="S5" i="54" s="1"/>
  <c r="T5" i="54" s="1"/>
  <c r="U5" i="54" s="1"/>
  <c r="V5" i="54" s="1"/>
  <c r="W5" i="54" s="1"/>
  <c r="X5" i="54" s="1"/>
  <c r="Y5" i="54" s="1"/>
  <c r="Z2" i="54"/>
  <c r="D2" i="54"/>
  <c r="A2" i="54"/>
  <c r="AA30" i="53"/>
  <c r="AB30" i="53" s="1"/>
  <c r="Z30" i="53"/>
  <c r="AA29" i="53"/>
  <c r="AB29" i="53" s="1"/>
  <c r="Z29" i="53"/>
  <c r="AA28" i="53"/>
  <c r="AB28" i="53" s="1"/>
  <c r="Z28" i="53"/>
  <c r="AA27" i="53"/>
  <c r="AB27" i="53" s="1"/>
  <c r="Z27" i="53"/>
  <c r="AA26" i="53"/>
  <c r="AB26" i="53" s="1"/>
  <c r="Z26" i="53"/>
  <c r="AA25" i="53"/>
  <c r="AB25" i="53" s="1"/>
  <c r="Z25" i="53"/>
  <c r="AA24" i="53"/>
  <c r="AB24" i="53" s="1"/>
  <c r="Z24" i="53"/>
  <c r="AA23" i="53"/>
  <c r="AB23" i="53" s="1"/>
  <c r="Z23" i="53"/>
  <c r="AA22" i="53"/>
  <c r="AB22" i="53" s="1"/>
  <c r="Z22" i="53"/>
  <c r="AA21" i="53"/>
  <c r="AB21" i="53" s="1"/>
  <c r="Z21" i="53"/>
  <c r="AA20" i="53"/>
  <c r="AB20" i="53" s="1"/>
  <c r="Z20" i="53"/>
  <c r="AA19" i="53"/>
  <c r="AB19" i="53" s="1"/>
  <c r="Z19" i="53"/>
  <c r="AA18" i="53"/>
  <c r="AB18" i="53" s="1"/>
  <c r="Z18" i="53"/>
  <c r="AA17" i="53"/>
  <c r="AB17" i="53" s="1"/>
  <c r="Z17" i="53"/>
  <c r="AA16" i="53"/>
  <c r="Z16" i="53"/>
  <c r="AA15" i="53"/>
  <c r="Z15" i="53"/>
  <c r="AA14" i="53"/>
  <c r="Z14" i="53"/>
  <c r="AA13" i="53"/>
  <c r="AB13" i="53" s="1"/>
  <c r="Z13" i="53"/>
  <c r="AA12" i="53"/>
  <c r="AB12" i="53" s="1"/>
  <c r="Z12" i="53"/>
  <c r="AB11" i="53"/>
  <c r="AA11" i="53"/>
  <c r="Z11" i="53"/>
  <c r="AA10" i="53"/>
  <c r="AB10" i="53" s="1"/>
  <c r="Z10" i="53"/>
  <c r="AA9" i="53"/>
  <c r="AB9" i="53" s="1"/>
  <c r="Z9" i="53"/>
  <c r="AA8" i="53"/>
  <c r="AB8" i="53" s="1"/>
  <c r="Z8" i="53"/>
  <c r="AA7" i="53"/>
  <c r="Z7" i="53"/>
  <c r="F5" i="53"/>
  <c r="G5" i="53" s="1"/>
  <c r="H5" i="53" s="1"/>
  <c r="I5" i="53" s="1"/>
  <c r="J5" i="53" s="1"/>
  <c r="K5" i="53" s="1"/>
  <c r="L5" i="53" s="1"/>
  <c r="M5" i="53" s="1"/>
  <c r="N5" i="53" s="1"/>
  <c r="O5" i="53" s="1"/>
  <c r="P5" i="53" s="1"/>
  <c r="Q5" i="53" s="1"/>
  <c r="R5" i="53" s="1"/>
  <c r="S5" i="53" s="1"/>
  <c r="T5" i="53" s="1"/>
  <c r="U5" i="53" s="1"/>
  <c r="V5" i="53" s="1"/>
  <c r="W5" i="53" s="1"/>
  <c r="X5" i="53" s="1"/>
  <c r="Y5" i="53" s="1"/>
  <c r="Z2" i="53"/>
  <c r="D2" i="53"/>
  <c r="A2" i="53"/>
  <c r="AA30" i="52"/>
  <c r="Z30" i="52"/>
  <c r="AB30" i="52" s="1"/>
  <c r="AA29" i="52"/>
  <c r="AB29" i="52" s="1"/>
  <c r="Z29" i="52"/>
  <c r="AA28" i="52"/>
  <c r="Z28" i="52"/>
  <c r="AA27" i="52"/>
  <c r="AB27" i="52" s="1"/>
  <c r="Z27" i="52"/>
  <c r="AA26" i="52"/>
  <c r="Z26" i="52"/>
  <c r="AA25" i="52"/>
  <c r="AB25" i="52" s="1"/>
  <c r="Z25" i="52"/>
  <c r="AA24" i="52"/>
  <c r="Z24" i="52"/>
  <c r="AA23" i="52"/>
  <c r="AB23" i="52" s="1"/>
  <c r="Z23" i="52"/>
  <c r="AA22" i="52"/>
  <c r="Z22" i="52"/>
  <c r="AA21" i="52"/>
  <c r="AB21" i="52" s="1"/>
  <c r="Z21" i="52"/>
  <c r="AA20" i="52"/>
  <c r="Z20" i="52"/>
  <c r="AA19" i="52"/>
  <c r="AB19" i="52" s="1"/>
  <c r="Z19" i="52"/>
  <c r="AA18" i="52"/>
  <c r="Z18" i="52"/>
  <c r="AA17" i="52"/>
  <c r="AB17" i="52" s="1"/>
  <c r="Z17" i="52"/>
  <c r="AA16" i="52"/>
  <c r="Z16" i="52"/>
  <c r="AA15" i="52"/>
  <c r="Z15" i="52"/>
  <c r="AA14" i="52"/>
  <c r="Z14" i="52"/>
  <c r="AA13" i="52"/>
  <c r="Z13" i="52"/>
  <c r="AB13" i="52" s="1"/>
  <c r="AA12" i="52"/>
  <c r="AB12" i="52" s="1"/>
  <c r="Z12" i="52"/>
  <c r="AA11" i="52"/>
  <c r="Z11" i="52"/>
  <c r="AA10" i="52"/>
  <c r="AB10" i="52" s="1"/>
  <c r="Z10" i="52"/>
  <c r="AA9" i="52"/>
  <c r="Z9" i="52"/>
  <c r="AB9" i="52" s="1"/>
  <c r="AA8" i="52"/>
  <c r="AB8" i="52" s="1"/>
  <c r="Z8" i="52"/>
  <c r="AA7" i="52"/>
  <c r="Z7" i="52"/>
  <c r="F5" i="52"/>
  <c r="G5" i="52" s="1"/>
  <c r="H5" i="52" s="1"/>
  <c r="I5" i="52" s="1"/>
  <c r="J5" i="52" s="1"/>
  <c r="K5" i="52" s="1"/>
  <c r="L5" i="52" s="1"/>
  <c r="M5" i="52" s="1"/>
  <c r="N5" i="52" s="1"/>
  <c r="O5" i="52" s="1"/>
  <c r="P5" i="52" s="1"/>
  <c r="Q5" i="52" s="1"/>
  <c r="R5" i="52" s="1"/>
  <c r="S5" i="52" s="1"/>
  <c r="T5" i="52" s="1"/>
  <c r="U5" i="52" s="1"/>
  <c r="V5" i="52" s="1"/>
  <c r="W5" i="52" s="1"/>
  <c r="X5" i="52" s="1"/>
  <c r="Y5" i="52" s="1"/>
  <c r="Z2" i="52"/>
  <c r="D2" i="52"/>
  <c r="A2" i="52"/>
  <c r="AA30" i="51"/>
  <c r="AB30" i="51" s="1"/>
  <c r="Z30" i="51"/>
  <c r="AA29" i="51"/>
  <c r="AB29" i="51" s="1"/>
  <c r="Z29" i="51"/>
  <c r="AA28" i="51"/>
  <c r="AB28" i="51" s="1"/>
  <c r="Z28" i="51"/>
  <c r="AA27" i="51"/>
  <c r="AB27" i="51" s="1"/>
  <c r="Z27" i="51"/>
  <c r="AA26" i="51"/>
  <c r="AB26" i="51" s="1"/>
  <c r="Z26" i="51"/>
  <c r="AA25" i="51"/>
  <c r="AB25" i="51" s="1"/>
  <c r="Z25" i="51"/>
  <c r="AA24" i="51"/>
  <c r="AB24" i="51" s="1"/>
  <c r="Z24" i="51"/>
  <c r="AA23" i="51"/>
  <c r="AB23" i="51" s="1"/>
  <c r="Z23" i="51"/>
  <c r="AA22" i="51"/>
  <c r="AB22" i="51" s="1"/>
  <c r="Z22" i="51"/>
  <c r="AA21" i="51"/>
  <c r="AB21" i="51" s="1"/>
  <c r="Z21" i="51"/>
  <c r="AA20" i="51"/>
  <c r="AB20" i="51" s="1"/>
  <c r="Z20" i="51"/>
  <c r="AA19" i="51"/>
  <c r="AB19" i="51" s="1"/>
  <c r="Z19" i="51"/>
  <c r="AA18" i="51"/>
  <c r="AB18" i="51" s="1"/>
  <c r="Z18" i="51"/>
  <c r="AA17" i="51"/>
  <c r="AB17" i="51" s="1"/>
  <c r="Z17" i="51"/>
  <c r="AA16" i="51"/>
  <c r="Z16" i="51"/>
  <c r="AA15" i="51"/>
  <c r="Z15" i="51"/>
  <c r="AA14" i="51"/>
  <c r="Z14" i="51"/>
  <c r="AA13" i="51"/>
  <c r="AB13" i="51" s="1"/>
  <c r="Z13" i="51"/>
  <c r="AA12" i="51"/>
  <c r="AB12" i="51" s="1"/>
  <c r="Z12" i="51"/>
  <c r="AB11" i="51"/>
  <c r="AA11" i="51"/>
  <c r="Z11" i="51"/>
  <c r="AA10" i="51"/>
  <c r="AB10" i="51" s="1"/>
  <c r="Z10" i="51"/>
  <c r="AA9" i="51"/>
  <c r="AB9" i="51" s="1"/>
  <c r="Z9" i="51"/>
  <c r="AA8" i="51"/>
  <c r="AB8" i="51" s="1"/>
  <c r="Z8" i="51"/>
  <c r="AA7" i="51"/>
  <c r="Z7" i="51"/>
  <c r="F5" i="51"/>
  <c r="G5" i="51" s="1"/>
  <c r="H5" i="51" s="1"/>
  <c r="I5" i="51" s="1"/>
  <c r="J5" i="51" s="1"/>
  <c r="K5" i="51" s="1"/>
  <c r="L5" i="51" s="1"/>
  <c r="M5" i="51" s="1"/>
  <c r="N5" i="51" s="1"/>
  <c r="O5" i="51" s="1"/>
  <c r="P5" i="51" s="1"/>
  <c r="Q5" i="51" s="1"/>
  <c r="R5" i="51" s="1"/>
  <c r="S5" i="51" s="1"/>
  <c r="T5" i="51" s="1"/>
  <c r="U5" i="51" s="1"/>
  <c r="V5" i="51" s="1"/>
  <c r="W5" i="51" s="1"/>
  <c r="X5" i="51" s="1"/>
  <c r="Y5" i="51" s="1"/>
  <c r="Z2" i="51"/>
  <c r="D2" i="51"/>
  <c r="A2" i="51"/>
  <c r="AB11" i="52" l="1"/>
  <c r="AB18" i="52"/>
  <c r="AB20" i="52"/>
  <c r="AB22" i="52"/>
  <c r="AB24" i="52"/>
  <c r="AB26" i="52"/>
  <c r="AB28" i="52"/>
  <c r="AB7" i="54"/>
  <c r="AB33" i="54" s="1"/>
  <c r="AB7" i="53"/>
  <c r="AB33" i="53" s="1"/>
  <c r="AB7" i="52"/>
  <c r="AB7" i="51"/>
  <c r="AB33" i="51" s="1"/>
  <c r="AA8" i="5"/>
  <c r="AA9" i="5"/>
  <c r="AA10" i="5"/>
  <c r="AA11" i="5"/>
  <c r="AA12" i="5"/>
  <c r="AA13" i="5"/>
  <c r="AA14" i="5"/>
  <c r="AA15" i="5"/>
  <c r="AA16" i="5"/>
  <c r="AA17" i="5"/>
  <c r="AA18" i="5"/>
  <c r="AA19" i="5"/>
  <c r="AA20" i="5"/>
  <c r="AA21" i="5"/>
  <c r="AA22" i="5"/>
  <c r="AA23" i="5"/>
  <c r="AA24" i="5"/>
  <c r="AA25" i="5"/>
  <c r="AA26" i="5"/>
  <c r="AA27" i="5"/>
  <c r="AA28" i="5"/>
  <c r="AA29" i="5"/>
  <c r="AA30" i="5"/>
  <c r="AA7" i="5"/>
  <c r="AB33" i="52" l="1"/>
  <c r="AA30" i="48"/>
  <c r="Z30" i="48"/>
  <c r="AA29" i="48"/>
  <c r="Z29" i="48"/>
  <c r="AA28" i="48"/>
  <c r="Z28" i="48"/>
  <c r="AA27" i="48"/>
  <c r="Z27" i="48"/>
  <c r="AA26" i="48"/>
  <c r="Z26" i="48"/>
  <c r="AA25" i="48"/>
  <c r="Z25" i="48"/>
  <c r="AA24" i="48"/>
  <c r="Z24" i="48"/>
  <c r="AA23" i="48"/>
  <c r="Z23" i="48"/>
  <c r="AA22" i="48"/>
  <c r="Z22" i="48"/>
  <c r="AA21" i="48"/>
  <c r="Z21" i="48"/>
  <c r="AA20" i="48"/>
  <c r="Z20" i="48"/>
  <c r="AA19" i="48"/>
  <c r="Z19" i="48"/>
  <c r="AA18" i="48"/>
  <c r="Z18" i="48"/>
  <c r="AA17" i="48"/>
  <c r="Z17" i="48"/>
  <c r="AA16" i="48"/>
  <c r="Z16" i="48"/>
  <c r="AA15" i="48"/>
  <c r="Z15" i="48"/>
  <c r="AA14" i="48"/>
  <c r="Z14" i="48"/>
  <c r="AA13" i="48"/>
  <c r="Z13" i="48"/>
  <c r="AA12" i="48"/>
  <c r="Z12" i="48"/>
  <c r="AA11" i="48"/>
  <c r="Z11" i="48"/>
  <c r="AA10" i="48"/>
  <c r="Z10" i="48"/>
  <c r="AA9" i="48"/>
  <c r="Z9" i="48"/>
  <c r="AA8" i="48"/>
  <c r="Z8" i="48"/>
  <c r="AA7" i="48"/>
  <c r="Z7" i="48"/>
  <c r="F5" i="48"/>
  <c r="G5" i="48" s="1"/>
  <c r="H5" i="48" s="1"/>
  <c r="I5" i="48" s="1"/>
  <c r="J5" i="48" s="1"/>
  <c r="K5" i="48" s="1"/>
  <c r="L5" i="48" s="1"/>
  <c r="M5" i="48" s="1"/>
  <c r="N5" i="48" s="1"/>
  <c r="O5" i="48" s="1"/>
  <c r="P5" i="48" s="1"/>
  <c r="Q5" i="48" s="1"/>
  <c r="R5" i="48" s="1"/>
  <c r="S5" i="48" s="1"/>
  <c r="T5" i="48" s="1"/>
  <c r="U5" i="48" s="1"/>
  <c r="V5" i="48" s="1"/>
  <c r="W5" i="48" s="1"/>
  <c r="X5" i="48" s="1"/>
  <c r="Y5" i="48" s="1"/>
  <c r="AB2" i="48"/>
  <c r="G2" i="48"/>
  <c r="A2" i="48"/>
  <c r="AA30" i="47"/>
  <c r="Z30" i="47"/>
  <c r="AA29" i="47"/>
  <c r="Z29" i="47"/>
  <c r="AA28" i="47"/>
  <c r="Z28" i="47"/>
  <c r="AA27" i="47"/>
  <c r="Z27" i="47"/>
  <c r="AA26" i="47"/>
  <c r="Z26" i="47"/>
  <c r="AA25" i="47"/>
  <c r="Z25" i="47"/>
  <c r="AA24" i="47"/>
  <c r="Z24" i="47"/>
  <c r="AA23" i="47"/>
  <c r="Z23" i="47"/>
  <c r="AA22" i="47"/>
  <c r="Z22" i="47"/>
  <c r="AA21" i="47"/>
  <c r="Z21" i="47"/>
  <c r="AA20" i="47"/>
  <c r="Z20" i="47"/>
  <c r="AA19" i="47"/>
  <c r="Z19" i="47"/>
  <c r="AA18" i="47"/>
  <c r="Z18" i="47"/>
  <c r="AA17" i="47"/>
  <c r="Z17" i="47"/>
  <c r="AA16" i="47"/>
  <c r="Z16" i="47"/>
  <c r="AA15" i="47"/>
  <c r="Z15" i="47"/>
  <c r="AA14" i="47"/>
  <c r="Z14" i="47"/>
  <c r="AA13" i="47"/>
  <c r="Z13" i="47"/>
  <c r="AA12" i="47"/>
  <c r="Z12" i="47"/>
  <c r="AA11" i="47"/>
  <c r="Z11" i="47"/>
  <c r="AA10" i="47"/>
  <c r="Z10" i="47"/>
  <c r="AA9" i="47"/>
  <c r="Z9" i="47"/>
  <c r="AA8" i="47"/>
  <c r="Z8" i="47"/>
  <c r="AA7" i="47"/>
  <c r="Z7" i="47"/>
  <c r="F5" i="47"/>
  <c r="G5" i="47" s="1"/>
  <c r="H5" i="47" s="1"/>
  <c r="I5" i="47" s="1"/>
  <c r="J5" i="47" s="1"/>
  <c r="K5" i="47" s="1"/>
  <c r="L5" i="47" s="1"/>
  <c r="M5" i="47" s="1"/>
  <c r="N5" i="47" s="1"/>
  <c r="O5" i="47" s="1"/>
  <c r="P5" i="47" s="1"/>
  <c r="Q5" i="47" s="1"/>
  <c r="R5" i="47" s="1"/>
  <c r="S5" i="47" s="1"/>
  <c r="T5" i="47" s="1"/>
  <c r="U5" i="47" s="1"/>
  <c r="V5" i="47" s="1"/>
  <c r="W5" i="47" s="1"/>
  <c r="X5" i="47" s="1"/>
  <c r="Y5" i="47" s="1"/>
  <c r="AB2" i="47"/>
  <c r="G2" i="47"/>
  <c r="A2" i="47"/>
  <c r="AA30" i="46"/>
  <c r="Z30" i="46"/>
  <c r="AA29" i="46"/>
  <c r="Z29" i="46"/>
  <c r="AA28" i="46"/>
  <c r="Z28" i="46"/>
  <c r="AA27" i="46"/>
  <c r="Z27" i="46"/>
  <c r="AA26" i="46"/>
  <c r="Z26" i="46"/>
  <c r="AA25" i="46"/>
  <c r="Z25" i="46"/>
  <c r="AA24" i="46"/>
  <c r="Z24" i="46"/>
  <c r="AA23" i="46"/>
  <c r="Z23" i="46"/>
  <c r="AA22" i="46"/>
  <c r="Z22" i="46"/>
  <c r="AA21" i="46"/>
  <c r="Z21" i="46"/>
  <c r="AA20" i="46"/>
  <c r="Z20" i="46"/>
  <c r="AA19" i="46"/>
  <c r="Z19" i="46"/>
  <c r="AA18" i="46"/>
  <c r="Z18" i="46"/>
  <c r="AA17" i="46"/>
  <c r="Z17" i="46"/>
  <c r="AA16" i="46"/>
  <c r="Z16" i="46"/>
  <c r="AA15" i="46"/>
  <c r="Z15" i="46"/>
  <c r="AA14" i="46"/>
  <c r="Z14" i="46"/>
  <c r="AA13" i="46"/>
  <c r="Z13" i="46"/>
  <c r="AA12" i="46"/>
  <c r="Z12" i="46"/>
  <c r="AA11" i="46"/>
  <c r="Z11" i="46"/>
  <c r="AA10" i="46"/>
  <c r="Z10" i="46"/>
  <c r="AA9" i="46"/>
  <c r="Z9" i="46"/>
  <c r="AA8" i="46"/>
  <c r="Z8" i="46"/>
  <c r="AA7" i="46"/>
  <c r="Z7" i="46"/>
  <c r="F5" i="46"/>
  <c r="G5" i="46" s="1"/>
  <c r="H5" i="46" s="1"/>
  <c r="I5" i="46" s="1"/>
  <c r="J5" i="46" s="1"/>
  <c r="K5" i="46" s="1"/>
  <c r="L5" i="46" s="1"/>
  <c r="M5" i="46" s="1"/>
  <c r="N5" i="46" s="1"/>
  <c r="O5" i="46" s="1"/>
  <c r="P5" i="46" s="1"/>
  <c r="Q5" i="46" s="1"/>
  <c r="R5" i="46" s="1"/>
  <c r="S5" i="46" s="1"/>
  <c r="T5" i="46" s="1"/>
  <c r="U5" i="46" s="1"/>
  <c r="V5" i="46" s="1"/>
  <c r="W5" i="46" s="1"/>
  <c r="X5" i="46" s="1"/>
  <c r="Y5" i="46" s="1"/>
  <c r="AB2" i="46"/>
  <c r="G2" i="46"/>
  <c r="A2" i="46"/>
  <c r="AA30" i="45"/>
  <c r="Z30" i="45"/>
  <c r="AA29" i="45"/>
  <c r="Z29" i="45"/>
  <c r="AA28" i="45"/>
  <c r="Z28" i="45"/>
  <c r="AA27" i="45"/>
  <c r="Z27" i="45"/>
  <c r="AA26" i="45"/>
  <c r="Z26" i="45"/>
  <c r="AA25" i="45"/>
  <c r="Z25" i="45"/>
  <c r="AA24" i="45"/>
  <c r="Z24" i="45"/>
  <c r="AA23" i="45"/>
  <c r="Z23" i="45"/>
  <c r="AA22" i="45"/>
  <c r="Z22" i="45"/>
  <c r="AA21" i="45"/>
  <c r="Z21" i="45"/>
  <c r="AA20" i="45"/>
  <c r="Z20" i="45"/>
  <c r="AA19" i="45"/>
  <c r="Z19" i="45"/>
  <c r="AA18" i="45"/>
  <c r="Z18" i="45"/>
  <c r="AA17" i="45"/>
  <c r="Z17" i="45"/>
  <c r="AA16" i="45"/>
  <c r="Z16" i="45"/>
  <c r="AA15" i="45"/>
  <c r="Z15" i="45"/>
  <c r="AA14" i="45"/>
  <c r="Z14" i="45"/>
  <c r="AA13" i="45"/>
  <c r="Z13" i="45"/>
  <c r="AA12" i="45"/>
  <c r="Z12" i="45"/>
  <c r="AA11" i="45"/>
  <c r="Z11" i="45"/>
  <c r="AA10" i="45"/>
  <c r="Z10" i="45"/>
  <c r="AA9" i="45"/>
  <c r="Z9" i="45"/>
  <c r="AA8" i="45"/>
  <c r="Z8" i="45"/>
  <c r="AA7" i="45"/>
  <c r="Z7" i="45"/>
  <c r="F5" i="45"/>
  <c r="G5" i="45" s="1"/>
  <c r="H5" i="45" s="1"/>
  <c r="I5" i="45" s="1"/>
  <c r="J5" i="45" s="1"/>
  <c r="K5" i="45" s="1"/>
  <c r="L5" i="45" s="1"/>
  <c r="M5" i="45" s="1"/>
  <c r="N5" i="45" s="1"/>
  <c r="O5" i="45" s="1"/>
  <c r="P5" i="45" s="1"/>
  <c r="Q5" i="45" s="1"/>
  <c r="R5" i="45" s="1"/>
  <c r="S5" i="45" s="1"/>
  <c r="T5" i="45" s="1"/>
  <c r="U5" i="45" s="1"/>
  <c r="V5" i="45" s="1"/>
  <c r="W5" i="45" s="1"/>
  <c r="X5" i="45" s="1"/>
  <c r="Y5" i="45" s="1"/>
  <c r="AB2" i="45"/>
  <c r="G2" i="45"/>
  <c r="A2" i="45"/>
  <c r="Z33" i="47" l="1"/>
  <c r="AB33" i="46"/>
  <c r="Z33" i="46"/>
  <c r="AB33" i="48"/>
  <c r="AB33" i="47"/>
  <c r="Z33" i="48"/>
  <c r="AB33" i="45"/>
  <c r="Z33" i="45"/>
  <c r="J10" i="1" l="1"/>
  <c r="Z16" i="5"/>
  <c r="Z15" i="5"/>
  <c r="Z14" i="5"/>
  <c r="AA15" i="13"/>
  <c r="Z15" i="13"/>
  <c r="AA14" i="13"/>
  <c r="Z14" i="13"/>
  <c r="AA13" i="13"/>
  <c r="Z13" i="13"/>
  <c r="AB30" i="5" l="1"/>
  <c r="AB26" i="5"/>
  <c r="AB11" i="5"/>
  <c r="F5" i="5"/>
  <c r="G5" i="5" s="1"/>
  <c r="H5" i="5" s="1"/>
  <c r="I5" i="5" s="1"/>
  <c r="J5" i="5" s="1"/>
  <c r="K5" i="5" s="1"/>
  <c r="L5" i="5" s="1"/>
  <c r="M5" i="5" s="1"/>
  <c r="N5" i="5" s="1"/>
  <c r="O5" i="5" s="1"/>
  <c r="P5" i="5" s="1"/>
  <c r="Q5" i="5" s="1"/>
  <c r="R5" i="5" s="1"/>
  <c r="S5" i="5" s="1"/>
  <c r="T5" i="5" s="1"/>
  <c r="U5" i="5" s="1"/>
  <c r="V5" i="5" s="1"/>
  <c r="W5" i="5" s="1"/>
  <c r="X5" i="5" s="1"/>
  <c r="Y5" i="5" s="1"/>
  <c r="Z30" i="5"/>
  <c r="Z29" i="5"/>
  <c r="Z28" i="5"/>
  <c r="Z27" i="5"/>
  <c r="Z26" i="5"/>
  <c r="Z25" i="5"/>
  <c r="Z24" i="5"/>
  <c r="Z23" i="5"/>
  <c r="Z22" i="5"/>
  <c r="AB22" i="5" s="1"/>
  <c r="Z21" i="5"/>
  <c r="Z20" i="5"/>
  <c r="Z19" i="5"/>
  <c r="Z18" i="5"/>
  <c r="AB18" i="5" s="1"/>
  <c r="Z17" i="5"/>
  <c r="Z13" i="5"/>
  <c r="Z12" i="5"/>
  <c r="Z11" i="5"/>
  <c r="Z10" i="5"/>
  <c r="Z9" i="5"/>
  <c r="Z8" i="5"/>
  <c r="Z7" i="5"/>
  <c r="H10" i="10" s="1"/>
  <c r="AB12" i="5" l="1"/>
  <c r="AB19" i="5"/>
  <c r="AB23" i="5"/>
  <c r="AB27" i="5"/>
  <c r="AB10" i="5"/>
  <c r="AB17" i="5"/>
  <c r="AB21" i="5"/>
  <c r="AB25" i="5"/>
  <c r="AB29" i="5"/>
  <c r="AB8" i="5"/>
  <c r="AB9" i="5"/>
  <c r="AB13" i="5"/>
  <c r="AB20" i="5"/>
  <c r="AB24" i="5"/>
  <c r="AB28" i="5"/>
  <c r="AB7" i="5"/>
  <c r="F5" i="13"/>
  <c r="H5" i="13" s="1"/>
  <c r="I5" i="13" s="1"/>
  <c r="J5" i="13" s="1"/>
  <c r="K5" i="13" s="1"/>
  <c r="L5" i="13" s="1"/>
  <c r="M5" i="13" s="1"/>
  <c r="N5" i="13" s="1"/>
  <c r="O5" i="13" s="1"/>
  <c r="P5" i="13" s="1"/>
  <c r="Q5" i="13" s="1"/>
  <c r="R5" i="13" s="1"/>
  <c r="S5" i="13" s="1"/>
  <c r="T5" i="13" s="1"/>
  <c r="U5" i="13" s="1"/>
  <c r="V5" i="13" s="1"/>
  <c r="W5" i="13" s="1"/>
  <c r="X5" i="13" s="1"/>
  <c r="Y5" i="13" s="1"/>
  <c r="G2" i="13"/>
  <c r="AA30" i="13"/>
  <c r="AA29" i="13"/>
  <c r="AA28" i="13"/>
  <c r="AA27" i="13"/>
  <c r="AA26" i="13"/>
  <c r="AA25" i="13"/>
  <c r="AA24" i="13"/>
  <c r="AA23" i="13"/>
  <c r="AA22" i="13"/>
  <c r="AA21" i="13"/>
  <c r="AA20" i="13"/>
  <c r="AA19" i="13"/>
  <c r="AA18" i="13"/>
  <c r="AA17" i="13"/>
  <c r="AA16" i="13"/>
  <c r="AA12" i="13"/>
  <c r="AA11" i="13"/>
  <c r="AA10" i="13"/>
  <c r="AA9" i="13"/>
  <c r="AA8" i="13"/>
  <c r="AA7" i="13"/>
  <c r="J24" i="1" l="1"/>
  <c r="J23" i="1"/>
  <c r="J22" i="1"/>
  <c r="J21" i="1"/>
  <c r="J20" i="1"/>
  <c r="J19" i="1"/>
  <c r="J18" i="1"/>
  <c r="J17" i="1"/>
  <c r="J16" i="1"/>
  <c r="J15" i="1"/>
  <c r="J14" i="1"/>
  <c r="J13" i="1"/>
  <c r="J12" i="1"/>
  <c r="J11" i="1"/>
  <c r="J9" i="1"/>
  <c r="J8" i="1"/>
  <c r="J7" i="1"/>
  <c r="Z30" i="13"/>
  <c r="Z29" i="13"/>
  <c r="Z28" i="13"/>
  <c r="Z27" i="13"/>
  <c r="Z26" i="13"/>
  <c r="Z25" i="13"/>
  <c r="Z24" i="13"/>
  <c r="Z23" i="13"/>
  <c r="Z22" i="13"/>
  <c r="Z21" i="13"/>
  <c r="Z20" i="13"/>
  <c r="Z19" i="13"/>
  <c r="Z18" i="13"/>
  <c r="Z17" i="13"/>
  <c r="Z16" i="13"/>
  <c r="Z12" i="13"/>
  <c r="Z11" i="13"/>
  <c r="Z10" i="13"/>
  <c r="Z9" i="13"/>
  <c r="Z8" i="13"/>
  <c r="AB33" i="13" l="1"/>
  <c r="H8" i="10" s="1"/>
  <c r="Z7" i="13"/>
  <c r="Z33" i="13" s="1"/>
  <c r="H6" i="10" s="1"/>
  <c r="AB2" i="13"/>
  <c r="A2" i="13"/>
  <c r="A2" i="6" l="1"/>
  <c r="E2" i="6"/>
  <c r="C2" i="6"/>
  <c r="I2" i="1"/>
  <c r="D2" i="1"/>
  <c r="A2" i="1"/>
  <c r="Z2" i="5"/>
  <c r="D2" i="5"/>
  <c r="A2" i="5"/>
  <c r="J2" i="9"/>
  <c r="F2" i="9"/>
  <c r="A2" i="9"/>
  <c r="G19" i="9" l="1"/>
  <c r="G18" i="9"/>
  <c r="G17" i="9"/>
  <c r="G16" i="9"/>
  <c r="I16" i="9" s="1"/>
  <c r="I15" i="9"/>
  <c r="G15" i="9"/>
  <c r="I14" i="9"/>
  <c r="G14" i="9"/>
  <c r="I13" i="9"/>
  <c r="I12" i="9"/>
  <c r="G11" i="9"/>
  <c r="G10" i="9"/>
  <c r="G9" i="9"/>
  <c r="I21" i="9" l="1"/>
  <c r="G21" i="9"/>
  <c r="AB25" i="48" l="1"/>
  <c r="AC25" i="48" s="1"/>
  <c r="AD25" i="48" s="1"/>
  <c r="AB13" i="48"/>
  <c r="AC13" i="48" s="1"/>
  <c r="AD13" i="48" s="1"/>
  <c r="AB10" i="47"/>
  <c r="AC10" i="47" s="1"/>
  <c r="AD10" i="47" s="1"/>
  <c r="AB28" i="46"/>
  <c r="AC28" i="46" s="1"/>
  <c r="AD28" i="46" s="1"/>
  <c r="AB16" i="46"/>
  <c r="AC16" i="46" s="1"/>
  <c r="AD16" i="46" s="1"/>
  <c r="AB22" i="45"/>
  <c r="AC22" i="45" s="1"/>
  <c r="AD22" i="45" s="1"/>
  <c r="AB22" i="48"/>
  <c r="AC22" i="48" s="1"/>
  <c r="AD22" i="48" s="1"/>
  <c r="AB10" i="48"/>
  <c r="AC10" i="48" s="1"/>
  <c r="AD10" i="48" s="1"/>
  <c r="AB28" i="47"/>
  <c r="AC28" i="47" s="1"/>
  <c r="AD28" i="47" s="1"/>
  <c r="AB19" i="47"/>
  <c r="AC19" i="47" s="1"/>
  <c r="AD19" i="47" s="1"/>
  <c r="AB7" i="47"/>
  <c r="AC7" i="47" s="1"/>
  <c r="AD7" i="47" s="1"/>
  <c r="AB25" i="46"/>
  <c r="AC25" i="46" s="1"/>
  <c r="AD25" i="46" s="1"/>
  <c r="AB13" i="46"/>
  <c r="AC13" i="46" s="1"/>
  <c r="AD13" i="46" s="1"/>
  <c r="AB19" i="45"/>
  <c r="AC19" i="45" s="1"/>
  <c r="AD19" i="45" s="1"/>
  <c r="AB10" i="45"/>
  <c r="AC10" i="45" s="1"/>
  <c r="AD10" i="45" s="1"/>
  <c r="AB28" i="48"/>
  <c r="AC28" i="48" s="1"/>
  <c r="AD28" i="48" s="1"/>
  <c r="AB19" i="48"/>
  <c r="AC19" i="48" s="1"/>
  <c r="AD19" i="48" s="1"/>
  <c r="AB7" i="48"/>
  <c r="AC7" i="48" s="1"/>
  <c r="AD7" i="48" s="1"/>
  <c r="AB25" i="47"/>
  <c r="AC25" i="47" s="1"/>
  <c r="AD25" i="47" s="1"/>
  <c r="AB16" i="45"/>
  <c r="AC16" i="45" s="1"/>
  <c r="AD16" i="45" s="1"/>
  <c r="AB10" i="46"/>
  <c r="AC10" i="46" s="1"/>
  <c r="AD10" i="46" s="1"/>
  <c r="AB28" i="45"/>
  <c r="AC28" i="45" s="1"/>
  <c r="AD28" i="45" s="1"/>
  <c r="AB7" i="45"/>
  <c r="AC7" i="45" s="1"/>
  <c r="AD7" i="45" s="1"/>
  <c r="AB16" i="47"/>
  <c r="AC16" i="47" s="1"/>
  <c r="AD16" i="47" s="1"/>
  <c r="AB22" i="46"/>
  <c r="AC22" i="46" s="1"/>
  <c r="AD22" i="46" s="1"/>
  <c r="AB22" i="47"/>
  <c r="AC22" i="47" s="1"/>
  <c r="AD22" i="47" s="1"/>
  <c r="AB25" i="45"/>
  <c r="AC25" i="45" s="1"/>
  <c r="AD25" i="45" s="1"/>
  <c r="AB13" i="47"/>
  <c r="AC13" i="47" s="1"/>
  <c r="AD13" i="47" s="1"/>
  <c r="AB16" i="48"/>
  <c r="AC16" i="48" s="1"/>
  <c r="AD16" i="48" s="1"/>
  <c r="AB19" i="46"/>
  <c r="AC19" i="46" s="1"/>
  <c r="AD19" i="46" s="1"/>
  <c r="AB13" i="45"/>
  <c r="AC13" i="45" s="1"/>
  <c r="AD13" i="45" s="1"/>
  <c r="AB7" i="46"/>
  <c r="AC7" i="46" s="1"/>
  <c r="AD7" i="46" s="1"/>
  <c r="AB30" i="48"/>
  <c r="AC30" i="48" s="1"/>
  <c r="AD30" i="48" s="1"/>
  <c r="AB26" i="48"/>
  <c r="AC26" i="48" s="1"/>
  <c r="AD26" i="48" s="1"/>
  <c r="AB21" i="48"/>
  <c r="AC21" i="48" s="1"/>
  <c r="AD21" i="48" s="1"/>
  <c r="AB17" i="48"/>
  <c r="AC17" i="48" s="1"/>
  <c r="AD17" i="48" s="1"/>
  <c r="AB9" i="48"/>
  <c r="AC9" i="48" s="1"/>
  <c r="AD9" i="48" s="1"/>
  <c r="AB27" i="47"/>
  <c r="AC27" i="47" s="1"/>
  <c r="AD27" i="47" s="1"/>
  <c r="AB23" i="47"/>
  <c r="AC23" i="47" s="1"/>
  <c r="AD23" i="47" s="1"/>
  <c r="AB18" i="47"/>
  <c r="AC18" i="47" s="1"/>
  <c r="AD18" i="47" s="1"/>
  <c r="AB14" i="47"/>
  <c r="AC14" i="47" s="1"/>
  <c r="AD14" i="47" s="1"/>
  <c r="AB24" i="46"/>
  <c r="AC24" i="46" s="1"/>
  <c r="AD24" i="46" s="1"/>
  <c r="AB20" i="46"/>
  <c r="AC20" i="46" s="1"/>
  <c r="AD20" i="46" s="1"/>
  <c r="AB12" i="46"/>
  <c r="AC12" i="46" s="1"/>
  <c r="AD12" i="46" s="1"/>
  <c r="AB8" i="46"/>
  <c r="AC8" i="46" s="1"/>
  <c r="AD8" i="46" s="1"/>
  <c r="AB30" i="45"/>
  <c r="AC30" i="45" s="1"/>
  <c r="AD30" i="45" s="1"/>
  <c r="AB26" i="45"/>
  <c r="AC26" i="45" s="1"/>
  <c r="AD26" i="45" s="1"/>
  <c r="AB18" i="45"/>
  <c r="AC18" i="45" s="1"/>
  <c r="AD18" i="45" s="1"/>
  <c r="AB14" i="45"/>
  <c r="AC14" i="45" s="1"/>
  <c r="AD14" i="45" s="1"/>
  <c r="AB9" i="45"/>
  <c r="AC9" i="45" s="1"/>
  <c r="AD9" i="45" s="1"/>
  <c r="AB27" i="48"/>
  <c r="AC27" i="48" s="1"/>
  <c r="AD27" i="48" s="1"/>
  <c r="AB18" i="48"/>
  <c r="AC18" i="48" s="1"/>
  <c r="AD18" i="48" s="1"/>
  <c r="AB14" i="48"/>
  <c r="AC14" i="48" s="1"/>
  <c r="AD14" i="48" s="1"/>
  <c r="AB24" i="47"/>
  <c r="AC24" i="47" s="1"/>
  <c r="AD24" i="47" s="1"/>
  <c r="AB15" i="47"/>
  <c r="AC15" i="47" s="1"/>
  <c r="AD15" i="47" s="1"/>
  <c r="AB11" i="47"/>
  <c r="AC11" i="47" s="1"/>
  <c r="AD11" i="47" s="1"/>
  <c r="AB29" i="46"/>
  <c r="AC29" i="46" s="1"/>
  <c r="AD29" i="46" s="1"/>
  <c r="AB21" i="46"/>
  <c r="AC21" i="46" s="1"/>
  <c r="AD21" i="46" s="1"/>
  <c r="AB17" i="46"/>
  <c r="AC17" i="46" s="1"/>
  <c r="AD17" i="46" s="1"/>
  <c r="AB9" i="46"/>
  <c r="AC9" i="46" s="1"/>
  <c r="AD9" i="46" s="1"/>
  <c r="AB27" i="45"/>
  <c r="AC27" i="45" s="1"/>
  <c r="AD27" i="45" s="1"/>
  <c r="AB23" i="45"/>
  <c r="AC23" i="45" s="1"/>
  <c r="AD23" i="45" s="1"/>
  <c r="AB15" i="45"/>
  <c r="AC15" i="45" s="1"/>
  <c r="AD15" i="45" s="1"/>
  <c r="AB23" i="48"/>
  <c r="AC23" i="48" s="1"/>
  <c r="AD23" i="48" s="1"/>
  <c r="AB15" i="48"/>
  <c r="AC15" i="48" s="1"/>
  <c r="AD15" i="48" s="1"/>
  <c r="AB11" i="48"/>
  <c r="AC11" i="48" s="1"/>
  <c r="AD11" i="48" s="1"/>
  <c r="AB29" i="47"/>
  <c r="AC29" i="47" s="1"/>
  <c r="AD29" i="47" s="1"/>
  <c r="AB20" i="47"/>
  <c r="AC20" i="47" s="1"/>
  <c r="AD20" i="47" s="1"/>
  <c r="AB12" i="47"/>
  <c r="AC12" i="47" s="1"/>
  <c r="AD12" i="47" s="1"/>
  <c r="AB26" i="46"/>
  <c r="AC26" i="46" s="1"/>
  <c r="AD26" i="46" s="1"/>
  <c r="AB11" i="45"/>
  <c r="AC11" i="45" s="1"/>
  <c r="AD11" i="45" s="1"/>
  <c r="AB29" i="48"/>
  <c r="AC29" i="48" s="1"/>
  <c r="AD29" i="48" s="1"/>
  <c r="AB20" i="45"/>
  <c r="AC20" i="45" s="1"/>
  <c r="AD20" i="45" s="1"/>
  <c r="AB8" i="47"/>
  <c r="AC8" i="47" s="1"/>
  <c r="AD8" i="47" s="1"/>
  <c r="AB30" i="46"/>
  <c r="AC30" i="46" s="1"/>
  <c r="AD30" i="46" s="1"/>
  <c r="AB18" i="46"/>
  <c r="AC18" i="46" s="1"/>
  <c r="AD18" i="46" s="1"/>
  <c r="AB14" i="46"/>
  <c r="AC14" i="46" s="1"/>
  <c r="AD14" i="46" s="1"/>
  <c r="AB24" i="45"/>
  <c r="AC24" i="45" s="1"/>
  <c r="AD24" i="45" s="1"/>
  <c r="AB24" i="48"/>
  <c r="AC24" i="48" s="1"/>
  <c r="AD24" i="48" s="1"/>
  <c r="AB8" i="48"/>
  <c r="AC8" i="48" s="1"/>
  <c r="AD8" i="48" s="1"/>
  <c r="AB17" i="47"/>
  <c r="AC17" i="47" s="1"/>
  <c r="AD17" i="47" s="1"/>
  <c r="AB27" i="46"/>
  <c r="AC27" i="46" s="1"/>
  <c r="AD27" i="46" s="1"/>
  <c r="AB11" i="46"/>
  <c r="AC11" i="46" s="1"/>
  <c r="AD11" i="46" s="1"/>
  <c r="AB23" i="46"/>
  <c r="AC23" i="46" s="1"/>
  <c r="AD23" i="46" s="1"/>
  <c r="AB20" i="48"/>
  <c r="AC20" i="48" s="1"/>
  <c r="AD20" i="48" s="1"/>
  <c r="AB30" i="47"/>
  <c r="AC30" i="47" s="1"/>
  <c r="AD30" i="47" s="1"/>
  <c r="AB9" i="47"/>
  <c r="AC9" i="47" s="1"/>
  <c r="AD9" i="47" s="1"/>
  <c r="AB17" i="45"/>
  <c r="AC17" i="45" s="1"/>
  <c r="AD17" i="45" s="1"/>
  <c r="AB12" i="45"/>
  <c r="AC12" i="45" s="1"/>
  <c r="AD12" i="45" s="1"/>
  <c r="AB12" i="48"/>
  <c r="AC12" i="48" s="1"/>
  <c r="AD12" i="48" s="1"/>
  <c r="AB26" i="47"/>
  <c r="AC26" i="47" s="1"/>
  <c r="AD26" i="47" s="1"/>
  <c r="AB21" i="47"/>
  <c r="AC21" i="47" s="1"/>
  <c r="AD21" i="47" s="1"/>
  <c r="AB15" i="46"/>
  <c r="AC15" i="46" s="1"/>
  <c r="AD15" i="46" s="1"/>
  <c r="AB29" i="45"/>
  <c r="AC29" i="45" s="1"/>
  <c r="AD29" i="45" s="1"/>
  <c r="AB8" i="45"/>
  <c r="AC8" i="45" s="1"/>
  <c r="AD8" i="45" s="1"/>
  <c r="AB21" i="45"/>
  <c r="AC21" i="45" s="1"/>
  <c r="AD21" i="45" s="1"/>
  <c r="AB29" i="13"/>
  <c r="AB23" i="13"/>
  <c r="AC23" i="13" s="1"/>
  <c r="AD23" i="13" s="1"/>
  <c r="AB17" i="13"/>
  <c r="AB9" i="13"/>
  <c r="AC9" i="13" s="1"/>
  <c r="AD9" i="13" s="1"/>
  <c r="AB27" i="13"/>
  <c r="AC27" i="13" s="1"/>
  <c r="AD27" i="13" s="1"/>
  <c r="AB15" i="13"/>
  <c r="AC15" i="13" s="1"/>
  <c r="AD15" i="13" s="1"/>
  <c r="AB8" i="13"/>
  <c r="AC8" i="13" s="1"/>
  <c r="AD8" i="13" s="1"/>
  <c r="AB24" i="13"/>
  <c r="AC24" i="13" s="1"/>
  <c r="AD24" i="13" s="1"/>
  <c r="AB12" i="13"/>
  <c r="AB21" i="13"/>
  <c r="AC21" i="13" s="1"/>
  <c r="AD21" i="13" s="1"/>
  <c r="AB18" i="13"/>
  <c r="AB11" i="13"/>
  <c r="AC11" i="13" s="1"/>
  <c r="AD11" i="13" s="1"/>
  <c r="AB26" i="13"/>
  <c r="AB20" i="13"/>
  <c r="AC20" i="13" s="1"/>
  <c r="AD20" i="13" s="1"/>
  <c r="AB14" i="13"/>
  <c r="AB30" i="13"/>
  <c r="AC30" i="13" s="1"/>
  <c r="AD30" i="13" s="1"/>
  <c r="AB28" i="13"/>
  <c r="AB16" i="13"/>
  <c r="AC16" i="13" s="1"/>
  <c r="AD16" i="13" s="1"/>
  <c r="AB22" i="13"/>
  <c r="AC22" i="13" s="1"/>
  <c r="AD22" i="13" s="1"/>
  <c r="AB13" i="13"/>
  <c r="AC13" i="13" s="1"/>
  <c r="AD13" i="13" s="1"/>
  <c r="AB19" i="13"/>
  <c r="AC19" i="13" s="1"/>
  <c r="AD19" i="13" s="1"/>
  <c r="AB10" i="13"/>
  <c r="AC10" i="13" s="1"/>
  <c r="AD10" i="13" s="1"/>
  <c r="AB25" i="13"/>
  <c r="AC25" i="13" s="1"/>
  <c r="AD25" i="13" s="1"/>
  <c r="AC14" i="13"/>
  <c r="AD14" i="13" s="1"/>
  <c r="AC12" i="13"/>
  <c r="AD12" i="13" s="1"/>
  <c r="AC17" i="13"/>
  <c r="AD17" i="13" s="1"/>
  <c r="AC26" i="13"/>
  <c r="AD26" i="13" s="1"/>
  <c r="AC18" i="13"/>
  <c r="AD18" i="13" s="1"/>
  <c r="AB7" i="13"/>
  <c r="AC7" i="13" s="1"/>
  <c r="AD7" i="13" s="1"/>
  <c r="AC29" i="13"/>
  <c r="AD29" i="13" s="1"/>
  <c r="AC28" i="13"/>
  <c r="AD28" i="13" s="1"/>
  <c r="AB32" i="48" l="1"/>
  <c r="AB32" i="45"/>
  <c r="Z32" i="45"/>
  <c r="Z32" i="47"/>
  <c r="AB32" i="47"/>
  <c r="Z32" i="48"/>
  <c r="AB32" i="46"/>
  <c r="Z32" i="46"/>
  <c r="Z32" i="13"/>
  <c r="AB32" i="13"/>
  <c r="F25" i="6"/>
  <c r="F14" i="10" s="1"/>
  <c r="AD32" i="48" l="1"/>
  <c r="F8" i="10"/>
  <c r="AD32" i="45"/>
  <c r="AD32" i="46"/>
  <c r="AD32" i="47"/>
  <c r="F6" i="10"/>
  <c r="AD32" i="13"/>
  <c r="AB33" i="5" l="1"/>
  <c r="F10" i="10" s="1"/>
  <c r="J27" i="1" l="1"/>
  <c r="F12" i="10" s="1"/>
  <c r="F16" i="10" l="1"/>
</calcChain>
</file>

<file path=xl/sharedStrings.xml><?xml version="1.0" encoding="utf-8"?>
<sst xmlns="http://schemas.openxmlformats.org/spreadsheetml/2006/main" count="2606" uniqueCount="1097">
  <si>
    <t>D. Fulmer 2017</t>
  </si>
  <si>
    <t>Material Description</t>
  </si>
  <si>
    <t>Material Source</t>
  </si>
  <si>
    <t>Vendor</t>
  </si>
  <si>
    <t>Quantity</t>
  </si>
  <si>
    <t>Unit Price</t>
  </si>
  <si>
    <t>Totals</t>
  </si>
  <si>
    <t>Purchased</t>
  </si>
  <si>
    <t>The undersigned certifies that the information on this sheet is complete and accurate and was obtained from records that are available for audit.</t>
  </si>
  <si>
    <t>CERTIFIED</t>
  </si>
  <si>
    <t>DATE</t>
  </si>
  <si>
    <t>Grand Total=</t>
  </si>
  <si>
    <t>Force Account Labor Summary</t>
  </si>
  <si>
    <t xml:space="preserve">Hourly Rate </t>
  </si>
  <si>
    <t>Fringe%</t>
  </si>
  <si>
    <t>Total Hourly Rate</t>
  </si>
  <si>
    <t xml:space="preserve"> </t>
  </si>
  <si>
    <t>O.T. Total=</t>
  </si>
  <si>
    <t>Force Account Equipment Summary</t>
  </si>
  <si>
    <t>Equipment</t>
  </si>
  <si>
    <t>Cost Code</t>
  </si>
  <si>
    <t>Operator's Name</t>
  </si>
  <si>
    <t>Dates Used</t>
  </si>
  <si>
    <t># Hours Used</t>
  </si>
  <si>
    <t>Equip. Rate</t>
  </si>
  <si>
    <t>Total Cost</t>
  </si>
  <si>
    <t>Contractor</t>
  </si>
  <si>
    <t>Scope of Work</t>
  </si>
  <si>
    <t>Dates Worked</t>
  </si>
  <si>
    <t>Amount</t>
  </si>
  <si>
    <t>TOTAL PAYROLL</t>
  </si>
  <si>
    <t xml:space="preserve">Value </t>
  </si>
  <si>
    <t>Regular Time %</t>
  </si>
  <si>
    <t>Overtime %</t>
  </si>
  <si>
    <t>TOTAL</t>
  </si>
  <si>
    <t>Force Account Fringe Benefit Calculator</t>
  </si>
  <si>
    <t>.</t>
  </si>
  <si>
    <t>Project Summary</t>
  </si>
  <si>
    <t>Materials</t>
  </si>
  <si>
    <t>Force Account Materials</t>
  </si>
  <si>
    <t xml:space="preserve">Dates and Hours Worked </t>
  </si>
  <si>
    <t>Value</t>
  </si>
  <si>
    <t>Hours</t>
  </si>
  <si>
    <t>Labor (O.T.)</t>
  </si>
  <si>
    <t xml:space="preserve"> Applicant: </t>
  </si>
  <si>
    <t xml:space="preserve">Activity: </t>
  </si>
  <si>
    <t>Unit</t>
  </si>
  <si>
    <t>HP</t>
  </si>
  <si>
    <t>Pay Rate
Multiplier</t>
  </si>
  <si>
    <t>Employee/Title/Department</t>
  </si>
  <si>
    <t>Subtotal Hours Worked</t>
  </si>
  <si>
    <t>Base Pay Rate</t>
  </si>
  <si>
    <t>Stockpile</t>
  </si>
  <si>
    <t>Invoice No.</t>
  </si>
  <si>
    <t>Date Purchased or Used</t>
  </si>
  <si>
    <t>Invoice Number</t>
  </si>
  <si>
    <t>Labor (Reg.)</t>
  </si>
  <si>
    <t>Reg. Total=</t>
  </si>
  <si>
    <t>Reg. Hours=</t>
  </si>
  <si>
    <t>O.T. Hours=</t>
  </si>
  <si>
    <t>Social Security</t>
  </si>
  <si>
    <t>Medicare</t>
  </si>
  <si>
    <t>(Enter Description Here)</t>
  </si>
  <si>
    <t xml:space="preserve">Unemployment </t>
  </si>
  <si>
    <t>(Annual Premium for Dept./Municipality)</t>
  </si>
  <si>
    <t>Holidays</t>
  </si>
  <si>
    <t>Vaction Days</t>
  </si>
  <si>
    <t>Sick Days</t>
  </si>
  <si>
    <t xml:space="preserve">Worker's Comp </t>
  </si>
  <si>
    <t>Retirement</t>
  </si>
  <si>
    <t>Health Benefits</t>
  </si>
  <si>
    <t>Life Insurance Benefits</t>
  </si>
  <si>
    <r>
      <rPr>
        <b/>
        <sz val="11"/>
        <color theme="4" tint="-0.249977111117893"/>
        <rFont val="Calibri"/>
        <family val="2"/>
        <scheme val="minor"/>
      </rPr>
      <t>Starting dates for period of record</t>
    </r>
    <r>
      <rPr>
        <sz val="11"/>
        <color theme="4" tint="-0.249977111117893"/>
        <rFont val="Calibri"/>
        <family val="2"/>
        <scheme val="minor"/>
      </rPr>
      <t xml:space="preserve"> can be entered on the Labor and Equipment sheets into the white cell and remaining dates will auto populate. </t>
    </r>
  </si>
  <si>
    <r>
      <rPr>
        <b/>
        <sz val="11"/>
        <color theme="4" tint="-0.249977111117893"/>
        <rFont val="Calibri"/>
        <family val="2"/>
        <scheme val="minor"/>
      </rPr>
      <t>The FEMA Cost Codes can be searched</t>
    </r>
    <r>
      <rPr>
        <sz val="11"/>
        <color theme="4" tint="-0.249977111117893"/>
        <rFont val="Calibri"/>
        <family val="2"/>
        <scheme val="minor"/>
      </rPr>
      <t xml:space="preserve"> by: </t>
    </r>
    <r>
      <rPr>
        <i/>
        <sz val="11"/>
        <color theme="4" tint="-0.249977111117893"/>
        <rFont val="Calibri"/>
        <family val="2"/>
        <scheme val="minor"/>
      </rPr>
      <t>CTRL F&gt;enter search term&gt;find all...</t>
    </r>
    <r>
      <rPr>
        <sz val="11"/>
        <color theme="4" tint="-0.249977111117893"/>
        <rFont val="Calibri"/>
        <family val="2"/>
        <scheme val="minor"/>
      </rPr>
      <t>then increase the size of the search box to see each result.  Clicking the desired result brings you to the particular entry.  Entering the Cost Code in the Equipment sheet will automatically populate the equipment rate.</t>
    </r>
  </si>
  <si>
    <t>This workbook is provided as an Excel "template" (.xlt) file.  It will require you to rename it  (as an .xls file) when being saved so that the original template will not be written over.  Use a descriptive file name to make the contents easy to identify.</t>
  </si>
  <si>
    <r>
      <t xml:space="preserve">Labor sheets allow manual input for </t>
    </r>
    <r>
      <rPr>
        <b/>
        <sz val="11"/>
        <color theme="4" tint="-0.249977111117893"/>
        <rFont val="Calibri"/>
        <family val="2"/>
        <scheme val="minor"/>
      </rPr>
      <t>two separate overtime rates</t>
    </r>
    <r>
      <rPr>
        <sz val="11"/>
        <color theme="4" tint="-0.249977111117893"/>
        <rFont val="Calibri"/>
        <family val="2"/>
        <scheme val="minor"/>
      </rPr>
      <t xml:space="preserve"> for each individual.  If</t>
    </r>
    <r>
      <rPr>
        <b/>
        <sz val="11"/>
        <color theme="4" tint="-0.249977111117893"/>
        <rFont val="Calibri"/>
        <family val="2"/>
        <scheme val="minor"/>
      </rPr>
      <t xml:space="preserve"> straight-time overtime </t>
    </r>
    <r>
      <rPr>
        <sz val="11"/>
        <color theme="4" tint="-0.249977111117893"/>
        <rFont val="Calibri"/>
        <family val="2"/>
        <scheme val="minor"/>
      </rPr>
      <t xml:space="preserve">is being claimed (e.g. for part-time workers) use a multiplier of 1.0 in the first overtime multiplier cell (i.e. unshaded multiplier cell).  </t>
    </r>
    <r>
      <rPr>
        <i/>
        <sz val="11"/>
        <color theme="4" tint="-0.249977111117893"/>
        <rFont val="Calibri"/>
        <family val="2"/>
        <scheme val="minor"/>
      </rPr>
      <t>Do not rely on listing straight-time overtime as regular time since it might not be included in the totals if regular time is not eligible.</t>
    </r>
  </si>
  <si>
    <r>
      <rPr>
        <b/>
        <sz val="11"/>
        <color theme="4" tint="-0.249977111117893"/>
        <rFont val="Calibri"/>
        <family val="2"/>
        <scheme val="minor"/>
      </rPr>
      <t xml:space="preserve">Shaded cells are locked </t>
    </r>
    <r>
      <rPr>
        <sz val="11"/>
        <color theme="4" tint="-0.249977111117893"/>
        <rFont val="Calibri"/>
        <family val="2"/>
        <scheme val="minor"/>
      </rPr>
      <t xml:space="preserve">to protect formulas and formatting.  </t>
    </r>
    <r>
      <rPr>
        <b/>
        <sz val="11"/>
        <color theme="4" tint="-0.249977111117893"/>
        <rFont val="Calibri"/>
        <family val="2"/>
        <scheme val="minor"/>
      </rPr>
      <t>Cells without shading are unlocked</t>
    </r>
    <r>
      <rPr>
        <sz val="11"/>
        <color theme="4" tint="-0.249977111117893"/>
        <rFont val="Calibri"/>
        <family val="2"/>
        <scheme val="minor"/>
      </rPr>
      <t xml:space="preserve"> for data entry.  </t>
    </r>
    <r>
      <rPr>
        <b/>
        <sz val="11"/>
        <color theme="4" tint="-0.249977111117893"/>
        <rFont val="Calibri"/>
        <family val="2"/>
        <scheme val="minor"/>
      </rPr>
      <t>Header information can be added to the Summary sheet</t>
    </r>
    <r>
      <rPr>
        <sz val="11"/>
        <color theme="4" tint="-0.249977111117893"/>
        <rFont val="Calibri"/>
        <family val="2"/>
        <scheme val="minor"/>
      </rPr>
      <t xml:space="preserve"> and it will populate the headers on remaining sheets (including the disaster number).  Make sure to </t>
    </r>
    <r>
      <rPr>
        <b/>
        <sz val="11"/>
        <color theme="4" tint="-0.249977111117893"/>
        <rFont val="Calibri"/>
        <family val="2"/>
        <scheme val="minor"/>
      </rPr>
      <t>check the box to include regular time costs in the total</t>
    </r>
    <r>
      <rPr>
        <sz val="11"/>
        <color theme="4" tint="-0.249977111117893"/>
        <rFont val="Calibri"/>
        <family val="2"/>
        <scheme val="minor"/>
      </rPr>
      <t xml:space="preserve"> when those costs are eligible for reimbursement.</t>
    </r>
  </si>
  <si>
    <r>
      <rPr>
        <b/>
        <sz val="11"/>
        <color theme="4" tint="-0.249977111117893"/>
        <rFont val="Calibri"/>
        <family val="2"/>
        <scheme val="minor"/>
      </rPr>
      <t>Each tab is protected</t>
    </r>
    <r>
      <rPr>
        <sz val="11"/>
        <color theme="4" tint="-0.249977111117893"/>
        <rFont val="Calibri"/>
        <family val="2"/>
        <scheme val="minor"/>
      </rPr>
      <t xml:space="preserve"> (without a password) to prevent accidental changes to formulas that would create calculation errors. In the event that rows need to be added, remove the protection by: </t>
    </r>
    <r>
      <rPr>
        <i/>
        <sz val="11"/>
        <color theme="4" tint="-0.249977111117893"/>
        <rFont val="Calibri"/>
        <family val="2"/>
        <scheme val="minor"/>
      </rPr>
      <t xml:space="preserve">Menu&gt;Review&gt;Unprotect Sheet. </t>
    </r>
    <r>
      <rPr>
        <sz val="11"/>
        <color theme="4" tint="-0.249977111117893"/>
        <rFont val="Calibri"/>
        <family val="2"/>
        <scheme val="minor"/>
      </rPr>
      <t xml:space="preserve">It is recommended that the protection be re-enabled (without a password: </t>
    </r>
    <r>
      <rPr>
        <i/>
        <sz val="11"/>
        <color theme="4" tint="-0.249977111117893"/>
        <rFont val="Calibri"/>
        <family val="2"/>
        <scheme val="minor"/>
      </rPr>
      <t xml:space="preserve">Menu&gt;Review&gt;Protect Spreadsheet&gt;Enter) </t>
    </r>
    <r>
      <rPr>
        <sz val="11"/>
        <color theme="4" tint="-0.249977111117893"/>
        <rFont val="Calibri"/>
        <family val="2"/>
        <scheme val="minor"/>
      </rPr>
      <t>when the edits are completed.</t>
    </r>
  </si>
  <si>
    <r>
      <rPr>
        <b/>
        <sz val="11"/>
        <color theme="4" tint="-0.249977111117893"/>
        <rFont val="Calibri"/>
        <family val="2"/>
        <scheme val="minor"/>
      </rPr>
      <t xml:space="preserve">The Fringe Benefit sheet is used to calculate the average fringe for an organization </t>
    </r>
    <r>
      <rPr>
        <b/>
        <i/>
        <sz val="11"/>
        <color theme="4" tint="-0.249977111117893"/>
        <rFont val="Calibri"/>
        <family val="2"/>
        <scheme val="minor"/>
      </rPr>
      <t>or</t>
    </r>
    <r>
      <rPr>
        <b/>
        <sz val="11"/>
        <color theme="4" tint="-0.249977111117893"/>
        <rFont val="Calibri"/>
        <family val="2"/>
        <scheme val="minor"/>
      </rPr>
      <t xml:space="preserve"> department.</t>
    </r>
    <r>
      <rPr>
        <sz val="11"/>
        <color theme="4" tint="-0.249977111117893"/>
        <rFont val="Calibri"/>
        <family val="2"/>
        <scheme val="minor"/>
      </rPr>
      <t xml:space="preserve">  If departmental rates are entered, then all information in the workbook should be limited to that department only </t>
    </r>
    <r>
      <rPr>
        <i/>
        <sz val="11"/>
        <color theme="4" tint="-0.249977111117893"/>
        <rFont val="Calibri"/>
        <family val="2"/>
        <scheme val="minor"/>
      </rPr>
      <t>and the department should be specified with the Applicant name in the header</t>
    </r>
    <r>
      <rPr>
        <sz val="11"/>
        <color theme="4" tint="-0.249977111117893"/>
        <rFont val="Calibri"/>
        <family val="2"/>
        <scheme val="minor"/>
      </rPr>
      <t xml:space="preserve"> on the summary page. </t>
    </r>
    <r>
      <rPr>
        <b/>
        <sz val="11"/>
        <color theme="4" tint="-0.249977111117893"/>
        <rFont val="Calibri"/>
        <family val="2"/>
        <scheme val="minor"/>
      </rPr>
      <t xml:space="preserve"> If the dollar value of a Fringe Benefit is unknown </t>
    </r>
    <r>
      <rPr>
        <sz val="11"/>
        <color theme="4" tint="-0.249977111117893"/>
        <rFont val="Calibri"/>
        <family val="2"/>
        <scheme val="minor"/>
      </rPr>
      <t xml:space="preserve">but the rate </t>
    </r>
    <r>
      <rPr>
        <i/>
        <sz val="11"/>
        <color theme="4" tint="-0.249977111117893"/>
        <rFont val="Calibri"/>
        <family val="2"/>
        <scheme val="minor"/>
      </rPr>
      <t>is known,</t>
    </r>
    <r>
      <rPr>
        <sz val="11"/>
        <color theme="4" tint="-0.249977111117893"/>
        <rFont val="Calibri"/>
        <family val="2"/>
        <scheme val="minor"/>
      </rPr>
      <t xml:space="preserve"> a workaround is to enter a formula into the cell for the benefit cost that multiplies the total payroll by the benefit rate (%).  This will calculate the actual cost of the benefit in the cost cell which will force the sheet to enter the benefit rate (%) in the appropriate locked cell.  </t>
    </r>
    <r>
      <rPr>
        <b/>
        <sz val="11"/>
        <color theme="4" tint="-0.249977111117893"/>
        <rFont val="Calibri"/>
        <family val="2"/>
        <scheme val="minor"/>
      </rPr>
      <t xml:space="preserve">Use the check boxes to apply selected benefits to overtime pay. </t>
    </r>
  </si>
  <si>
    <r>
      <rPr>
        <b/>
        <sz val="11"/>
        <color theme="4" tint="-0.249977111117893"/>
        <rFont val="Calibri"/>
        <family val="2"/>
        <scheme val="minor"/>
      </rPr>
      <t xml:space="preserve">Adding rows to the labor sheets </t>
    </r>
    <r>
      <rPr>
        <sz val="11"/>
        <color theme="4" tint="-0.249977111117893"/>
        <rFont val="Calibri"/>
        <family val="2"/>
        <scheme val="minor"/>
      </rPr>
      <t xml:space="preserve">requires manual update of four summation formulas that requires moderate experience with excel to avoid omission of the inserted values in the final tally. </t>
    </r>
    <r>
      <rPr>
        <b/>
        <sz val="11"/>
        <color theme="4" tint="-0.249977111117893"/>
        <rFont val="Calibri"/>
        <family val="2"/>
        <scheme val="minor"/>
      </rPr>
      <t>Adding sheets to this workbook</t>
    </r>
    <r>
      <rPr>
        <sz val="11"/>
        <color theme="4" tint="-0.249977111117893"/>
        <rFont val="Calibri"/>
        <family val="2"/>
        <scheme val="minor"/>
      </rPr>
      <t xml:space="preserve"> will require updating formulas on the Summary sheet.</t>
    </r>
    <r>
      <rPr>
        <b/>
        <sz val="11"/>
        <color theme="4" tint="-0.249977111117893"/>
        <rFont val="Calibri"/>
        <family val="2"/>
        <scheme val="minor"/>
      </rPr>
      <t xml:space="preserve"> </t>
    </r>
    <r>
      <rPr>
        <i/>
        <sz val="11"/>
        <color theme="4" tint="-0.249977111117893"/>
        <rFont val="Calibri"/>
        <family val="2"/>
        <scheme val="minor"/>
      </rPr>
      <t>Neither process is for the faint of heart.</t>
    </r>
    <r>
      <rPr>
        <b/>
        <sz val="11"/>
        <color theme="4" tint="-0.249977111117893"/>
        <rFont val="Calibri"/>
        <family val="2"/>
        <scheme val="minor"/>
      </rPr>
      <t xml:space="preserve"> </t>
    </r>
    <r>
      <rPr>
        <sz val="11"/>
        <color theme="4" tint="-0.249977111117893"/>
        <rFont val="Calibri"/>
        <family val="2"/>
        <scheme val="minor"/>
      </rPr>
      <t xml:space="preserve"> </t>
    </r>
    <r>
      <rPr>
        <i/>
        <sz val="11"/>
        <color theme="4" tint="-0.249977111117893"/>
        <rFont val="Calibri"/>
        <family val="2"/>
        <scheme val="minor"/>
      </rPr>
      <t xml:space="preserve">Changes should not be made to the Fringe sheet.  </t>
    </r>
  </si>
  <si>
    <t>Average No. of Days per Year</t>
  </si>
  <si>
    <t>Other Annualized Payroll Costs Paid by Employer
 (Describe)</t>
  </si>
  <si>
    <t>Indicate Make/Model, Size, Capacity, or HP as appropriate</t>
  </si>
  <si>
    <t>Contract Summary &amp; Rented Equipment</t>
  </si>
  <si>
    <r>
      <rPr>
        <b/>
        <sz val="11"/>
        <color theme="4" tint="-0.249977111117893"/>
        <rFont val="Calibri"/>
        <family val="2"/>
        <scheme val="minor"/>
      </rPr>
      <t>When printing,</t>
    </r>
    <r>
      <rPr>
        <sz val="11"/>
        <color theme="4" tint="-0.249977111117893"/>
        <rFont val="Calibri"/>
        <family val="2"/>
        <scheme val="minor"/>
      </rPr>
      <t xml:space="preserve"> select the individual tabs (CTRL Click) to be include in the print job and type: CTRL P&gt;Print Active Sheets&gt;Print. Accidental selection of the Cost Code Tab will result in a 40+ page print job.  Remember to deselect the tabs in the workbook or it will create problems for you: Right Click on a tab&gt;ungroup tabs.  </t>
    </r>
  </si>
  <si>
    <r>
      <rPr>
        <b/>
        <sz val="11"/>
        <color theme="4" tint="-0.249977111117893"/>
        <rFont val="Calibri"/>
        <family val="2"/>
        <scheme val="minor"/>
      </rPr>
      <t>If rows are inserted</t>
    </r>
    <r>
      <rPr>
        <sz val="11"/>
        <color theme="4" tint="-0.249977111117893"/>
        <rFont val="Calibri"/>
        <family val="2"/>
        <scheme val="minor"/>
      </rPr>
      <t xml:space="preserve"> in the center of a page on Equipment, Materials, Contracts, and DAC sheets, summation formulas should update automatically but formulas in the right-hand colums will have to be copied to the new rows. Remember to expand the print range to include the larger sheet.  </t>
    </r>
  </si>
  <si>
    <t>Contracts &amp; Rented Equip.</t>
  </si>
  <si>
    <t>Size</t>
  </si>
  <si>
    <t>THESE RATES ARE APPLICABLE TO MAJOR DISASTERS AND EMERGENCIES DECLARED BY THE PRESIDENT ON OR AFTER SEPTMBER 1, 2017.</t>
  </si>
  <si>
    <t xml:space="preserve">The rates on this Schedule of Equipment Rates are for applicant-owned equipment in good mechanical condition, complete with all required attachments. Each rate covers all costs eligible under the Robert T. Stafford Disaster Relief and Emergency Assistance Act, 42 U.S.C. § 5121, et seq., for ownership and operation of equipment, including depreciation, overhead, all maintenance, field repairs, fuel, lubricants, tires, OSHA equipment and other costs incidental to operation. Standby equipment costs are not eligible.
Equipment must be in actual operation performing eligible work in order for reimbursement to be eligible. LABOR COSTS OF OPERATOR ARE NOT INCLUDED in the rates and should be approved separately from equipment costs.
Information regarding the use of the Schedule is contained in 44 CFR § 206.228 Allowable Costs. Rates for equipment not listed will be furnished by FEMA upon request. Any appeals shall be in accordance with 44 CFR § 206.206 Appeals.
</t>
  </si>
  <si>
    <t>Notes</t>
  </si>
  <si>
    <t>Specifications</t>
  </si>
  <si>
    <t>Equipment Description</t>
  </si>
  <si>
    <t>FEMA Code ID</t>
  </si>
  <si>
    <t>G.R. Morley, FEMA</t>
  </si>
  <si>
    <r>
      <rPr>
        <sz val="11"/>
        <rFont val="Arial"/>
        <family val="2"/>
      </rPr>
      <t>Air Compressor</t>
    </r>
  </si>
  <si>
    <r>
      <rPr>
        <sz val="11"/>
        <rFont val="Arial"/>
        <family val="2"/>
      </rPr>
      <t>Air Delivery</t>
    </r>
  </si>
  <si>
    <r>
      <rPr>
        <sz val="11"/>
        <rFont val="Arial"/>
        <family val="2"/>
      </rPr>
      <t>41 CFM</t>
    </r>
  </si>
  <si>
    <r>
      <rPr>
        <sz val="11"/>
        <rFont val="Arial"/>
        <family val="2"/>
      </rPr>
      <t>to 10</t>
    </r>
  </si>
  <si>
    <r>
      <rPr>
        <sz val="11"/>
        <rFont val="Arial"/>
        <family val="2"/>
      </rPr>
      <t>Hoses included.</t>
    </r>
  </si>
  <si>
    <r>
      <rPr>
        <sz val="11"/>
        <rFont val="Arial"/>
        <family val="2"/>
      </rPr>
      <t>hour</t>
    </r>
  </si>
  <si>
    <r>
      <rPr>
        <sz val="11"/>
        <rFont val="Arial"/>
        <family val="2"/>
      </rPr>
      <t>103 CFM</t>
    </r>
  </si>
  <si>
    <r>
      <rPr>
        <sz val="11"/>
        <rFont val="Arial"/>
        <family val="2"/>
      </rPr>
      <t>to 30</t>
    </r>
  </si>
  <si>
    <r>
      <rPr>
        <sz val="11"/>
        <rFont val="Arial"/>
        <family val="2"/>
      </rPr>
      <t>130 CFM</t>
    </r>
  </si>
  <si>
    <r>
      <rPr>
        <sz val="11"/>
        <rFont val="Arial"/>
        <family val="2"/>
      </rPr>
      <t>to 50</t>
    </r>
  </si>
  <si>
    <r>
      <rPr>
        <sz val="11"/>
        <rFont val="Arial"/>
        <family val="2"/>
      </rPr>
      <t>175 CFM</t>
    </r>
  </si>
  <si>
    <r>
      <rPr>
        <sz val="11"/>
        <rFont val="Arial"/>
        <family val="2"/>
      </rPr>
      <t>to 90</t>
    </r>
  </si>
  <si>
    <r>
      <rPr>
        <sz val="11"/>
        <rFont val="Arial"/>
        <family val="2"/>
      </rPr>
      <t>400 CFM</t>
    </r>
  </si>
  <si>
    <r>
      <rPr>
        <sz val="11"/>
        <rFont val="Arial"/>
        <family val="2"/>
      </rPr>
      <t>to 145</t>
    </r>
  </si>
  <si>
    <r>
      <rPr>
        <sz val="11"/>
        <rFont val="Arial"/>
        <family val="2"/>
      </rPr>
      <t>575 CFM</t>
    </r>
  </si>
  <si>
    <r>
      <rPr>
        <sz val="11"/>
        <rFont val="Arial"/>
        <family val="2"/>
      </rPr>
      <t>to 230</t>
    </r>
  </si>
  <si>
    <r>
      <rPr>
        <sz val="11"/>
        <rFont val="Arial"/>
        <family val="2"/>
      </rPr>
      <t>1100 CFM</t>
    </r>
  </si>
  <si>
    <r>
      <rPr>
        <sz val="11"/>
        <rFont val="Arial"/>
        <family val="2"/>
      </rPr>
      <t>to 355</t>
    </r>
  </si>
  <si>
    <r>
      <rPr>
        <sz val="11"/>
        <rFont val="Arial"/>
        <family val="2"/>
      </rPr>
      <t>1600 CFM</t>
    </r>
  </si>
  <si>
    <r>
      <rPr>
        <sz val="11"/>
        <rFont val="Arial"/>
        <family val="2"/>
      </rPr>
      <t>to 500</t>
    </r>
  </si>
  <si>
    <r>
      <rPr>
        <sz val="11"/>
        <rFont val="Arial"/>
        <family val="2"/>
      </rPr>
      <t>Ambulance</t>
    </r>
  </si>
  <si>
    <r>
      <rPr>
        <sz val="11"/>
        <rFont val="Arial"/>
        <family val="2"/>
      </rPr>
      <t>to 150</t>
    </r>
  </si>
  <si>
    <r>
      <rPr>
        <sz val="11"/>
        <rFont val="Arial"/>
        <family val="2"/>
      </rPr>
      <t>to 210</t>
    </r>
  </si>
  <si>
    <r>
      <rPr>
        <sz val="11"/>
        <rFont val="Arial"/>
        <family val="2"/>
      </rPr>
      <t>Board, Arrow</t>
    </r>
  </si>
  <si>
    <r>
      <rPr>
        <sz val="11"/>
        <rFont val="Arial"/>
        <family val="2"/>
      </rPr>
      <t>to 8</t>
    </r>
  </si>
  <si>
    <r>
      <rPr>
        <sz val="11"/>
        <rFont val="Arial"/>
        <family val="2"/>
      </rPr>
      <t>Trailer Mounted.</t>
    </r>
  </si>
  <si>
    <r>
      <rPr>
        <sz val="11"/>
        <rFont val="Arial"/>
        <family val="2"/>
      </rPr>
      <t>Board, Message</t>
    </r>
  </si>
  <si>
    <r>
      <rPr>
        <sz val="11"/>
        <rFont val="Arial"/>
        <family val="2"/>
      </rPr>
      <t>to 5</t>
    </r>
  </si>
  <si>
    <r>
      <rPr>
        <sz val="11"/>
        <rFont val="Arial"/>
        <family val="2"/>
      </rPr>
      <t>Auger, Portable</t>
    </r>
  </si>
  <si>
    <r>
      <rPr>
        <sz val="11"/>
        <rFont val="Arial"/>
        <family val="2"/>
      </rPr>
      <t>Hole Diameter</t>
    </r>
  </si>
  <si>
    <r>
      <rPr>
        <sz val="11"/>
        <rFont val="Arial"/>
        <family val="2"/>
      </rPr>
      <t>16 In</t>
    </r>
  </si>
  <si>
    <r>
      <rPr>
        <sz val="11"/>
        <rFont val="Arial"/>
        <family val="2"/>
      </rPr>
      <t>to 6</t>
    </r>
  </si>
  <si>
    <r>
      <rPr>
        <sz val="11"/>
        <rFont val="Arial"/>
        <family val="2"/>
      </rPr>
      <t>18 In</t>
    </r>
  </si>
  <si>
    <r>
      <rPr>
        <sz val="11"/>
        <rFont val="Arial"/>
        <family val="2"/>
      </rPr>
      <t>to 13</t>
    </r>
  </si>
  <si>
    <r>
      <rPr>
        <sz val="11"/>
        <rFont val="Arial"/>
        <family val="2"/>
      </rPr>
      <t>Auger, Tractor Mntd</t>
    </r>
  </si>
  <si>
    <r>
      <rPr>
        <sz val="11"/>
        <rFont val="Arial"/>
        <family val="2"/>
      </rPr>
      <t>Max. Auger Diameter</t>
    </r>
  </si>
  <si>
    <r>
      <rPr>
        <sz val="11"/>
        <rFont val="Arial"/>
        <family val="2"/>
      </rPr>
      <t>36 In</t>
    </r>
  </si>
  <si>
    <r>
      <rPr>
        <sz val="11"/>
        <rFont val="Arial"/>
        <family val="2"/>
      </rPr>
      <t xml:space="preserve">Includes digger, boom and
</t>
    </r>
    <r>
      <rPr>
        <sz val="11"/>
        <rFont val="Arial"/>
        <family val="2"/>
      </rPr>
      <t>mounting hardware.</t>
    </r>
  </si>
  <si>
    <r>
      <rPr>
        <sz val="11"/>
        <rFont val="Arial"/>
        <family val="2"/>
      </rPr>
      <t>Auger, Truck Mntd</t>
    </r>
  </si>
  <si>
    <r>
      <rPr>
        <sz val="11"/>
        <rFont val="Arial"/>
        <family val="2"/>
      </rPr>
      <t>Max. Auger Size</t>
    </r>
  </si>
  <si>
    <r>
      <rPr>
        <sz val="11"/>
        <rFont val="Arial"/>
        <family val="2"/>
      </rPr>
      <t>24 In</t>
    </r>
  </si>
  <si>
    <r>
      <rPr>
        <sz val="11"/>
        <rFont val="Arial"/>
        <family val="2"/>
      </rPr>
      <t>to 100</t>
    </r>
  </si>
  <si>
    <r>
      <rPr>
        <sz val="11"/>
        <rFont val="Arial"/>
        <family val="2"/>
      </rPr>
      <t>Includes digger, boom and mounting hardware.  Add this rate to tractor rate for total auger and tractor rate.</t>
    </r>
  </si>
  <si>
    <r>
      <rPr>
        <sz val="11"/>
        <rFont val="Arial"/>
        <family val="2"/>
      </rPr>
      <t>Hydraulic Post Driver</t>
    </r>
  </si>
  <si>
    <r>
      <rPr>
        <sz val="11"/>
        <rFont val="Arial"/>
        <family val="2"/>
      </rPr>
      <t>Auger</t>
    </r>
  </si>
  <si>
    <r>
      <rPr>
        <sz val="11"/>
        <rFont val="Arial"/>
        <family val="2"/>
      </rPr>
      <t xml:space="preserve">Horizontal Directional Boring
</t>
    </r>
    <r>
      <rPr>
        <sz val="11"/>
        <rFont val="Arial"/>
        <family val="2"/>
      </rPr>
      <t>Machine</t>
    </r>
  </si>
  <si>
    <r>
      <rPr>
        <sz val="11"/>
        <rFont val="Arial"/>
        <family val="2"/>
      </rPr>
      <t>250 X 100</t>
    </r>
  </si>
  <si>
    <r>
      <rPr>
        <sz val="11"/>
        <rFont val="Arial"/>
        <family val="2"/>
      </rPr>
      <t>DD-140B YR-2003</t>
    </r>
  </si>
  <si>
    <r>
      <rPr>
        <sz val="11"/>
        <rFont val="Arial"/>
        <family val="2"/>
      </rPr>
      <t>50 X 100</t>
    </r>
  </si>
  <si>
    <r>
      <rPr>
        <sz val="11"/>
        <rFont val="Arial"/>
        <family val="2"/>
      </rPr>
      <t>Average to 7,000 lbs</t>
    </r>
  </si>
  <si>
    <r>
      <rPr>
        <sz val="11"/>
        <rFont val="Arial"/>
        <family val="2"/>
      </rPr>
      <t>Auger, Directional Boring Machine</t>
    </r>
  </si>
  <si>
    <r>
      <rPr>
        <sz val="11"/>
        <rFont val="Arial"/>
        <family val="2"/>
      </rPr>
      <t>7,000 - 10,000 lbs</t>
    </r>
  </si>
  <si>
    <r>
      <rPr>
        <sz val="11"/>
        <rFont val="Arial"/>
        <family val="2"/>
      </rPr>
      <t>JT920L (2013)</t>
    </r>
  </si>
  <si>
    <r>
      <rPr>
        <sz val="11"/>
        <rFont val="Arial"/>
        <family val="2"/>
      </rPr>
      <t>Bush Hog</t>
    </r>
  </si>
  <si>
    <r>
      <rPr>
        <sz val="11"/>
        <rFont val="Arial"/>
        <family val="2"/>
      </rPr>
      <t>Bush Hog - Model 326</t>
    </r>
  </si>
  <si>
    <r>
      <rPr>
        <sz val="11"/>
        <rFont val="Arial"/>
        <family val="2"/>
      </rPr>
      <t>Single Spindle Rotary Cutters</t>
    </r>
  </si>
  <si>
    <r>
      <rPr>
        <sz val="11"/>
        <rFont val="Arial"/>
        <family val="2"/>
      </rPr>
      <t>8068-1</t>
    </r>
  </si>
  <si>
    <r>
      <rPr>
        <sz val="11"/>
        <rFont val="Arial"/>
        <family val="2"/>
      </rPr>
      <t>Bush Hog - Model 3210</t>
    </r>
  </si>
  <si>
    <r>
      <rPr>
        <sz val="11"/>
        <rFont val="Arial"/>
        <family val="2"/>
      </rPr>
      <t>Lift, Pull, Semi-Mount &amp; Offset Model</t>
    </r>
  </si>
  <si>
    <r>
      <rPr>
        <sz val="11"/>
        <rFont val="Arial"/>
        <family val="2"/>
      </rPr>
      <t>8068-2</t>
    </r>
  </si>
  <si>
    <r>
      <rPr>
        <sz val="11"/>
        <rFont val="Arial"/>
        <family val="2"/>
      </rPr>
      <t>Bush Hog - Model 2815</t>
    </r>
  </si>
  <si>
    <r>
      <rPr>
        <sz val="11"/>
        <rFont val="Arial"/>
        <family val="2"/>
      </rPr>
      <t>Flex Wing Rotary Cutters</t>
    </r>
  </si>
  <si>
    <r>
      <rPr>
        <sz val="11"/>
        <rFont val="Arial"/>
        <family val="2"/>
      </rPr>
      <t>Automobile</t>
    </r>
  </si>
  <si>
    <r>
      <rPr>
        <sz val="11"/>
        <rFont val="Arial"/>
        <family val="2"/>
      </rPr>
      <t>to 130</t>
    </r>
  </si>
  <si>
    <r>
      <rPr>
        <sz val="11"/>
        <rFont val="Arial"/>
        <family val="2"/>
      </rPr>
      <t>Transporting people.</t>
    </r>
  </si>
  <si>
    <r>
      <rPr>
        <sz val="11"/>
        <rFont val="Arial"/>
        <family val="2"/>
      </rPr>
      <t>mile</t>
    </r>
  </si>
  <si>
    <r>
      <rPr>
        <sz val="11"/>
        <rFont val="Arial"/>
        <family val="2"/>
      </rPr>
      <t>Transporting cargo.</t>
    </r>
  </si>
  <si>
    <r>
      <rPr>
        <sz val="11"/>
        <rFont val="Arial"/>
        <family val="2"/>
      </rPr>
      <t>Automobile, Police</t>
    </r>
  </si>
  <si>
    <r>
      <rPr>
        <sz val="11"/>
        <rFont val="Arial"/>
        <family val="2"/>
      </rPr>
      <t>to 250</t>
    </r>
  </si>
  <si>
    <r>
      <rPr>
        <sz val="11"/>
        <rFont val="Arial"/>
        <family val="2"/>
      </rPr>
      <t>Patrolling.</t>
    </r>
  </si>
  <si>
    <r>
      <rPr>
        <sz val="11"/>
        <rFont val="Arial"/>
        <family val="2"/>
      </rPr>
      <t>Stationary with engine running.</t>
    </r>
  </si>
  <si>
    <r>
      <rPr>
        <sz val="11"/>
        <rFont val="Arial"/>
        <family val="2"/>
      </rPr>
      <t>Motorcycle, Police</t>
    </r>
  </si>
  <si>
    <r>
      <rPr>
        <sz val="11"/>
        <rFont val="Arial"/>
        <family val="2"/>
      </rPr>
      <t>Automibile - Chevy Trailblazer</t>
    </r>
  </si>
  <si>
    <r>
      <rPr>
        <sz val="11"/>
        <rFont val="Arial"/>
        <family val="2"/>
      </rPr>
      <t>6 or 8 cl</t>
    </r>
  </si>
  <si>
    <r>
      <rPr>
        <sz val="11"/>
        <rFont val="Arial"/>
        <family val="2"/>
      </rPr>
      <t>285 to 300</t>
    </r>
  </si>
  <si>
    <r>
      <rPr>
        <sz val="11"/>
        <rFont val="Arial"/>
        <family val="2"/>
      </rPr>
      <t>Automobile - Ford Expedition</t>
    </r>
  </si>
  <si>
    <r>
      <rPr>
        <sz val="11"/>
        <rFont val="Arial"/>
        <family val="2"/>
      </rPr>
      <t>Fire Command Center</t>
    </r>
  </si>
  <si>
    <r>
      <rPr>
        <u/>
        <sz val="12"/>
        <rFont val="Calibri"/>
        <family val="2"/>
      </rPr>
      <t>EcoBoost V-6</t>
    </r>
  </si>
  <si>
    <r>
      <rPr>
        <sz val="11"/>
        <rFont val="Arial"/>
        <family val="2"/>
      </rPr>
      <t>2015 Model</t>
    </r>
  </si>
  <si>
    <r>
      <rPr>
        <sz val="11"/>
        <rFont val="Arial"/>
        <family val="2"/>
      </rPr>
      <t>MRAP Armored Rescue Vehicle</t>
    </r>
  </si>
  <si>
    <r>
      <rPr>
        <sz val="11"/>
        <rFont val="Arial"/>
        <family val="2"/>
      </rPr>
      <t>Search and Rescue</t>
    </r>
  </si>
  <si>
    <r>
      <rPr>
        <sz val="11"/>
        <rFont val="Arial"/>
        <family val="2"/>
      </rPr>
      <t>Military Suplus Vehicle</t>
    </r>
  </si>
  <si>
    <r>
      <rPr>
        <sz val="11"/>
        <rFont val="Arial"/>
        <family val="2"/>
      </rPr>
      <t>375-450</t>
    </r>
  </si>
  <si>
    <r>
      <rPr>
        <sz val="11"/>
        <rFont val="Arial"/>
        <family val="2"/>
      </rPr>
      <t>Qualified foe operational rate on</t>
    </r>
  </si>
  <si>
    <r>
      <rPr>
        <sz val="10"/>
        <rFont val="Arial"/>
        <family val="2"/>
      </rPr>
      <t>Hr.</t>
    </r>
  </si>
  <si>
    <r>
      <rPr>
        <sz val="11"/>
        <rFont val="Arial"/>
        <family val="2"/>
      </rPr>
      <t>MRAP C-MTV</t>
    </r>
  </si>
  <si>
    <r>
      <rPr>
        <sz val="11"/>
        <rFont val="Arial"/>
        <family val="2"/>
      </rPr>
      <t xml:space="preserve">Multi-Theater (Military
</t>
    </r>
    <r>
      <rPr>
        <sz val="11"/>
        <rFont val="Arial"/>
        <family val="2"/>
      </rPr>
      <t>Surplus)Vehicle</t>
    </r>
  </si>
  <si>
    <r>
      <rPr>
        <sz val="11"/>
        <rFont val="Arial"/>
        <family val="2"/>
      </rPr>
      <t>gvwr 55000 Lbs</t>
    </r>
  </si>
  <si>
    <r>
      <rPr>
        <sz val="11"/>
        <rFont val="Arial"/>
        <family val="2"/>
      </rPr>
      <t>to 350</t>
    </r>
  </si>
  <si>
    <r>
      <rPr>
        <sz val="11"/>
        <rFont val="Arial"/>
        <family val="2"/>
      </rPr>
      <t>All Terrain Vehicle (ATV)</t>
    </r>
  </si>
  <si>
    <r>
      <rPr>
        <sz val="11"/>
        <rFont val="Arial"/>
        <family val="2"/>
      </rPr>
      <t>Engine 110cc, 4-Wheel; 20" tyre</t>
    </r>
  </si>
  <si>
    <r>
      <rPr>
        <sz val="11"/>
        <rFont val="Arial"/>
        <family val="2"/>
      </rPr>
      <t>6.5-7.5</t>
    </r>
  </si>
  <si>
    <r>
      <rPr>
        <sz val="11"/>
        <rFont val="Arial"/>
        <family val="2"/>
      </rPr>
      <t>Engine 125cc, 4-Wheel; 21" tyre</t>
    </r>
  </si>
  <si>
    <r>
      <rPr>
        <sz val="11"/>
        <rFont val="Arial"/>
        <family val="2"/>
      </rPr>
      <t>7.6-8.6</t>
    </r>
  </si>
  <si>
    <r>
      <rPr>
        <sz val="11"/>
        <rFont val="Arial"/>
        <family val="2"/>
      </rPr>
      <t>Engine 150cc, 4-Wheel; 22" tyre</t>
    </r>
  </si>
  <si>
    <r>
      <rPr>
        <sz val="11"/>
        <rFont val="Arial"/>
        <family val="2"/>
      </rPr>
      <t>9.0-10.0</t>
    </r>
  </si>
  <si>
    <r>
      <rPr>
        <sz val="11"/>
        <rFont val="Arial"/>
        <family val="2"/>
      </rPr>
      <t>Engine 200cc, 4-Wheel; 24" tyre</t>
    </r>
  </si>
  <si>
    <r>
      <rPr>
        <sz val="11"/>
        <rFont val="Arial"/>
        <family val="2"/>
      </rPr>
      <t>12-14.0</t>
    </r>
  </si>
  <si>
    <r>
      <rPr>
        <sz val="11"/>
        <rFont val="Arial"/>
        <family val="2"/>
      </rPr>
      <t>Engine 250cc, 4-Wheel; 24" tyre</t>
    </r>
  </si>
  <si>
    <r>
      <rPr>
        <sz val="11"/>
        <rFont val="Arial"/>
        <family val="2"/>
      </rPr>
      <t>15-17</t>
    </r>
  </si>
  <si>
    <r>
      <rPr>
        <sz val="11"/>
        <rFont val="Arial"/>
        <family val="2"/>
      </rPr>
      <t>Engine 300cc, 4-Wheel; 24" tyre</t>
    </r>
  </si>
  <si>
    <r>
      <rPr>
        <sz val="11"/>
        <rFont val="Arial"/>
        <family val="2"/>
      </rPr>
      <t>18-20</t>
    </r>
  </si>
  <si>
    <r>
      <rPr>
        <sz val="11"/>
        <rFont val="Arial"/>
        <family val="2"/>
      </rPr>
      <t>Engine 400cc. 4-Wheel; 25" tyre</t>
    </r>
  </si>
  <si>
    <r>
      <rPr>
        <sz val="11"/>
        <rFont val="Arial"/>
        <family val="2"/>
      </rPr>
      <t>26-28</t>
    </r>
  </si>
  <si>
    <r>
      <rPr>
        <sz val="11"/>
        <rFont val="Arial"/>
        <family val="2"/>
      </rPr>
      <t>Engine 450cc, 4-Wheel; 25" tyre</t>
    </r>
  </si>
  <si>
    <r>
      <rPr>
        <sz val="11"/>
        <rFont val="Arial"/>
        <family val="2"/>
      </rPr>
      <t>Engine 650cc, 4-Wheel; 25" tyre</t>
    </r>
  </si>
  <si>
    <r>
      <rPr>
        <sz val="11"/>
        <rFont val="Arial"/>
        <family val="2"/>
      </rPr>
      <t>38-40</t>
    </r>
  </si>
  <si>
    <r>
      <rPr>
        <sz val="11"/>
        <rFont val="Arial"/>
        <family val="2"/>
      </rPr>
      <t>Engine 750cc, 4-Wheel; 25" tyre</t>
    </r>
  </si>
  <si>
    <r>
      <rPr>
        <sz val="11"/>
        <rFont val="Arial"/>
        <family val="2"/>
      </rPr>
      <t>44-46</t>
    </r>
  </si>
  <si>
    <r>
      <rPr>
        <sz val="11"/>
        <rFont val="Arial"/>
        <family val="2"/>
      </rPr>
      <t>Barge, Deck</t>
    </r>
  </si>
  <si>
    <r>
      <rPr>
        <sz val="11"/>
        <rFont val="Arial"/>
        <family val="2"/>
      </rPr>
      <t>Size</t>
    </r>
  </si>
  <si>
    <r>
      <rPr>
        <sz val="11"/>
        <rFont val="Arial"/>
        <family val="2"/>
      </rPr>
      <t>50'x35'x7.25'</t>
    </r>
  </si>
  <si>
    <r>
      <rPr>
        <sz val="11"/>
        <rFont val="Arial"/>
        <family val="2"/>
      </rPr>
      <t>Push by Tug-Boat</t>
    </r>
  </si>
  <si>
    <r>
      <rPr>
        <sz val="11"/>
        <rFont val="Arial"/>
        <family val="2"/>
      </rPr>
      <t>50'x35'x9'</t>
    </r>
  </si>
  <si>
    <r>
      <rPr>
        <sz val="11"/>
        <rFont val="Arial"/>
        <family val="2"/>
      </rPr>
      <t>120'x45'x10'</t>
    </r>
  </si>
  <si>
    <r>
      <rPr>
        <sz val="11"/>
        <rFont val="Arial"/>
        <family val="2"/>
      </rPr>
      <t>160'x45'x11''</t>
    </r>
  </si>
  <si>
    <r>
      <rPr>
        <sz val="11"/>
        <rFont val="Arial"/>
        <family val="2"/>
      </rPr>
      <t>Boat, Tow</t>
    </r>
  </si>
  <si>
    <r>
      <rPr>
        <sz val="11"/>
        <rFont val="Arial"/>
        <family val="2"/>
      </rPr>
      <t>55'x20'x5'</t>
    </r>
  </si>
  <si>
    <r>
      <rPr>
        <sz val="11"/>
        <rFont val="Arial"/>
        <family val="2"/>
      </rPr>
      <t>to 870</t>
    </r>
  </si>
  <si>
    <r>
      <rPr>
        <sz val="11"/>
        <rFont val="Arial"/>
        <family val="2"/>
      </rPr>
      <t>Steel.</t>
    </r>
  </si>
  <si>
    <r>
      <rPr>
        <sz val="11"/>
        <rFont val="Arial"/>
        <family val="2"/>
      </rPr>
      <t>60'x21'x5'</t>
    </r>
  </si>
  <si>
    <r>
      <rPr>
        <sz val="11"/>
        <rFont val="Arial"/>
        <family val="2"/>
      </rPr>
      <t>to 1050</t>
    </r>
  </si>
  <si>
    <r>
      <rPr>
        <sz val="11"/>
        <rFont val="Arial"/>
        <family val="2"/>
      </rPr>
      <t>70'x30'x7.5'</t>
    </r>
  </si>
  <si>
    <r>
      <rPr>
        <sz val="11"/>
        <rFont val="Arial"/>
        <family val="2"/>
      </rPr>
      <t>to 1350</t>
    </r>
  </si>
  <si>
    <r>
      <rPr>
        <sz val="11"/>
        <rFont val="Arial"/>
        <family val="2"/>
      </rPr>
      <t>120'x34'x8'</t>
    </r>
  </si>
  <si>
    <r>
      <rPr>
        <sz val="11"/>
        <rFont val="Arial"/>
        <family val="2"/>
      </rPr>
      <t>to 2000</t>
    </r>
  </si>
  <si>
    <r>
      <rPr>
        <sz val="11"/>
        <rFont val="Arial"/>
        <family val="2"/>
      </rPr>
      <t>Airboat</t>
    </r>
  </si>
  <si>
    <r>
      <rPr>
        <sz val="11"/>
        <rFont val="Arial"/>
        <family val="2"/>
      </rPr>
      <t>815AGIS Airboat w/spray unit</t>
    </r>
  </si>
  <si>
    <r>
      <rPr>
        <sz val="11"/>
        <rFont val="Arial"/>
        <family val="2"/>
      </rPr>
      <t>15'x8'</t>
    </r>
  </si>
  <si>
    <r>
      <rPr>
        <sz val="11"/>
        <rFont val="Arial"/>
        <family val="2"/>
      </rPr>
      <t>Swamp Buggy</t>
    </r>
  </si>
  <si>
    <r>
      <rPr>
        <sz val="11"/>
        <rFont val="Arial"/>
        <family val="2"/>
      </rPr>
      <t>Conquest</t>
    </r>
  </si>
  <si>
    <r>
      <rPr>
        <sz val="11"/>
        <rFont val="Arial"/>
        <family val="2"/>
      </rPr>
      <t>Boat, Row</t>
    </r>
  </si>
  <si>
    <r>
      <rPr>
        <sz val="11"/>
        <rFont val="Arial"/>
        <family val="2"/>
      </rPr>
      <t>Heavy duty.</t>
    </r>
  </si>
  <si>
    <r>
      <rPr>
        <sz val="11"/>
        <rFont val="Arial"/>
        <family val="2"/>
      </rPr>
      <t>Boat, Runabout</t>
    </r>
  </si>
  <si>
    <r>
      <rPr>
        <sz val="11"/>
        <rFont val="Arial"/>
        <family val="2"/>
      </rPr>
      <t>13'x5'</t>
    </r>
  </si>
  <si>
    <r>
      <rPr>
        <sz val="11"/>
        <rFont val="Arial"/>
        <family val="2"/>
      </rPr>
      <t>Outboard.</t>
    </r>
  </si>
  <si>
    <r>
      <rPr>
        <sz val="11"/>
        <rFont val="Arial"/>
        <family val="2"/>
      </rPr>
      <t>Boat, Tender</t>
    </r>
  </si>
  <si>
    <r>
      <rPr>
        <sz val="11"/>
        <rFont val="Arial"/>
        <family val="2"/>
      </rPr>
      <t>14'x7'</t>
    </r>
  </si>
  <si>
    <r>
      <rPr>
        <sz val="11"/>
        <rFont val="Arial"/>
        <family val="2"/>
      </rPr>
      <t>Inboard with 360 degree drive.</t>
    </r>
  </si>
  <si>
    <r>
      <rPr>
        <sz val="11"/>
        <rFont val="Arial"/>
        <family val="2"/>
      </rPr>
      <t>Boat, Push</t>
    </r>
  </si>
  <si>
    <r>
      <rPr>
        <sz val="11"/>
        <rFont val="Arial"/>
        <family val="2"/>
      </rPr>
      <t>45'x21'x6'</t>
    </r>
  </si>
  <si>
    <r>
      <rPr>
        <sz val="11"/>
        <rFont val="Arial"/>
        <family val="2"/>
      </rPr>
      <t>to 435</t>
    </r>
  </si>
  <si>
    <r>
      <rPr>
        <sz val="11"/>
        <rFont val="Arial"/>
        <family val="2"/>
      </rPr>
      <t>Flat hull.</t>
    </r>
  </si>
  <si>
    <r>
      <rPr>
        <sz val="11"/>
        <rFont val="Arial"/>
        <family val="2"/>
      </rPr>
      <t>54'x21'x6'</t>
    </r>
  </si>
  <si>
    <r>
      <rPr>
        <sz val="11"/>
        <rFont val="Arial"/>
        <family val="2"/>
      </rPr>
      <t>to 525</t>
    </r>
  </si>
  <si>
    <r>
      <rPr>
        <sz val="11"/>
        <rFont val="Arial"/>
        <family val="2"/>
      </rPr>
      <t>58'x24'x7.5'</t>
    </r>
  </si>
  <si>
    <r>
      <rPr>
        <sz val="11"/>
        <rFont val="Arial"/>
        <family val="2"/>
      </rPr>
      <t>to 705</t>
    </r>
  </si>
  <si>
    <r>
      <rPr>
        <sz val="11"/>
        <rFont val="Arial"/>
        <family val="2"/>
      </rPr>
      <t>64'x25'x8'</t>
    </r>
  </si>
  <si>
    <r>
      <rPr>
        <sz val="11"/>
        <rFont val="Arial"/>
        <family val="2"/>
      </rPr>
      <t>Boat, Tug</t>
    </r>
  </si>
  <si>
    <r>
      <rPr>
        <sz val="11"/>
        <rFont val="Arial"/>
        <family val="2"/>
      </rPr>
      <t>Length</t>
    </r>
  </si>
  <si>
    <r>
      <rPr>
        <sz val="11"/>
        <rFont val="Arial"/>
        <family val="2"/>
      </rPr>
      <t>16 Ft</t>
    </r>
  </si>
  <si>
    <r>
      <rPr>
        <sz val="11"/>
        <rFont val="Arial"/>
        <family val="2"/>
      </rPr>
      <t>18 Ft</t>
    </r>
  </si>
  <si>
    <r>
      <rPr>
        <sz val="11"/>
        <rFont val="Arial"/>
        <family val="2"/>
      </rPr>
      <t>to 175</t>
    </r>
  </si>
  <si>
    <r>
      <rPr>
        <sz val="11"/>
        <rFont val="Arial"/>
        <family val="2"/>
      </rPr>
      <t>26 Ft</t>
    </r>
  </si>
  <si>
    <r>
      <rPr>
        <sz val="11"/>
        <rFont val="Arial"/>
        <family val="2"/>
      </rPr>
      <t>40 Ft</t>
    </r>
  </si>
  <si>
    <r>
      <rPr>
        <sz val="11"/>
        <rFont val="Arial"/>
        <family val="2"/>
      </rPr>
      <t>to 380</t>
    </r>
  </si>
  <si>
    <r>
      <rPr>
        <sz val="11"/>
        <rFont val="Arial"/>
        <family val="2"/>
      </rPr>
      <t>51 Ft</t>
    </r>
  </si>
  <si>
    <r>
      <rPr>
        <sz val="11"/>
        <rFont val="Arial"/>
        <family val="2"/>
      </rPr>
      <t>to 700</t>
    </r>
  </si>
  <si>
    <r>
      <rPr>
        <sz val="11"/>
        <rFont val="Arial"/>
        <family val="2"/>
      </rPr>
      <t>Jet Ski</t>
    </r>
  </si>
  <si>
    <r>
      <rPr>
        <sz val="11"/>
        <rFont val="Arial"/>
        <family val="2"/>
      </rPr>
      <t>3-seater</t>
    </r>
  </si>
  <si>
    <r>
      <rPr>
        <sz val="11"/>
        <rFont val="Calibri"/>
        <family val="2"/>
      </rPr>
      <t>Jet Ski</t>
    </r>
  </si>
  <si>
    <r>
      <rPr>
        <sz val="11"/>
        <rFont val="Arial"/>
        <family val="2"/>
      </rPr>
      <t>Boat, Inflatable Rescue Raft</t>
    </r>
  </si>
  <si>
    <r>
      <rPr>
        <sz val="11"/>
        <rFont val="Arial"/>
        <family val="2"/>
      </rPr>
      <t>Zodiac</t>
    </r>
  </si>
  <si>
    <r>
      <rPr>
        <sz val="11"/>
        <rFont val="Arial"/>
        <family val="2"/>
      </rPr>
      <t>1544 lbs</t>
    </r>
  </si>
  <si>
    <r>
      <rPr>
        <sz val="11"/>
        <rFont val="Arial"/>
        <family val="2"/>
      </rPr>
      <t>11 passenger capacity</t>
    </r>
  </si>
  <si>
    <r>
      <rPr>
        <sz val="11"/>
        <rFont val="Arial"/>
        <family val="2"/>
      </rPr>
      <t>190-250</t>
    </r>
  </si>
  <si>
    <r>
      <rPr>
        <sz val="11"/>
        <rFont val="Arial"/>
        <family val="2"/>
      </rPr>
      <t>Boat, removable engine</t>
    </r>
  </si>
  <si>
    <r>
      <rPr>
        <sz val="11"/>
        <rFont val="Arial"/>
        <family val="2"/>
      </rPr>
      <t>2000 Johnson Outboard Motor w 15" shaft</t>
    </r>
  </si>
  <si>
    <r>
      <rPr>
        <sz val="11"/>
        <rFont val="Arial"/>
        <family val="2"/>
      </rPr>
      <t>Broom, Pavement</t>
    </r>
  </si>
  <si>
    <r>
      <rPr>
        <sz val="11"/>
        <rFont val="Arial"/>
        <family val="2"/>
      </rPr>
      <t>Broom Length</t>
    </r>
  </si>
  <si>
    <r>
      <rPr>
        <sz val="11"/>
        <rFont val="Arial"/>
        <family val="2"/>
      </rPr>
      <t>96 In</t>
    </r>
  </si>
  <si>
    <r>
      <rPr>
        <sz val="11"/>
        <rFont val="Arial"/>
        <family val="2"/>
      </rPr>
      <t>Broom, Pavement, Mntd</t>
    </r>
  </si>
  <si>
    <r>
      <rPr>
        <sz val="11"/>
        <rFont val="Arial"/>
        <family val="2"/>
      </rPr>
      <t>72 In</t>
    </r>
  </si>
  <si>
    <r>
      <rPr>
        <sz val="11"/>
        <rFont val="Arial"/>
        <family val="2"/>
      </rPr>
      <t>to 18</t>
    </r>
  </si>
  <si>
    <r>
      <rPr>
        <sz val="11"/>
        <rFont val="Arial"/>
        <family val="2"/>
      </rPr>
      <t xml:space="preserve">Add Prime Mover cost for total
</t>
    </r>
    <r>
      <rPr>
        <sz val="11"/>
        <rFont val="Arial"/>
        <family val="2"/>
      </rPr>
      <t>rate</t>
    </r>
  </si>
  <si>
    <r>
      <rPr>
        <sz val="11"/>
        <rFont val="Arial"/>
        <family val="2"/>
      </rPr>
      <t>Broom, Pavement, Pull</t>
    </r>
  </si>
  <si>
    <r>
      <rPr>
        <sz val="11"/>
        <rFont val="Arial"/>
        <family val="2"/>
      </rPr>
      <t>84 In</t>
    </r>
  </si>
  <si>
    <r>
      <rPr>
        <sz val="11"/>
        <rFont val="Arial"/>
        <family val="2"/>
      </rPr>
      <t>to 20</t>
    </r>
  </si>
  <si>
    <r>
      <rPr>
        <sz val="11"/>
        <rFont val="Arial"/>
        <family val="2"/>
      </rPr>
      <t>to 35</t>
    </r>
  </si>
  <si>
    <r>
      <rPr>
        <sz val="11"/>
        <rFont val="Arial"/>
        <family val="2"/>
      </rPr>
      <t>Sweeper, Pavement</t>
    </r>
  </si>
  <si>
    <r>
      <rPr>
        <sz val="11"/>
        <rFont val="Arial"/>
        <family val="2"/>
      </rPr>
      <t>to 110</t>
    </r>
  </si>
  <si>
    <r>
      <rPr>
        <sz val="11"/>
        <rFont val="Arial"/>
        <family val="2"/>
      </rPr>
      <t>Bus</t>
    </r>
  </si>
  <si>
    <r>
      <rPr>
        <sz val="11"/>
        <rFont val="Arial"/>
        <family val="2"/>
      </rPr>
      <t>to 300</t>
    </r>
  </si>
  <si>
    <r>
      <rPr>
        <sz val="11"/>
        <rFont val="Arial"/>
        <family val="2"/>
      </rPr>
      <t>Blower</t>
    </r>
  </si>
  <si>
    <r>
      <rPr>
        <sz val="11"/>
        <rFont val="Arial"/>
        <family val="2"/>
      </rPr>
      <t>Gasoline powered Toro Pro Force</t>
    </r>
  </si>
  <si>
    <r>
      <rPr>
        <sz val="11"/>
        <rFont val="Arial"/>
        <family val="2"/>
      </rPr>
      <t>8183x</t>
    </r>
  </si>
  <si>
    <r>
      <rPr>
        <sz val="11"/>
        <rFont val="Arial"/>
        <family val="2"/>
      </rPr>
      <t>Mosquito Sprayer</t>
    </r>
  </si>
  <si>
    <r>
      <rPr>
        <sz val="11"/>
        <rFont val="Arial"/>
        <family val="2"/>
      </rPr>
      <t>2015 Adapco Guardian 95 ES</t>
    </r>
  </si>
  <si>
    <r>
      <rPr>
        <sz val="11"/>
        <rFont val="Arial"/>
        <family val="2"/>
      </rPr>
      <t>15-gal; 350 lbs</t>
    </r>
  </si>
  <si>
    <r>
      <rPr>
        <sz val="11"/>
        <rFont val="Arial"/>
        <family val="2"/>
      </rPr>
      <t>Back-Pack Blower</t>
    </r>
  </si>
  <si>
    <r>
      <rPr>
        <sz val="11"/>
        <rFont val="Arial"/>
        <family val="2"/>
      </rPr>
      <t>to 4.4</t>
    </r>
  </si>
  <si>
    <r>
      <rPr>
        <sz val="11"/>
        <rFont val="Arial"/>
        <family val="2"/>
      </rPr>
      <t>Walk-Behind Blower</t>
    </r>
  </si>
  <si>
    <r>
      <rPr>
        <sz val="11"/>
        <rFont val="Arial"/>
        <family val="2"/>
      </rPr>
      <t>Chainsaw</t>
    </r>
  </si>
  <si>
    <r>
      <rPr>
        <sz val="11"/>
        <rFont val="Arial"/>
        <family val="2"/>
      </rPr>
      <t>Bar Length = 20 in</t>
    </r>
  </si>
  <si>
    <r>
      <rPr>
        <sz val="11"/>
        <rFont val="Arial"/>
        <family val="2"/>
      </rPr>
      <t>3.0 cu in</t>
    </r>
  </si>
  <si>
    <r>
      <rPr>
        <sz val="11"/>
        <rFont val="Arial"/>
        <family val="2"/>
      </rPr>
      <t>5.0 cu in</t>
    </r>
  </si>
  <si>
    <r>
      <rPr>
        <sz val="11"/>
        <rFont val="Arial"/>
        <family val="2"/>
      </rPr>
      <t>6.0 cu in</t>
    </r>
  </si>
  <si>
    <r>
      <rPr>
        <sz val="11"/>
        <rFont val="Arial"/>
        <family val="2"/>
      </rPr>
      <t>Chain Saw</t>
    </r>
  </si>
  <si>
    <r>
      <rPr>
        <sz val="11"/>
        <rFont val="Arial"/>
        <family val="2"/>
      </rPr>
      <t>Bar Length = 16 in</t>
    </r>
  </si>
  <si>
    <r>
      <rPr>
        <sz val="11"/>
        <rFont val="Arial"/>
        <family val="2"/>
      </rPr>
      <t>2.5 cu in</t>
    </r>
  </si>
  <si>
    <r>
      <rPr>
        <sz val="11"/>
        <rFont val="Arial"/>
        <family val="2"/>
      </rPr>
      <t>Chain Saw (STIHL)</t>
    </r>
  </si>
  <si>
    <r>
      <rPr>
        <sz val="11"/>
        <rFont val="Arial"/>
        <family val="2"/>
      </rPr>
      <t>Bar Length = 25 in</t>
    </r>
  </si>
  <si>
    <r>
      <rPr>
        <sz val="11"/>
        <rFont val="Arial"/>
        <family val="2"/>
      </rPr>
      <t>7.5 cu in</t>
    </r>
  </si>
  <si>
    <r>
      <rPr>
        <sz val="11"/>
        <rFont val="Arial"/>
        <family val="2"/>
      </rPr>
      <t>Chain Saw, Pole</t>
    </r>
  </si>
  <si>
    <r>
      <rPr>
        <sz val="11"/>
        <rFont val="Arial"/>
        <family val="2"/>
      </rPr>
      <t>Bar Length = 18 in</t>
    </r>
  </si>
  <si>
    <r>
      <rPr>
        <sz val="11"/>
        <rFont val="Arial"/>
        <family val="2"/>
      </rPr>
      <t>4.0 cu in</t>
    </r>
  </si>
  <si>
    <r>
      <rPr>
        <sz val="11"/>
        <rFont val="Arial"/>
        <family val="2"/>
      </rPr>
      <t>Skidder</t>
    </r>
  </si>
  <si>
    <r>
      <rPr>
        <sz val="11"/>
        <rFont val="Arial"/>
        <family val="2"/>
      </rPr>
      <t>model 748 E</t>
    </r>
  </si>
  <si>
    <r>
      <rPr>
        <sz val="11"/>
        <rFont val="Arial"/>
        <family val="2"/>
      </rPr>
      <t>to 173</t>
    </r>
  </si>
  <si>
    <r>
      <rPr>
        <sz val="11"/>
        <rFont val="Arial"/>
        <family val="2"/>
      </rPr>
      <t>model 648 G11</t>
    </r>
  </si>
  <si>
    <r>
      <rPr>
        <sz val="11"/>
        <rFont val="Arial"/>
        <family val="2"/>
      </rPr>
      <t>to 177</t>
    </r>
  </si>
  <si>
    <r>
      <rPr>
        <sz val="11"/>
        <rFont val="Arial"/>
        <family val="2"/>
      </rPr>
      <t>Cutter, Brush</t>
    </r>
  </si>
  <si>
    <r>
      <rPr>
        <sz val="11"/>
        <rFont val="Arial"/>
        <family val="2"/>
      </rPr>
      <t>Cutter Size</t>
    </r>
  </si>
  <si>
    <r>
      <rPr>
        <sz val="11"/>
        <rFont val="Arial"/>
        <family val="2"/>
      </rPr>
      <t>8 ft</t>
    </r>
  </si>
  <si>
    <r>
      <rPr>
        <sz val="11"/>
        <rFont val="Arial"/>
        <family val="2"/>
      </rPr>
      <t>to 190</t>
    </r>
  </si>
  <si>
    <r>
      <rPr>
        <sz val="11"/>
        <rFont val="Arial"/>
        <family val="2"/>
      </rPr>
      <t>10 ft</t>
    </r>
  </si>
  <si>
    <r>
      <rPr>
        <sz val="11"/>
        <rFont val="Arial"/>
        <family val="2"/>
      </rPr>
      <t>to 245</t>
    </r>
  </si>
  <si>
    <r>
      <rPr>
        <sz val="11"/>
        <rFont val="Arial"/>
        <family val="2"/>
      </rPr>
      <t>Bruncher Cutter</t>
    </r>
  </si>
  <si>
    <r>
      <rPr>
        <sz val="11"/>
        <rFont val="Arial"/>
        <family val="2"/>
      </rPr>
      <t xml:space="preserve">Cutter, Brush - 247 hp, 1997 Model
</t>
    </r>
    <r>
      <rPr>
        <sz val="11"/>
        <rFont val="Arial"/>
        <family val="2"/>
      </rPr>
      <t>511 Feller</t>
    </r>
  </si>
  <si>
    <r>
      <rPr>
        <sz val="11"/>
        <rFont val="Arial"/>
        <family val="2"/>
      </rPr>
      <t>to 247</t>
    </r>
  </si>
  <si>
    <r>
      <rPr>
        <sz val="11"/>
        <rFont val="Arial"/>
        <family val="2"/>
      </rPr>
      <t>Log Trailer</t>
    </r>
  </si>
  <si>
    <r>
      <rPr>
        <sz val="11"/>
        <rFont val="Arial"/>
        <family val="2"/>
      </rPr>
      <t>40 ft</t>
    </r>
  </si>
  <si>
    <r>
      <rPr>
        <sz val="11"/>
        <rFont val="Arial"/>
        <family val="2"/>
      </rPr>
      <t>Chipper, Brush</t>
    </r>
  </si>
  <si>
    <r>
      <rPr>
        <sz val="11"/>
        <rFont val="Arial"/>
        <family val="2"/>
      </rPr>
      <t>Chipping Capacity</t>
    </r>
  </si>
  <si>
    <r>
      <rPr>
        <sz val="11"/>
        <rFont val="Arial"/>
        <family val="2"/>
      </rPr>
      <t>6 In</t>
    </r>
  </si>
  <si>
    <r>
      <rPr>
        <sz val="11"/>
        <rFont val="Arial"/>
        <family val="2"/>
      </rPr>
      <t>9 In</t>
    </r>
  </si>
  <si>
    <r>
      <rPr>
        <sz val="11"/>
        <rFont val="Arial"/>
        <family val="2"/>
      </rPr>
      <t>to 65</t>
    </r>
  </si>
  <si>
    <r>
      <rPr>
        <sz val="11"/>
        <rFont val="Arial"/>
        <family val="2"/>
      </rPr>
      <t>12 In</t>
    </r>
  </si>
  <si>
    <r>
      <rPr>
        <sz val="11"/>
        <rFont val="Arial"/>
        <family val="2"/>
      </rPr>
      <t>15 In</t>
    </r>
  </si>
  <si>
    <r>
      <rPr>
        <sz val="11"/>
        <rFont val="Arial"/>
        <family val="2"/>
      </rPr>
      <t>to 125</t>
    </r>
  </si>
  <si>
    <r>
      <rPr>
        <sz val="11"/>
        <rFont val="Arial"/>
        <family val="2"/>
      </rPr>
      <t>to 200</t>
    </r>
  </si>
  <si>
    <r>
      <rPr>
        <sz val="11"/>
        <rFont val="Arial"/>
        <family val="2"/>
      </rPr>
      <t>Loader - Tractor -  Knuckleboom</t>
    </r>
  </si>
  <si>
    <r>
      <rPr>
        <sz val="11"/>
        <rFont val="Arial"/>
        <family val="2"/>
      </rPr>
      <t>model Barko 595 ML</t>
    </r>
  </si>
  <si>
    <r>
      <rPr>
        <sz val="11"/>
        <rFont val="Arial"/>
        <family val="2"/>
      </rPr>
      <t>Loader - Wheel</t>
    </r>
  </si>
  <si>
    <r>
      <rPr>
        <sz val="11"/>
        <rFont val="Arial"/>
        <family val="2"/>
      </rPr>
      <t>model 210 w/ Buck Saw 50 inch Bar</t>
    </r>
  </si>
  <si>
    <r>
      <rPr>
        <sz val="11"/>
        <rFont val="Arial"/>
        <family val="2"/>
      </rPr>
      <t>to 240</t>
    </r>
  </si>
  <si>
    <r>
      <rPr>
        <sz val="11"/>
        <rFont val="Arial"/>
        <family val="2"/>
      </rPr>
      <t>Clamshell &amp; Dragline, Crawler</t>
    </r>
  </si>
  <si>
    <r>
      <rPr>
        <sz val="11"/>
        <rFont val="Arial"/>
        <family val="2"/>
      </rPr>
      <t>149,999 lbs</t>
    </r>
  </si>
  <si>
    <r>
      <rPr>
        <sz val="11"/>
        <rFont val="Arial"/>
        <family val="2"/>
      </rPr>
      <t>to 235</t>
    </r>
  </si>
  <si>
    <r>
      <rPr>
        <sz val="11"/>
        <rFont val="Arial"/>
        <family val="2"/>
      </rPr>
      <t>Bucket not included in rate.</t>
    </r>
  </si>
  <si>
    <r>
      <rPr>
        <sz val="11"/>
        <rFont val="Arial"/>
        <family val="2"/>
      </rPr>
      <t>250,000 lbs</t>
    </r>
  </si>
  <si>
    <r>
      <rPr>
        <sz val="11"/>
        <rFont val="Arial"/>
        <family val="2"/>
      </rPr>
      <t>to 520</t>
    </r>
  </si>
  <si>
    <r>
      <rPr>
        <sz val="11"/>
        <rFont val="Arial"/>
        <family val="2"/>
      </rPr>
      <t>Clamshell &amp; Dragline, Truck</t>
    </r>
  </si>
  <si>
    <r>
      <rPr>
        <sz val="11"/>
        <rFont val="Arial"/>
        <family val="2"/>
      </rPr>
      <t xml:space="preserve">$          147.05
</t>
    </r>
    <r>
      <rPr>
        <sz val="11"/>
        <rFont val="Arial"/>
        <family val="2"/>
      </rPr>
      <t xml:space="preserve">$            24.80
</t>
    </r>
    <r>
      <rPr>
        <sz val="11"/>
        <rFont val="Arial"/>
        <family val="2"/>
      </rPr>
      <t>$            28.72</t>
    </r>
  </si>
  <si>
    <r>
      <rPr>
        <sz val="11"/>
        <rFont val="Arial"/>
        <family val="2"/>
      </rPr>
      <t>BOMAG Compactor</t>
    </r>
  </si>
  <si>
    <r>
      <rPr>
        <sz val="11"/>
        <rFont val="Arial"/>
        <family val="2"/>
      </rPr>
      <t>BW100AD-3</t>
    </r>
  </si>
  <si>
    <r>
      <rPr>
        <sz val="11"/>
        <rFont val="Arial"/>
        <family val="2"/>
      </rPr>
      <t>Hour</t>
    </r>
  </si>
  <si>
    <r>
      <rPr>
        <sz val="11"/>
        <rFont val="Arial"/>
        <family val="2"/>
      </rPr>
      <t>Compactor -2-Ton Pavement Roller</t>
    </r>
  </si>
  <si>
    <r>
      <rPr>
        <sz val="11"/>
        <rFont val="Arial"/>
        <family val="2"/>
      </rPr>
      <t>Single Drum Vibratoty Compactor</t>
    </r>
  </si>
  <si>
    <r>
      <rPr>
        <sz val="11"/>
        <rFont val="Arial"/>
        <family val="2"/>
      </rPr>
      <t>to 2.9 Ton</t>
    </r>
  </si>
  <si>
    <r>
      <rPr>
        <sz val="11"/>
        <rFont val="Arial"/>
        <family val="2"/>
      </rPr>
      <t>Compactor</t>
    </r>
  </si>
  <si>
    <r>
      <rPr>
        <sz val="11"/>
        <rFont val="Arial"/>
        <family val="2"/>
      </rPr>
      <t>Compactor, towed, Vibratory Drum</t>
    </r>
  </si>
  <si>
    <r>
      <rPr>
        <sz val="11"/>
        <rFont val="Arial"/>
        <family val="2"/>
      </rPr>
      <t>to 45</t>
    </r>
  </si>
  <si>
    <r>
      <rPr>
        <sz val="11"/>
        <rFont val="Arial"/>
        <family val="2"/>
      </rPr>
      <t>Plus tow Truck</t>
    </r>
  </si>
  <si>
    <r>
      <rPr>
        <sz val="11"/>
        <rFont val="Arial"/>
        <family val="2"/>
      </rPr>
      <t>Compactor, Vibratory, Drum</t>
    </r>
  </si>
  <si>
    <r>
      <rPr>
        <sz val="11"/>
        <rFont val="Arial"/>
        <family val="2"/>
      </rPr>
      <t>to 75</t>
    </r>
  </si>
  <si>
    <r>
      <rPr>
        <sz val="11"/>
        <rFont val="Arial"/>
        <family val="2"/>
      </rPr>
      <t>Compactor, pneumatic, wheel</t>
    </r>
  </si>
  <si>
    <r>
      <rPr>
        <sz val="11"/>
        <rFont val="Arial"/>
        <family val="2"/>
      </rPr>
      <t>Compactor, Sanitation</t>
    </r>
  </si>
  <si>
    <r>
      <rPr>
        <sz val="11"/>
        <rFont val="Arial"/>
        <family val="2"/>
      </rPr>
      <t>to 400</t>
    </r>
  </si>
  <si>
    <r>
      <rPr>
        <sz val="11"/>
        <rFont val="Arial"/>
        <family val="2"/>
      </rPr>
      <t>Compactor, towed, Pneumatic, Wheel</t>
    </r>
  </si>
  <si>
    <r>
      <rPr>
        <sz val="11"/>
        <rFont val="Arial"/>
        <family val="2"/>
      </rPr>
      <t>Hercules PT-11,</t>
    </r>
  </si>
  <si>
    <r>
      <rPr>
        <sz val="11"/>
        <rFont val="Arial"/>
        <family val="2"/>
      </rPr>
      <t>10,000 lbs</t>
    </r>
  </si>
  <si>
    <r>
      <rPr>
        <sz val="11"/>
        <rFont val="Arial"/>
        <family val="2"/>
      </rPr>
      <t>11-Wheels (Towed)</t>
    </r>
  </si>
  <si>
    <r>
      <rPr>
        <sz val="11"/>
        <rFont val="Arial"/>
        <family val="2"/>
      </rPr>
      <t xml:space="preserve">Compactor,Towed Steel Drum Static
</t>
    </r>
    <r>
      <rPr>
        <sz val="11"/>
        <rFont val="Arial"/>
        <family val="2"/>
      </rPr>
      <t>Compactor</t>
    </r>
  </si>
  <si>
    <r>
      <rPr>
        <sz val="11"/>
        <rFont val="Arial"/>
        <family val="2"/>
      </rPr>
      <t>GTD-54120</t>
    </r>
  </si>
  <si>
    <r>
      <rPr>
        <sz val="11"/>
        <rFont val="Arial"/>
        <family val="2"/>
      </rPr>
      <t>20,000 lbs</t>
    </r>
  </si>
  <si>
    <r>
      <rPr>
        <sz val="11"/>
        <rFont val="Arial"/>
        <family val="2"/>
      </rPr>
      <t>Grid Drum (Towed)</t>
    </r>
  </si>
  <si>
    <r>
      <rPr>
        <sz val="11"/>
        <rFont val="Arial"/>
        <family val="2"/>
      </rPr>
      <t>Feeder, Grizzly</t>
    </r>
  </si>
  <si>
    <r>
      <rPr>
        <sz val="11"/>
        <rFont val="Arial"/>
        <family val="2"/>
      </rPr>
      <t>to 55</t>
    </r>
  </si>
  <si>
    <r>
      <rPr>
        <sz val="11"/>
        <rFont val="Arial"/>
        <family val="2"/>
      </rPr>
      <t>Dozer, Crawler</t>
    </r>
  </si>
  <si>
    <r>
      <rPr>
        <sz val="11"/>
        <rFont val="Calibri"/>
        <family val="2"/>
      </rPr>
      <t>Deere 450J LT</t>
    </r>
  </si>
  <si>
    <r>
      <rPr>
        <sz val="11"/>
        <rFont val="Calibri"/>
        <family val="2"/>
      </rPr>
      <t>Deere 650K LGP; ROPS/FOPS</t>
    </r>
  </si>
  <si>
    <r>
      <rPr>
        <sz val="11"/>
        <rFont val="Arial"/>
        <family val="2"/>
      </rPr>
      <t>to 105</t>
    </r>
  </si>
  <si>
    <r>
      <rPr>
        <sz val="11"/>
        <rFont val="Arial"/>
        <family val="2"/>
      </rPr>
      <t>to 160</t>
    </r>
  </si>
  <si>
    <r>
      <rPr>
        <sz val="11"/>
        <rFont val="Arial"/>
        <family val="2"/>
      </rPr>
      <t>to 360</t>
    </r>
  </si>
  <si>
    <r>
      <rPr>
        <sz val="11"/>
        <rFont val="Calibri"/>
        <family val="2"/>
      </rPr>
      <t xml:space="preserve">Make/Model: CAT D10T (disc. 2014);
</t>
    </r>
    <r>
      <rPr>
        <sz val="11"/>
        <rFont val="Calibri"/>
        <family val="2"/>
      </rPr>
      <t>Protection: EROPS; Type Semi-U</t>
    </r>
  </si>
  <si>
    <r>
      <rPr>
        <sz val="11"/>
        <rFont val="Arial"/>
        <family val="2"/>
      </rPr>
      <t>to 574</t>
    </r>
  </si>
  <si>
    <r>
      <rPr>
        <sz val="11"/>
        <rFont val="Arial"/>
        <family val="2"/>
      </rPr>
      <t>to 850</t>
    </r>
  </si>
  <si>
    <r>
      <rPr>
        <sz val="11"/>
        <rFont val="Arial"/>
        <family val="2"/>
      </rPr>
      <t>Dozer, Wheel</t>
    </r>
  </si>
  <si>
    <r>
      <rPr>
        <sz val="11"/>
        <rFont val="Arial"/>
        <family val="2"/>
      </rPr>
      <t>to 625</t>
    </r>
  </si>
  <si>
    <r>
      <rPr>
        <sz val="11"/>
        <rFont val="Arial"/>
        <family val="2"/>
      </rPr>
      <t>Box Scraper</t>
    </r>
  </si>
  <si>
    <r>
      <rPr>
        <sz val="11"/>
        <rFont val="Arial"/>
        <family val="2"/>
      </rPr>
      <t>3 hitch attach for tractor; 2007 Befco</t>
    </r>
  </si>
  <si>
    <r>
      <rPr>
        <sz val="11"/>
        <rFont val="Arial"/>
        <family val="2"/>
      </rPr>
      <t>Bucket, Clamshell</t>
    </r>
  </si>
  <si>
    <r>
      <rPr>
        <sz val="11"/>
        <rFont val="Arial"/>
        <family val="2"/>
      </rPr>
      <t>Capacity</t>
    </r>
  </si>
  <si>
    <r>
      <rPr>
        <sz val="11"/>
        <rFont val="Arial"/>
        <family val="2"/>
      </rPr>
      <t>1.0 CY</t>
    </r>
  </si>
  <si>
    <r>
      <rPr>
        <sz val="11"/>
        <rFont val="Arial"/>
        <family val="2"/>
      </rPr>
      <t xml:space="preserve">Includes teeth. Does not include
</t>
    </r>
    <r>
      <rPr>
        <sz val="11"/>
        <rFont val="Arial"/>
        <family val="2"/>
      </rPr>
      <t>Clamshell &amp; Dragline</t>
    </r>
  </si>
  <si>
    <r>
      <rPr>
        <sz val="11"/>
        <rFont val="Arial"/>
        <family val="2"/>
      </rPr>
      <t>2.5 CY</t>
    </r>
  </si>
  <si>
    <r>
      <rPr>
        <sz val="11"/>
        <rFont val="Arial"/>
        <family val="2"/>
      </rPr>
      <t>5.0 CY</t>
    </r>
  </si>
  <si>
    <r>
      <rPr>
        <sz val="11"/>
        <rFont val="Arial"/>
        <family val="2"/>
      </rPr>
      <t>7.5 CY</t>
    </r>
  </si>
  <si>
    <r>
      <rPr>
        <sz val="11"/>
        <rFont val="Arial"/>
        <family val="2"/>
      </rPr>
      <t>Bucket, Dragline</t>
    </r>
  </si>
  <si>
    <r>
      <rPr>
        <sz val="11"/>
        <rFont val="Arial"/>
        <family val="2"/>
      </rPr>
      <t>2.0 CY</t>
    </r>
  </si>
  <si>
    <r>
      <rPr>
        <sz val="11"/>
        <rFont val="Arial"/>
        <family val="2"/>
      </rPr>
      <t xml:space="preserve">Does not include Clamshell &amp;
</t>
    </r>
    <r>
      <rPr>
        <sz val="11"/>
        <rFont val="Arial"/>
        <family val="2"/>
      </rPr>
      <t>Dragline</t>
    </r>
  </si>
  <si>
    <r>
      <rPr>
        <sz val="11"/>
        <rFont val="Arial"/>
        <family val="2"/>
      </rPr>
      <t>10 CY</t>
    </r>
  </si>
  <si>
    <r>
      <rPr>
        <sz val="11"/>
        <rFont val="Arial"/>
        <family val="2"/>
      </rPr>
      <t>14 CY</t>
    </r>
  </si>
  <si>
    <r>
      <rPr>
        <sz val="11"/>
        <rFont val="Arial"/>
        <family val="2"/>
      </rPr>
      <t>Excavator, Hydraulic</t>
    </r>
  </si>
  <si>
    <r>
      <rPr>
        <sz val="11"/>
        <rFont val="Arial"/>
        <family val="2"/>
      </rPr>
      <t>Bucket Capacity</t>
    </r>
  </si>
  <si>
    <r>
      <rPr>
        <sz val="11"/>
        <rFont val="Arial"/>
        <family val="2"/>
      </rPr>
      <t>0.5 CY</t>
    </r>
  </si>
  <si>
    <r>
      <rPr>
        <sz val="11"/>
        <rFont val="Arial"/>
        <family val="2"/>
      </rPr>
      <t xml:space="preserve">Crawler, Truck &amp; Wheel.
</t>
    </r>
    <r>
      <rPr>
        <sz val="11"/>
        <rFont val="Arial"/>
        <family val="2"/>
      </rPr>
      <t>Includes bucket.</t>
    </r>
  </si>
  <si>
    <r>
      <rPr>
        <sz val="11"/>
        <rFont val="Arial"/>
        <family val="2"/>
      </rPr>
      <t>1.5 CY</t>
    </r>
  </si>
  <si>
    <r>
      <rPr>
        <sz val="11"/>
        <rFont val="Arial"/>
        <family val="2"/>
      </rPr>
      <t>to 265</t>
    </r>
  </si>
  <si>
    <r>
      <rPr>
        <sz val="11"/>
        <rFont val="Arial"/>
        <family val="2"/>
      </rPr>
      <t>4.5 CY</t>
    </r>
  </si>
  <si>
    <r>
      <rPr>
        <sz val="11"/>
        <rFont val="Arial"/>
        <family val="2"/>
      </rPr>
      <t>to 420</t>
    </r>
  </si>
  <si>
    <r>
      <rPr>
        <sz val="11"/>
        <rFont val="Arial"/>
        <family val="2"/>
      </rPr>
      <t>to 650</t>
    </r>
  </si>
  <si>
    <r>
      <rPr>
        <sz val="11"/>
        <rFont val="Arial"/>
        <family val="2"/>
      </rPr>
      <t>12 CY</t>
    </r>
  </si>
  <si>
    <r>
      <rPr>
        <sz val="11"/>
        <rFont val="Arial"/>
        <family val="2"/>
      </rPr>
      <t>to 1000</t>
    </r>
  </si>
  <si>
    <r>
      <rPr>
        <sz val="11"/>
        <rFont val="Arial"/>
        <family val="2"/>
      </rPr>
      <t>Excavator</t>
    </r>
  </si>
  <si>
    <r>
      <rPr>
        <sz val="11"/>
        <rFont val="Arial"/>
        <family val="2"/>
      </rPr>
      <t>2007 model Gradall XL3100 III</t>
    </r>
  </si>
  <si>
    <r>
      <rPr>
        <sz val="11"/>
        <rFont val="Arial"/>
        <family val="2"/>
      </rPr>
      <t>2003 model Gradall XL4100 III</t>
    </r>
  </si>
  <si>
    <r>
      <rPr>
        <sz val="11"/>
        <rFont val="Arial"/>
        <family val="2"/>
      </rPr>
      <t>2006 model Gradall XL5100</t>
    </r>
  </si>
  <si>
    <r>
      <rPr>
        <sz val="11"/>
        <rFont val="Arial"/>
        <family val="2"/>
      </rPr>
      <t>Trowel, Concrete</t>
    </r>
  </si>
  <si>
    <r>
      <rPr>
        <sz val="11"/>
        <rFont val="Arial"/>
        <family val="2"/>
      </rPr>
      <t>Diameter</t>
    </r>
  </si>
  <si>
    <r>
      <rPr>
        <sz val="11"/>
        <rFont val="Arial"/>
        <family val="2"/>
      </rPr>
      <t>48 In</t>
    </r>
  </si>
  <si>
    <r>
      <rPr>
        <sz val="11"/>
        <rFont val="Arial"/>
        <family val="2"/>
      </rPr>
      <t>to 12</t>
    </r>
  </si>
  <si>
    <r>
      <rPr>
        <sz val="11"/>
        <rFont val="Arial"/>
        <family val="2"/>
      </rPr>
      <t>Fork Lift</t>
    </r>
  </si>
  <si>
    <r>
      <rPr>
        <sz val="11"/>
        <rFont val="Arial"/>
        <family val="2"/>
      </rPr>
      <t>6000 Lbs</t>
    </r>
  </si>
  <si>
    <r>
      <rPr>
        <sz val="11"/>
        <rFont val="Arial"/>
        <family val="2"/>
      </rPr>
      <t>to 60</t>
    </r>
  </si>
  <si>
    <r>
      <rPr>
        <sz val="11"/>
        <rFont val="Arial"/>
        <family val="2"/>
      </rPr>
      <t>12000 Lbs</t>
    </r>
  </si>
  <si>
    <r>
      <rPr>
        <sz val="11"/>
        <rFont val="Arial"/>
        <family val="2"/>
      </rPr>
      <t>18000 Lbs</t>
    </r>
  </si>
  <si>
    <r>
      <rPr>
        <sz val="11"/>
        <rFont val="Arial"/>
        <family val="2"/>
      </rPr>
      <t>to 140</t>
    </r>
  </si>
  <si>
    <r>
      <rPr>
        <sz val="11"/>
        <rFont val="Arial"/>
        <family val="2"/>
      </rPr>
      <t>50000 Lbs</t>
    </r>
  </si>
  <si>
    <r>
      <rPr>
        <sz val="11"/>
        <rFont val="Arial"/>
        <family val="2"/>
      </rPr>
      <t>to 215</t>
    </r>
  </si>
  <si>
    <r>
      <rPr>
        <sz val="11"/>
        <rFont val="Arial"/>
        <family val="2"/>
      </rPr>
      <t>Fork Lift  Material handler</t>
    </r>
  </si>
  <si>
    <r>
      <rPr>
        <sz val="11"/>
        <rFont val="Arial"/>
        <family val="2"/>
      </rPr>
      <t>Diesel, CAT TH360B</t>
    </r>
  </si>
  <si>
    <r>
      <rPr>
        <sz val="11"/>
        <rFont val="Arial"/>
        <family val="2"/>
      </rPr>
      <t>6600-11500 gvwr lbs</t>
    </r>
  </si>
  <si>
    <r>
      <rPr>
        <sz val="11"/>
        <rFont val="Arial"/>
        <family val="2"/>
      </rPr>
      <t>3.1- 3.5 Mton</t>
    </r>
  </si>
  <si>
    <r>
      <rPr>
        <sz val="11"/>
        <rFont val="Arial"/>
        <family val="2"/>
      </rPr>
      <t>Fork Lift Material handler</t>
    </r>
  </si>
  <si>
    <r>
      <rPr>
        <sz val="11"/>
        <rFont val="Arial"/>
        <family val="2"/>
      </rPr>
      <t>Diesel, CAT TH460B</t>
    </r>
  </si>
  <si>
    <r>
      <rPr>
        <sz val="11"/>
        <rFont val="Arial"/>
        <family val="2"/>
      </rPr>
      <t>9000 Lbs</t>
    </r>
  </si>
  <si>
    <r>
      <rPr>
        <sz val="11"/>
        <rFont val="Arial"/>
        <family val="2"/>
      </rPr>
      <t>4.5 - 4.9 Mton</t>
    </r>
  </si>
  <si>
    <r>
      <rPr>
        <sz val="11"/>
        <rFont val="Arial"/>
        <family val="2"/>
      </rPr>
      <t>Diesel, CAT TH560B</t>
    </r>
  </si>
  <si>
    <r>
      <rPr>
        <sz val="11"/>
        <rFont val="Arial"/>
        <family val="2"/>
      </rPr>
      <t>10000 Lbs</t>
    </r>
  </si>
  <si>
    <r>
      <rPr>
        <sz val="11"/>
        <rFont val="Arial"/>
        <family val="2"/>
      </rPr>
      <t>Fork Lift Accessory</t>
    </r>
  </si>
  <si>
    <r>
      <rPr>
        <sz val="11"/>
        <rFont val="Arial"/>
        <family val="2"/>
      </rPr>
      <t>2003 ACS Paddle Fork</t>
    </r>
  </si>
  <si>
    <r>
      <rPr>
        <sz val="11"/>
        <rFont val="Arial"/>
        <family val="2"/>
      </rPr>
      <t>Generator</t>
    </r>
  </si>
  <si>
    <r>
      <rPr>
        <sz val="11"/>
        <rFont val="Arial"/>
        <family val="2"/>
      </rPr>
      <t>Prime Output</t>
    </r>
  </si>
  <si>
    <r>
      <rPr>
        <sz val="11"/>
        <rFont val="Arial"/>
        <family val="2"/>
      </rPr>
      <t>5.5 KW</t>
    </r>
  </si>
  <si>
    <r>
      <rPr>
        <sz val="11"/>
        <rFont val="Arial"/>
        <family val="2"/>
      </rPr>
      <t>16 KW</t>
    </r>
  </si>
  <si>
    <r>
      <rPr>
        <sz val="11"/>
        <rFont val="Arial"/>
        <family val="2"/>
      </rPr>
      <t>to 25</t>
    </r>
  </si>
  <si>
    <r>
      <rPr>
        <sz val="11"/>
        <rFont val="Arial"/>
        <family val="2"/>
      </rPr>
      <t>60KW</t>
    </r>
  </si>
  <si>
    <r>
      <rPr>
        <sz val="11"/>
        <rFont val="Arial"/>
        <family val="2"/>
      </rPr>
      <t>to 88</t>
    </r>
  </si>
  <si>
    <r>
      <rPr>
        <sz val="11"/>
        <rFont val="Arial"/>
        <family val="2"/>
      </rPr>
      <t>100 KW</t>
    </r>
  </si>
  <si>
    <r>
      <rPr>
        <sz val="11"/>
        <rFont val="Arial"/>
        <family val="2"/>
      </rPr>
      <t>150 KW</t>
    </r>
  </si>
  <si>
    <r>
      <rPr>
        <sz val="11"/>
        <rFont val="Arial"/>
        <family val="2"/>
      </rPr>
      <t>210 KW</t>
    </r>
  </si>
  <si>
    <r>
      <rPr>
        <sz val="11"/>
        <rFont val="Arial"/>
        <family val="2"/>
      </rPr>
      <t>280 KW</t>
    </r>
  </si>
  <si>
    <r>
      <rPr>
        <sz val="11"/>
        <rFont val="Arial"/>
        <family val="2"/>
      </rPr>
      <t>350 KW</t>
    </r>
  </si>
  <si>
    <r>
      <rPr>
        <sz val="11"/>
        <rFont val="Arial"/>
        <family val="2"/>
      </rPr>
      <t>530 KW</t>
    </r>
  </si>
  <si>
    <r>
      <rPr>
        <sz val="11"/>
        <rFont val="Arial"/>
        <family val="2"/>
      </rPr>
      <t>to 750</t>
    </r>
  </si>
  <si>
    <r>
      <rPr>
        <sz val="11"/>
        <rFont val="Arial"/>
        <family val="2"/>
      </rPr>
      <t>710 KW</t>
    </r>
  </si>
  <si>
    <r>
      <rPr>
        <sz val="11"/>
        <rFont val="Arial"/>
        <family val="2"/>
      </rPr>
      <t>800 KW</t>
    </r>
  </si>
  <si>
    <r>
      <rPr>
        <sz val="11"/>
        <rFont val="Arial"/>
        <family val="2"/>
      </rPr>
      <t>900 KW</t>
    </r>
  </si>
  <si>
    <r>
      <rPr>
        <sz val="11"/>
        <rFont val="Arial"/>
        <family val="2"/>
      </rPr>
      <t>1000 KW</t>
    </r>
  </si>
  <si>
    <r>
      <rPr>
        <sz val="11"/>
        <rFont val="Arial"/>
        <family val="2"/>
      </rPr>
      <t>Open</t>
    </r>
  </si>
  <si>
    <r>
      <rPr>
        <sz val="11"/>
        <rFont val="Arial"/>
        <family val="2"/>
      </rPr>
      <t>1100 KW</t>
    </r>
  </si>
  <si>
    <r>
      <rPr>
        <sz val="11"/>
        <rFont val="Arial"/>
        <family val="2"/>
      </rPr>
      <t>2500 KW</t>
    </r>
  </si>
  <si>
    <r>
      <rPr>
        <sz val="11"/>
        <rFont val="Arial"/>
        <family val="2"/>
      </rPr>
      <t>to 3000</t>
    </r>
  </si>
  <si>
    <r>
      <rPr>
        <sz val="11"/>
        <rFont val="Arial"/>
        <family val="2"/>
      </rPr>
      <t>1,000 KW</t>
    </r>
  </si>
  <si>
    <r>
      <rPr>
        <sz val="11"/>
        <rFont val="Arial"/>
        <family val="2"/>
      </rPr>
      <t>to 1645</t>
    </r>
  </si>
  <si>
    <r>
      <rPr>
        <sz val="11"/>
        <rFont val="Arial"/>
        <family val="2"/>
      </rPr>
      <t>Enclosed</t>
    </r>
  </si>
  <si>
    <r>
      <rPr>
        <sz val="11"/>
        <rFont val="Arial"/>
        <family val="2"/>
      </rPr>
      <t>1,500 KW</t>
    </r>
  </si>
  <si>
    <r>
      <rPr>
        <sz val="11"/>
        <rFont val="Arial"/>
        <family val="2"/>
      </rPr>
      <t>to 2500</t>
    </r>
  </si>
  <si>
    <r>
      <rPr>
        <sz val="11"/>
        <rFont val="Arial"/>
        <family val="2"/>
      </rPr>
      <t>1100KW</t>
    </r>
  </si>
  <si>
    <r>
      <rPr>
        <sz val="11"/>
        <rFont val="Arial"/>
        <family val="2"/>
      </rPr>
      <t>40KW</t>
    </r>
  </si>
  <si>
    <r>
      <rPr>
        <sz val="11"/>
        <rFont val="Arial"/>
        <family val="2"/>
      </rPr>
      <t>20KW</t>
    </r>
  </si>
  <si>
    <r>
      <rPr>
        <sz val="11"/>
        <rFont val="Arial"/>
        <family val="2"/>
      </rPr>
      <t>Open/Closeed</t>
    </r>
  </si>
  <si>
    <r>
      <rPr>
        <sz val="12"/>
        <rFont val="Times New Roman"/>
        <family val="1"/>
      </rPr>
      <t>Generator Large</t>
    </r>
  </si>
  <si>
    <r>
      <rPr>
        <sz val="11"/>
        <rFont val="Arial"/>
        <family val="2"/>
      </rPr>
      <t>80 KW</t>
    </r>
  </si>
  <si>
    <r>
      <rPr>
        <sz val="11"/>
        <rFont val="Calibri"/>
        <family val="2"/>
      </rPr>
      <t>Generator Heavy Duty</t>
    </r>
  </si>
  <si>
    <r>
      <rPr>
        <sz val="11"/>
        <rFont val="Calibri"/>
        <family val="2"/>
      </rPr>
      <t>2000KW</t>
    </r>
  </si>
  <si>
    <r>
      <rPr>
        <sz val="11"/>
        <rFont val="Calibri"/>
        <family val="2"/>
      </rPr>
      <t>Open</t>
    </r>
  </si>
  <si>
    <r>
      <rPr>
        <sz val="10"/>
        <rFont val="Calibri"/>
        <family val="2"/>
      </rPr>
      <t>Hr.</t>
    </r>
  </si>
  <si>
    <r>
      <rPr>
        <sz val="11"/>
        <rFont val="Arial"/>
        <family val="2"/>
      </rPr>
      <t>Graders</t>
    </r>
  </si>
  <si>
    <r>
      <rPr>
        <sz val="11"/>
        <rFont val="Arial"/>
        <family val="2"/>
      </rPr>
      <t>Moldboard Size</t>
    </r>
  </si>
  <si>
    <r>
      <rPr>
        <sz val="11"/>
        <rFont val="Arial"/>
        <family val="2"/>
      </rPr>
      <t>10 Ft</t>
    </r>
  </si>
  <si>
    <r>
      <rPr>
        <sz val="11"/>
        <rFont val="Arial"/>
        <family val="2"/>
      </rPr>
      <t xml:space="preserve">Includes Rigid and Articulate
</t>
    </r>
    <r>
      <rPr>
        <sz val="11"/>
        <rFont val="Arial"/>
        <family val="2"/>
      </rPr>
      <t>equipment.</t>
    </r>
  </si>
  <si>
    <r>
      <rPr>
        <sz val="11"/>
        <rFont val="Arial"/>
        <family val="2"/>
      </rPr>
      <t>12 Ft</t>
    </r>
  </si>
  <si>
    <r>
      <rPr>
        <sz val="11"/>
        <rFont val="Arial"/>
        <family val="2"/>
      </rPr>
      <t>14 Ft</t>
    </r>
  </si>
  <si>
    <r>
      <rPr>
        <sz val="11"/>
        <rFont val="Arial"/>
        <family val="2"/>
      </rPr>
      <t>to 225</t>
    </r>
  </si>
  <si>
    <r>
      <rPr>
        <sz val="11"/>
        <rFont val="Arial"/>
        <family val="2"/>
      </rPr>
      <t>Hose, Discharge</t>
    </r>
  </si>
  <si>
    <r>
      <rPr>
        <sz val="11"/>
        <rFont val="Arial"/>
        <family val="2"/>
      </rPr>
      <t>3 In</t>
    </r>
  </si>
  <si>
    <r>
      <rPr>
        <sz val="11"/>
        <rFont val="Arial"/>
        <family val="2"/>
      </rPr>
      <t xml:space="preserve">Per 25 foot length. Includes
</t>
    </r>
    <r>
      <rPr>
        <sz val="11"/>
        <rFont val="Arial"/>
        <family val="2"/>
      </rPr>
      <t>couplings.</t>
    </r>
  </si>
  <si>
    <r>
      <rPr>
        <sz val="11"/>
        <rFont val="Arial"/>
        <family val="2"/>
      </rPr>
      <t>4 In</t>
    </r>
  </si>
  <si>
    <r>
      <rPr>
        <sz val="11"/>
        <rFont val="Arial"/>
        <family val="2"/>
      </rPr>
      <t>8 In</t>
    </r>
  </si>
  <si>
    <r>
      <rPr>
        <sz val="11"/>
        <rFont val="Arial"/>
        <family val="2"/>
      </rPr>
      <t>Hose, Suction</t>
    </r>
  </si>
  <si>
    <r>
      <rPr>
        <sz val="11"/>
        <rFont val="Arial"/>
        <family val="2"/>
      </rPr>
      <t>Loader, Crawler</t>
    </r>
  </si>
  <si>
    <r>
      <rPr>
        <sz val="11"/>
        <rFont val="Arial"/>
        <family val="2"/>
      </rPr>
      <t>to 32</t>
    </r>
  </si>
  <si>
    <r>
      <rPr>
        <sz val="11"/>
        <rFont val="Arial"/>
        <family val="2"/>
      </rPr>
      <t>Includes bucket.</t>
    </r>
  </si>
  <si>
    <r>
      <rPr>
        <sz val="11"/>
        <rFont val="Arial"/>
        <family val="2"/>
      </rPr>
      <t>1 CY</t>
    </r>
  </si>
  <si>
    <r>
      <rPr>
        <sz val="11"/>
        <rFont val="Arial"/>
        <family val="2"/>
      </rPr>
      <t>2 CY</t>
    </r>
  </si>
  <si>
    <r>
      <rPr>
        <sz val="11"/>
        <rFont val="Arial"/>
        <family val="2"/>
      </rPr>
      <t>to 118</t>
    </r>
  </si>
  <si>
    <r>
      <rPr>
        <sz val="11"/>
        <rFont val="Arial"/>
        <family val="2"/>
      </rPr>
      <t>3 CY</t>
    </r>
  </si>
  <si>
    <r>
      <rPr>
        <sz val="11"/>
        <rFont val="Arial"/>
        <family val="2"/>
      </rPr>
      <t>to 178</t>
    </r>
  </si>
  <si>
    <r>
      <rPr>
        <sz val="11"/>
        <rFont val="Arial"/>
        <family val="2"/>
      </rPr>
      <t>4 CY</t>
    </r>
  </si>
  <si>
    <r>
      <rPr>
        <sz val="11"/>
        <rFont val="Arial"/>
        <family val="2"/>
      </rPr>
      <t>to 238</t>
    </r>
  </si>
  <si>
    <r>
      <rPr>
        <sz val="11"/>
        <rFont val="Arial"/>
        <family val="2"/>
      </rPr>
      <t>Loader, Wheel</t>
    </r>
  </si>
  <si>
    <r>
      <rPr>
        <sz val="11"/>
        <rFont val="Arial"/>
        <family val="2"/>
      </rPr>
      <t>to 38</t>
    </r>
  </si>
  <si>
    <r>
      <rPr>
        <sz val="11"/>
        <rFont val="Arial"/>
        <family val="2"/>
      </rPr>
      <t>CAT-926</t>
    </r>
  </si>
  <si>
    <r>
      <rPr>
        <sz val="11"/>
        <rFont val="Arial"/>
        <family val="2"/>
      </rPr>
      <t>to 152</t>
    </r>
  </si>
  <si>
    <r>
      <rPr>
        <sz val="11"/>
        <rFont val="Arial"/>
        <family val="2"/>
      </rPr>
      <t>5 CY</t>
    </r>
  </si>
  <si>
    <r>
      <rPr>
        <sz val="11"/>
        <rFont val="Arial"/>
        <family val="2"/>
      </rPr>
      <t>6 CY</t>
    </r>
  </si>
  <si>
    <r>
      <rPr>
        <sz val="11"/>
        <rFont val="Arial"/>
        <family val="2"/>
      </rPr>
      <t>to 305</t>
    </r>
  </si>
  <si>
    <r>
      <rPr>
        <sz val="11"/>
        <rFont val="Arial"/>
        <family val="2"/>
      </rPr>
      <t>7 CY</t>
    </r>
  </si>
  <si>
    <r>
      <rPr>
        <sz val="11"/>
        <rFont val="Arial"/>
        <family val="2"/>
      </rPr>
      <t>8 CY</t>
    </r>
  </si>
  <si>
    <r>
      <rPr>
        <sz val="11"/>
        <rFont val="Arial"/>
        <family val="2"/>
      </rPr>
      <t>to 530</t>
    </r>
  </si>
  <si>
    <r>
      <rPr>
        <sz val="11"/>
        <rFont val="Arial"/>
        <family val="2"/>
      </rPr>
      <t>Loader, Tractor, Wheel</t>
    </r>
  </si>
  <si>
    <r>
      <rPr>
        <sz val="11"/>
        <rFont val="Arial"/>
        <family val="2"/>
      </rPr>
      <t>0.87 CY</t>
    </r>
  </si>
  <si>
    <r>
      <rPr>
        <sz val="11"/>
        <rFont val="Arial"/>
        <family val="2"/>
      </rPr>
      <t>to 80</t>
    </r>
  </si>
  <si>
    <r>
      <rPr>
        <sz val="11"/>
        <rFont val="Arial"/>
        <family val="2"/>
      </rPr>
      <t>Case 580 Super L</t>
    </r>
  </si>
  <si>
    <r>
      <rPr>
        <sz val="11"/>
        <rFont val="Arial"/>
        <family val="2"/>
      </rPr>
      <t>Mixer, Concrete Portable</t>
    </r>
  </si>
  <si>
    <r>
      <rPr>
        <sz val="11"/>
        <rFont val="Arial"/>
        <family val="2"/>
      </rPr>
      <t>Batching Capacity</t>
    </r>
  </si>
  <si>
    <r>
      <rPr>
        <sz val="11"/>
        <rFont val="Arial"/>
        <family val="2"/>
      </rPr>
      <t>10 Cft</t>
    </r>
  </si>
  <si>
    <r>
      <rPr>
        <sz val="11"/>
        <rFont val="Arial"/>
        <family val="2"/>
      </rPr>
      <t>Diesel Powered</t>
    </r>
  </si>
  <si>
    <r>
      <rPr>
        <sz val="11"/>
        <rFont val="Arial"/>
        <family val="2"/>
      </rPr>
      <t>12 Cft</t>
    </r>
  </si>
  <si>
    <r>
      <rPr>
        <sz val="11"/>
        <rFont val="Arial"/>
        <family val="2"/>
      </rPr>
      <t>Gasoline Powered</t>
    </r>
  </si>
  <si>
    <r>
      <rPr>
        <sz val="11"/>
        <rFont val="Arial"/>
        <family val="2"/>
      </rPr>
      <t>Mixer, Concrete, Trailer Mntd</t>
    </r>
  </si>
  <si>
    <r>
      <rPr>
        <sz val="11"/>
        <rFont val="Arial"/>
        <family val="2"/>
      </rPr>
      <t>11 Cft</t>
    </r>
  </si>
  <si>
    <r>
      <rPr>
        <sz val="11"/>
        <rFont val="Arial"/>
        <family val="2"/>
      </rPr>
      <t>16 Cft</t>
    </r>
  </si>
  <si>
    <r>
      <rPr>
        <sz val="11"/>
        <rFont val="Arial"/>
        <family val="2"/>
      </rPr>
      <t>Truck, Concrete Mixer</t>
    </r>
  </si>
  <si>
    <r>
      <rPr>
        <sz val="11"/>
        <rFont val="Arial"/>
        <family val="2"/>
      </rPr>
      <t>Mixer Capacity</t>
    </r>
  </si>
  <si>
    <r>
      <rPr>
        <sz val="11"/>
        <rFont val="Arial"/>
        <family val="2"/>
      </rPr>
      <t>13 CY</t>
    </r>
  </si>
  <si>
    <r>
      <rPr>
        <sz val="11"/>
        <rFont val="Arial"/>
        <family val="2"/>
      </rPr>
      <t>Hand-Held, Pavement Breakers</t>
    </r>
  </si>
  <si>
    <r>
      <rPr>
        <sz val="11"/>
        <rFont val="Arial"/>
        <family val="2"/>
      </rPr>
      <t>Weight</t>
    </r>
  </si>
  <si>
    <r>
      <rPr>
        <sz val="11"/>
        <rFont val="Arial"/>
        <family val="2"/>
      </rPr>
      <t>25~90 Lbs</t>
    </r>
  </si>
  <si>
    <r>
      <rPr>
        <sz val="11"/>
        <rFont val="Arial"/>
        <family val="2"/>
      </rPr>
      <t>Air Tool/Electric Power</t>
    </r>
  </si>
  <si>
    <r>
      <rPr>
        <sz val="11"/>
        <rFont val="Arial"/>
        <family val="2"/>
      </rPr>
      <t>Self-Propelled Pavement Breaker,</t>
    </r>
  </si>
  <si>
    <r>
      <rPr>
        <sz val="11"/>
        <rFont val="Arial"/>
        <family val="2"/>
      </rPr>
      <t>to 70-80</t>
    </r>
  </si>
  <si>
    <r>
      <rPr>
        <sz val="11"/>
        <rFont val="Arial"/>
        <family val="2"/>
      </rPr>
      <t>Self-Propelled (Diesel)</t>
    </r>
  </si>
  <si>
    <r>
      <rPr>
        <sz val="11"/>
        <rFont val="Arial"/>
        <family val="2"/>
      </rPr>
      <t>Vibrator, Concrete</t>
    </r>
  </si>
  <si>
    <r>
      <rPr>
        <sz val="11"/>
        <rFont val="Arial"/>
        <family val="2"/>
      </rPr>
      <t>Hand Held</t>
    </r>
  </si>
  <si>
    <r>
      <rPr>
        <sz val="11"/>
        <rFont val="Arial"/>
        <family val="2"/>
      </rPr>
      <t>to 4</t>
    </r>
  </si>
  <si>
    <r>
      <rPr>
        <sz val="11"/>
        <rFont val="Arial"/>
        <family val="2"/>
      </rPr>
      <t>Spreader, Chip</t>
    </r>
  </si>
  <si>
    <r>
      <rPr>
        <sz val="11"/>
        <rFont val="Arial"/>
        <family val="2"/>
      </rPr>
      <t>Spread Hopper Width</t>
    </r>
  </si>
  <si>
    <r>
      <rPr>
        <sz val="11"/>
        <rFont val="Arial"/>
        <family val="2"/>
      </rPr>
      <t>12.5 Ft</t>
    </r>
  </si>
  <si>
    <r>
      <rPr>
        <sz val="11"/>
        <rFont val="Arial"/>
        <family val="2"/>
      </rPr>
      <t>16.5 Ft</t>
    </r>
  </si>
  <si>
    <r>
      <rPr>
        <sz val="11"/>
        <rFont val="Arial"/>
        <family val="2"/>
      </rPr>
      <t>Spreader, Chip, Mntd</t>
    </r>
  </si>
  <si>
    <r>
      <rPr>
        <sz val="11"/>
        <rFont val="Arial"/>
        <family val="2"/>
      </rPr>
      <t>Hopper Size</t>
    </r>
  </si>
  <si>
    <r>
      <rPr>
        <sz val="11"/>
        <rFont val="Arial"/>
        <family val="2"/>
      </rPr>
      <t>8 Ft</t>
    </r>
  </si>
  <si>
    <r>
      <rPr>
        <sz val="11"/>
        <rFont val="Arial"/>
        <family val="2"/>
      </rPr>
      <t>Trailer &amp; truck mounted.</t>
    </r>
  </si>
  <si>
    <r>
      <rPr>
        <sz val="11"/>
        <rFont val="Arial"/>
        <family val="2"/>
      </rPr>
      <t>Paver, Asphalt, Towed</t>
    </r>
  </si>
  <si>
    <r>
      <rPr>
        <sz val="11"/>
        <rFont val="Arial"/>
        <family val="2"/>
      </rPr>
      <t>Does not include Prime Mover.</t>
    </r>
  </si>
  <si>
    <r>
      <rPr>
        <sz val="11"/>
        <rFont val="Arial"/>
        <family val="2"/>
      </rPr>
      <t>Paver, Asphalt</t>
    </r>
  </si>
  <si>
    <r>
      <rPr>
        <sz val="11"/>
        <rFont val="Arial"/>
        <family val="2"/>
      </rPr>
      <t>Crawler</t>
    </r>
  </si>
  <si>
    <r>
      <rPr>
        <sz val="11"/>
        <rFont val="Arial"/>
        <family val="2"/>
      </rPr>
      <t xml:space="preserve">Includes wheel and crawler
</t>
    </r>
    <r>
      <rPr>
        <sz val="11"/>
        <rFont val="Arial"/>
        <family val="2"/>
      </rPr>
      <t>equipment.</t>
    </r>
  </si>
  <si>
    <r>
      <rPr>
        <sz val="11"/>
        <rFont val="Arial"/>
        <family val="2"/>
      </rPr>
      <t>35,000Lbs &amp; Over</t>
    </r>
  </si>
  <si>
    <r>
      <rPr>
        <sz val="11"/>
        <rFont val="Arial"/>
        <family val="2"/>
      </rPr>
      <t>Pick-up, Asphalt</t>
    </r>
  </si>
  <si>
    <r>
      <rPr>
        <sz val="11"/>
        <rFont val="Arial"/>
        <family val="2"/>
      </rPr>
      <t>Cederapids</t>
    </r>
  </si>
  <si>
    <r>
      <rPr>
        <sz val="11"/>
        <rFont val="Arial"/>
        <family val="2"/>
      </rPr>
      <t>CR MS-2</t>
    </r>
  </si>
  <si>
    <r>
      <rPr>
        <sz val="11"/>
        <rFont val="Arial"/>
        <family val="2"/>
      </rPr>
      <t>113 to 140</t>
    </r>
  </si>
  <si>
    <r>
      <rPr>
        <sz val="11"/>
        <rFont val="Arial"/>
        <family val="2"/>
      </rPr>
      <t>Asphalt-Pick-up Machine</t>
    </r>
  </si>
  <si>
    <r>
      <rPr>
        <sz val="11"/>
        <rFont val="Arial"/>
        <family val="2"/>
      </rPr>
      <t>Blaw-Knox</t>
    </r>
  </si>
  <si>
    <r>
      <rPr>
        <sz val="11"/>
        <rFont val="Arial"/>
        <family val="2"/>
      </rPr>
      <t>MC-330</t>
    </r>
  </si>
  <si>
    <r>
      <rPr>
        <sz val="11"/>
        <rFont val="Arial"/>
        <family val="2"/>
      </rPr>
      <t>184 to 200</t>
    </r>
  </si>
  <si>
    <r>
      <rPr>
        <sz val="11"/>
        <rFont val="Arial"/>
        <family val="2"/>
      </rPr>
      <t>MTV 1000C</t>
    </r>
  </si>
  <si>
    <r>
      <rPr>
        <sz val="11"/>
        <rFont val="Arial"/>
        <family val="2"/>
      </rPr>
      <t>to 275</t>
    </r>
  </si>
  <si>
    <r>
      <rPr>
        <sz val="11"/>
        <rFont val="Arial"/>
        <family val="2"/>
      </rPr>
      <t>Striper</t>
    </r>
  </si>
  <si>
    <r>
      <rPr>
        <sz val="11"/>
        <rFont val="Arial"/>
        <family val="2"/>
      </rPr>
      <t>Paint Capacity</t>
    </r>
  </si>
  <si>
    <r>
      <rPr>
        <sz val="11"/>
        <rFont val="Arial"/>
        <family val="2"/>
      </rPr>
      <t>40 Gal</t>
    </r>
  </si>
  <si>
    <r>
      <rPr>
        <sz val="11"/>
        <rFont val="Arial"/>
        <family val="2"/>
      </rPr>
      <t>to 22</t>
    </r>
  </si>
  <si>
    <r>
      <rPr>
        <sz val="11"/>
        <rFont val="Arial"/>
        <family val="2"/>
      </rPr>
      <t>90 Gal</t>
    </r>
  </si>
  <si>
    <r>
      <rPr>
        <sz val="11"/>
        <rFont val="Arial"/>
        <family val="2"/>
      </rPr>
      <t>120 Gal</t>
    </r>
  </si>
  <si>
    <r>
      <rPr>
        <sz val="11"/>
        <rFont val="Arial"/>
        <family val="2"/>
      </rPr>
      <t>to 122</t>
    </r>
  </si>
  <si>
    <r>
      <rPr>
        <sz val="11"/>
        <rFont val="Arial"/>
        <family val="2"/>
      </rPr>
      <t>Striper, Truck Mntd</t>
    </r>
  </si>
  <si>
    <r>
      <rPr>
        <sz val="11"/>
        <rFont val="Arial"/>
        <family val="2"/>
      </rPr>
      <t>to 460</t>
    </r>
  </si>
  <si>
    <r>
      <rPr>
        <sz val="11"/>
        <rFont val="Arial"/>
        <family val="2"/>
      </rPr>
      <t>Striper, Walk-behind</t>
    </r>
  </si>
  <si>
    <r>
      <rPr>
        <sz val="11"/>
        <rFont val="Arial"/>
        <family val="2"/>
      </rPr>
      <t>12 Gal</t>
    </r>
  </si>
  <si>
    <r>
      <rPr>
        <sz val="11"/>
        <rFont val="Arial"/>
        <family val="2"/>
      </rPr>
      <t>Paver accessory -Belt Extension</t>
    </r>
  </si>
  <si>
    <r>
      <rPr>
        <sz val="11"/>
        <rFont val="Arial"/>
        <family val="2"/>
      </rPr>
      <t xml:space="preserve">2002 Leeboy Conveyor Belt
</t>
    </r>
    <r>
      <rPr>
        <sz val="11"/>
        <rFont val="Arial"/>
        <family val="2"/>
      </rPr>
      <t>Extension</t>
    </r>
  </si>
  <si>
    <r>
      <rPr>
        <sz val="11"/>
        <rFont val="Arial"/>
        <family val="2"/>
      </rPr>
      <t>24' X 50'</t>
    </r>
  </si>
  <si>
    <r>
      <rPr>
        <sz val="11"/>
        <rFont val="Arial"/>
        <family val="2"/>
      </rPr>
      <t>crawler</t>
    </r>
  </si>
  <si>
    <r>
      <rPr>
        <sz val="11"/>
        <rFont val="Arial"/>
        <family val="2"/>
      </rPr>
      <t>Plow, Snow, Grader Mntd</t>
    </r>
  </si>
  <si>
    <r>
      <rPr>
        <sz val="11"/>
        <rFont val="Arial"/>
        <family val="2"/>
      </rPr>
      <t>Width</t>
    </r>
  </si>
  <si>
    <r>
      <rPr>
        <sz val="11"/>
        <rFont val="Arial"/>
        <family val="2"/>
      </rPr>
      <t>to 10 Ft</t>
    </r>
  </si>
  <si>
    <r>
      <rPr>
        <sz val="11"/>
        <rFont val="Arial"/>
        <family val="2"/>
      </rPr>
      <t>Include Grader for total cost</t>
    </r>
  </si>
  <si>
    <r>
      <rPr>
        <sz val="11"/>
        <rFont val="Arial"/>
        <family val="2"/>
      </rPr>
      <t>to 14 Ft</t>
    </r>
  </si>
  <si>
    <r>
      <rPr>
        <sz val="11"/>
        <rFont val="Arial"/>
        <family val="2"/>
      </rPr>
      <t>Plow, Truck Mntd</t>
    </r>
  </si>
  <si>
    <r>
      <rPr>
        <sz val="11"/>
        <rFont val="Arial"/>
        <family val="2"/>
      </rPr>
      <t>to 15 Ft</t>
    </r>
  </si>
  <si>
    <r>
      <rPr>
        <sz val="11"/>
        <rFont val="Arial"/>
        <family val="2"/>
      </rPr>
      <t>Include truck for total cost</t>
    </r>
  </si>
  <si>
    <r>
      <rPr>
        <sz val="11"/>
        <rFont val="Arial"/>
        <family val="2"/>
      </rPr>
      <t xml:space="preserve">With leveling wing. Include
</t>
    </r>
    <r>
      <rPr>
        <sz val="11"/>
        <rFont val="Arial"/>
        <family val="2"/>
      </rPr>
      <t>truck for total cost</t>
    </r>
  </si>
  <si>
    <r>
      <rPr>
        <sz val="11"/>
        <rFont val="Arial"/>
        <family val="2"/>
      </rPr>
      <t>Spreader, Sand</t>
    </r>
  </si>
  <si>
    <r>
      <rPr>
        <sz val="11"/>
        <rFont val="Arial"/>
        <family val="2"/>
      </rPr>
      <t>Mounting</t>
    </r>
  </si>
  <si>
    <r>
      <rPr>
        <sz val="11"/>
        <rFont val="Arial"/>
        <family val="2"/>
      </rPr>
      <t>Tailgate, Chassis</t>
    </r>
  </si>
  <si>
    <r>
      <rPr>
        <sz val="11"/>
        <rFont val="Arial"/>
        <family val="2"/>
      </rPr>
      <t>Truck not included</t>
    </r>
  </si>
  <si>
    <r>
      <rPr>
        <sz val="11"/>
        <rFont val="Arial"/>
        <family val="2"/>
      </rPr>
      <t>Dump Body</t>
    </r>
  </si>
  <si>
    <r>
      <rPr>
        <sz val="11"/>
        <rFont val="Arial"/>
        <family val="2"/>
      </rPr>
      <t>Truck (10yd)</t>
    </r>
  </si>
  <si>
    <r>
      <rPr>
        <sz val="11"/>
        <rFont val="Arial"/>
        <family val="2"/>
      </rPr>
      <t>Spreader, Chemical</t>
    </r>
  </si>
  <si>
    <r>
      <rPr>
        <sz val="11"/>
        <rFont val="Arial"/>
        <family val="2"/>
      </rPr>
      <t>Pump -  Trash Pump</t>
    </r>
  </si>
  <si>
    <r>
      <rPr>
        <sz val="11"/>
        <rFont val="Arial"/>
        <family val="2"/>
      </rPr>
      <t>10 MTC</t>
    </r>
  </si>
  <si>
    <r>
      <rPr>
        <sz val="11"/>
        <rFont val="Arial"/>
        <family val="2"/>
      </rPr>
      <t>2" Pump</t>
    </r>
  </si>
  <si>
    <r>
      <rPr>
        <sz val="11"/>
        <rFont val="Arial"/>
        <family val="2"/>
      </rPr>
      <t>to 7</t>
    </r>
  </si>
  <si>
    <r>
      <rPr>
        <sz val="11"/>
        <rFont val="Arial"/>
        <family val="2"/>
      </rPr>
      <t>10,000 gph</t>
    </r>
  </si>
  <si>
    <r>
      <rPr>
        <sz val="11"/>
        <rFont val="Arial"/>
        <family val="2"/>
      </rPr>
      <t>Pump</t>
    </r>
  </si>
  <si>
    <r>
      <rPr>
        <sz val="11"/>
        <rFont val="Arial"/>
        <family val="2"/>
      </rPr>
      <t>Centrifugal, 8M pump</t>
    </r>
  </si>
  <si>
    <r>
      <rPr>
        <sz val="11"/>
        <rFont val="Arial"/>
        <family val="2"/>
      </rPr>
      <t>2" - 10,000 gal/hr.</t>
    </r>
  </si>
  <si>
    <r>
      <rPr>
        <sz val="11"/>
        <rFont val="Arial"/>
        <family val="2"/>
      </rPr>
      <t>to 4.5</t>
    </r>
  </si>
  <si>
    <r>
      <rPr>
        <sz val="11"/>
        <rFont val="Arial"/>
        <family val="2"/>
      </rPr>
      <t>Hoses not included.</t>
    </r>
  </si>
  <si>
    <r>
      <rPr>
        <sz val="11"/>
        <rFont val="Arial"/>
        <family val="2"/>
      </rPr>
      <t>Diaphragm pump</t>
    </r>
  </si>
  <si>
    <r>
      <rPr>
        <sz val="11"/>
        <rFont val="Arial"/>
        <family val="2"/>
      </rPr>
      <t>2" - 3,000 gal/hr.</t>
    </r>
  </si>
  <si>
    <r>
      <rPr>
        <sz val="11"/>
        <rFont val="Arial"/>
        <family val="2"/>
      </rPr>
      <t>Centrifugal, 18M pump</t>
    </r>
  </si>
  <si>
    <r>
      <rPr>
        <sz val="11"/>
        <rFont val="Arial"/>
        <family val="2"/>
      </rPr>
      <t>3" - 18,000 gal/hr. pump</t>
    </r>
  </si>
  <si>
    <r>
      <rPr>
        <sz val="11"/>
        <rFont val="Arial"/>
        <family val="2"/>
      </rPr>
      <t>to 15</t>
    </r>
  </si>
  <si>
    <r>
      <rPr>
        <sz val="11"/>
        <rFont val="Arial"/>
        <family val="2"/>
      </rPr>
      <t>to 40</t>
    </r>
  </si>
  <si>
    <r>
      <rPr>
        <sz val="11"/>
        <rFont val="Arial"/>
        <family val="2"/>
      </rPr>
      <t>4" - 40,000 gal/hr.</t>
    </r>
  </si>
  <si>
    <r>
      <rPr>
        <sz val="11"/>
        <rFont val="Arial"/>
        <family val="2"/>
      </rPr>
      <t>to 95</t>
    </r>
  </si>
  <si>
    <r>
      <rPr>
        <sz val="11"/>
        <rFont val="Arial"/>
        <family val="2"/>
      </rPr>
      <t>Does not include Hoses.</t>
    </r>
  </si>
  <si>
    <r>
      <rPr>
        <sz val="11"/>
        <rFont val="Arial"/>
        <family val="2"/>
      </rPr>
      <t>to 425</t>
    </r>
  </si>
  <si>
    <r>
      <rPr>
        <sz val="11"/>
        <rFont val="Arial"/>
        <family val="2"/>
      </rPr>
      <t>to 575</t>
    </r>
  </si>
  <si>
    <r>
      <rPr>
        <sz val="11"/>
        <rFont val="Arial"/>
        <family val="2"/>
      </rPr>
      <t>Aerial Lift, Truck Mntd</t>
    </r>
  </si>
  <si>
    <r>
      <rPr>
        <sz val="11"/>
        <rFont val="Arial"/>
        <family val="2"/>
      </rPr>
      <t>Max. Platform Height</t>
    </r>
  </si>
  <si>
    <r>
      <rPr>
        <sz val="11"/>
        <rFont val="Arial"/>
        <family val="2"/>
      </rPr>
      <t xml:space="preserve">Add this rate to truck rate for
</t>
    </r>
    <r>
      <rPr>
        <sz val="11"/>
        <rFont val="Arial"/>
        <family val="2"/>
      </rPr>
      <t>total lift and truck rate</t>
    </r>
  </si>
  <si>
    <r>
      <rPr>
        <sz val="11"/>
        <rFont val="Arial"/>
        <family val="2"/>
      </rPr>
      <t>61 Ft</t>
    </r>
  </si>
  <si>
    <r>
      <rPr>
        <sz val="11"/>
        <rFont val="Arial"/>
        <family val="2"/>
      </rPr>
      <t>80 Ft</t>
    </r>
  </si>
  <si>
    <r>
      <rPr>
        <sz val="11"/>
        <rFont val="Arial"/>
        <family val="2"/>
      </rPr>
      <t>Max. Platform Load - 600Lbs</t>
    </r>
  </si>
  <si>
    <r>
      <rPr>
        <sz val="11"/>
        <rFont val="Arial"/>
        <family val="2"/>
      </rPr>
      <t>81 Ft -100 Ft. Ht.</t>
    </r>
  </si>
  <si>
    <r>
      <rPr>
        <sz val="11"/>
        <rFont val="Arial"/>
        <family val="2"/>
      </rPr>
      <t xml:space="preserve">Articulated and Telescoping.
</t>
    </r>
    <r>
      <rPr>
        <sz val="11"/>
        <rFont val="Arial"/>
        <family val="2"/>
      </rPr>
      <t>Add this rate to truck rate for total lift and truck rate</t>
    </r>
  </si>
  <si>
    <r>
      <rPr>
        <sz val="11"/>
        <rFont val="Arial"/>
        <family val="2"/>
      </rPr>
      <t>Aerial Lift, Self-Propelled</t>
    </r>
  </si>
  <si>
    <r>
      <rPr>
        <sz val="11"/>
        <rFont val="Arial"/>
        <family val="2"/>
      </rPr>
      <t>37 Ft. Ht.</t>
    </r>
  </si>
  <si>
    <r>
      <rPr>
        <sz val="11"/>
        <rFont val="Arial"/>
        <family val="2"/>
      </rPr>
      <t xml:space="preserve">Articulated, Telescoping,
</t>
    </r>
    <r>
      <rPr>
        <sz val="11"/>
        <rFont val="Arial"/>
        <family val="2"/>
      </rPr>
      <t>Scissor.</t>
    </r>
  </si>
  <si>
    <r>
      <rPr>
        <sz val="11"/>
        <rFont val="Arial"/>
        <family val="2"/>
      </rPr>
      <t>60 Ft. Ht.</t>
    </r>
  </si>
  <si>
    <r>
      <rPr>
        <sz val="11"/>
        <rFont val="Arial"/>
        <family val="2"/>
      </rPr>
      <t>70 Ft. Ht.</t>
    </r>
  </si>
  <si>
    <r>
      <rPr>
        <sz val="11"/>
        <rFont val="Arial"/>
        <family val="2"/>
      </rPr>
      <t>125 Ft. Ht.</t>
    </r>
  </si>
  <si>
    <r>
      <rPr>
        <sz val="11"/>
        <rFont val="Arial"/>
        <family val="2"/>
      </rPr>
      <t>to 85</t>
    </r>
  </si>
  <si>
    <r>
      <rPr>
        <sz val="11"/>
        <rFont val="Arial"/>
        <family val="2"/>
      </rPr>
      <t>Articulated and Telescoping.</t>
    </r>
  </si>
  <si>
    <r>
      <rPr>
        <sz val="11"/>
        <rFont val="Arial"/>
        <family val="2"/>
      </rPr>
      <t>150 Ft. Ht.</t>
    </r>
  </si>
  <si>
    <r>
      <rPr>
        <sz val="11"/>
        <rFont val="Arial"/>
        <family val="2"/>
      </rPr>
      <t>I.C. Aerial Lift, Self-Propelled</t>
    </r>
  </si>
  <si>
    <r>
      <rPr>
        <sz val="11"/>
        <rFont val="Arial"/>
        <family val="2"/>
      </rPr>
      <t>Max. Platform Load - 500 Lbs</t>
    </r>
  </si>
  <si>
    <r>
      <rPr>
        <sz val="11"/>
        <rFont val="Arial"/>
        <family val="2"/>
      </rPr>
      <t>75"x155", 40Ft Ht.</t>
    </r>
  </si>
  <si>
    <r>
      <rPr>
        <sz val="11"/>
        <rFont val="Arial"/>
        <family val="2"/>
      </rPr>
      <t>2000 Lbs Capacity</t>
    </r>
  </si>
  <si>
    <r>
      <rPr>
        <sz val="11"/>
        <rFont val="Arial"/>
        <family val="2"/>
      </rPr>
      <t>Crane, Truck Mntd</t>
    </r>
  </si>
  <si>
    <r>
      <rPr>
        <sz val="11"/>
        <rFont val="Arial"/>
        <family val="2"/>
      </rPr>
      <t>Max. Lift Capacity</t>
    </r>
  </si>
  <si>
    <r>
      <rPr>
        <sz val="11"/>
        <rFont val="Arial"/>
        <family val="2"/>
      </rPr>
      <t>24000 Lbs</t>
    </r>
  </si>
  <si>
    <r>
      <rPr>
        <sz val="11"/>
        <rFont val="Arial"/>
        <family val="2"/>
      </rPr>
      <t>Include truck rate for total cost</t>
    </r>
  </si>
  <si>
    <r>
      <rPr>
        <sz val="11"/>
        <rFont val="Arial"/>
        <family val="2"/>
      </rPr>
      <t>36000 Lbs</t>
    </r>
  </si>
  <si>
    <r>
      <rPr>
        <sz val="11"/>
        <rFont val="Arial"/>
        <family val="2"/>
      </rPr>
      <t xml:space="preserve">8498
</t>
    </r>
    <r>
      <rPr>
        <sz val="11"/>
        <rFont val="Arial"/>
        <family val="2"/>
      </rPr>
      <t xml:space="preserve">8499
</t>
    </r>
    <r>
      <rPr>
        <sz val="11"/>
        <rFont val="Arial"/>
        <family val="2"/>
      </rPr>
      <t>8500</t>
    </r>
  </si>
  <si>
    <r>
      <rPr>
        <sz val="11"/>
        <rFont val="Arial"/>
        <family val="2"/>
      </rPr>
      <t>60000 Lbs</t>
    </r>
  </si>
  <si>
    <r>
      <rPr>
        <sz val="11"/>
        <rFont val="Arial"/>
        <family val="2"/>
      </rPr>
      <t>Pump - Trash-Pump</t>
    </r>
  </si>
  <si>
    <r>
      <rPr>
        <sz val="11"/>
        <rFont val="Arial"/>
        <family val="2"/>
      </rPr>
      <t>CPB Rating - 10MTC</t>
    </r>
  </si>
  <si>
    <r>
      <rPr>
        <sz val="11"/>
        <rFont val="Arial"/>
        <family val="2"/>
      </rPr>
      <t>10000 gal/Hr</t>
    </r>
  </si>
  <si>
    <r>
      <rPr>
        <sz val="11"/>
        <rFont val="Arial"/>
        <family val="2"/>
      </rPr>
      <t>Self- Priming Trash Pump</t>
    </r>
  </si>
  <si>
    <r>
      <rPr>
        <sz val="11"/>
        <rFont val="Arial"/>
        <family val="2"/>
      </rPr>
      <t>Crane</t>
    </r>
  </si>
  <si>
    <r>
      <rPr>
        <sz val="11"/>
        <rFont val="Arial"/>
        <family val="2"/>
      </rPr>
      <t>8 MT</t>
    </r>
  </si>
  <si>
    <r>
      <rPr>
        <sz val="11"/>
        <rFont val="Arial"/>
        <family val="2"/>
      </rPr>
      <t>15 MT</t>
    </r>
  </si>
  <si>
    <r>
      <rPr>
        <sz val="11"/>
        <rFont val="Arial"/>
        <family val="2"/>
      </rPr>
      <t>50 MT</t>
    </r>
  </si>
  <si>
    <r>
      <rPr>
        <sz val="11"/>
        <rFont val="Arial"/>
        <family val="2"/>
      </rPr>
      <t>70 MT</t>
    </r>
  </si>
  <si>
    <r>
      <rPr>
        <sz val="11"/>
        <rFont val="Arial"/>
        <family val="2"/>
      </rPr>
      <t>110 MT</t>
    </r>
  </si>
  <si>
    <r>
      <rPr>
        <sz val="11"/>
        <rFont val="Arial"/>
        <family val="2"/>
      </rPr>
      <t>Saw, Concrete</t>
    </r>
  </si>
  <si>
    <r>
      <rPr>
        <sz val="11"/>
        <rFont val="Arial"/>
        <family val="2"/>
      </rPr>
      <t>Blade Diameter</t>
    </r>
  </si>
  <si>
    <r>
      <rPr>
        <sz val="11"/>
        <rFont val="Arial"/>
        <family val="2"/>
      </rPr>
      <t>14 In</t>
    </r>
  </si>
  <si>
    <r>
      <rPr>
        <sz val="11"/>
        <rFont val="Arial"/>
        <family val="2"/>
      </rPr>
      <t>to 14</t>
    </r>
  </si>
  <si>
    <r>
      <rPr>
        <sz val="11"/>
        <rFont val="Arial"/>
        <family val="2"/>
      </rPr>
      <t>26 In</t>
    </r>
  </si>
  <si>
    <r>
      <rPr>
        <sz val="11"/>
        <rFont val="Arial"/>
        <family val="2"/>
      </rPr>
      <t>Saw, Rock</t>
    </r>
  </si>
  <si>
    <r>
      <rPr>
        <sz val="11"/>
        <rFont val="Arial"/>
        <family val="2"/>
      </rPr>
      <t>Jackhammer (Dry)</t>
    </r>
  </si>
  <si>
    <r>
      <rPr>
        <sz val="11"/>
        <rFont val="Arial"/>
        <family val="2"/>
      </rPr>
      <t>Weight Class</t>
    </r>
  </si>
  <si>
    <r>
      <rPr>
        <sz val="11"/>
        <rFont val="Arial"/>
        <family val="2"/>
      </rPr>
      <t>25-45 Lbs</t>
    </r>
  </si>
  <si>
    <r>
      <rPr>
        <sz val="11"/>
        <rFont val="Arial"/>
        <family val="2"/>
      </rPr>
      <t>Pneumatic Powered</t>
    </r>
  </si>
  <si>
    <r>
      <rPr>
        <sz val="11"/>
        <rFont val="Arial"/>
        <family val="2"/>
      </rPr>
      <t>Jackhammer (Wet)</t>
    </r>
  </si>
  <si>
    <r>
      <rPr>
        <sz val="11"/>
        <rFont val="Arial"/>
        <family val="2"/>
      </rPr>
      <t>30-55 Lbs</t>
    </r>
  </si>
  <si>
    <r>
      <rPr>
        <sz val="11"/>
        <rFont val="Arial"/>
        <family val="2"/>
      </rPr>
      <t>Scraper</t>
    </r>
  </si>
  <si>
    <r>
      <rPr>
        <sz val="11"/>
        <rFont val="Arial"/>
        <family val="2"/>
      </rPr>
      <t>Scraper Capacity</t>
    </r>
  </si>
  <si>
    <r>
      <rPr>
        <sz val="11"/>
        <rFont val="Arial"/>
        <family val="2"/>
      </rPr>
      <t>15 CY</t>
    </r>
  </si>
  <si>
    <r>
      <rPr>
        <sz val="11"/>
        <rFont val="Arial"/>
        <family val="2"/>
      </rPr>
      <t>to 262</t>
    </r>
  </si>
  <si>
    <r>
      <rPr>
        <sz val="11"/>
        <rFont val="Arial"/>
        <family val="2"/>
      </rPr>
      <t>22 CY</t>
    </r>
  </si>
  <si>
    <r>
      <rPr>
        <sz val="11"/>
        <rFont val="Arial"/>
        <family val="2"/>
      </rPr>
      <t>to 365</t>
    </r>
  </si>
  <si>
    <r>
      <rPr>
        <sz val="11"/>
        <rFont val="Arial"/>
        <family val="2"/>
      </rPr>
      <t>34 CY</t>
    </r>
  </si>
  <si>
    <r>
      <rPr>
        <sz val="11"/>
        <rFont val="Arial"/>
        <family val="2"/>
      </rPr>
      <t>44 CY</t>
    </r>
  </si>
  <si>
    <r>
      <rPr>
        <sz val="11"/>
        <rFont val="Arial"/>
        <family val="2"/>
      </rPr>
      <t>to 604</t>
    </r>
  </si>
  <si>
    <r>
      <rPr>
        <sz val="11"/>
        <rFont val="Arial"/>
        <family val="2"/>
      </rPr>
      <t>Loader, Skid-Steer</t>
    </r>
  </si>
  <si>
    <r>
      <rPr>
        <sz val="11"/>
        <rFont val="Arial"/>
        <family val="2"/>
      </rPr>
      <t>Operating Capacity</t>
    </r>
  </si>
  <si>
    <r>
      <rPr>
        <sz val="11"/>
        <rFont val="Arial"/>
        <family val="2"/>
      </rPr>
      <t>976 - 1250 Lbs</t>
    </r>
  </si>
  <si>
    <r>
      <rPr>
        <sz val="11"/>
        <rFont val="Arial"/>
        <family val="2"/>
      </rPr>
      <t>to 36</t>
    </r>
  </si>
  <si>
    <r>
      <rPr>
        <sz val="11"/>
        <rFont val="Arial"/>
        <family val="2"/>
      </rPr>
      <t>1751 - 2200 Lbs</t>
    </r>
  </si>
  <si>
    <r>
      <rPr>
        <sz val="11"/>
        <rFont val="Arial"/>
        <family val="2"/>
      </rPr>
      <t>to 66</t>
    </r>
  </si>
  <si>
    <r>
      <rPr>
        <sz val="11"/>
        <rFont val="Arial"/>
        <family val="2"/>
      </rPr>
      <t>2901 to 3300 Lbs</t>
    </r>
  </si>
  <si>
    <r>
      <rPr>
        <sz val="11"/>
        <rFont val="Arial"/>
        <family val="2"/>
      </rPr>
      <t>to 81</t>
    </r>
  </si>
  <si>
    <r>
      <rPr>
        <sz val="11"/>
        <rFont val="Arial"/>
        <family val="2"/>
      </rPr>
      <t>Snow Blower, Truck Mntd</t>
    </r>
  </si>
  <si>
    <r>
      <rPr>
        <sz val="11"/>
        <rFont val="Arial"/>
        <family val="2"/>
      </rPr>
      <t>600 Tph</t>
    </r>
  </si>
  <si>
    <r>
      <rPr>
        <sz val="11"/>
        <rFont val="Arial"/>
        <family val="2"/>
      </rPr>
      <t>Does not include truck</t>
    </r>
  </si>
  <si>
    <r>
      <rPr>
        <sz val="11"/>
        <rFont val="Arial"/>
        <family val="2"/>
      </rPr>
      <t>1400 Tph</t>
    </r>
  </si>
  <si>
    <r>
      <rPr>
        <sz val="11"/>
        <rFont val="Arial"/>
        <family val="2"/>
      </rPr>
      <t>2000 Tph</t>
    </r>
  </si>
  <si>
    <r>
      <rPr>
        <sz val="11"/>
        <rFont val="Arial"/>
        <family val="2"/>
      </rPr>
      <t>to 340</t>
    </r>
  </si>
  <si>
    <r>
      <rPr>
        <sz val="11"/>
        <rFont val="Arial"/>
        <family val="2"/>
      </rPr>
      <t>2500 Tph</t>
    </r>
  </si>
  <si>
    <r>
      <rPr>
        <sz val="11"/>
        <rFont val="Arial"/>
        <family val="2"/>
      </rPr>
      <t>Snow Thrower, Walk Behind</t>
    </r>
  </si>
  <si>
    <r>
      <rPr>
        <sz val="11"/>
        <rFont val="Arial"/>
        <family val="2"/>
      </rPr>
      <t>Cutting Width</t>
    </r>
  </si>
  <si>
    <r>
      <rPr>
        <sz val="11"/>
        <rFont val="Arial"/>
        <family val="2"/>
      </rPr>
      <t>25 in</t>
    </r>
  </si>
  <si>
    <r>
      <rPr>
        <sz val="11"/>
        <rFont val="Arial"/>
        <family val="2"/>
      </rPr>
      <t>60 in</t>
    </r>
  </si>
  <si>
    <r>
      <rPr>
        <sz val="11"/>
        <rFont val="Arial"/>
        <family val="2"/>
      </rPr>
      <t>Snow Blower</t>
    </r>
  </si>
  <si>
    <r>
      <rPr>
        <sz val="11"/>
        <rFont val="Arial"/>
        <family val="2"/>
      </rPr>
      <t>2,000 Tph</t>
    </r>
  </si>
  <si>
    <r>
      <rPr>
        <sz val="11"/>
        <rFont val="Arial"/>
        <family val="2"/>
      </rPr>
      <t>2,500 Tph</t>
    </r>
  </si>
  <si>
    <r>
      <rPr>
        <sz val="11"/>
        <rFont val="Arial"/>
        <family val="2"/>
      </rPr>
      <t>3,500 Tph</t>
    </r>
  </si>
  <si>
    <r>
      <rPr>
        <sz val="11"/>
        <rFont val="Arial"/>
        <family val="2"/>
      </rPr>
      <t>to 600</t>
    </r>
  </si>
  <si>
    <r>
      <rPr>
        <sz val="11"/>
        <rFont val="Arial"/>
        <family val="2"/>
      </rPr>
      <t>The Vammas 4500</t>
    </r>
  </si>
  <si>
    <r>
      <rPr>
        <sz val="11"/>
        <rFont val="Arial"/>
        <family val="2"/>
      </rPr>
      <t>Snow Remover</t>
    </r>
  </si>
  <si>
    <r>
      <rPr>
        <sz val="11"/>
        <rFont val="Arial"/>
        <family val="2"/>
      </rPr>
      <t>26ft Plow, 20ft Broom + Airblast</t>
    </r>
  </si>
  <si>
    <r>
      <rPr>
        <sz val="10"/>
        <rFont val="Arial"/>
        <family val="2"/>
      </rPr>
      <t>Equip with Plow &amp; Broom</t>
    </r>
  </si>
  <si>
    <r>
      <rPr>
        <sz val="11"/>
        <rFont val="Arial"/>
        <family val="2"/>
      </rPr>
      <t>The Vammas 5500</t>
    </r>
  </si>
  <si>
    <r>
      <rPr>
        <sz val="11"/>
        <rFont val="Arial"/>
        <family val="2"/>
      </rPr>
      <t>RM300</t>
    </r>
  </si>
  <si>
    <r>
      <rPr>
        <sz val="11"/>
        <rFont val="Arial"/>
        <family val="2"/>
      </rPr>
      <t>96"W x 20"D</t>
    </r>
  </si>
  <si>
    <r>
      <rPr>
        <sz val="10"/>
        <rFont val="Arial"/>
        <family val="2"/>
      </rPr>
      <t>Soil Stabilization, Reclaimer</t>
    </r>
  </si>
  <si>
    <r>
      <rPr>
        <sz val="11"/>
        <rFont val="Arial"/>
        <family val="2"/>
      </rPr>
      <t>Oshkosh Pavement Sweeper</t>
    </r>
  </si>
  <si>
    <r>
      <rPr>
        <sz val="11"/>
        <rFont val="Arial"/>
        <family val="2"/>
      </rPr>
      <t>H-Series</t>
    </r>
  </si>
  <si>
    <r>
      <rPr>
        <sz val="10"/>
        <rFont val="Arial"/>
        <family val="2"/>
      </rPr>
      <t>Equip with Broom</t>
    </r>
  </si>
  <si>
    <r>
      <rPr>
        <sz val="11"/>
        <rFont val="Arial"/>
        <family val="2"/>
      </rPr>
      <t>Dust Control De-Ice Unit</t>
    </r>
  </si>
  <si>
    <r>
      <rPr>
        <sz val="11"/>
        <rFont val="Arial"/>
        <family val="2"/>
      </rPr>
      <t>1300-2000 gal</t>
    </r>
  </si>
  <si>
    <r>
      <rPr>
        <sz val="11"/>
        <rFont val="Arial"/>
        <family val="2"/>
      </rPr>
      <t>173"Lx98"Wx51"H</t>
    </r>
  </si>
  <si>
    <r>
      <rPr>
        <sz val="11"/>
        <rFont val="Arial"/>
        <family val="2"/>
      </rPr>
      <t>Hydro Pump w/100' 1/2" hose</t>
    </r>
  </si>
  <si>
    <r>
      <rPr>
        <sz val="11"/>
        <rFont val="Arial"/>
        <family val="2"/>
      </rPr>
      <t>Loader-Backhoe, Wheel</t>
    </r>
  </si>
  <si>
    <r>
      <rPr>
        <sz val="11"/>
        <rFont val="Arial"/>
        <family val="2"/>
      </rPr>
      <t>Loader Bucket Capacity</t>
    </r>
  </si>
  <si>
    <r>
      <rPr>
        <sz val="11"/>
        <rFont val="Arial"/>
        <family val="2"/>
      </rPr>
      <t xml:space="preserve">Loader and Backhoe Buckets
</t>
    </r>
    <r>
      <rPr>
        <sz val="11"/>
        <rFont val="Arial"/>
        <family val="2"/>
      </rPr>
      <t>included.</t>
    </r>
  </si>
  <si>
    <r>
      <rPr>
        <sz val="11"/>
        <rFont val="Arial"/>
        <family val="2"/>
      </rPr>
      <t>to 70</t>
    </r>
  </si>
  <si>
    <r>
      <rPr>
        <sz val="11"/>
        <rFont val="Arial"/>
        <family val="2"/>
      </rPr>
      <t>1.75 CY</t>
    </r>
  </si>
  <si>
    <r>
      <rPr>
        <sz val="11"/>
        <rFont val="Arial"/>
        <family val="2"/>
      </rPr>
      <t>to 115</t>
    </r>
  </si>
  <si>
    <r>
      <rPr>
        <sz val="11"/>
        <rFont val="Arial"/>
        <family val="2"/>
      </rPr>
      <t>Distributor,  Asphalt</t>
    </r>
  </si>
  <si>
    <r>
      <rPr>
        <sz val="11"/>
        <rFont val="Arial"/>
        <family val="2"/>
      </rPr>
      <t>Tank Capacity Mounted on Trailer</t>
    </r>
  </si>
  <si>
    <r>
      <rPr>
        <sz val="11"/>
        <rFont val="Arial"/>
        <family val="2"/>
      </rPr>
      <t>550 Gal</t>
    </r>
  </si>
  <si>
    <r>
      <rPr>
        <sz val="11"/>
        <rFont val="Arial"/>
        <family val="2"/>
      </rPr>
      <t xml:space="preserve">burners, insulated tank, and
</t>
    </r>
    <r>
      <rPr>
        <sz val="11"/>
        <rFont val="Arial"/>
        <family val="2"/>
      </rPr>
      <t>circulating spray bar.</t>
    </r>
  </si>
  <si>
    <r>
      <rPr>
        <sz val="11"/>
        <rFont val="Arial"/>
        <family val="2"/>
      </rPr>
      <t>1000 Gal</t>
    </r>
  </si>
  <si>
    <r>
      <rPr>
        <sz val="11"/>
        <rFont val="Arial"/>
        <family val="2"/>
      </rPr>
      <t>Truck Mounted. Includes burners, insulated tank, and circulating spray bar.  Include truck rate.</t>
    </r>
  </si>
  <si>
    <r>
      <rPr>
        <sz val="11"/>
        <rFont val="Arial"/>
        <family val="2"/>
      </rPr>
      <t>Tank Capacity Mounted on Truck</t>
    </r>
  </si>
  <si>
    <r>
      <rPr>
        <sz val="11"/>
        <rFont val="Arial"/>
        <family val="2"/>
      </rPr>
      <t>4000 Gal</t>
    </r>
  </si>
  <si>
    <r>
      <rPr>
        <sz val="11"/>
        <rFont val="Arial"/>
        <family val="2"/>
      </rPr>
      <t>Distributor</t>
    </r>
  </si>
  <si>
    <r>
      <rPr>
        <sz val="11"/>
        <rFont val="Arial"/>
        <family val="2"/>
      </rPr>
      <t>ETNYRE Oil Distributor Model - PB348</t>
    </r>
  </si>
  <si>
    <r>
      <rPr>
        <sz val="11"/>
        <rFont val="Arial"/>
        <family val="2"/>
      </rPr>
      <t>ETNYRE Quad Chip Spreader</t>
    </r>
  </si>
  <si>
    <r>
      <rPr>
        <sz val="11"/>
        <rFont val="Arial"/>
        <family val="2"/>
      </rPr>
      <t>Trailer, Dump</t>
    </r>
  </si>
  <si>
    <r>
      <rPr>
        <sz val="11"/>
        <rFont val="Arial"/>
        <family val="2"/>
      </rPr>
      <t>20 CY</t>
    </r>
  </si>
  <si>
    <r>
      <rPr>
        <sz val="11"/>
        <rFont val="Arial"/>
        <family val="2"/>
      </rPr>
      <t>30 CY</t>
    </r>
  </si>
  <si>
    <r>
      <rPr>
        <sz val="11"/>
        <rFont val="Arial"/>
        <family val="2"/>
      </rPr>
      <t>Trailer, Equipment</t>
    </r>
  </si>
  <si>
    <r>
      <rPr>
        <sz val="11"/>
        <rFont val="Arial"/>
        <family val="2"/>
      </rPr>
      <t>30 Tons</t>
    </r>
  </si>
  <si>
    <r>
      <rPr>
        <sz val="11"/>
        <rFont val="Arial"/>
        <family val="2"/>
      </rPr>
      <t>40 Tons</t>
    </r>
  </si>
  <si>
    <r>
      <rPr>
        <sz val="11"/>
        <rFont val="Arial"/>
        <family val="2"/>
      </rPr>
      <t>60 Tons</t>
    </r>
  </si>
  <si>
    <r>
      <rPr>
        <sz val="11"/>
        <rFont val="Arial"/>
        <family val="2"/>
      </rPr>
      <t>120 Tons</t>
    </r>
  </si>
  <si>
    <r>
      <rPr>
        <sz val="11"/>
        <rFont val="Arial"/>
        <family val="2"/>
      </rPr>
      <t>Trailer, Water</t>
    </r>
  </si>
  <si>
    <r>
      <rPr>
        <sz val="11"/>
        <rFont val="Arial"/>
        <family val="2"/>
      </rPr>
      <t>Tank Capacity</t>
    </r>
  </si>
  <si>
    <r>
      <rPr>
        <sz val="11"/>
        <rFont val="Arial"/>
        <family val="2"/>
      </rPr>
      <t xml:space="preserve">Includes a centrifugal pump with
</t>
    </r>
    <r>
      <rPr>
        <sz val="11"/>
        <rFont val="Arial"/>
        <family val="2"/>
      </rPr>
      <t>sump and a rear spraybar.</t>
    </r>
  </si>
  <si>
    <r>
      <rPr>
        <sz val="11"/>
        <rFont val="Arial"/>
        <family val="2"/>
      </rPr>
      <t>6000 Gal</t>
    </r>
  </si>
  <si>
    <r>
      <rPr>
        <sz val="11"/>
        <rFont val="Arial"/>
        <family val="2"/>
      </rPr>
      <t>10000 Gal</t>
    </r>
  </si>
  <si>
    <r>
      <rPr>
        <sz val="11"/>
        <rFont val="Arial"/>
        <family val="2"/>
      </rPr>
      <t>14000 Gal</t>
    </r>
  </si>
  <si>
    <r>
      <rPr>
        <sz val="11"/>
        <rFont val="Arial"/>
        <family val="2"/>
      </rPr>
      <t>Truck- Water Tanker</t>
    </r>
  </si>
  <si>
    <r>
      <rPr>
        <sz val="11"/>
        <rFont val="Arial"/>
        <family val="2"/>
      </rPr>
      <t>1000 gal. tank</t>
    </r>
  </si>
  <si>
    <r>
      <rPr>
        <sz val="11"/>
        <rFont val="Arial"/>
        <family val="2"/>
      </rPr>
      <t>Tub Grinder</t>
    </r>
  </si>
  <si>
    <r>
      <rPr>
        <sz val="11"/>
        <rFont val="Arial"/>
        <family val="2"/>
      </rPr>
      <t>to 440</t>
    </r>
  </si>
  <si>
    <r>
      <rPr>
        <sz val="11"/>
        <rFont val="Arial"/>
        <family val="2"/>
      </rPr>
      <t>to 630</t>
    </r>
  </si>
  <si>
    <r>
      <rPr>
        <sz val="11"/>
        <rFont val="Arial"/>
        <family val="2"/>
      </rPr>
      <t>to 760</t>
    </r>
  </si>
  <si>
    <r>
      <rPr>
        <sz val="11"/>
        <rFont val="Arial"/>
        <family val="2"/>
      </rPr>
      <t>Horizontal Grinder</t>
    </r>
  </si>
  <si>
    <r>
      <rPr>
        <sz val="11"/>
        <rFont val="Arial"/>
        <family val="2"/>
      </rPr>
      <t>Model HG6000</t>
    </r>
  </si>
  <si>
    <r>
      <rPr>
        <sz val="11"/>
        <rFont val="Arial"/>
        <family val="2"/>
      </rPr>
      <t>Stump Grinder</t>
    </r>
  </si>
  <si>
    <r>
      <rPr>
        <sz val="11"/>
        <rFont val="Arial"/>
        <family val="2"/>
      </rPr>
      <t>1988 Vermeer SC-112</t>
    </r>
  </si>
  <si>
    <r>
      <rPr>
        <sz val="11"/>
        <rFont val="Arial"/>
        <family val="2"/>
      </rPr>
      <t>24" grinding wheel</t>
    </r>
  </si>
  <si>
    <r>
      <rPr>
        <sz val="11"/>
        <rFont val="Arial"/>
        <family val="2"/>
      </rPr>
      <t>Sprayer, Seed</t>
    </r>
  </si>
  <si>
    <r>
      <rPr>
        <sz val="11"/>
        <rFont val="Arial"/>
        <family val="2"/>
      </rPr>
      <t>Working Capacity</t>
    </r>
  </si>
  <si>
    <r>
      <rPr>
        <sz val="11"/>
        <rFont val="Arial"/>
        <family val="2"/>
      </rPr>
      <t>750 Gal</t>
    </r>
  </si>
  <si>
    <r>
      <rPr>
        <sz val="11"/>
        <rFont val="Arial"/>
        <family val="2"/>
      </rPr>
      <t xml:space="preserve">Trailer &amp; truck mounted.  Does
</t>
    </r>
    <r>
      <rPr>
        <sz val="11"/>
        <rFont val="Arial"/>
        <family val="2"/>
      </rPr>
      <t>not include Prime Mover.</t>
    </r>
  </si>
  <si>
    <r>
      <rPr>
        <sz val="11"/>
        <rFont val="Arial"/>
        <family val="2"/>
      </rPr>
      <t>1250 Gal</t>
    </r>
  </si>
  <si>
    <r>
      <rPr>
        <sz val="11"/>
        <rFont val="Arial"/>
        <family val="2"/>
      </rPr>
      <t>3500 Gal</t>
    </r>
  </si>
  <si>
    <r>
      <rPr>
        <sz val="11"/>
        <rFont val="Arial"/>
        <family val="2"/>
      </rPr>
      <t>Mulcher, Trailer Mntd</t>
    </r>
  </si>
  <si>
    <r>
      <rPr>
        <sz val="11"/>
        <rFont val="Arial"/>
        <family val="2"/>
      </rPr>
      <t>7 TPH</t>
    </r>
  </si>
  <si>
    <r>
      <rPr>
        <sz val="11"/>
        <rFont val="Arial"/>
        <family val="2"/>
      </rPr>
      <t>10 TPH</t>
    </r>
  </si>
  <si>
    <r>
      <rPr>
        <sz val="11"/>
        <rFont val="Arial"/>
        <family val="2"/>
      </rPr>
      <t>20 TPH</t>
    </r>
  </si>
  <si>
    <r>
      <rPr>
        <sz val="11"/>
        <rFont val="Arial"/>
        <family val="2"/>
      </rPr>
      <t>to 120</t>
    </r>
  </si>
  <si>
    <r>
      <rPr>
        <sz val="11"/>
        <rFont val="Arial"/>
        <family val="2"/>
      </rPr>
      <t>Soil Recycler WR 2400</t>
    </r>
  </si>
  <si>
    <r>
      <rPr>
        <sz val="11"/>
        <rFont val="Arial"/>
        <family val="2"/>
      </rPr>
      <t>w 317 gal fuel tank</t>
    </r>
  </si>
  <si>
    <r>
      <rPr>
        <sz val="11"/>
        <rFont val="Arial"/>
        <family val="2"/>
      </rPr>
      <t>Trailer CAT</t>
    </r>
  </si>
  <si>
    <r>
      <rPr>
        <sz val="11"/>
        <rFont val="Arial"/>
        <family val="2"/>
      </rPr>
      <t>Double Belly Bottom-dump Trailer</t>
    </r>
  </si>
  <si>
    <r>
      <rPr>
        <sz val="11"/>
        <rFont val="Arial"/>
        <family val="2"/>
      </rPr>
      <t>26 CY of soil in one dump</t>
    </r>
  </si>
  <si>
    <r>
      <rPr>
        <sz val="11"/>
        <rFont val="Arial"/>
        <family val="2"/>
      </rPr>
      <t>13 CY  of soil each berry</t>
    </r>
  </si>
  <si>
    <r>
      <rPr>
        <sz val="11"/>
        <rFont val="Arial"/>
        <family val="2"/>
      </rPr>
      <t>Rake</t>
    </r>
  </si>
  <si>
    <r>
      <rPr>
        <sz val="11"/>
        <rFont val="Arial"/>
        <family val="2"/>
      </rPr>
      <t xml:space="preserve">Barber Beach Sand Rake 600HDr,
</t>
    </r>
    <r>
      <rPr>
        <sz val="11"/>
        <rFont val="Arial"/>
        <family val="2"/>
      </rPr>
      <t>towed</t>
    </r>
  </si>
  <si>
    <r>
      <rPr>
        <sz val="11"/>
        <rFont val="Arial"/>
        <family val="2"/>
      </rPr>
      <t>Towed by Beach vehicle</t>
    </r>
  </si>
  <si>
    <r>
      <rPr>
        <sz val="11"/>
        <rFont val="Arial"/>
        <family val="2"/>
      </rPr>
      <t>Chipper</t>
    </r>
  </si>
  <si>
    <r>
      <rPr>
        <sz val="11"/>
        <rFont val="Arial"/>
        <family val="2"/>
      </rPr>
      <t xml:space="preserve">Wildcat 626 Cougar Trommel Screen
</t>
    </r>
    <r>
      <rPr>
        <sz val="11"/>
        <rFont val="Arial"/>
        <family val="2"/>
      </rPr>
      <t>chipper w belt</t>
    </r>
  </si>
  <si>
    <r>
      <rPr>
        <sz val="11"/>
        <rFont val="Arial"/>
        <family val="2"/>
      </rPr>
      <t>Trailer, Office</t>
    </r>
  </si>
  <si>
    <r>
      <rPr>
        <sz val="11"/>
        <rFont val="Arial"/>
        <family val="2"/>
      </rPr>
      <t>Trailer Size</t>
    </r>
  </si>
  <si>
    <r>
      <rPr>
        <sz val="11"/>
        <rFont val="Arial"/>
        <family val="2"/>
      </rPr>
      <t>8' x 24'</t>
    </r>
  </si>
  <si>
    <r>
      <rPr>
        <sz val="11"/>
        <rFont val="Arial"/>
        <family val="2"/>
      </rPr>
      <t>Cargo Size 16ft</t>
    </r>
  </si>
  <si>
    <r>
      <rPr>
        <sz val="11"/>
        <rFont val="Arial"/>
        <family val="2"/>
      </rPr>
      <t>8' x 32'</t>
    </r>
  </si>
  <si>
    <r>
      <rPr>
        <sz val="11"/>
        <rFont val="Arial"/>
        <family val="2"/>
      </rPr>
      <t>Cargo Size 24ft</t>
    </r>
  </si>
  <si>
    <r>
      <rPr>
        <sz val="11"/>
        <rFont val="Arial"/>
        <family val="2"/>
      </rPr>
      <t>10' x 32'</t>
    </r>
  </si>
  <si>
    <r>
      <rPr>
        <sz val="11"/>
        <rFont val="Arial"/>
        <family val="2"/>
      </rPr>
      <t>Cargo Size 20ft</t>
    </r>
  </si>
  <si>
    <r>
      <rPr>
        <sz val="11"/>
        <rFont val="Arial"/>
        <family val="2"/>
      </rPr>
      <t>Trailer</t>
    </r>
  </si>
  <si>
    <r>
      <rPr>
        <sz val="11"/>
        <rFont val="Arial"/>
        <family val="2"/>
      </rPr>
      <t>Haz-Mat Equipment trailer</t>
    </r>
  </si>
  <si>
    <r>
      <rPr>
        <sz val="11"/>
        <rFont val="Arial"/>
        <family val="2"/>
      </rPr>
      <t>8'x18'</t>
    </r>
  </si>
  <si>
    <r>
      <rPr>
        <sz val="11"/>
        <rFont val="Arial"/>
        <family val="2"/>
      </rPr>
      <t>Move by Tractor to Location</t>
    </r>
  </si>
  <si>
    <r>
      <rPr>
        <sz val="11"/>
        <rFont val="Arial"/>
        <family val="2"/>
      </rPr>
      <t>Trailer, Covered Utility Trailer</t>
    </r>
  </si>
  <si>
    <r>
      <rPr>
        <sz val="11"/>
        <rFont val="Arial"/>
        <family val="2"/>
      </rPr>
      <t>(7’ X  16’)</t>
    </r>
  </si>
  <si>
    <r>
      <rPr>
        <sz val="11"/>
        <rFont val="Arial"/>
        <family val="2"/>
      </rPr>
      <t>Trailer, Dodge Ram</t>
    </r>
  </si>
  <si>
    <r>
      <rPr>
        <sz val="11"/>
        <rFont val="Arial"/>
        <family val="2"/>
      </rPr>
      <t>8' x 24' shower trailer- 12 showers</t>
    </r>
  </si>
  <si>
    <r>
      <rPr>
        <sz val="11"/>
        <rFont val="Arial"/>
        <family val="2"/>
      </rPr>
      <t>Trailer, Dodge</t>
    </r>
  </si>
  <si>
    <r>
      <rPr>
        <sz val="11"/>
        <rFont val="Arial"/>
        <family val="2"/>
      </rPr>
      <t>8' x 32’ flatbed water</t>
    </r>
  </si>
  <si>
    <r>
      <rPr>
        <sz val="11"/>
        <rFont val="Arial"/>
        <family val="2"/>
      </rPr>
      <t>25,000 MGVW</t>
    </r>
  </si>
  <si>
    <r>
      <rPr>
        <sz val="11"/>
        <rFont val="Arial"/>
        <family val="2"/>
      </rPr>
      <t>4x2-Axle</t>
    </r>
  </si>
  <si>
    <r>
      <rPr>
        <sz val="11"/>
        <rFont val="Arial"/>
        <family val="2"/>
      </rPr>
      <t>Trencher</t>
    </r>
  </si>
  <si>
    <r>
      <rPr>
        <sz val="11"/>
        <rFont val="Arial"/>
        <family val="2"/>
      </rPr>
      <t xml:space="preserve">Walk-behind, Crawler &amp; Wheel
</t>
    </r>
    <r>
      <rPr>
        <sz val="11"/>
        <rFont val="Arial"/>
        <family val="2"/>
      </rPr>
      <t>Mounted. Chain and Wheel.</t>
    </r>
  </si>
  <si>
    <r>
      <rPr>
        <sz val="11"/>
        <rFont val="Arial"/>
        <family val="2"/>
      </rPr>
      <t>Trencher accessories</t>
    </r>
  </si>
  <si>
    <r>
      <rPr>
        <sz val="11"/>
        <rFont val="Arial"/>
        <family val="2"/>
      </rPr>
      <t>2008 Griswold Trenchbox</t>
    </r>
  </si>
  <si>
    <r>
      <rPr>
        <sz val="11"/>
        <rFont val="Arial"/>
        <family val="2"/>
      </rPr>
      <t>Plow, Cable</t>
    </r>
  </si>
  <si>
    <r>
      <rPr>
        <sz val="11"/>
        <rFont val="Arial"/>
        <family val="2"/>
      </rPr>
      <t>Plow Depth</t>
    </r>
  </si>
  <si>
    <r>
      <rPr>
        <sz val="11"/>
        <rFont val="Arial"/>
        <family val="2"/>
      </rPr>
      <t>24 in</t>
    </r>
  </si>
  <si>
    <r>
      <rPr>
        <sz val="11"/>
        <rFont val="Arial"/>
        <family val="2"/>
      </rPr>
      <t>36 in</t>
    </r>
  </si>
  <si>
    <r>
      <rPr>
        <sz val="11"/>
        <rFont val="Arial"/>
        <family val="2"/>
      </rPr>
      <t>48 in</t>
    </r>
  </si>
  <si>
    <r>
      <rPr>
        <sz val="11"/>
        <rFont val="Arial"/>
        <family val="2"/>
      </rPr>
      <t>Derrick, Hydraulic Digger</t>
    </r>
  </si>
  <si>
    <r>
      <rPr>
        <sz val="11"/>
        <rFont val="Arial"/>
        <family val="2"/>
      </rPr>
      <t>Max. Boom = 60 Ft, 12,000 Ft-Lb Hydraulic</t>
    </r>
  </si>
  <si>
    <r>
      <rPr>
        <sz val="11"/>
        <rFont val="Arial"/>
        <family val="2"/>
      </rPr>
      <t>Lift Capacity 15,500 Lbs</t>
    </r>
  </si>
  <si>
    <r>
      <rPr>
        <sz val="11"/>
        <rFont val="Arial"/>
        <family val="2"/>
      </rPr>
      <t>Includes hydraulic pole alignment attachment.  Include truck rate</t>
    </r>
  </si>
  <si>
    <r>
      <rPr>
        <sz val="11"/>
        <rFont val="Arial"/>
        <family val="2"/>
      </rPr>
      <t>Max. Boom = 90 Ft, 14000 Ft-Lb Hydraulic</t>
    </r>
  </si>
  <si>
    <r>
      <rPr>
        <sz val="11"/>
        <rFont val="Arial"/>
        <family val="2"/>
      </rPr>
      <t>Lift Capacity 26,700 Lbs</t>
    </r>
  </si>
  <si>
    <r>
      <rPr>
        <sz val="11"/>
        <rFont val="Arial"/>
        <family val="2"/>
      </rPr>
      <t xml:space="preserve">8672
</t>
    </r>
    <r>
      <rPr>
        <sz val="11"/>
        <rFont val="Arial"/>
        <family val="2"/>
      </rPr>
      <t xml:space="preserve">8680
</t>
    </r>
    <r>
      <rPr>
        <sz val="11"/>
        <rFont val="Arial"/>
        <family val="2"/>
      </rPr>
      <t xml:space="preserve">8681
</t>
    </r>
    <r>
      <rPr>
        <sz val="11"/>
        <rFont val="Arial"/>
        <family val="2"/>
      </rPr>
      <t xml:space="preserve">8682
</t>
    </r>
    <r>
      <rPr>
        <sz val="11"/>
        <rFont val="Arial"/>
        <family val="2"/>
      </rPr>
      <t>8683</t>
    </r>
  </si>
  <si>
    <r>
      <rPr>
        <sz val="11"/>
        <rFont val="Arial"/>
        <family val="2"/>
      </rPr>
      <t>Movax SP-60</t>
    </r>
  </si>
  <si>
    <r>
      <rPr>
        <sz val="11"/>
        <rFont val="Arial"/>
        <family val="2"/>
      </rPr>
      <t>28-32 ton Head</t>
    </r>
  </si>
  <si>
    <r>
      <rPr>
        <sz val="11"/>
        <rFont val="Arial"/>
        <family val="2"/>
      </rPr>
      <t>134KW</t>
    </r>
  </si>
  <si>
    <r>
      <rPr>
        <sz val="11"/>
        <rFont val="Arial"/>
        <family val="2"/>
      </rPr>
      <t xml:space="preserve">Sonic Sidegrip Vibratory Pile
</t>
    </r>
    <r>
      <rPr>
        <sz val="11"/>
        <rFont val="Arial"/>
        <family val="2"/>
      </rPr>
      <t>Driver</t>
    </r>
  </si>
  <si>
    <r>
      <rPr>
        <sz val="11"/>
        <rFont val="Arial"/>
        <family val="2"/>
      </rPr>
      <t xml:space="preserve">Truck, Fire -Industrial -112Ft Ladder
</t>
    </r>
    <r>
      <rPr>
        <sz val="11"/>
        <rFont val="Arial"/>
        <family val="2"/>
      </rPr>
      <t>Aerial Platform</t>
    </r>
  </si>
  <si>
    <r>
      <rPr>
        <sz val="11"/>
        <rFont val="Arial"/>
        <family val="2"/>
      </rPr>
      <t>Pump/Tank Capacity</t>
    </r>
  </si>
  <si>
    <r>
      <rPr>
        <sz val="11"/>
        <rFont val="Arial"/>
        <family val="2"/>
      </rPr>
      <t>3000gpm/1000 gal Water or Foam</t>
    </r>
  </si>
  <si>
    <r>
      <rPr>
        <sz val="11"/>
        <rFont val="Arial"/>
        <family val="2"/>
      </rPr>
      <t xml:space="preserve">2-1000gpm Nozzles 1-Each
</t>
    </r>
    <r>
      <rPr>
        <sz val="11"/>
        <rFont val="Arial"/>
        <family val="2"/>
      </rPr>
      <t>side of Platform</t>
    </r>
  </si>
  <si>
    <r>
      <rPr>
        <sz val="11"/>
        <rFont val="Arial"/>
        <family val="2"/>
      </rPr>
      <t>Truck, Fire, Engine Type-1</t>
    </r>
  </si>
  <si>
    <r>
      <rPr>
        <sz val="11"/>
        <rFont val="Arial"/>
        <family val="2"/>
      </rPr>
      <t>1000GPM/300gal</t>
    </r>
  </si>
  <si>
    <r>
      <rPr>
        <sz val="11"/>
        <rFont val="Arial"/>
        <family val="2"/>
      </rPr>
      <t>Engine, with Pump &amp; Roll</t>
    </r>
  </si>
  <si>
    <r>
      <rPr>
        <sz val="11"/>
        <rFont val="Arial"/>
        <family val="2"/>
      </rPr>
      <t>Truck, Fire, Engine Type-2</t>
    </r>
  </si>
  <si>
    <r>
      <rPr>
        <sz val="11"/>
        <rFont val="Arial"/>
        <family val="2"/>
      </rPr>
      <t>500GPM/300gal</t>
    </r>
  </si>
  <si>
    <r>
      <rPr>
        <sz val="11"/>
        <rFont val="Arial"/>
        <family val="2"/>
      </rPr>
      <t>Truck, Fire, Ladder(48ft)(Type-III)</t>
    </r>
  </si>
  <si>
    <r>
      <rPr>
        <sz val="11"/>
        <rFont val="Arial"/>
        <family val="2"/>
      </rPr>
      <t>150gpm/500gal,</t>
    </r>
  </si>
  <si>
    <r>
      <rPr>
        <sz val="11"/>
        <rFont val="Arial"/>
        <family val="2"/>
      </rPr>
      <t>115-149</t>
    </r>
  </si>
  <si>
    <r>
      <rPr>
        <sz val="11"/>
        <rFont val="Arial"/>
        <family val="2"/>
      </rPr>
      <t>Hose 1-1/2"D 500' Long</t>
    </r>
  </si>
  <si>
    <r>
      <rPr>
        <sz val="11"/>
        <rFont val="Arial"/>
        <family val="2"/>
      </rPr>
      <t xml:space="preserve">Truck, Fire, Aerial (Cummins
</t>
    </r>
    <r>
      <rPr>
        <sz val="11"/>
        <rFont val="Arial"/>
        <family val="2"/>
      </rPr>
      <t>IXL9)100Ft Ladder</t>
    </r>
  </si>
  <si>
    <r>
      <rPr>
        <sz val="11"/>
        <rFont val="Arial"/>
        <family val="2"/>
      </rPr>
      <t>2000gpm/500gal</t>
    </r>
  </si>
  <si>
    <r>
      <rPr>
        <sz val="11"/>
        <rFont val="Arial"/>
        <family val="2"/>
      </rPr>
      <t>1500gpm Monitor/nozzle</t>
    </r>
  </si>
  <si>
    <r>
      <rPr>
        <sz val="11"/>
        <rFont val="Arial"/>
        <family val="2"/>
      </rPr>
      <t>Truck, Fire, Ladder(48ft)(Type-I)</t>
    </r>
  </si>
  <si>
    <r>
      <rPr>
        <sz val="11"/>
        <rFont val="Arial"/>
        <family val="2"/>
      </rPr>
      <t xml:space="preserve">1000gpm/400gal, 500gpm Master
</t>
    </r>
    <r>
      <rPr>
        <sz val="11"/>
        <rFont val="Arial"/>
        <family val="2"/>
      </rPr>
      <t>Stream</t>
    </r>
  </si>
  <si>
    <r>
      <rPr>
        <sz val="11"/>
        <rFont val="Arial"/>
        <family val="2"/>
      </rPr>
      <t>200-250</t>
    </r>
  </si>
  <si>
    <r>
      <rPr>
        <sz val="11"/>
        <rFont val="Arial"/>
        <family val="2"/>
      </rPr>
      <t>Hose 2-1/2"D 1200' Long</t>
    </r>
  </si>
  <si>
    <r>
      <rPr>
        <sz val="11"/>
        <rFont val="Arial"/>
        <family val="2"/>
      </rPr>
      <t>Truck, Fire, Ladder(48ft)(Type-II)</t>
    </r>
  </si>
  <si>
    <r>
      <rPr>
        <sz val="11"/>
        <rFont val="Arial"/>
        <family val="2"/>
      </rPr>
      <t>500gpm/300gal,</t>
    </r>
  </si>
  <si>
    <r>
      <rPr>
        <sz val="11"/>
        <rFont val="Arial"/>
        <family val="2"/>
      </rPr>
      <t>100-199</t>
    </r>
  </si>
  <si>
    <r>
      <rPr>
        <sz val="11"/>
        <rFont val="Arial"/>
        <family val="2"/>
      </rPr>
      <t>Hose 2-1/2"D 1000' Long</t>
    </r>
  </si>
  <si>
    <r>
      <rPr>
        <sz val="11"/>
        <rFont val="Arial"/>
        <family val="2"/>
      </rPr>
      <t>Truck, Fire, Support Water Tender S1</t>
    </r>
  </si>
  <si>
    <r>
      <rPr>
        <sz val="11"/>
        <rFont val="Arial"/>
        <family val="2"/>
      </rPr>
      <t>300GPM/4000+gal</t>
    </r>
  </si>
  <si>
    <r>
      <rPr>
        <sz val="11"/>
        <rFont val="Arial"/>
        <family val="2"/>
      </rPr>
      <t>S1 Water Tender</t>
    </r>
  </si>
  <si>
    <r>
      <rPr>
        <sz val="11"/>
        <rFont val="Arial"/>
        <family val="2"/>
      </rPr>
      <t>Truck, Fire, Support Water Tender S2</t>
    </r>
  </si>
  <si>
    <r>
      <rPr>
        <sz val="11"/>
        <rFont val="Arial"/>
        <family val="2"/>
      </rPr>
      <t>200GPM/2500+gal</t>
    </r>
  </si>
  <si>
    <r>
      <rPr>
        <sz val="11"/>
        <rFont val="Arial"/>
        <family val="2"/>
      </rPr>
      <t>S2 Water Tender</t>
    </r>
  </si>
  <si>
    <r>
      <rPr>
        <sz val="11"/>
        <rFont val="Arial"/>
        <family val="2"/>
      </rPr>
      <t>Truck, Fire, Support Water Tender S3</t>
    </r>
  </si>
  <si>
    <r>
      <rPr>
        <sz val="11"/>
        <rFont val="Arial"/>
        <family val="2"/>
      </rPr>
      <t>200GPM/1000+gal</t>
    </r>
  </si>
  <si>
    <r>
      <rPr>
        <sz val="11"/>
        <rFont val="Arial"/>
        <family val="2"/>
      </rPr>
      <t>S3 Water Tender</t>
    </r>
  </si>
  <si>
    <r>
      <rPr>
        <sz val="11"/>
        <rFont val="Arial"/>
        <family val="2"/>
      </rPr>
      <t>Truck, Fire - Water Tender</t>
    </r>
  </si>
  <si>
    <r>
      <rPr>
        <sz val="11"/>
        <rFont val="Arial"/>
        <family val="2"/>
      </rPr>
      <t>Pump Capacity</t>
    </r>
  </si>
  <si>
    <r>
      <rPr>
        <sz val="11"/>
        <rFont val="Arial"/>
        <family val="2"/>
      </rPr>
      <t>1000 GPM @150 psi</t>
    </r>
  </si>
  <si>
    <r>
      <rPr>
        <sz val="11"/>
        <rFont val="Arial"/>
        <family val="2"/>
      </rPr>
      <t>Truck, Fire, Tanker</t>
    </r>
  </si>
  <si>
    <r>
      <rPr>
        <sz val="11"/>
        <rFont val="Arial"/>
        <family val="2"/>
      </rPr>
      <t>1250 GPM/2500 gal</t>
    </r>
  </si>
  <si>
    <r>
      <rPr>
        <sz val="11"/>
        <rFont val="Arial"/>
        <family val="2"/>
      </rPr>
      <t>Truck, Fire, Pumper</t>
    </r>
  </si>
  <si>
    <r>
      <rPr>
        <sz val="11"/>
        <rFont val="Arial"/>
        <family val="2"/>
      </rPr>
      <t>1500 GPM/1000 gal</t>
    </r>
  </si>
  <si>
    <r>
      <rPr>
        <sz val="11"/>
        <rFont val="Arial"/>
        <family val="2"/>
      </rPr>
      <t>2000 GPM</t>
    </r>
  </si>
  <si>
    <r>
      <rPr>
        <sz val="11"/>
        <rFont val="Arial"/>
        <family val="2"/>
      </rPr>
      <t>Truck, Fire Aerial Ladder (75Ft)</t>
    </r>
  </si>
  <si>
    <r>
      <rPr>
        <sz val="11"/>
        <rFont val="Arial"/>
        <family val="2"/>
      </rPr>
      <t>1500GPM/600 gal</t>
    </r>
  </si>
  <si>
    <r>
      <rPr>
        <sz val="11"/>
        <rFont val="Arial"/>
        <family val="2"/>
      </rPr>
      <t>Truck, Fire Aerial Ladder (150Ft)</t>
    </r>
  </si>
  <si>
    <r>
      <rPr>
        <sz val="11"/>
        <rFont val="Arial"/>
        <family val="2"/>
      </rPr>
      <t>Ladder length</t>
    </r>
  </si>
  <si>
    <r>
      <rPr>
        <sz val="11"/>
        <rFont val="Arial"/>
        <family val="2"/>
      </rPr>
      <t>150 FT</t>
    </r>
  </si>
  <si>
    <r>
      <rPr>
        <sz val="11"/>
        <rFont val="Arial"/>
        <family val="2"/>
      </rPr>
      <t>No Platform,</t>
    </r>
  </si>
  <si>
    <r>
      <rPr>
        <sz val="11"/>
        <rFont val="Arial"/>
        <family val="2"/>
      </rPr>
      <t>Truck, Fire (Rescure)</t>
    </r>
  </si>
  <si>
    <r>
      <rPr>
        <sz val="11"/>
        <rFont val="Arial"/>
        <family val="2"/>
      </rPr>
      <t>No Ladder</t>
    </r>
  </si>
  <si>
    <r>
      <rPr>
        <sz val="11"/>
        <rFont val="Arial"/>
        <family val="2"/>
      </rPr>
      <t>Rescure Equipment</t>
    </r>
  </si>
  <si>
    <r>
      <rPr>
        <sz val="11"/>
        <rFont val="Arial"/>
        <family val="2"/>
      </rPr>
      <t>Truck, Fire, Tactical Water Tender T1</t>
    </r>
  </si>
  <si>
    <r>
      <rPr>
        <sz val="11"/>
        <rFont val="Arial"/>
        <family val="2"/>
      </rPr>
      <t>250GPM/2000+gal</t>
    </r>
  </si>
  <si>
    <r>
      <rPr>
        <sz val="11"/>
        <rFont val="Arial"/>
        <family val="2"/>
      </rPr>
      <t>Truck, Fire, Tactical Water Tender T2</t>
    </r>
  </si>
  <si>
    <r>
      <rPr>
        <sz val="11"/>
        <rFont val="Arial"/>
        <family val="2"/>
      </rPr>
      <t>250GPM/1000+gal</t>
    </r>
  </si>
  <si>
    <r>
      <rPr>
        <sz val="11"/>
        <rFont val="Arial"/>
        <family val="2"/>
      </rPr>
      <t>Truck, Fire, Engine Type-3</t>
    </r>
  </si>
  <si>
    <r>
      <rPr>
        <sz val="11"/>
        <rFont val="Arial"/>
        <family val="2"/>
      </rPr>
      <t>150GPM/500gal</t>
    </r>
  </si>
  <si>
    <r>
      <rPr>
        <sz val="11"/>
        <rFont val="Arial"/>
        <family val="2"/>
      </rPr>
      <t>Truck, Flatbed</t>
    </r>
  </si>
  <si>
    <r>
      <rPr>
        <sz val="11"/>
        <rFont val="Arial"/>
        <family val="2"/>
      </rPr>
      <t>Maximum Gvw</t>
    </r>
  </si>
  <si>
    <r>
      <rPr>
        <sz val="11"/>
        <rFont val="Arial"/>
        <family val="2"/>
      </rPr>
      <t>15000 Lbs</t>
    </r>
  </si>
  <si>
    <r>
      <rPr>
        <sz val="11"/>
        <rFont val="Arial"/>
        <family val="2"/>
      </rPr>
      <t>Diesel Engine</t>
    </r>
  </si>
  <si>
    <r>
      <rPr>
        <sz val="11"/>
        <rFont val="Arial"/>
        <family val="2"/>
      </rPr>
      <t>25000 Lbs</t>
    </r>
  </si>
  <si>
    <r>
      <rPr>
        <sz val="11"/>
        <rFont val="Arial"/>
        <family val="2"/>
      </rPr>
      <t>Gasoline Engine</t>
    </r>
  </si>
  <si>
    <r>
      <rPr>
        <sz val="11"/>
        <rFont val="Arial"/>
        <family val="2"/>
      </rPr>
      <t>8701-1</t>
    </r>
  </si>
  <si>
    <r>
      <rPr>
        <sz val="11"/>
        <rFont val="Arial"/>
        <family val="2"/>
      </rPr>
      <t>30000 Lbs</t>
    </r>
  </si>
  <si>
    <r>
      <rPr>
        <sz val="11"/>
        <rFont val="Arial"/>
        <family val="2"/>
      </rPr>
      <t>45000 Lbs</t>
    </r>
  </si>
  <si>
    <r>
      <rPr>
        <sz val="11"/>
        <rFont val="Arial"/>
        <family val="2"/>
      </rPr>
      <t>Trailer, semi</t>
    </r>
  </si>
  <si>
    <r>
      <rPr>
        <sz val="11"/>
        <rFont val="Arial"/>
        <family val="2"/>
      </rPr>
      <t>48ft to 53ft, flat-bed, freight, two axle</t>
    </r>
  </si>
  <si>
    <r>
      <rPr>
        <sz val="11"/>
        <rFont val="Arial"/>
        <family val="2"/>
      </rPr>
      <t>50,000+ gvwr</t>
    </r>
  </si>
  <si>
    <r>
      <rPr>
        <sz val="11"/>
        <rFont val="Arial"/>
        <family val="2"/>
      </rPr>
      <t>enclosed 48 ft to 53 ft, two axles</t>
    </r>
  </si>
  <si>
    <r>
      <rPr>
        <sz val="11"/>
        <rFont val="Arial"/>
        <family val="2"/>
      </rPr>
      <t>28ft, single axle, freight</t>
    </r>
  </si>
  <si>
    <r>
      <rPr>
        <sz val="11"/>
        <rFont val="Arial"/>
        <family val="2"/>
      </rPr>
      <t>25,000 gvwr</t>
    </r>
  </si>
  <si>
    <r>
      <rPr>
        <sz val="11"/>
        <rFont val="Arial"/>
        <family val="2"/>
      </rPr>
      <t>Flat bed utility trailer</t>
    </r>
  </si>
  <si>
    <r>
      <rPr>
        <sz val="11"/>
        <rFont val="Arial"/>
        <family val="2"/>
      </rPr>
      <t>6 ton</t>
    </r>
  </si>
  <si>
    <r>
      <rPr>
        <sz val="11"/>
        <rFont val="Arial"/>
        <family val="2"/>
      </rPr>
      <t>Cleaner, Sewer/Catch Basin</t>
    </r>
  </si>
  <si>
    <r>
      <rPr>
        <sz val="11"/>
        <rFont val="Arial"/>
        <family val="2"/>
      </rPr>
      <t>Hopper Capacity</t>
    </r>
  </si>
  <si>
    <r>
      <rPr>
        <sz val="11"/>
        <rFont val="Arial"/>
        <family val="2"/>
      </rPr>
      <t>Truck Mounted. (350 gal)</t>
    </r>
  </si>
  <si>
    <r>
      <rPr>
        <sz val="11"/>
        <rFont val="Arial"/>
        <family val="2"/>
      </rPr>
      <t>Truck Mounted. (1500 Gal)</t>
    </r>
  </si>
  <si>
    <r>
      <rPr>
        <sz val="11"/>
        <rFont val="Arial"/>
        <family val="2"/>
      </rPr>
      <t>Vactor-Combined Sewer Cleaning</t>
    </r>
  </si>
  <si>
    <r>
      <rPr>
        <sz val="11"/>
        <rFont val="Arial"/>
        <family val="2"/>
      </rPr>
      <t>800 Gal Spoils/400 Gal Water</t>
    </r>
  </si>
  <si>
    <r>
      <rPr>
        <sz val="11"/>
        <rFont val="Arial"/>
        <family val="2"/>
      </rPr>
      <t>500/800 gal</t>
    </r>
  </si>
  <si>
    <r>
      <rPr>
        <sz val="11"/>
        <rFont val="Arial"/>
        <family val="2"/>
      </rPr>
      <t>with water &amp; waste Tanks</t>
    </r>
  </si>
  <si>
    <r>
      <rPr>
        <sz val="11"/>
        <rFont val="Arial"/>
        <family val="2"/>
      </rPr>
      <t xml:space="preserve">$            85.10
</t>
    </r>
    <r>
      <rPr>
        <sz val="11"/>
        <rFont val="Arial"/>
        <family val="2"/>
      </rPr>
      <t>$            86.94</t>
    </r>
  </si>
  <si>
    <r>
      <rPr>
        <sz val="11"/>
        <rFont val="Arial"/>
        <family val="2"/>
      </rPr>
      <t>8714-1</t>
    </r>
  </si>
  <si>
    <r>
      <rPr>
        <sz val="11"/>
        <rFont val="Arial"/>
        <family val="2"/>
      </rPr>
      <t>Vector Combine Vaccum Truck</t>
    </r>
  </si>
  <si>
    <r>
      <rPr>
        <sz val="11"/>
        <rFont val="Arial"/>
        <family val="2"/>
      </rPr>
      <t>1500 gal Water</t>
    </r>
  </si>
  <si>
    <r>
      <rPr>
        <sz val="11"/>
        <rFont val="Arial"/>
        <family val="2"/>
      </rPr>
      <t>15 Cu Yd</t>
    </r>
  </si>
  <si>
    <r>
      <rPr>
        <sz val="11"/>
        <rFont val="Arial"/>
        <family val="2"/>
      </rPr>
      <t>Truck, Hydro Vac</t>
    </r>
  </si>
  <si>
    <r>
      <rPr>
        <sz val="11"/>
        <rFont val="Arial"/>
        <family val="2"/>
      </rPr>
      <t>model LP555DT</t>
    </r>
  </si>
  <si>
    <r>
      <rPr>
        <sz val="11"/>
        <rFont val="Arial"/>
        <family val="2"/>
      </rPr>
      <t>36 - Hp pump</t>
    </r>
  </si>
  <si>
    <r>
      <rPr>
        <sz val="11"/>
        <rFont val="Arial"/>
        <family val="2"/>
      </rPr>
      <t>Towed by tractor</t>
    </r>
  </si>
  <si>
    <r>
      <rPr>
        <sz val="11"/>
        <rFont val="Arial"/>
        <family val="2"/>
      </rPr>
      <t>Leaf Vac</t>
    </r>
  </si>
  <si>
    <r>
      <rPr>
        <sz val="11"/>
        <rFont val="Arial"/>
        <family val="2"/>
      </rPr>
      <t>Tow by Truck 22,000 cfm capacity</t>
    </r>
  </si>
  <si>
    <r>
      <rPr>
        <sz val="11"/>
        <rFont val="Arial"/>
        <family val="2"/>
      </rPr>
      <t>Leaf Vac + Truck Code 8811</t>
    </r>
  </si>
  <si>
    <r>
      <rPr>
        <sz val="11"/>
        <rFont val="Arial"/>
        <family val="2"/>
      </rPr>
      <t>Truck, Vacuum</t>
    </r>
  </si>
  <si>
    <r>
      <rPr>
        <sz val="11"/>
        <rFont val="Arial"/>
        <family val="2"/>
      </rPr>
      <t>60,000 GVW</t>
    </r>
  </si>
  <si>
    <r>
      <rPr>
        <sz val="11"/>
        <rFont val="Arial"/>
        <family val="2"/>
      </rPr>
      <t>Litter Picker</t>
    </r>
  </si>
  <si>
    <r>
      <rPr>
        <sz val="11"/>
        <rFont val="Arial"/>
        <family val="2"/>
      </rPr>
      <t>model 2007 Barber</t>
    </r>
  </si>
  <si>
    <r>
      <rPr>
        <sz val="11"/>
        <rFont val="Arial"/>
        <family val="2"/>
      </rPr>
      <t>Truck, Dump</t>
    </r>
  </si>
  <si>
    <r>
      <rPr>
        <sz val="11"/>
        <rFont val="Arial"/>
        <family val="2"/>
      </rPr>
      <t>Struck Capacity</t>
    </r>
  </si>
  <si>
    <r>
      <rPr>
        <sz val="11"/>
        <rFont val="Arial"/>
        <family val="2"/>
      </rPr>
      <t>to 220</t>
    </r>
  </si>
  <si>
    <r>
      <rPr>
        <sz val="11"/>
        <rFont val="Arial"/>
        <family val="2"/>
      </rPr>
      <t>to 320</t>
    </r>
  </si>
  <si>
    <r>
      <rPr>
        <sz val="11"/>
        <rFont val="Arial"/>
        <family val="2"/>
      </rPr>
      <t>Truck, Dump, Off Highway</t>
    </r>
  </si>
  <si>
    <r>
      <rPr>
        <sz val="11"/>
        <rFont val="Arial"/>
        <family val="2"/>
      </rPr>
      <t>28 CY</t>
    </r>
  </si>
  <si>
    <r>
      <rPr>
        <sz val="11"/>
        <rFont val="Arial"/>
        <family val="2"/>
      </rPr>
      <t>to 450</t>
    </r>
  </si>
  <si>
    <r>
      <rPr>
        <sz val="11"/>
        <rFont val="Arial"/>
        <family val="2"/>
      </rPr>
      <t>18 CY</t>
    </r>
  </si>
  <si>
    <r>
      <rPr>
        <sz val="11"/>
        <rFont val="Arial"/>
        <family val="2"/>
      </rPr>
      <t>Truck, Garbage</t>
    </r>
  </si>
  <si>
    <r>
      <rPr>
        <sz val="11"/>
        <rFont val="Arial"/>
        <family val="2"/>
      </rPr>
      <t>25 CY</t>
    </r>
  </si>
  <si>
    <r>
      <rPr>
        <sz val="11"/>
        <rFont val="Arial"/>
        <family val="2"/>
      </rPr>
      <t>to 255</t>
    </r>
  </si>
  <si>
    <r>
      <rPr>
        <sz val="11"/>
        <rFont val="Arial"/>
        <family val="2"/>
      </rPr>
      <t>32 CY</t>
    </r>
  </si>
  <si>
    <r>
      <rPr>
        <sz val="11"/>
        <rFont val="Arial"/>
        <family val="2"/>
      </rPr>
      <t>to 325</t>
    </r>
  </si>
  <si>
    <r>
      <rPr>
        <sz val="11"/>
        <rFont val="Arial"/>
        <family val="2"/>
      </rPr>
      <t>E-BAM Services</t>
    </r>
  </si>
  <si>
    <r>
      <rPr>
        <sz val="11"/>
        <rFont val="Arial"/>
        <family val="2"/>
      </rPr>
      <t xml:space="preserve">Environmental Beta Attenuation Air
</t>
    </r>
    <r>
      <rPr>
        <sz val="11"/>
        <rFont val="Arial"/>
        <family val="2"/>
      </rPr>
      <t>Monitor</t>
    </r>
  </si>
  <si>
    <r>
      <rPr>
        <sz val="11"/>
        <rFont val="Arial"/>
        <family val="2"/>
      </rPr>
      <t>Powered by Solar System</t>
    </r>
  </si>
  <si>
    <r>
      <rPr>
        <sz val="11"/>
        <rFont val="Arial"/>
        <family val="2"/>
      </rPr>
      <t>Attenuator, safety</t>
    </r>
  </si>
  <si>
    <r>
      <rPr>
        <sz val="11"/>
        <rFont val="Arial"/>
        <family val="2"/>
      </rPr>
      <t>that can stop a vehicle at 60 mph</t>
    </r>
  </si>
  <si>
    <r>
      <rPr>
        <sz val="11"/>
        <rFont val="Arial"/>
        <family val="2"/>
      </rPr>
      <t>Truck, Attenuator</t>
    </r>
  </si>
  <si>
    <r>
      <rPr>
        <sz val="11"/>
        <rFont val="Arial"/>
        <family val="2"/>
      </rPr>
      <t>2004 Truck Mounted for 60 mph</t>
    </r>
  </si>
  <si>
    <r>
      <rPr>
        <sz val="11"/>
        <rFont val="Arial"/>
        <family val="2"/>
      </rPr>
      <t>Truck, tow</t>
    </r>
  </si>
  <si>
    <r>
      <rPr>
        <sz val="11"/>
        <rFont val="Arial"/>
        <family val="2"/>
      </rPr>
      <t>1987 Chevy Kodiak 70</t>
    </r>
  </si>
  <si>
    <r>
      <rPr>
        <sz val="11"/>
        <rFont val="Arial"/>
        <family val="2"/>
      </rPr>
      <t>Van, Custom</t>
    </r>
  </si>
  <si>
    <r>
      <rPr>
        <sz val="11"/>
        <rFont val="Arial"/>
        <family val="2"/>
      </rPr>
      <t>Special Service Canteen Truck</t>
    </r>
  </si>
  <si>
    <r>
      <rPr>
        <sz val="11"/>
        <rFont val="Arial"/>
        <family val="2"/>
      </rPr>
      <t>Van, step</t>
    </r>
  </si>
  <si>
    <r>
      <rPr>
        <sz val="11"/>
        <rFont val="Arial"/>
        <family val="2"/>
      </rPr>
      <t>model MT10FD</t>
    </r>
  </si>
  <si>
    <r>
      <rPr>
        <sz val="11"/>
        <rFont val="Arial"/>
        <family val="2"/>
      </rPr>
      <t>Van-up to 15 passenger</t>
    </r>
  </si>
  <si>
    <r>
      <rPr>
        <sz val="11"/>
        <rFont val="Arial"/>
        <family val="2"/>
      </rPr>
      <t>light duty, class 1</t>
    </r>
  </si>
  <si>
    <r>
      <rPr>
        <sz val="11"/>
        <rFont val="Arial"/>
        <family val="2"/>
      </rPr>
      <t>225-300</t>
    </r>
  </si>
  <si>
    <r>
      <rPr>
        <sz val="11"/>
        <rFont val="Arial"/>
        <family val="2"/>
      </rPr>
      <t>light duty, class 2</t>
    </r>
  </si>
  <si>
    <r>
      <rPr>
        <sz val="11"/>
        <rFont val="Arial"/>
        <family val="2"/>
      </rPr>
      <t>Van-cargo</t>
    </r>
  </si>
  <si>
    <r>
      <rPr>
        <sz val="11"/>
        <rFont val="Arial"/>
        <family val="2"/>
      </rPr>
      <t>225 - 300</t>
    </r>
  </si>
  <si>
    <r>
      <rPr>
        <sz val="11"/>
        <rFont val="Arial"/>
        <family val="2"/>
      </rPr>
      <t>Vehicle, Small</t>
    </r>
  </si>
  <si>
    <r>
      <rPr>
        <sz val="11"/>
        <rFont val="Arial"/>
        <family val="2"/>
      </rPr>
      <t>Vehicle, Recreational</t>
    </r>
  </si>
  <si>
    <r>
      <rPr>
        <sz val="11"/>
        <color rgb="FF1F487C"/>
        <rFont val="Calibri"/>
        <family val="2"/>
      </rPr>
      <t>Motor Coach</t>
    </r>
  </si>
  <si>
    <r>
      <rPr>
        <sz val="11"/>
        <rFont val="Calibri"/>
        <family val="2"/>
      </rPr>
      <t>GVW=50534</t>
    </r>
  </si>
  <si>
    <r>
      <rPr>
        <sz val="11"/>
        <rFont val="Calibri"/>
        <family val="2"/>
      </rPr>
      <t>56 Passenger + 1-Driver</t>
    </r>
  </si>
  <si>
    <r>
      <rPr>
        <sz val="11"/>
        <rFont val="Calibri"/>
        <family val="2"/>
      </rPr>
      <t>Passenger Transportation</t>
    </r>
  </si>
  <si>
    <r>
      <rPr>
        <sz val="11"/>
        <rFont val="Calibri"/>
        <family val="2"/>
      </rPr>
      <t>Hour</t>
    </r>
  </si>
  <si>
    <r>
      <rPr>
        <sz val="11"/>
        <rFont val="Arial"/>
        <family val="2"/>
      </rPr>
      <t>Golf Cart</t>
    </r>
  </si>
  <si>
    <r>
      <rPr>
        <sz val="11"/>
        <rFont val="Arial"/>
        <family val="2"/>
      </rPr>
      <t>2 person</t>
    </r>
  </si>
  <si>
    <r>
      <rPr>
        <sz val="11"/>
        <rFont val="Arial"/>
        <family val="2"/>
      </rPr>
      <t>Battery operated</t>
    </r>
  </si>
  <si>
    <r>
      <rPr>
        <sz val="11"/>
        <rFont val="Arial"/>
        <family val="2"/>
      </rPr>
      <t>Welder, Portable</t>
    </r>
  </si>
  <si>
    <r>
      <rPr>
        <sz val="11"/>
        <rFont val="Arial"/>
        <family val="2"/>
      </rPr>
      <t>to 16</t>
    </r>
  </si>
  <si>
    <r>
      <rPr>
        <sz val="11"/>
        <rFont val="Arial"/>
        <family val="2"/>
      </rPr>
      <t xml:space="preserve">Includes ground cable and lead
</t>
    </r>
    <r>
      <rPr>
        <sz val="11"/>
        <rFont val="Arial"/>
        <family val="2"/>
      </rPr>
      <t>cable.</t>
    </r>
  </si>
  <si>
    <r>
      <rPr>
        <sz val="11"/>
        <rFont val="Arial"/>
        <family val="2"/>
      </rPr>
      <t>to 34</t>
    </r>
  </si>
  <si>
    <r>
      <rPr>
        <sz val="11"/>
        <rFont val="Arial"/>
        <family val="2"/>
      </rPr>
      <t>Truck, Water</t>
    </r>
  </si>
  <si>
    <r>
      <rPr>
        <sz val="11"/>
        <rFont val="Arial"/>
        <family val="2"/>
      </rPr>
      <t>2500 Gal</t>
    </r>
  </si>
  <si>
    <r>
      <rPr>
        <sz val="11"/>
        <rFont val="Arial"/>
        <family val="2"/>
      </rPr>
      <t xml:space="preserve">Include pump and rear spray
</t>
    </r>
    <r>
      <rPr>
        <sz val="11"/>
        <rFont val="Arial"/>
        <family val="2"/>
      </rPr>
      <t>system.</t>
    </r>
  </si>
  <si>
    <r>
      <rPr>
        <sz val="11"/>
        <rFont val="Arial"/>
        <family val="2"/>
      </rPr>
      <t>Container &amp; roll off truck</t>
    </r>
  </si>
  <si>
    <r>
      <rPr>
        <sz val="11"/>
        <rFont val="Arial"/>
        <family val="2"/>
      </rPr>
      <t>Roll off Truck</t>
    </r>
  </si>
  <si>
    <r>
      <rPr>
        <sz val="11"/>
        <rFont val="Arial"/>
        <family val="2"/>
      </rPr>
      <t>30 yds,</t>
    </r>
  </si>
  <si>
    <r>
      <rPr>
        <sz val="11"/>
        <rFont val="Arial"/>
        <family val="2"/>
      </rPr>
      <t>Roll-off-Truck only</t>
    </r>
  </si>
  <si>
    <r>
      <rPr>
        <sz val="11"/>
        <rFont val="Arial"/>
        <family val="2"/>
      </rPr>
      <t>Truck, Tractor</t>
    </r>
  </si>
  <si>
    <r>
      <rPr>
        <sz val="11"/>
        <rFont val="Arial"/>
        <family val="2"/>
      </rPr>
      <t>1997 Freightliner F120</t>
    </r>
  </si>
  <si>
    <r>
      <rPr>
        <sz val="11"/>
        <rFont val="Arial"/>
        <family val="2"/>
      </rPr>
      <t>4 x 2</t>
    </r>
  </si>
  <si>
    <r>
      <rPr>
        <sz val="11"/>
        <rFont val="Arial"/>
        <family val="2"/>
      </rPr>
      <t>25000 lbs</t>
    </r>
  </si>
  <si>
    <r>
      <rPr>
        <sz val="11"/>
        <rFont val="Arial"/>
        <family val="2"/>
      </rPr>
      <t>35000 lbs</t>
    </r>
  </si>
  <si>
    <r>
      <rPr>
        <sz val="11"/>
        <rFont val="Arial"/>
        <family val="2"/>
      </rPr>
      <t>to 330</t>
    </r>
  </si>
  <si>
    <r>
      <rPr>
        <sz val="11"/>
        <rFont val="Arial"/>
        <family val="2"/>
      </rPr>
      <t>6 x 2</t>
    </r>
  </si>
  <si>
    <r>
      <rPr>
        <sz val="11"/>
        <rFont val="Arial"/>
        <family val="2"/>
      </rPr>
      <t>45000 lbs</t>
    </r>
  </si>
  <si>
    <r>
      <rPr>
        <sz val="11"/>
        <rFont val="Arial"/>
        <family val="2"/>
      </rPr>
      <t>Truck, freight</t>
    </r>
  </si>
  <si>
    <r>
      <rPr>
        <sz val="11"/>
        <rFont val="Arial"/>
        <family val="2"/>
      </rPr>
      <t xml:space="preserve">Enclosed w/lift gate. Medium duty
</t>
    </r>
    <r>
      <rPr>
        <sz val="11"/>
        <rFont val="Arial"/>
        <family val="2"/>
      </rPr>
      <t>class 5</t>
    </r>
  </si>
  <si>
    <r>
      <rPr>
        <sz val="11"/>
        <rFont val="Arial"/>
        <family val="2"/>
      </rPr>
      <t>gvwr 16000-19500 Lbs</t>
    </r>
  </si>
  <si>
    <r>
      <rPr>
        <sz val="11"/>
        <rFont val="Arial"/>
        <family val="2"/>
      </rPr>
      <t>4 X 2 Axle (D)</t>
    </r>
  </si>
  <si>
    <r>
      <rPr>
        <sz val="11"/>
        <rFont val="Arial"/>
        <family val="2"/>
      </rPr>
      <t>Truck, backhoe carrier</t>
    </r>
  </si>
  <si>
    <r>
      <rPr>
        <sz val="11"/>
        <rFont val="Arial"/>
        <family val="2"/>
      </rPr>
      <t>Three axle, class 8, heavy duty</t>
    </r>
  </si>
  <si>
    <r>
      <rPr>
        <sz val="11"/>
        <rFont val="Arial"/>
        <family val="2"/>
      </rPr>
      <t>over 33000Lbs</t>
    </r>
  </si>
  <si>
    <r>
      <rPr>
        <sz val="11"/>
        <rFont val="Arial"/>
        <family val="2"/>
      </rPr>
      <t xml:space="preserve">Eenclosed w/lift gate. Heavy duty,
</t>
    </r>
    <r>
      <rPr>
        <sz val="11"/>
        <rFont val="Arial"/>
        <family val="2"/>
      </rPr>
      <t>class 7</t>
    </r>
  </si>
  <si>
    <r>
      <rPr>
        <sz val="11"/>
        <rFont val="Arial"/>
        <family val="2"/>
      </rPr>
      <t>26,001 to 33,000 lbs gvwr</t>
    </r>
  </si>
  <si>
    <r>
      <rPr>
        <sz val="11"/>
        <rFont val="Arial"/>
        <family val="2"/>
      </rPr>
      <t>Truck</t>
    </r>
  </si>
  <si>
    <r>
      <rPr>
        <sz val="11"/>
        <rFont val="Arial"/>
        <family val="2"/>
      </rPr>
      <t xml:space="preserve">Tilt and roll-back, two axle, class 7
</t>
    </r>
    <r>
      <rPr>
        <sz val="11"/>
        <rFont val="Arial"/>
        <family val="2"/>
      </rPr>
      <t>heavy duty,</t>
    </r>
  </si>
  <si>
    <r>
      <rPr>
        <sz val="11"/>
        <rFont val="Arial"/>
        <family val="2"/>
      </rPr>
      <t>to 33,000 gvwr</t>
    </r>
  </si>
  <si>
    <r>
      <rPr>
        <sz val="11"/>
        <rFont val="Arial"/>
        <family val="2"/>
      </rPr>
      <t>Truck,</t>
    </r>
  </si>
  <si>
    <r>
      <rPr>
        <sz val="11"/>
        <rFont val="Arial"/>
        <family val="2"/>
      </rPr>
      <t xml:space="preserve">Tilt and roll back, three axle. class 8
</t>
    </r>
    <r>
      <rPr>
        <sz val="11"/>
        <rFont val="Arial"/>
        <family val="2"/>
      </rPr>
      <t>heavy duty</t>
    </r>
  </si>
  <si>
    <r>
      <rPr>
        <sz val="11"/>
        <rFont val="Arial"/>
        <family val="2"/>
      </rPr>
      <t>over 33,001+ gvwr</t>
    </r>
  </si>
  <si>
    <r>
      <rPr>
        <sz val="11"/>
        <rFont val="Arial"/>
        <family val="2"/>
      </rPr>
      <t>6 X 4 Axle (D)</t>
    </r>
  </si>
  <si>
    <r>
      <rPr>
        <sz val="11"/>
        <rFont val="Arial"/>
        <family val="2"/>
      </rPr>
      <t>Truck, Pickup</t>
    </r>
  </si>
  <si>
    <r>
      <rPr>
        <sz val="11"/>
        <rFont val="Arial"/>
        <family val="2"/>
      </rPr>
      <t>When transporting people.</t>
    </r>
  </si>
  <si>
    <r>
      <rPr>
        <sz val="11"/>
        <rFont val="Arial"/>
        <family val="2"/>
      </rPr>
      <t>1/2-ton Pickup Truck</t>
    </r>
  </si>
  <si>
    <r>
      <rPr>
        <sz val="11"/>
        <rFont val="Arial"/>
        <family val="2"/>
      </rPr>
      <t>1-ton Pickup Truck</t>
    </r>
  </si>
  <si>
    <r>
      <rPr>
        <sz val="11"/>
        <rFont val="Arial"/>
        <family val="2"/>
      </rPr>
      <t>1 1/4-ton Pickup Truck</t>
    </r>
  </si>
  <si>
    <r>
      <rPr>
        <sz val="11"/>
        <rFont val="Arial"/>
        <family val="2"/>
      </rPr>
      <t>1 1/2-ton Pickup Truck</t>
    </r>
  </si>
  <si>
    <r>
      <rPr>
        <sz val="11"/>
        <rFont val="Arial"/>
        <family val="2"/>
      </rPr>
      <t>1 3/4-ton Pickup Truck</t>
    </r>
  </si>
  <si>
    <r>
      <rPr>
        <sz val="11"/>
        <rFont val="Arial"/>
        <family val="2"/>
      </rPr>
      <t>3/4-ton Pickup Truck</t>
    </r>
  </si>
  <si>
    <r>
      <rPr>
        <sz val="11"/>
        <rFont val="Arial"/>
        <family val="2"/>
      </rPr>
      <t>4x4-Axle</t>
    </r>
  </si>
  <si>
    <r>
      <rPr>
        <sz val="11"/>
        <rFont val="Arial"/>
        <family val="2"/>
      </rPr>
      <t>Crew</t>
    </r>
  </si>
  <si>
    <r>
      <rPr>
        <sz val="11"/>
        <rFont val="Arial"/>
        <family val="2"/>
      </rPr>
      <t>Skidder accessory</t>
    </r>
  </si>
  <si>
    <r>
      <rPr>
        <sz val="11"/>
        <rFont val="Arial"/>
        <family val="2"/>
      </rPr>
      <t>2005 JCB Grapple Claw</t>
    </r>
  </si>
  <si>
    <r>
      <rPr>
        <sz val="11"/>
        <rFont val="Arial"/>
        <family val="2"/>
      </rPr>
      <t>Forklift, accessory</t>
    </r>
  </si>
  <si>
    <r>
      <rPr>
        <sz val="11"/>
        <rFont val="Arial"/>
        <family val="2"/>
      </rPr>
      <t>2005 ACS Grapple Bucket</t>
    </r>
  </si>
  <si>
    <r>
      <rPr>
        <sz val="11"/>
        <rFont val="Arial"/>
        <family val="2"/>
      </rPr>
      <t>Truck,  Loader</t>
    </r>
  </si>
  <si>
    <r>
      <rPr>
        <sz val="11"/>
        <rFont val="Arial"/>
        <family val="2"/>
      </rPr>
      <t xml:space="preserve">Debris/Log  (Knuckleboom
</t>
    </r>
    <r>
      <rPr>
        <sz val="11"/>
        <rFont val="Arial"/>
        <family val="2"/>
      </rPr>
      <t>Loader/Truck)</t>
    </r>
  </si>
  <si>
    <r>
      <rPr>
        <sz val="11"/>
        <rFont val="Arial"/>
        <family val="2"/>
      </rPr>
      <t>Chipper- Wood Recycler</t>
    </r>
  </si>
  <si>
    <r>
      <rPr>
        <sz val="11"/>
        <rFont val="Arial"/>
        <family val="2"/>
      </rPr>
      <t>Cat 16 engine</t>
    </r>
  </si>
  <si>
    <r>
      <rPr>
        <sz val="11"/>
        <rFont val="Arial"/>
        <family val="2"/>
      </rPr>
      <t>model Cat 525B</t>
    </r>
  </si>
  <si>
    <r>
      <rPr>
        <sz val="11"/>
        <rFont val="Arial"/>
        <family val="2"/>
      </rPr>
      <t>up to 160</t>
    </r>
  </si>
  <si>
    <r>
      <rPr>
        <sz val="11"/>
        <rFont val="Arial"/>
        <family val="2"/>
      </rPr>
      <t>40K lbs- model Cat  525C</t>
    </r>
  </si>
  <si>
    <r>
      <rPr>
        <sz val="11"/>
        <rFont val="Arial"/>
        <family val="2"/>
      </rPr>
      <t>161 and up</t>
    </r>
  </si>
  <si>
    <r>
      <rPr>
        <sz val="11"/>
        <rFont val="Arial"/>
        <family val="2"/>
      </rPr>
      <t>Truck, service</t>
    </r>
  </si>
  <si>
    <r>
      <rPr>
        <sz val="11"/>
        <rFont val="Arial"/>
        <family val="2"/>
      </rPr>
      <t>fuel and lube</t>
    </r>
  </si>
  <si>
    <r>
      <rPr>
        <sz val="11"/>
        <rFont val="Arial"/>
        <family val="2"/>
      </rPr>
      <t>up to 26,000 gvwr</t>
    </r>
  </si>
  <si>
    <r>
      <rPr>
        <sz val="11"/>
        <rFont val="Arial"/>
        <family val="2"/>
      </rPr>
      <t>215-225</t>
    </r>
  </si>
  <si>
    <r>
      <rPr>
        <sz val="11"/>
        <rFont val="Arial"/>
        <family val="2"/>
      </rPr>
      <t>Truck, fuel</t>
    </r>
  </si>
  <si>
    <r>
      <rPr>
        <sz val="11"/>
        <rFont val="Arial"/>
        <family val="2"/>
      </rPr>
      <t>2009 International 1,800 gal. storage tank</t>
    </r>
  </si>
  <si>
    <r>
      <rPr>
        <sz val="11"/>
        <rFont val="Arial"/>
        <family val="2"/>
      </rPr>
      <t>Mobile Command Trailer</t>
    </r>
  </si>
  <si>
    <r>
      <rPr>
        <sz val="11"/>
        <rFont val="Arial"/>
        <family val="2"/>
      </rPr>
      <t>(8’ X 28’) with 7.5 KW Generator</t>
    </r>
  </si>
  <si>
    <r>
      <rPr>
        <sz val="11"/>
        <rFont val="Arial"/>
        <family val="2"/>
      </rPr>
      <t>Move to Location by Tractor</t>
    </r>
  </si>
  <si>
    <r>
      <rPr>
        <sz val="11"/>
        <rFont val="Arial"/>
        <family val="2"/>
      </rPr>
      <t>Mobile Response Trailer</t>
    </r>
  </si>
  <si>
    <r>
      <rPr>
        <sz val="11"/>
        <rFont val="Arial"/>
        <family val="2"/>
      </rPr>
      <t>(8’ X 31’) with 4.5 KW Generator?</t>
    </r>
  </si>
  <si>
    <r>
      <rPr>
        <sz val="11"/>
        <rFont val="Arial"/>
        <family val="2"/>
      </rPr>
      <t>Mobile Command Center</t>
    </r>
  </si>
  <si>
    <r>
      <rPr>
        <sz val="11"/>
        <rFont val="Arial"/>
        <family val="2"/>
      </rPr>
      <t>(unified) (RV) Ulitimaster MP-35</t>
    </r>
  </si>
  <si>
    <r>
      <rPr>
        <sz val="11"/>
        <rFont val="Arial"/>
        <family val="2"/>
      </rPr>
      <t>43 FT Long with Generator</t>
    </r>
  </si>
  <si>
    <r>
      <rPr>
        <sz val="11"/>
        <rFont val="Arial"/>
        <family val="2"/>
      </rPr>
      <t>Mobile Command Post Vehicle</t>
    </r>
  </si>
  <si>
    <r>
      <rPr>
        <sz val="11"/>
        <rFont val="Arial"/>
        <family val="2"/>
      </rPr>
      <t>(RV) (In- Motion)</t>
    </r>
  </si>
  <si>
    <r>
      <rPr>
        <sz val="11"/>
        <rFont val="Arial"/>
        <family val="2"/>
      </rPr>
      <t>22-Ft Long</t>
    </r>
  </si>
  <si>
    <r>
      <rPr>
        <sz val="11"/>
        <rFont val="Arial"/>
        <family val="2"/>
      </rPr>
      <t xml:space="preserve">(RV) (Stationary)  w/9.6 KW
</t>
    </r>
    <r>
      <rPr>
        <sz val="11"/>
        <rFont val="Arial"/>
        <family val="2"/>
      </rPr>
      <t>Generator</t>
    </r>
  </si>
  <si>
    <r>
      <rPr>
        <sz val="11"/>
        <rFont val="Arial"/>
        <family val="2"/>
      </rPr>
      <t>Mobile Command Center (Trailer)</t>
    </r>
  </si>
  <si>
    <r>
      <rPr>
        <sz val="11"/>
        <rFont val="Arial"/>
        <family val="2"/>
      </rPr>
      <t xml:space="preserve">48'x8' Trailer, Fully Equiped Mobile
</t>
    </r>
    <r>
      <rPr>
        <sz val="11"/>
        <rFont val="Arial"/>
        <family val="2"/>
      </rPr>
      <t>Command Center</t>
    </r>
  </si>
  <si>
    <r>
      <rPr>
        <sz val="11"/>
        <rFont val="Arial"/>
        <family val="2"/>
      </rPr>
      <t>48-Ft Long</t>
    </r>
  </si>
  <si>
    <r>
      <rPr>
        <sz val="11"/>
        <rFont val="Arial"/>
        <family val="2"/>
      </rPr>
      <t xml:space="preserve">48'x8' When being Moved w/Truck
</t>
    </r>
    <r>
      <rPr>
        <sz val="11"/>
        <rFont val="Arial"/>
        <family val="2"/>
      </rPr>
      <t>Tractor</t>
    </r>
  </si>
  <si>
    <r>
      <rPr>
        <sz val="11"/>
        <rFont val="Arial"/>
        <family val="2"/>
      </rPr>
      <t xml:space="preserve">43'x8.5' x 13.5'H with self 30kw
</t>
    </r>
    <r>
      <rPr>
        <sz val="11"/>
        <rFont val="Arial"/>
        <family val="2"/>
      </rPr>
      <t>Generator</t>
    </r>
  </si>
  <si>
    <r>
      <rPr>
        <sz val="11"/>
        <rFont val="Arial"/>
        <family val="2"/>
      </rPr>
      <t>Generator Rate not included</t>
    </r>
  </si>
  <si>
    <r>
      <rPr>
        <sz val="11"/>
        <rFont val="Arial"/>
        <family val="2"/>
      </rPr>
      <t>2007-Freightliner MT-55, (RV)</t>
    </r>
  </si>
  <si>
    <r>
      <rPr>
        <sz val="11"/>
        <rFont val="Arial"/>
        <family val="2"/>
      </rPr>
      <t>Mobile Command Van</t>
    </r>
  </si>
  <si>
    <r>
      <rPr>
        <sz val="11"/>
        <rFont val="Arial"/>
        <family val="2"/>
      </rPr>
      <t xml:space="preserve">1990- Ford Econoline-
</t>
    </r>
    <r>
      <rPr>
        <sz val="11"/>
        <rFont val="Arial"/>
        <family val="2"/>
      </rPr>
      <t>Communication Van</t>
    </r>
  </si>
  <si>
    <r>
      <rPr>
        <sz val="11"/>
        <rFont val="Arial"/>
        <family val="2"/>
      </rPr>
      <t>Communication Equipment</t>
    </r>
  </si>
  <si>
    <r>
      <rPr>
        <sz val="11"/>
        <rFont val="Arial"/>
        <family val="2"/>
      </rPr>
      <t xml:space="preserve">47.5' X 8.75 Fully Equip' (In motion)
</t>
    </r>
    <r>
      <rPr>
        <sz val="11"/>
        <rFont val="Arial"/>
        <family val="2"/>
      </rPr>
      <t>(RV)</t>
    </r>
  </si>
  <si>
    <r>
      <rPr>
        <sz val="11"/>
        <rFont val="Arial"/>
        <family val="2"/>
      </rPr>
      <t>47.5' X 8.75 Fully Equip' (Stationary)</t>
    </r>
  </si>
  <si>
    <r>
      <rPr>
        <sz val="11"/>
        <rFont val="Arial"/>
        <family val="2"/>
      </rPr>
      <t>Mobile Command Vehicle</t>
    </r>
  </si>
  <si>
    <r>
      <rPr>
        <sz val="11"/>
        <rFont val="Arial"/>
        <family val="2"/>
      </rPr>
      <t>53' X 8.75 Fully Equip</t>
    </r>
  </si>
  <si>
    <r>
      <rPr>
        <sz val="11"/>
        <rFont val="Arial"/>
        <family val="2"/>
      </rPr>
      <t>480-550</t>
    </r>
  </si>
  <si>
    <r>
      <rPr>
        <sz val="11"/>
        <rFont val="Arial"/>
        <family val="2"/>
      </rPr>
      <t>Light Tower</t>
    </r>
  </si>
  <si>
    <r>
      <rPr>
        <sz val="11"/>
        <rFont val="Arial"/>
        <family val="2"/>
      </rPr>
      <t xml:space="preserve">Terex/Amida AL 4000.  with (4) 500
</t>
    </r>
    <r>
      <rPr>
        <sz val="11"/>
        <rFont val="Arial"/>
        <family val="2"/>
      </rPr>
      <t>watt lights</t>
    </r>
  </si>
  <si>
    <r>
      <rPr>
        <sz val="11"/>
        <rFont val="Arial"/>
        <family val="2"/>
      </rPr>
      <t>w/10kw power unit</t>
    </r>
  </si>
  <si>
    <r>
      <rPr>
        <sz val="11"/>
        <rFont val="Arial"/>
        <family val="2"/>
      </rPr>
      <t>2004 Allmand</t>
    </r>
  </si>
  <si>
    <r>
      <rPr>
        <sz val="11"/>
        <rFont val="Arial"/>
        <family val="2"/>
      </rPr>
      <t>SandBagger Machine</t>
    </r>
  </si>
  <si>
    <r>
      <rPr>
        <sz val="11"/>
        <rFont val="Arial"/>
        <family val="2"/>
      </rPr>
      <t>(Spider) automatic</t>
    </r>
  </si>
  <si>
    <r>
      <rPr>
        <sz val="11"/>
        <rFont val="Arial"/>
        <family val="2"/>
      </rPr>
      <t>w/Vibration &amp; Conveyor Motors</t>
    </r>
  </si>
  <si>
    <r>
      <rPr>
        <sz val="11"/>
        <rFont val="Arial"/>
        <family val="2"/>
      </rPr>
      <t>2-4.5</t>
    </r>
  </si>
  <si>
    <r>
      <rPr>
        <sz val="11"/>
        <rFont val="Arial"/>
        <family val="2"/>
      </rPr>
      <t>Helicopter</t>
    </r>
  </si>
  <si>
    <r>
      <rPr>
        <sz val="11"/>
        <rFont val="Arial"/>
        <family val="2"/>
      </rPr>
      <t xml:space="preserve">OH-58 KIOWA (Military) is the same
</t>
    </r>
    <r>
      <rPr>
        <sz val="11"/>
        <rFont val="Arial"/>
        <family val="2"/>
      </rPr>
      <t>as “Bell-206B3</t>
    </r>
  </si>
  <si>
    <r>
      <rPr>
        <sz val="11"/>
        <rFont val="Arial"/>
        <family val="2"/>
      </rPr>
      <t xml:space="preserve">OH-58 KIOWA (Military) is the same
</t>
    </r>
    <r>
      <rPr>
        <sz val="11"/>
        <rFont val="Arial"/>
        <family val="2"/>
      </rPr>
      <t>as “Bell-206BR</t>
    </r>
  </si>
  <si>
    <r>
      <rPr>
        <sz val="11"/>
        <rFont val="Arial"/>
        <family val="2"/>
      </rPr>
      <t xml:space="preserve">Model Bell 206-L3 Jet Range
</t>
    </r>
    <r>
      <rPr>
        <sz val="11"/>
        <rFont val="Arial"/>
        <family val="2"/>
      </rPr>
      <t>Helicopter</t>
    </r>
  </si>
  <si>
    <r>
      <rPr>
        <sz val="11"/>
        <rFont val="Arial"/>
        <family val="2"/>
      </rPr>
      <t>Jet Range III-Helicopter</t>
    </r>
  </si>
  <si>
    <r>
      <rPr>
        <sz val="11"/>
        <rFont val="Arial"/>
        <family val="2"/>
      </rPr>
      <t>Model Bell 206L1 Long Ranger</t>
    </r>
  </si>
  <si>
    <r>
      <rPr>
        <sz val="11"/>
        <rFont val="Arial"/>
        <family val="2"/>
      </rPr>
      <t>Long Ranger</t>
    </r>
  </si>
  <si>
    <r>
      <rPr>
        <sz val="11"/>
        <rFont val="Arial"/>
        <family val="2"/>
      </rPr>
      <t>Model Bell 206LT Long Range Twinranger</t>
    </r>
  </si>
  <si>
    <r>
      <rPr>
        <sz val="11"/>
        <rFont val="Arial"/>
        <family val="2"/>
      </rPr>
      <t>Twinranger</t>
    </r>
  </si>
  <si>
    <r>
      <rPr>
        <sz val="11"/>
        <rFont val="Arial"/>
        <family val="2"/>
      </rPr>
      <t>Model Bell 407 EMS- Ambulance</t>
    </r>
  </si>
  <si>
    <r>
      <rPr>
        <sz val="11"/>
        <rFont val="Arial"/>
        <family val="2"/>
      </rPr>
      <t>Piper-Fixed wing</t>
    </r>
  </si>
  <si>
    <r>
      <rPr>
        <sz val="11"/>
        <rFont val="Arial"/>
        <family val="2"/>
      </rPr>
      <t>Model Navajo PA-31</t>
    </r>
  </si>
  <si>
    <r>
      <rPr>
        <sz val="11"/>
        <rFont val="Arial"/>
        <family val="2"/>
      </rPr>
      <t xml:space="preserve">PA-31-350, Navajo Chieftn twin
</t>
    </r>
    <r>
      <rPr>
        <sz val="11"/>
        <rFont val="Arial"/>
        <family val="2"/>
      </rPr>
      <t>engine</t>
    </r>
  </si>
  <si>
    <r>
      <rPr>
        <sz val="11"/>
        <rFont val="Arial"/>
        <family val="2"/>
      </rPr>
      <t>Sikorsky Helicopter</t>
    </r>
  </si>
  <si>
    <r>
      <rPr>
        <sz val="11"/>
        <rFont val="Arial"/>
        <family val="2"/>
      </rPr>
      <t>Model UH-60 (Blackhawk) medium lift</t>
    </r>
  </si>
  <si>
    <r>
      <rPr>
        <sz val="11"/>
        <rFont val="Arial"/>
        <family val="2"/>
      </rPr>
      <t>Medium Lift</t>
    </r>
  </si>
  <si>
    <r>
      <rPr>
        <sz val="11"/>
        <rFont val="Arial"/>
        <family val="2"/>
      </rPr>
      <t>Fire Fighter Same as S70C</t>
    </r>
  </si>
  <si>
    <r>
      <rPr>
        <sz val="11"/>
        <rFont val="Arial"/>
        <family val="2"/>
      </rPr>
      <t>Model UH-A (Blackhawk) Medium lift</t>
    </r>
  </si>
  <si>
    <r>
      <rPr>
        <sz val="11"/>
        <rFont val="Arial"/>
        <family val="2"/>
      </rPr>
      <t>Fire Fighter</t>
    </r>
  </si>
  <si>
    <r>
      <rPr>
        <sz val="11"/>
        <rFont val="Arial"/>
        <family val="2"/>
      </rPr>
      <t>Boeing Helicopter</t>
    </r>
  </si>
  <si>
    <r>
      <rPr>
        <sz val="11"/>
        <rFont val="Arial"/>
        <family val="2"/>
      </rPr>
      <t>Model CH-47 (Chinook) heavy lift</t>
    </r>
  </si>
  <si>
    <r>
      <rPr>
        <sz val="11"/>
        <rFont val="Arial"/>
        <family val="2"/>
      </rPr>
      <t>Heavy Lift</t>
    </r>
  </si>
  <si>
    <r>
      <rPr>
        <sz val="11"/>
        <rFont val="Arial"/>
        <family val="2"/>
      </rPr>
      <t>Helicopter- light utility</t>
    </r>
  </si>
  <si>
    <r>
      <rPr>
        <sz val="11"/>
        <rFont val="Arial"/>
        <family val="2"/>
      </rPr>
      <t>Model  Bell 407GX - 7 seater</t>
    </r>
  </si>
  <si>
    <r>
      <rPr>
        <sz val="11"/>
        <rFont val="Arial"/>
        <family val="2"/>
      </rPr>
      <t>7-Seaters</t>
    </r>
  </si>
  <si>
    <r>
      <rPr>
        <sz val="11"/>
        <rFont val="Arial"/>
        <family val="2"/>
      </rPr>
      <t>Passenger Aircraft</t>
    </r>
  </si>
  <si>
    <r>
      <rPr>
        <sz val="11"/>
        <rFont val="Arial"/>
        <family val="2"/>
      </rPr>
      <t>Modle Bell 206L- 7 seater</t>
    </r>
  </si>
  <si>
    <r>
      <rPr>
        <sz val="11"/>
        <rFont val="Arial"/>
        <family val="2"/>
      </rPr>
      <t>Model Bell-206L4</t>
    </r>
  </si>
  <si>
    <r>
      <rPr>
        <sz val="11"/>
        <rFont val="Arial"/>
        <family val="2"/>
      </rPr>
      <t>King Air 200 Turboprop Aircraft</t>
    </r>
  </si>
  <si>
    <r>
      <rPr>
        <sz val="11"/>
        <rFont val="Arial"/>
        <family val="2"/>
      </rPr>
      <t>Blackhawk King Air B200XP61</t>
    </r>
  </si>
  <si>
    <r>
      <rPr>
        <sz val="11"/>
        <rFont val="Arial"/>
        <family val="2"/>
      </rPr>
      <t>Turboprops Blackhawk Aircraft</t>
    </r>
  </si>
  <si>
    <r>
      <rPr>
        <sz val="11"/>
        <rFont val="Arial"/>
        <family val="2"/>
      </rPr>
      <t>Blackhawk Caravan XP42 A</t>
    </r>
  </si>
  <si>
    <r>
      <rPr>
        <sz val="11"/>
        <rFont val="Arial"/>
        <family val="2"/>
      </rPr>
      <t>King Air C90 XP135 A</t>
    </r>
  </si>
  <si>
    <r>
      <rPr>
        <sz val="11"/>
        <rFont val="Arial"/>
        <family val="2"/>
      </rPr>
      <t>Aerostar Piston Aircraft</t>
    </r>
  </si>
  <si>
    <r>
      <rPr>
        <sz val="11"/>
        <rFont val="Arial"/>
        <family val="2"/>
      </rPr>
      <t>Aerostar 601P</t>
    </r>
  </si>
  <si>
    <r>
      <rPr>
        <sz val="11"/>
        <rFont val="Arial"/>
        <family val="2"/>
      </rPr>
      <t>Bell UH -1H Huey Helicopter II</t>
    </r>
  </si>
  <si>
    <r>
      <rPr>
        <sz val="10"/>
        <color rgb="FF202429"/>
        <rFont val="Arial"/>
        <family val="2"/>
      </rPr>
      <t>Engine:1 × Lycoming T53-L-11 turboshaft</t>
    </r>
  </si>
  <si>
    <r>
      <rPr>
        <sz val="11"/>
        <rFont val="Arial"/>
        <family val="2"/>
      </rPr>
      <t xml:space="preserve">Travel Range 253 Nautical
</t>
    </r>
    <r>
      <rPr>
        <sz val="11"/>
        <rFont val="Arial"/>
        <family val="2"/>
      </rPr>
      <t>Miles</t>
    </r>
  </si>
  <si>
    <r>
      <rPr>
        <sz val="11"/>
        <rFont val="Arial"/>
        <family val="2"/>
      </rPr>
      <t>Wire Puller Machine</t>
    </r>
  </si>
  <si>
    <r>
      <rPr>
        <sz val="11"/>
        <rFont val="Arial"/>
        <family val="2"/>
      </rPr>
      <t>Overhead Wire Pulling Machine</t>
    </r>
  </si>
  <si>
    <r>
      <rPr>
        <sz val="11"/>
        <rFont val="Arial"/>
        <family val="2"/>
      </rPr>
      <t xml:space="preserve">Overhead/Underground Wire
</t>
    </r>
    <r>
      <rPr>
        <sz val="11"/>
        <rFont val="Arial"/>
        <family val="2"/>
      </rPr>
      <t>Pulling Machine</t>
    </r>
  </si>
  <si>
    <r>
      <rPr>
        <sz val="11"/>
        <rFont val="Arial"/>
        <family val="2"/>
      </rPr>
      <t>Wire Tensioning Machine</t>
    </r>
  </si>
  <si>
    <r>
      <rPr>
        <sz val="11"/>
        <rFont val="Arial"/>
        <family val="2"/>
      </rPr>
      <t>3000 Lbs</t>
    </r>
  </si>
  <si>
    <r>
      <rPr>
        <sz val="11"/>
        <rFont val="Arial"/>
        <family val="2"/>
      </rPr>
      <t xml:space="preserve">Overhead Wire Tensioning
</t>
    </r>
    <r>
      <rPr>
        <sz val="11"/>
        <rFont val="Arial"/>
        <family val="2"/>
      </rPr>
      <t>Machine</t>
    </r>
  </si>
  <si>
    <r>
      <rPr>
        <sz val="11"/>
        <rFont val="Arial"/>
        <family val="2"/>
      </rPr>
      <t>Aerial Lift - 20 Ft High</t>
    </r>
  </si>
  <si>
    <r>
      <rPr>
        <sz val="11"/>
        <rFont val="Arial"/>
        <family val="2"/>
      </rPr>
      <t>model 2008 Genie Scissor Lift</t>
    </r>
  </si>
  <si>
    <r>
      <rPr>
        <sz val="11"/>
        <rFont val="Arial"/>
        <family val="2"/>
      </rPr>
      <t>1000 Lbs</t>
    </r>
  </si>
  <si>
    <r>
      <rPr>
        <sz val="11"/>
        <rFont val="Arial"/>
        <family val="2"/>
      </rPr>
      <t>24 Volt</t>
    </r>
  </si>
  <si>
    <t>Schedule of Equipment Rates
September 1, 2019</t>
  </si>
  <si>
    <t>2019 Rates</t>
  </si>
  <si>
    <t xml:space="preserve">Disaster Number: </t>
  </si>
  <si>
    <t>NOTE: 
Additional labor sheets are available.  If needed, right click any spreadsheet tab and select "unhide", then selct the next sheet in the sequence.</t>
  </si>
  <si>
    <t>NOTE: 
Additional equipment sheets are available.  If needed, right click any spreadsheet tab and select "unhide", then selct the next sheet in the sequence.</t>
  </si>
  <si>
    <t>NOTE: 
Additional material sheets are available.  If needed, right click any spreadsheet tab and select "unhide", then selct the next sheet in the sequence.</t>
  </si>
  <si>
    <t xml:space="preserve"> Project Ref #: </t>
  </si>
  <si>
    <t>NOTE: 
Additional contract sheets are available.  If needed, right click any spreadsheet tab and select "unhide", then selct the next sheet in the sequence.</t>
  </si>
  <si>
    <r>
      <rPr>
        <b/>
        <sz val="11"/>
        <color theme="4" tint="-0.249977111117893"/>
        <rFont val="Calibri"/>
        <family val="2"/>
        <scheme val="minor"/>
      </rPr>
      <t xml:space="preserve">Extra sheets </t>
    </r>
    <r>
      <rPr>
        <sz val="11"/>
        <color theme="4" tint="-0.249977111117893"/>
        <rFont val="Calibri"/>
        <family val="2"/>
        <scheme val="minor"/>
      </rPr>
      <t>for labor, equipment, materials, and contracts/rented equipment are avaiable and can be accesed by clicking on any spreadsheet tab, selecting "unhide" and choosing the next sheet in the sequence.</t>
    </r>
  </si>
  <si>
    <t>FEMA Public Assistance Project Cost Summary Workbook Template Notes (v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</si>
</sst>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quot;$&quot;#,##0.00"/>
    <numFmt numFmtId="165" formatCode="00000"/>
    <numFmt numFmtId="166" formatCode="ddd\,\ mm/dd"/>
    <numFmt numFmtId="167" formatCode="\$###0.00;\$###0.00"/>
    <numFmt numFmtId="168" formatCode="\$\ 0.00"/>
    <numFmt numFmtId="169" formatCode="\$\ #,##0.00"/>
    <numFmt numFmtId="170" formatCode="0.0"/>
  </numFmts>
  <fonts count="68">
    <font>
      <sz val="11"/>
      <color theme="1"/>
      <name val="Calibri"/>
      <family val="2"/>
      <scheme val="minor"/>
    </font>
    <font>
      <sz val="11"/>
      <color theme="1"/>
      <name val="Calibri"/>
      <family val="2"/>
      <scheme val="minor"/>
    </font>
    <font>
      <b/>
      <sz val="11"/>
      <color theme="1"/>
      <name val="Calibri"/>
      <family val="2"/>
      <scheme val="minor"/>
    </font>
    <font>
      <b/>
      <sz val="22"/>
      <color rgb="FF002060"/>
      <name val="Calibri "/>
    </font>
    <font>
      <b/>
      <sz val="10"/>
      <color rgb="FF002060"/>
      <name val="Calibri"/>
      <family val="2"/>
    </font>
    <font>
      <b/>
      <sz val="10"/>
      <color theme="0" tint="-0.499984740745262"/>
      <name val="Calibri   "/>
    </font>
    <font>
      <b/>
      <i/>
      <sz val="10"/>
      <color theme="0" tint="-0.14999847407452621"/>
      <name val="Calibri   "/>
    </font>
    <font>
      <b/>
      <sz val="5"/>
      <color theme="0" tint="-0.14999847407452621"/>
      <name val="Book Antiqua"/>
      <family val="1"/>
    </font>
    <font>
      <b/>
      <sz val="11"/>
      <color theme="0"/>
      <name val="Calibri   "/>
    </font>
    <font>
      <b/>
      <sz val="10"/>
      <name val="Calibri   "/>
    </font>
    <font>
      <u/>
      <sz val="11"/>
      <color theme="10"/>
      <name val="Calibri"/>
      <family val="2"/>
      <scheme val="minor"/>
    </font>
    <font>
      <b/>
      <sz val="11"/>
      <name val="Calibri   "/>
    </font>
    <font>
      <b/>
      <sz val="10"/>
      <color theme="0"/>
      <name val="Calibri   "/>
    </font>
    <font>
      <b/>
      <sz val="9"/>
      <color rgb="FFFF0000"/>
      <name val="Calibri   "/>
    </font>
    <font>
      <b/>
      <i/>
      <sz val="11"/>
      <color rgb="FF002060"/>
      <name val="Calibri"/>
      <family val="2"/>
      <scheme val="minor"/>
    </font>
    <font>
      <b/>
      <i/>
      <sz val="10"/>
      <color theme="0"/>
      <name val="Calibri   "/>
    </font>
    <font>
      <b/>
      <i/>
      <sz val="10"/>
      <color rgb="FF002060"/>
      <name val="Calibri   "/>
    </font>
    <font>
      <b/>
      <sz val="12"/>
      <color theme="1"/>
      <name val="Calibri"/>
      <family val="2"/>
      <scheme val="minor"/>
    </font>
    <font>
      <b/>
      <i/>
      <sz val="10"/>
      <color rgb="FF002060"/>
      <name val="Calibri"/>
      <family val="2"/>
      <scheme val="minor"/>
    </font>
    <font>
      <sz val="11"/>
      <color theme="1"/>
      <name val="Calibri   "/>
    </font>
    <font>
      <b/>
      <sz val="5"/>
      <color theme="0" tint="-0.14999847407452621"/>
      <name val="book ant  "/>
    </font>
    <font>
      <b/>
      <sz val="9.5"/>
      <color rgb="FFFF0000"/>
      <name val="Calibri"/>
      <family val="2"/>
      <scheme val="minor"/>
    </font>
    <font>
      <sz val="10"/>
      <name val="Arial"/>
      <family val="2"/>
    </font>
    <font>
      <sz val="8"/>
      <color rgb="FF000000"/>
      <name val="Segoe UI"/>
      <family val="2"/>
    </font>
    <font>
      <sz val="11"/>
      <color theme="0"/>
      <name val="Calibri"/>
      <family val="2"/>
      <scheme val="minor"/>
    </font>
    <font>
      <sz val="11"/>
      <color rgb="FF0070C0"/>
      <name val="Calibri"/>
      <family val="2"/>
      <scheme val="minor"/>
    </font>
    <font>
      <b/>
      <sz val="12"/>
      <color theme="0" tint="-0.499984740745262"/>
      <name val="Calibri   "/>
    </font>
    <font>
      <sz val="12"/>
      <color theme="1"/>
      <name val="Calibri"/>
      <family val="2"/>
      <scheme val="minor"/>
    </font>
    <font>
      <b/>
      <sz val="12"/>
      <name val="Calibri   "/>
    </font>
    <font>
      <sz val="12"/>
      <color rgb="FF0070C0"/>
      <name val="Calibri"/>
      <family val="2"/>
      <scheme val="minor"/>
    </font>
    <font>
      <sz val="12"/>
      <color theme="0"/>
      <name val="Calibri"/>
      <family val="2"/>
      <scheme val="minor"/>
    </font>
    <font>
      <sz val="10"/>
      <name val="Calibri   "/>
    </font>
    <font>
      <sz val="10"/>
      <color rgb="FF000000"/>
      <name val="Arial"/>
      <family val="2"/>
    </font>
    <font>
      <sz val="10"/>
      <color rgb="FF000000"/>
      <name val="Times New Roman"/>
      <family val="1"/>
    </font>
    <font>
      <sz val="12"/>
      <name val="Calibri"/>
      <family val="2"/>
      <scheme val="minor"/>
    </font>
    <font>
      <sz val="11"/>
      <name val="Calibri"/>
      <family val="2"/>
      <scheme val="minor"/>
    </font>
    <font>
      <b/>
      <sz val="8"/>
      <color theme="0"/>
      <name val="Calibri   "/>
    </font>
    <font>
      <sz val="10"/>
      <color theme="1"/>
      <name val="Calibri   "/>
    </font>
    <font>
      <sz val="10"/>
      <color theme="0"/>
      <name val="Calibri   "/>
    </font>
    <font>
      <sz val="9"/>
      <color rgb="FFFF0000"/>
      <name val="Calibri   "/>
    </font>
    <font>
      <i/>
      <sz val="11"/>
      <color rgb="FF002060"/>
      <name val="Calibri"/>
      <family val="2"/>
      <scheme val="minor"/>
    </font>
    <font>
      <sz val="11"/>
      <name val="Calibri   "/>
    </font>
    <font>
      <b/>
      <sz val="11"/>
      <color theme="1" tint="0.34998626667073579"/>
      <name val="Calibri"/>
      <family val="2"/>
      <scheme val="minor"/>
    </font>
    <font>
      <b/>
      <sz val="11"/>
      <color theme="1" tint="0.34998626667073579"/>
      <name val="Calibri   "/>
    </font>
    <font>
      <b/>
      <sz val="14"/>
      <color rgb="FF002060"/>
      <name val="Calibri "/>
    </font>
    <font>
      <b/>
      <sz val="14"/>
      <color rgb="FF002060"/>
      <name val="Calibri"/>
      <family val="2"/>
    </font>
    <font>
      <sz val="14"/>
      <color theme="1"/>
      <name val="Calibri"/>
      <family val="2"/>
      <scheme val="minor"/>
    </font>
    <font>
      <b/>
      <sz val="12"/>
      <color rgb="FF002060"/>
      <name val="Calibri "/>
    </font>
    <font>
      <b/>
      <sz val="12"/>
      <color rgb="FF002060"/>
      <name val="Calibri"/>
      <family val="2"/>
      <scheme val="minor"/>
    </font>
    <font>
      <sz val="18"/>
      <color theme="4" tint="-0.249977111117893"/>
      <name val="Calibri"/>
      <family val="2"/>
      <scheme val="minor"/>
    </font>
    <font>
      <sz val="11"/>
      <color theme="4" tint="-0.249977111117893"/>
      <name val="Calibri"/>
      <family val="2"/>
      <scheme val="minor"/>
    </font>
    <font>
      <i/>
      <sz val="11"/>
      <color theme="4" tint="-0.249977111117893"/>
      <name val="Calibri"/>
      <family val="2"/>
      <scheme val="minor"/>
    </font>
    <font>
      <i/>
      <sz val="11"/>
      <color theme="1"/>
      <name val="Calibri"/>
      <family val="2"/>
      <scheme val="minor"/>
    </font>
    <font>
      <b/>
      <i/>
      <sz val="11"/>
      <name val="Calibri   "/>
    </font>
    <font>
      <b/>
      <sz val="11"/>
      <color theme="4" tint="-0.249977111117893"/>
      <name val="Calibri"/>
      <family val="2"/>
      <scheme val="minor"/>
    </font>
    <font>
      <b/>
      <i/>
      <sz val="11"/>
      <color theme="4" tint="-0.249977111117893"/>
      <name val="Calibri"/>
      <family val="2"/>
      <scheme val="minor"/>
    </font>
    <font>
      <b/>
      <sz val="10"/>
      <color rgb="FF333333"/>
      <name val="Arial"/>
      <family val="2"/>
    </font>
    <font>
      <b/>
      <sz val="14"/>
      <color rgb="FF000000"/>
      <name val="Arial"/>
      <family val="2"/>
    </font>
    <font>
      <sz val="11"/>
      <color rgb="FF000000"/>
      <name val="Arial"/>
      <family val="2"/>
    </font>
    <font>
      <sz val="11"/>
      <name val="Arial"/>
      <family val="2"/>
    </font>
    <font>
      <sz val="12"/>
      <name val="Calibri"/>
      <family val="2"/>
    </font>
    <font>
      <u/>
      <sz val="12"/>
      <name val="Calibri"/>
      <family val="2"/>
    </font>
    <font>
      <sz val="11"/>
      <name val="Calibri"/>
      <family val="2"/>
    </font>
    <font>
      <sz val="12"/>
      <name val="Times New Roman"/>
      <family val="1"/>
    </font>
    <font>
      <sz val="10"/>
      <name val="Calibri"/>
      <family val="2"/>
    </font>
    <font>
      <sz val="11"/>
      <color rgb="FF000000"/>
      <name val="Calibri"/>
      <family val="2"/>
    </font>
    <font>
      <sz val="11"/>
      <color rgb="FF1F487C"/>
      <name val="Calibri"/>
      <family val="2"/>
    </font>
    <font>
      <sz val="10"/>
      <color rgb="FF202429"/>
      <name val="Arial"/>
      <family val="2"/>
    </font>
  </fonts>
  <fills count="11">
    <fill>
      <patternFill patternType="none"/>
    </fill>
    <fill>
      <patternFill patternType="gray125"/>
    </fill>
    <fill>
      <patternFill patternType="solid">
        <fgColor theme="0" tint="-0.34998626667073579"/>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DE75"/>
        <bgColor indexed="64"/>
      </patternFill>
    </fill>
    <fill>
      <patternFill patternType="solid">
        <fgColor rgb="FFF7F7F7"/>
        <bgColor indexed="64"/>
      </patternFill>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9">
    <xf numFmtId="0" fontId="0" fillId="0" borderId="0"/>
    <xf numFmtId="43" fontId="1" fillId="0" borderId="0" applyFont="0" applyFill="0" applyBorder="0" applyAlignment="0" applyProtection="0"/>
    <xf numFmtId="0" fontId="10" fillId="0" borderId="0" applyNumberFormat="0" applyFill="0" applyBorder="0" applyAlignment="0" applyProtection="0"/>
    <xf numFmtId="0" fontId="22" fillId="0" borderId="0"/>
    <xf numFmtId="44" fontId="22" fillId="0" borderId="0" applyFont="0" applyFill="0" applyBorder="0" applyAlignment="0" applyProtection="0"/>
    <xf numFmtId="9" fontId="2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3" fillId="0" borderId="0"/>
  </cellStyleXfs>
  <cellXfs count="418">
    <xf numFmtId="0" fontId="0" fillId="0" borderId="0" xfId="0"/>
    <xf numFmtId="0" fontId="0" fillId="0" borderId="0" xfId="0" applyFont="1"/>
    <xf numFmtId="0" fontId="4" fillId="0" borderId="0" xfId="0" applyFont="1" applyAlignment="1" applyProtection="1">
      <alignment horizontal="left" vertical="center" wrapText="1"/>
    </xf>
    <xf numFmtId="0" fontId="2" fillId="0" borderId="0" xfId="0" applyFont="1" applyAlignment="1" applyProtection="1">
      <alignment horizontal="right" vertical="center"/>
    </xf>
    <xf numFmtId="0" fontId="0" fillId="0" borderId="0" xfId="0" applyFont="1" applyAlignment="1">
      <alignment horizontal="center"/>
    </xf>
    <xf numFmtId="164" fontId="0" fillId="0" borderId="0" xfId="0" applyNumberFormat="1"/>
    <xf numFmtId="0" fontId="0" fillId="0" borderId="0" xfId="0" applyAlignment="1">
      <alignment horizontal="center" vertical="center"/>
    </xf>
    <xf numFmtId="0" fontId="0" fillId="0" borderId="0" xfId="0" applyAlignment="1">
      <alignment vertical="center"/>
    </xf>
    <xf numFmtId="0" fontId="9" fillId="0" borderId="2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25" xfId="2" applyFont="1" applyFill="1" applyBorder="1" applyAlignment="1" applyProtection="1">
      <alignment horizontal="center" vertical="center"/>
      <protection locked="0"/>
    </xf>
    <xf numFmtId="0" fontId="9" fillId="5" borderId="25" xfId="2" applyFont="1" applyFill="1" applyBorder="1" applyAlignment="1" applyProtection="1">
      <alignment horizontal="center" vertical="center"/>
    </xf>
    <xf numFmtId="0" fontId="27" fillId="0" borderId="0" xfId="0" applyFont="1"/>
    <xf numFmtId="0" fontId="9" fillId="0" borderId="15" xfId="0" applyFont="1" applyBorder="1" applyAlignment="1" applyProtection="1">
      <alignment horizontal="center" vertical="center" wrapText="1"/>
      <protection locked="0"/>
    </xf>
    <xf numFmtId="0" fontId="9" fillId="0" borderId="40"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9" fillId="0" borderId="40" xfId="2" applyFont="1" applyBorder="1" applyAlignment="1" applyProtection="1">
      <alignment horizontal="center" vertical="center"/>
      <protection locked="0"/>
    </xf>
    <xf numFmtId="0" fontId="11" fillId="0" borderId="43"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43" xfId="2" applyFont="1" applyBorder="1" applyAlignment="1" applyProtection="1">
      <alignment horizontal="center" vertical="center"/>
      <protection locked="0"/>
    </xf>
    <xf numFmtId="0" fontId="9" fillId="0" borderId="15" xfId="2" applyFont="1" applyBorder="1" applyAlignment="1" applyProtection="1">
      <alignment horizontal="center" vertical="center"/>
      <protection locked="0"/>
    </xf>
    <xf numFmtId="0" fontId="9" fillId="5" borderId="15" xfId="2" applyFont="1" applyFill="1" applyBorder="1" applyAlignment="1" applyProtection="1">
      <alignment horizontal="center" vertical="center"/>
    </xf>
    <xf numFmtId="0" fontId="9" fillId="5" borderId="46" xfId="2" applyFont="1" applyFill="1" applyBorder="1" applyAlignment="1" applyProtection="1">
      <alignment horizontal="center" vertical="center"/>
    </xf>
    <xf numFmtId="0" fontId="9" fillId="0" borderId="17" xfId="1" applyNumberFormat="1" applyFont="1" applyBorder="1" applyAlignment="1" applyProtection="1">
      <alignment horizontal="center" vertical="center" wrapText="1"/>
      <protection locked="0"/>
    </xf>
    <xf numFmtId="0" fontId="11" fillId="0" borderId="30" xfId="1" applyNumberFormat="1" applyFont="1" applyBorder="1" applyAlignment="1" applyProtection="1">
      <alignment horizontal="center" vertical="center" wrapText="1"/>
      <protection locked="0"/>
    </xf>
    <xf numFmtId="0" fontId="0" fillId="0" borderId="0" xfId="1" applyNumberFormat="1" applyFont="1" applyAlignment="1">
      <alignment horizontal="center"/>
    </xf>
    <xf numFmtId="44" fontId="0" fillId="0" borderId="0" xfId="6" applyFont="1"/>
    <xf numFmtId="10" fontId="9" fillId="5" borderId="42" xfId="2" applyNumberFormat="1" applyFont="1" applyFill="1" applyBorder="1" applyAlignment="1" applyProtection="1">
      <alignment horizontal="center" vertical="center"/>
    </xf>
    <xf numFmtId="10" fontId="9" fillId="5" borderId="45" xfId="2" applyNumberFormat="1" applyFont="1" applyFill="1" applyBorder="1" applyAlignment="1" applyProtection="1">
      <alignment horizontal="center" vertical="center"/>
    </xf>
    <xf numFmtId="44" fontId="9" fillId="5" borderId="44" xfId="6" applyFont="1" applyFill="1" applyBorder="1" applyAlignment="1" applyProtection="1">
      <alignment horizontal="center" vertical="center"/>
    </xf>
    <xf numFmtId="44" fontId="9" fillId="5" borderId="42" xfId="6" applyFont="1" applyFill="1" applyBorder="1" applyAlignment="1" applyProtection="1">
      <alignment horizontal="center" vertical="center"/>
    </xf>
    <xf numFmtId="44" fontId="9" fillId="5" borderId="45" xfId="6" applyFont="1" applyFill="1" applyBorder="1" applyAlignment="1" applyProtection="1">
      <alignment horizontal="center" vertical="center"/>
    </xf>
    <xf numFmtId="44" fontId="9" fillId="5" borderId="28" xfId="6" applyFont="1" applyFill="1" applyBorder="1" applyAlignment="1" applyProtection="1">
      <alignment horizontal="center" vertical="center"/>
    </xf>
    <xf numFmtId="166" fontId="9" fillId="5" borderId="10" xfId="0" applyNumberFormat="1" applyFont="1" applyFill="1" applyBorder="1" applyAlignment="1" applyProtection="1">
      <alignment horizontal="center" vertical="center" textRotation="90" wrapText="1"/>
    </xf>
    <xf numFmtId="166" fontId="9" fillId="6" borderId="10" xfId="0" applyNumberFormat="1" applyFont="1" applyFill="1" applyBorder="1" applyAlignment="1" applyProtection="1">
      <alignment horizontal="center" vertical="center" textRotation="90" wrapText="1"/>
      <protection locked="0"/>
    </xf>
    <xf numFmtId="0" fontId="9" fillId="5" borderId="39" xfId="1" applyNumberFormat="1" applyFont="1" applyFill="1" applyBorder="1" applyAlignment="1" applyProtection="1">
      <alignment horizontal="center" vertical="center"/>
    </xf>
    <xf numFmtId="44" fontId="9" fillId="5" borderId="40" xfId="6" applyFont="1" applyFill="1" applyBorder="1" applyAlignment="1" applyProtection="1">
      <alignment horizontal="center" vertical="center"/>
    </xf>
    <xf numFmtId="44" fontId="9" fillId="5" borderId="15" xfId="6" applyFont="1" applyFill="1" applyBorder="1" applyAlignment="1" applyProtection="1">
      <alignment horizontal="center" vertical="center"/>
    </xf>
    <xf numFmtId="44" fontId="9" fillId="5" borderId="43" xfId="6" applyFont="1" applyFill="1" applyBorder="1" applyAlignment="1" applyProtection="1">
      <alignment horizontal="center" vertical="center"/>
    </xf>
    <xf numFmtId="0" fontId="15" fillId="2" borderId="0" xfId="0" applyFont="1" applyFill="1" applyBorder="1" applyAlignment="1" applyProtection="1">
      <alignment horizontal="center" vertical="center" wrapText="1"/>
    </xf>
    <xf numFmtId="0" fontId="31" fillId="5" borderId="23" xfId="0" applyFont="1" applyFill="1" applyBorder="1" applyAlignment="1" applyProtection="1">
      <alignment horizontal="center" vertical="center" wrapText="1"/>
    </xf>
    <xf numFmtId="44" fontId="31" fillId="5" borderId="23" xfId="6" applyFont="1" applyFill="1" applyBorder="1" applyAlignment="1" applyProtection="1">
      <alignment horizontal="center" vertical="center"/>
    </xf>
    <xf numFmtId="164" fontId="31" fillId="6" borderId="15" xfId="2" applyNumberFormat="1" applyFont="1" applyFill="1" applyBorder="1" applyAlignment="1" applyProtection="1">
      <alignment horizontal="center" vertical="center"/>
      <protection locked="0"/>
    </xf>
    <xf numFmtId="0" fontId="0" fillId="2" borderId="4" xfId="0" applyFill="1" applyBorder="1" applyProtection="1"/>
    <xf numFmtId="0" fontId="19" fillId="2" borderId="0" xfId="0" applyFont="1" applyFill="1" applyBorder="1" applyProtection="1"/>
    <xf numFmtId="0" fontId="19" fillId="2" borderId="0" xfId="0" applyFont="1" applyFill="1" applyBorder="1" applyAlignment="1" applyProtection="1">
      <alignment wrapText="1"/>
    </xf>
    <xf numFmtId="0" fontId="19" fillId="2" borderId="0" xfId="0" applyFont="1" applyFill="1" applyBorder="1" applyAlignment="1" applyProtection="1">
      <alignment vertical="center" wrapText="1"/>
    </xf>
    <xf numFmtId="44" fontId="0" fillId="0" borderId="0" xfId="6" applyFont="1" applyAlignment="1" applyProtection="1">
      <alignment horizontal="center" vertical="center" wrapText="1"/>
    </xf>
    <xf numFmtId="0" fontId="0" fillId="0" borderId="0" xfId="0"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44" fontId="16" fillId="2" borderId="2" xfId="6" applyFont="1" applyFill="1" applyBorder="1" applyAlignment="1" applyProtection="1">
      <alignment horizontal="center" vertical="center" wrapText="1"/>
    </xf>
    <xf numFmtId="0" fontId="15" fillId="2" borderId="2" xfId="1" applyNumberFormat="1"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44" fontId="15" fillId="2" borderId="2" xfId="6"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xf>
    <xf numFmtId="0" fontId="20" fillId="2" borderId="10" xfId="0" applyFont="1" applyFill="1" applyBorder="1" applyAlignment="1" applyProtection="1">
      <alignment horizontal="right" vertical="center"/>
    </xf>
    <xf numFmtId="0" fontId="15" fillId="2" borderId="9" xfId="0" applyFont="1" applyFill="1" applyBorder="1" applyAlignment="1" applyProtection="1">
      <alignment vertical="center"/>
    </xf>
    <xf numFmtId="0" fontId="15" fillId="2" borderId="0" xfId="0" applyFont="1" applyFill="1" applyBorder="1" applyAlignment="1" applyProtection="1">
      <alignment vertical="center"/>
    </xf>
    <xf numFmtId="44" fontId="15" fillId="2" borderId="0" xfId="6" applyFont="1" applyFill="1" applyBorder="1" applyAlignment="1" applyProtection="1">
      <alignment vertical="center"/>
    </xf>
    <xf numFmtId="0" fontId="16" fillId="2" borderId="0" xfId="1" applyNumberFormat="1" applyFont="1" applyFill="1" applyBorder="1" applyAlignment="1" applyProtection="1">
      <alignment horizontal="center" vertical="center" wrapText="1"/>
    </xf>
    <xf numFmtId="44" fontId="15" fillId="2" borderId="0" xfId="6" applyFont="1" applyFill="1" applyBorder="1" applyAlignment="1" applyProtection="1">
      <alignment horizontal="center" vertical="center" wrapText="1"/>
    </xf>
    <xf numFmtId="0" fontId="15" fillId="2" borderId="5" xfId="0" applyFont="1" applyFill="1" applyBorder="1" applyAlignment="1" applyProtection="1">
      <alignment horizontal="center" vertical="center"/>
    </xf>
    <xf numFmtId="0" fontId="18" fillId="4" borderId="1" xfId="0" applyFont="1" applyFill="1" applyBorder="1" applyAlignment="1" applyProtection="1">
      <alignment horizontal="left" vertical="center"/>
    </xf>
    <xf numFmtId="0" fontId="18" fillId="4" borderId="2" xfId="0" applyFont="1" applyFill="1" applyBorder="1" applyAlignment="1" applyProtection="1">
      <alignment horizontal="left" vertical="center"/>
    </xf>
    <xf numFmtId="0" fontId="18" fillId="4" borderId="2" xfId="0" applyFont="1" applyFill="1" applyBorder="1" applyAlignment="1" applyProtection="1">
      <alignment horizontal="left" vertical="center" wrapText="1"/>
    </xf>
    <xf numFmtId="164" fontId="18" fillId="4" borderId="3" xfId="0" applyNumberFormat="1" applyFont="1" applyFill="1" applyBorder="1" applyAlignment="1" applyProtection="1">
      <alignment horizontal="center" vertical="center" wrapText="1"/>
    </xf>
    <xf numFmtId="44" fontId="18" fillId="4" borderId="1" xfId="6"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xf>
    <xf numFmtId="0" fontId="0" fillId="0" borderId="0" xfId="0" applyProtection="1"/>
    <xf numFmtId="44" fontId="0" fillId="0" borderId="0" xfId="6" applyFont="1" applyProtection="1"/>
    <xf numFmtId="0" fontId="0" fillId="0" borderId="0" xfId="1" applyNumberFormat="1" applyFont="1" applyAlignment="1" applyProtection="1">
      <alignment horizontal="center"/>
    </xf>
    <xf numFmtId="43" fontId="18" fillId="4" borderId="3" xfId="1" applyFont="1" applyFill="1" applyBorder="1" applyAlignment="1" applyProtection="1">
      <alignment horizontal="center" vertical="center" wrapText="1"/>
    </xf>
    <xf numFmtId="0" fontId="3" fillId="0" borderId="0" xfId="0" applyFont="1" applyAlignment="1" applyProtection="1">
      <alignment vertical="center"/>
    </xf>
    <xf numFmtId="0" fontId="0" fillId="2" borderId="1" xfId="0" applyFill="1" applyBorder="1" applyProtection="1"/>
    <xf numFmtId="0" fontId="19" fillId="2" borderId="2" xfId="0" applyFont="1" applyFill="1" applyBorder="1" applyProtection="1"/>
    <xf numFmtId="0" fontId="19" fillId="2" borderId="2" xfId="0" applyFont="1" applyFill="1" applyBorder="1" applyAlignment="1" applyProtection="1">
      <alignment wrapText="1"/>
    </xf>
    <xf numFmtId="0" fontId="7" fillId="2" borderId="3" xfId="0" applyFont="1" applyFill="1" applyBorder="1" applyAlignment="1" applyProtection="1">
      <alignment horizontal="right" vertical="center"/>
    </xf>
    <xf numFmtId="0" fontId="15" fillId="2" borderId="4" xfId="0" applyFont="1" applyFill="1" applyBorder="1" applyAlignment="1" applyProtection="1">
      <alignment vertical="center"/>
    </xf>
    <xf numFmtId="0" fontId="16" fillId="2" borderId="0" xfId="0" applyFont="1" applyFill="1" applyBorder="1" applyAlignment="1" applyProtection="1">
      <alignment horizontal="center" vertical="center" wrapText="1"/>
    </xf>
    <xf numFmtId="164" fontId="31" fillId="5" borderId="23" xfId="2" applyNumberFormat="1" applyFont="1" applyFill="1" applyBorder="1" applyAlignment="1" applyProtection="1">
      <alignment horizontal="center" vertical="center"/>
    </xf>
    <xf numFmtId="0" fontId="19" fillId="2" borderId="5" xfId="0" applyFont="1" applyFill="1" applyBorder="1" applyProtection="1"/>
    <xf numFmtId="164" fontId="31" fillId="5" borderId="15" xfId="2" applyNumberFormat="1" applyFont="1" applyFill="1" applyBorder="1" applyAlignment="1" applyProtection="1">
      <alignment horizontal="center" vertical="center"/>
    </xf>
    <xf numFmtId="164" fontId="14" fillId="4" borderId="15" xfId="0" applyNumberFormat="1" applyFont="1" applyFill="1" applyBorder="1" applyAlignment="1" applyProtection="1">
      <alignment horizontal="center" vertical="center" wrapText="1"/>
    </xf>
    <xf numFmtId="164" fontId="14" fillId="4" borderId="49" xfId="0" applyNumberFormat="1" applyFont="1" applyFill="1" applyBorder="1" applyAlignment="1" applyProtection="1">
      <alignment horizontal="center" vertical="center" wrapText="1"/>
    </xf>
    <xf numFmtId="0" fontId="37" fillId="6" borderId="15" xfId="0" applyFont="1" applyFill="1" applyBorder="1" applyAlignment="1" applyProtection="1">
      <alignment horizontal="left" vertical="center"/>
      <protection locked="0"/>
    </xf>
    <xf numFmtId="0" fontId="37" fillId="6" borderId="15" xfId="0" applyFont="1" applyFill="1" applyBorder="1" applyAlignment="1" applyProtection="1">
      <alignment horizontal="left" vertical="center" wrapText="1"/>
      <protection locked="0"/>
    </xf>
    <xf numFmtId="14" fontId="37" fillId="6" borderId="15" xfId="0" applyNumberFormat="1" applyFont="1" applyFill="1" applyBorder="1" applyAlignment="1" applyProtection="1">
      <alignment horizontal="center" vertical="center"/>
      <protection locked="0"/>
    </xf>
    <xf numFmtId="1" fontId="37" fillId="6" borderId="15" xfId="2" applyNumberFormat="1" applyFont="1" applyFill="1" applyBorder="1" applyAlignment="1" applyProtection="1">
      <alignment horizontal="center" vertical="center"/>
      <protection locked="0"/>
    </xf>
    <xf numFmtId="164" fontId="37" fillId="6" borderId="15" xfId="2" applyNumberFormat="1" applyFont="1" applyFill="1" applyBorder="1" applyAlignment="1" applyProtection="1">
      <alignment horizontal="center" vertical="center"/>
      <protection locked="0"/>
    </xf>
    <xf numFmtId="14" fontId="19" fillId="6" borderId="15" xfId="0" applyNumberFormat="1" applyFont="1" applyFill="1" applyBorder="1" applyAlignment="1" applyProtection="1">
      <alignment horizontal="center" vertical="center"/>
      <protection locked="0"/>
    </xf>
    <xf numFmtId="0" fontId="39" fillId="0" borderId="15" xfId="0" applyFont="1" applyBorder="1" applyAlignment="1" applyProtection="1">
      <alignment vertical="top"/>
    </xf>
    <xf numFmtId="0" fontId="39" fillId="0" borderId="15" xfId="0" applyFont="1" applyBorder="1" applyAlignment="1" applyProtection="1">
      <alignment horizontal="left" vertical="top"/>
    </xf>
    <xf numFmtId="164" fontId="40" fillId="4" borderId="15" xfId="0" applyNumberFormat="1" applyFont="1" applyFill="1" applyBorder="1" applyAlignment="1" applyProtection="1">
      <alignment horizontal="center" vertical="center" wrapText="1"/>
    </xf>
    <xf numFmtId="1" fontId="31" fillId="6" borderId="23" xfId="0" applyNumberFormat="1" applyFont="1" applyFill="1" applyBorder="1" applyAlignment="1" applyProtection="1">
      <alignment horizontal="center" vertical="center"/>
      <protection locked="0"/>
    </xf>
    <xf numFmtId="0" fontId="31" fillId="6" borderId="32" xfId="0" applyFont="1" applyFill="1" applyBorder="1" applyAlignment="1" applyProtection="1">
      <alignment horizontal="center" vertical="center" wrapText="1"/>
      <protection locked="0"/>
    </xf>
    <xf numFmtId="0" fontId="31" fillId="6" borderId="24" xfId="0" applyFont="1" applyFill="1" applyBorder="1" applyAlignment="1" applyProtection="1">
      <alignment horizontal="center" vertical="center" wrapText="1"/>
      <protection locked="0"/>
    </xf>
    <xf numFmtId="0" fontId="31" fillId="6" borderId="27" xfId="0" applyFont="1" applyFill="1" applyBorder="1" applyAlignment="1" applyProtection="1">
      <alignment horizontal="center" vertical="center" wrapText="1"/>
      <protection locked="0"/>
    </xf>
    <xf numFmtId="0" fontId="31" fillId="6" borderId="25" xfId="0" applyFont="1" applyFill="1" applyBorder="1" applyAlignment="1" applyProtection="1">
      <alignment horizontal="center" vertical="center" wrapText="1"/>
      <protection locked="0"/>
    </xf>
    <xf numFmtId="0" fontId="31" fillId="6" borderId="26" xfId="0" applyFont="1" applyFill="1" applyBorder="1" applyAlignment="1" applyProtection="1">
      <alignment horizontal="center" vertical="center" wrapText="1"/>
      <protection locked="0"/>
    </xf>
    <xf numFmtId="0" fontId="41" fillId="6" borderId="15" xfId="0" applyFont="1" applyFill="1" applyBorder="1" applyAlignment="1" applyProtection="1">
      <alignment horizontal="center" vertical="center" wrapText="1"/>
      <protection locked="0"/>
    </xf>
    <xf numFmtId="1" fontId="31" fillId="6" borderId="34" xfId="0" applyNumberFormat="1" applyFont="1" applyFill="1" applyBorder="1" applyAlignment="1" applyProtection="1">
      <alignment horizontal="center" vertical="center"/>
      <protection locked="0"/>
    </xf>
    <xf numFmtId="0" fontId="31" fillId="6" borderId="16" xfId="0" applyFont="1" applyFill="1" applyBorder="1" applyAlignment="1" applyProtection="1">
      <alignment horizontal="center" vertical="center" wrapText="1"/>
      <protection locked="0"/>
    </xf>
    <xf numFmtId="0" fontId="31" fillId="6" borderId="17" xfId="0" applyFont="1" applyFill="1" applyBorder="1" applyAlignment="1" applyProtection="1">
      <alignment horizontal="center" vertical="center" wrapText="1"/>
      <protection locked="0"/>
    </xf>
    <xf numFmtId="0" fontId="31" fillId="6" borderId="18" xfId="0" applyFont="1" applyFill="1" applyBorder="1" applyAlignment="1" applyProtection="1">
      <alignment horizontal="center" vertical="center" wrapText="1"/>
      <protection locked="0"/>
    </xf>
    <xf numFmtId="0" fontId="31" fillId="6" borderId="15" xfId="0" applyFont="1" applyFill="1" applyBorder="1" applyAlignment="1" applyProtection="1">
      <alignment horizontal="center" vertical="center" wrapText="1"/>
      <protection locked="0"/>
    </xf>
    <xf numFmtId="0" fontId="31" fillId="6" borderId="47" xfId="0" applyFont="1" applyFill="1" applyBorder="1" applyAlignment="1" applyProtection="1">
      <alignment horizontal="center" vertical="center" wrapText="1"/>
      <protection locked="0"/>
    </xf>
    <xf numFmtId="0" fontId="31" fillId="6" borderId="15" xfId="0" applyFont="1" applyFill="1" applyBorder="1" applyAlignment="1" applyProtection="1">
      <alignment horizontal="left" vertical="center"/>
      <protection locked="0"/>
    </xf>
    <xf numFmtId="14" fontId="31" fillId="6" borderId="15" xfId="0" applyNumberFormat="1" applyFont="1" applyFill="1" applyBorder="1" applyAlignment="1" applyProtection="1">
      <alignment horizontal="left" vertical="center"/>
      <protection locked="0"/>
    </xf>
    <xf numFmtId="0" fontId="31" fillId="6" borderId="15" xfId="0" applyNumberFormat="1" applyFont="1" applyFill="1" applyBorder="1" applyAlignment="1" applyProtection="1">
      <alignment horizontal="center" vertical="center"/>
      <protection locked="0"/>
    </xf>
    <xf numFmtId="14" fontId="31" fillId="6" borderId="15" xfId="0" applyNumberFormat="1" applyFont="1" applyFill="1" applyBorder="1" applyAlignment="1" applyProtection="1">
      <alignment horizontal="center" vertical="center"/>
      <protection locked="0"/>
    </xf>
    <xf numFmtId="0" fontId="41" fillId="6" borderId="15" xfId="0" applyNumberFormat="1" applyFont="1" applyFill="1" applyBorder="1" applyAlignment="1" applyProtection="1">
      <alignment horizontal="center" vertical="center"/>
      <protection locked="0"/>
    </xf>
    <xf numFmtId="14" fontId="41" fillId="6" borderId="15" xfId="0" applyNumberFormat="1" applyFont="1" applyFill="1" applyBorder="1" applyAlignment="1" applyProtection="1">
      <alignment horizontal="center" vertical="center" wrapText="1"/>
      <protection locked="0"/>
    </xf>
    <xf numFmtId="14" fontId="31" fillId="6" borderId="15" xfId="0" applyNumberFormat="1" applyFont="1" applyFill="1" applyBorder="1" applyAlignment="1" applyProtection="1">
      <alignment horizontal="center" vertical="center" wrapText="1"/>
      <protection locked="0"/>
    </xf>
    <xf numFmtId="0" fontId="31" fillId="6" borderId="15" xfId="0" applyFont="1" applyFill="1" applyBorder="1" applyAlignment="1" applyProtection="1">
      <alignment horizontal="left" vertical="center" wrapText="1"/>
      <protection locked="0"/>
    </xf>
    <xf numFmtId="0" fontId="31" fillId="6" borderId="15" xfId="0" applyNumberFormat="1" applyFont="1" applyFill="1" applyBorder="1" applyAlignment="1" applyProtection="1">
      <alignment horizontal="center" vertical="center" wrapText="1"/>
      <protection locked="0"/>
    </xf>
    <xf numFmtId="0" fontId="44" fillId="0" borderId="0" xfId="0" applyFont="1" applyBorder="1" applyAlignment="1" applyProtection="1">
      <alignment vertical="center"/>
    </xf>
    <xf numFmtId="0" fontId="45" fillId="0" borderId="0" xfId="0" applyFont="1" applyBorder="1" applyAlignment="1" applyProtection="1">
      <alignment horizontal="left" vertical="center" wrapText="1"/>
    </xf>
    <xf numFmtId="0" fontId="46" fillId="0" borderId="0" xfId="0" applyFont="1" applyBorder="1" applyAlignment="1" applyProtection="1">
      <alignment horizontal="center" vertical="center" wrapText="1"/>
    </xf>
    <xf numFmtId="0" fontId="46" fillId="0" borderId="0" xfId="0" applyFont="1"/>
    <xf numFmtId="0" fontId="12" fillId="3" borderId="15" xfId="0" applyFont="1" applyFill="1" applyBorder="1" applyAlignment="1" applyProtection="1">
      <alignment horizontal="center" vertical="center"/>
    </xf>
    <xf numFmtId="0" fontId="12" fillId="3" borderId="15" xfId="0" applyFont="1" applyFill="1" applyBorder="1" applyAlignment="1" applyProtection="1">
      <alignment horizontal="center" vertical="center" wrapText="1"/>
    </xf>
    <xf numFmtId="0" fontId="50" fillId="0" borderId="0" xfId="0" applyFont="1"/>
    <xf numFmtId="0" fontId="50" fillId="0" borderId="0" xfId="0" applyFont="1" applyAlignment="1">
      <alignment vertical="center" wrapText="1"/>
    </xf>
    <xf numFmtId="0" fontId="49" fillId="0" borderId="8" xfId="0" applyFont="1" applyBorder="1" applyAlignment="1">
      <alignment vertical="center" wrapText="1"/>
    </xf>
    <xf numFmtId="0" fontId="49" fillId="0" borderId="37" xfId="0" applyFont="1" applyBorder="1" applyAlignment="1">
      <alignment vertical="center" wrapText="1"/>
    </xf>
    <xf numFmtId="0" fontId="50" fillId="0" borderId="37" xfId="0" applyFont="1" applyBorder="1" applyAlignment="1">
      <alignment vertical="center" wrapText="1"/>
    </xf>
    <xf numFmtId="0" fontId="50" fillId="0" borderId="11" xfId="0" applyFont="1" applyBorder="1" applyAlignment="1">
      <alignment vertical="center" wrapText="1"/>
    </xf>
    <xf numFmtId="0" fontId="8" fillId="0" borderId="0" xfId="0" applyFont="1" applyFill="1" applyBorder="1" applyAlignment="1" applyProtection="1">
      <alignment vertical="center"/>
    </xf>
    <xf numFmtId="0" fontId="0" fillId="0" borderId="0" xfId="0" applyFill="1" applyBorder="1" applyProtection="1"/>
    <xf numFmtId="0" fontId="0" fillId="0" borderId="0" xfId="0" applyFill="1" applyBorder="1" applyAlignment="1" applyProtection="1">
      <alignment vertical="center"/>
    </xf>
    <xf numFmtId="0" fontId="8" fillId="0" borderId="0" xfId="0"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0" fontId="8" fillId="0" borderId="0" xfId="0" applyFont="1" applyFill="1" applyBorder="1" applyAlignment="1" applyProtection="1">
      <alignment vertical="center" wrapText="1"/>
    </xf>
    <xf numFmtId="0" fontId="0" fillId="0" borderId="15" xfId="0"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10" fontId="0" fillId="0" borderId="15" xfId="7" applyNumberFormat="1"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44" fontId="0" fillId="0" borderId="0" xfId="6" applyFont="1" applyFill="1" applyBorder="1" applyAlignment="1" applyProtection="1">
      <alignment horizontal="center" vertical="center"/>
    </xf>
    <xf numFmtId="10" fontId="0" fillId="0" borderId="0" xfId="7"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0" fillId="5" borderId="15" xfId="0" applyFill="1" applyBorder="1" applyAlignment="1" applyProtection="1">
      <alignment horizontal="center" vertical="center" wrapText="1"/>
    </xf>
    <xf numFmtId="0" fontId="0" fillId="5" borderId="15" xfId="0" applyFill="1" applyBorder="1" applyAlignment="1" applyProtection="1">
      <alignment horizontal="center" vertical="center"/>
    </xf>
    <xf numFmtId="10" fontId="0" fillId="5" borderId="15" xfId="7" applyNumberFormat="1" applyFont="1" applyFill="1" applyBorder="1" applyAlignment="1" applyProtection="1">
      <alignment horizontal="center" vertical="center"/>
    </xf>
    <xf numFmtId="0" fontId="2" fillId="5" borderId="15"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44" fontId="29" fillId="0" borderId="0" xfId="6" applyFont="1" applyFill="1" applyBorder="1" applyAlignment="1" applyProtection="1">
      <alignment vertical="center"/>
    </xf>
    <xf numFmtId="0" fontId="24" fillId="0" borderId="0" xfId="0" applyFont="1" applyFill="1" applyBorder="1" applyAlignment="1" applyProtection="1">
      <alignment vertical="center"/>
    </xf>
    <xf numFmtId="0" fontId="34" fillId="8" borderId="0" xfId="0" applyFont="1" applyFill="1" applyBorder="1" applyAlignment="1" applyProtection="1">
      <alignment vertical="center"/>
    </xf>
    <xf numFmtId="0" fontId="34" fillId="0" borderId="0" xfId="0" applyFont="1" applyFill="1" applyBorder="1" applyAlignment="1" applyProtection="1">
      <alignment vertical="center"/>
    </xf>
    <xf numFmtId="44" fontId="34" fillId="5" borderId="0" xfId="6" applyFont="1" applyFill="1" applyBorder="1" applyAlignment="1" applyProtection="1">
      <alignment vertical="center"/>
    </xf>
    <xf numFmtId="0" fontId="8" fillId="0" borderId="0" xfId="0" applyFont="1" applyFill="1" applyBorder="1" applyAlignment="1" applyProtection="1">
      <alignment horizontal="center" vertical="center"/>
    </xf>
    <xf numFmtId="44" fontId="0" fillId="0" borderId="15" xfId="6"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wrapText="1"/>
      <protection locked="0"/>
    </xf>
    <xf numFmtId="0" fontId="3" fillId="0" borderId="56" xfId="0" applyFont="1" applyBorder="1" applyAlignment="1" applyProtection="1">
      <alignment vertical="center"/>
    </xf>
    <xf numFmtId="0" fontId="7" fillId="2" borderId="53" xfId="0" applyFont="1" applyFill="1" applyBorder="1" applyAlignment="1" applyProtection="1">
      <alignment horizontal="right" vertical="center"/>
    </xf>
    <xf numFmtId="0" fontId="0" fillId="0" borderId="52" xfId="0" applyBorder="1"/>
    <xf numFmtId="0" fontId="0" fillId="0" borderId="52" xfId="0" applyBorder="1" applyAlignment="1">
      <alignment vertical="center"/>
    </xf>
    <xf numFmtId="0" fontId="8" fillId="0" borderId="53" xfId="0" applyFont="1" applyFill="1" applyBorder="1" applyAlignment="1" applyProtection="1">
      <alignment horizontal="center" vertical="center"/>
    </xf>
    <xf numFmtId="0" fontId="0" fillId="0" borderId="53" xfId="0" applyFill="1" applyBorder="1" applyProtection="1"/>
    <xf numFmtId="0" fontId="8" fillId="0" borderId="53" xfId="0" applyFont="1" applyFill="1" applyBorder="1" applyAlignment="1" applyProtection="1">
      <alignment horizontal="center" vertical="center" wrapText="1"/>
    </xf>
    <xf numFmtId="0" fontId="0" fillId="0" borderId="52" xfId="0" applyBorder="1" applyAlignment="1">
      <alignment horizontal="center" vertical="center"/>
    </xf>
    <xf numFmtId="0" fontId="0" fillId="0" borderId="53" xfId="0" applyFill="1" applyBorder="1" applyAlignment="1" applyProtection="1">
      <alignment horizontal="center" vertical="center"/>
    </xf>
    <xf numFmtId="0" fontId="31" fillId="6" borderId="31" xfId="0" applyFont="1" applyFill="1" applyBorder="1" applyAlignment="1" applyProtection="1">
      <alignment horizontal="left" vertical="top"/>
      <protection locked="0"/>
    </xf>
    <xf numFmtId="0" fontId="31" fillId="6" borderId="14" xfId="0" applyFont="1" applyFill="1" applyBorder="1" applyAlignment="1" applyProtection="1">
      <alignment horizontal="left" vertical="top"/>
      <protection locked="0"/>
    </xf>
    <xf numFmtId="0" fontId="31" fillId="6" borderId="19" xfId="0" applyFont="1" applyFill="1" applyBorder="1" applyAlignment="1" applyProtection="1">
      <alignment horizontal="left" vertical="top"/>
      <protection locked="0"/>
    </xf>
    <xf numFmtId="1" fontId="31" fillId="6" borderId="29" xfId="0" applyNumberFormat="1" applyFont="1" applyFill="1" applyBorder="1" applyAlignment="1" applyProtection="1">
      <alignment horizontal="center" vertical="center"/>
      <protection locked="0"/>
    </xf>
    <xf numFmtId="0" fontId="31" fillId="6" borderId="35" xfId="0" applyFont="1" applyFill="1" applyBorder="1" applyAlignment="1" applyProtection="1">
      <alignment horizontal="center" vertical="center" wrapText="1"/>
      <protection locked="0"/>
    </xf>
    <xf numFmtId="0" fontId="31" fillId="6" borderId="36" xfId="0" applyFont="1" applyFill="1" applyBorder="1" applyAlignment="1" applyProtection="1">
      <alignment horizontal="center" vertical="center" wrapText="1"/>
      <protection locked="0"/>
    </xf>
    <xf numFmtId="0" fontId="31" fillId="6" borderId="22" xfId="0" applyFont="1" applyFill="1" applyBorder="1" applyAlignment="1" applyProtection="1">
      <alignment horizontal="center" vertical="center" wrapText="1"/>
      <protection locked="0"/>
    </xf>
    <xf numFmtId="0" fontId="31" fillId="6" borderId="21" xfId="0" applyFont="1" applyFill="1" applyBorder="1" applyAlignment="1" applyProtection="1">
      <alignment horizontal="center" vertical="center" wrapText="1"/>
      <protection locked="0"/>
    </xf>
    <xf numFmtId="0" fontId="31" fillId="6" borderId="48" xfId="0" applyFont="1" applyFill="1" applyBorder="1" applyAlignment="1" applyProtection="1">
      <alignment horizontal="center" vertical="center" wrapText="1"/>
      <protection locked="0"/>
    </xf>
    <xf numFmtId="0" fontId="0" fillId="3" borderId="57" xfId="0" applyFill="1" applyBorder="1" applyAlignment="1" applyProtection="1"/>
    <xf numFmtId="0" fontId="0" fillId="3" borderId="46" xfId="0" applyFill="1" applyBorder="1" applyAlignment="1" applyProtection="1"/>
    <xf numFmtId="0" fontId="0" fillId="3" borderId="54" xfId="0" applyFill="1" applyBorder="1" applyAlignment="1" applyProtection="1"/>
    <xf numFmtId="0" fontId="25" fillId="3" borderId="57" xfId="0" applyFont="1" applyFill="1" applyBorder="1" applyAlignment="1" applyProtection="1"/>
    <xf numFmtId="0" fontId="25" fillId="3" borderId="46" xfId="0" applyFont="1" applyFill="1" applyBorder="1" applyAlignment="1" applyProtection="1"/>
    <xf numFmtId="0" fontId="25" fillId="3" borderId="54" xfId="0" applyFont="1" applyFill="1" applyBorder="1" applyAlignment="1" applyProtection="1"/>
    <xf numFmtId="0" fontId="35" fillId="8" borderId="0" xfId="0" applyFont="1" applyFill="1" applyBorder="1" applyAlignment="1" applyProtection="1">
      <alignment vertical="center" wrapText="1"/>
    </xf>
    <xf numFmtId="0" fontId="33" fillId="0" borderId="0" xfId="8" applyFill="1" applyBorder="1" applyAlignment="1">
      <alignment horizontal="left" vertical="center"/>
    </xf>
    <xf numFmtId="0" fontId="33" fillId="0" borderId="0" xfId="8" applyFill="1" applyBorder="1" applyAlignment="1">
      <alignment horizontal="left" vertical="center" wrapText="1"/>
    </xf>
    <xf numFmtId="0" fontId="33" fillId="0" borderId="0" xfId="8" applyFont="1" applyFill="1" applyBorder="1" applyAlignment="1">
      <alignment horizontal="left" vertical="center"/>
    </xf>
    <xf numFmtId="167" fontId="32" fillId="0" borderId="58" xfId="8" applyNumberFormat="1" applyFont="1" applyFill="1" applyBorder="1" applyAlignment="1">
      <alignment horizontal="left" vertical="center" wrapText="1"/>
    </xf>
    <xf numFmtId="0" fontId="33" fillId="0" borderId="0" xfId="8" applyFill="1" applyBorder="1" applyAlignment="1">
      <alignment vertical="center"/>
    </xf>
    <xf numFmtId="0" fontId="33" fillId="0" borderId="0" xfId="8" applyFont="1" applyFill="1" applyBorder="1" applyAlignment="1">
      <alignment vertical="center" wrapText="1"/>
    </xf>
    <xf numFmtId="0" fontId="56" fillId="10" borderId="0" xfId="8" applyFont="1" applyFill="1" applyBorder="1" applyAlignment="1">
      <alignment horizontal="left" vertical="center" wrapText="1"/>
    </xf>
    <xf numFmtId="0" fontId="56" fillId="5" borderId="15" xfId="8" applyFont="1" applyFill="1" applyBorder="1" applyAlignment="1">
      <alignment horizontal="left" vertical="center" wrapText="1"/>
    </xf>
    <xf numFmtId="0" fontId="17" fillId="0" borderId="16" xfId="0" applyFont="1" applyBorder="1" applyAlignment="1" applyProtection="1">
      <alignment horizontal="right" vertical="center"/>
    </xf>
    <xf numFmtId="0" fontId="27" fillId="0" borderId="16" xfId="0" applyFont="1" applyBorder="1" applyAlignment="1" applyProtection="1">
      <alignment horizontal="center" vertical="center" wrapText="1"/>
    </xf>
    <xf numFmtId="0" fontId="12" fillId="3" borderId="15" xfId="0" applyFont="1" applyFill="1" applyBorder="1" applyAlignment="1" applyProtection="1">
      <alignment horizontal="center" vertical="center"/>
    </xf>
    <xf numFmtId="0" fontId="12" fillId="3" borderId="15" xfId="0" applyFont="1" applyFill="1" applyBorder="1" applyAlignment="1" applyProtection="1">
      <alignment horizontal="center" vertical="center" wrapText="1"/>
    </xf>
    <xf numFmtId="1" fontId="58" fillId="0" borderId="58" xfId="0" applyNumberFormat="1" applyFont="1" applyFill="1" applyBorder="1" applyAlignment="1">
      <alignment horizontal="center" vertical="top" shrinkToFit="1"/>
    </xf>
    <xf numFmtId="0" fontId="59" fillId="0" borderId="58" xfId="0" applyFont="1" applyFill="1" applyBorder="1" applyAlignment="1">
      <alignment horizontal="left" vertical="top" wrapText="1"/>
    </xf>
    <xf numFmtId="0" fontId="59" fillId="0" borderId="58" xfId="0" applyFont="1" applyFill="1" applyBorder="1" applyAlignment="1">
      <alignment horizontal="center" vertical="top" wrapText="1"/>
    </xf>
    <xf numFmtId="168" fontId="58" fillId="0" borderId="58" xfId="0" applyNumberFormat="1" applyFont="1" applyFill="1" applyBorder="1" applyAlignment="1">
      <alignment horizontal="center" vertical="top" shrinkToFit="1"/>
    </xf>
    <xf numFmtId="0" fontId="0" fillId="0" borderId="58" xfId="0" applyFill="1" applyBorder="1" applyAlignment="1">
      <alignment horizontal="left" wrapText="1"/>
    </xf>
    <xf numFmtId="1" fontId="58" fillId="0" borderId="58" xfId="0" applyNumberFormat="1" applyFont="1" applyFill="1" applyBorder="1" applyAlignment="1">
      <alignment horizontal="center" vertical="center" shrinkToFit="1"/>
    </xf>
    <xf numFmtId="0" fontId="59" fillId="0" borderId="58" xfId="0" applyFont="1" applyFill="1" applyBorder="1" applyAlignment="1">
      <alignment horizontal="left" vertical="center" wrapText="1"/>
    </xf>
    <xf numFmtId="0" fontId="59" fillId="0" borderId="58" xfId="0" applyFont="1" applyFill="1" applyBorder="1" applyAlignment="1">
      <alignment horizontal="center" vertical="center" wrapText="1"/>
    </xf>
    <xf numFmtId="0" fontId="0" fillId="0" borderId="58" xfId="0" applyFill="1" applyBorder="1" applyAlignment="1">
      <alignment horizontal="left" vertical="top" wrapText="1"/>
    </xf>
    <xf numFmtId="168" fontId="58" fillId="0" borderId="58" xfId="0" applyNumberFormat="1" applyFont="1" applyFill="1" applyBorder="1" applyAlignment="1">
      <alignment horizontal="center" vertical="center" shrinkToFit="1"/>
    </xf>
    <xf numFmtId="1" fontId="58" fillId="0" borderId="58" xfId="0" applyNumberFormat="1" applyFont="1" applyFill="1" applyBorder="1" applyAlignment="1">
      <alignment horizontal="center" shrinkToFit="1"/>
    </xf>
    <xf numFmtId="0" fontId="59" fillId="0" borderId="58" xfId="0" applyFont="1" applyFill="1" applyBorder="1" applyAlignment="1">
      <alignment horizontal="left" wrapText="1"/>
    </xf>
    <xf numFmtId="0" fontId="59" fillId="0" borderId="58" xfId="0" applyFont="1" applyFill="1" applyBorder="1" applyAlignment="1">
      <alignment horizontal="center" wrapText="1"/>
    </xf>
    <xf numFmtId="168" fontId="58" fillId="0" borderId="58" xfId="0" applyNumberFormat="1" applyFont="1" applyFill="1" applyBorder="1" applyAlignment="1">
      <alignment horizontal="center" shrinkToFit="1"/>
    </xf>
    <xf numFmtId="0" fontId="59" fillId="0" borderId="58" xfId="0" applyFont="1" applyFill="1" applyBorder="1" applyAlignment="1">
      <alignment horizontal="left" vertical="center" wrapText="1" indent="6"/>
    </xf>
    <xf numFmtId="0" fontId="59" fillId="0" borderId="58" xfId="0" applyFont="1" applyFill="1" applyBorder="1" applyAlignment="1">
      <alignment horizontal="left" vertical="top" wrapText="1" indent="2"/>
    </xf>
    <xf numFmtId="0" fontId="59" fillId="0" borderId="58" xfId="0" applyFont="1" applyFill="1" applyBorder="1" applyAlignment="1">
      <alignment horizontal="left" vertical="top" wrapText="1" indent="4"/>
    </xf>
    <xf numFmtId="0" fontId="60" fillId="0" borderId="58" xfId="0" applyFont="1" applyFill="1" applyBorder="1" applyAlignment="1">
      <alignment horizontal="left" vertical="top" wrapText="1"/>
    </xf>
    <xf numFmtId="0" fontId="22" fillId="0" borderId="58" xfId="0" applyFont="1" applyFill="1" applyBorder="1" applyAlignment="1">
      <alignment horizontal="center" vertical="top" wrapText="1"/>
    </xf>
    <xf numFmtId="0" fontId="59" fillId="0" borderId="58" xfId="0" applyFont="1" applyFill="1" applyBorder="1" applyAlignment="1">
      <alignment horizontal="left" vertical="center" wrapText="1" indent="7"/>
    </xf>
    <xf numFmtId="0" fontId="22" fillId="0" borderId="58" xfId="0" applyFont="1" applyFill="1" applyBorder="1" applyAlignment="1">
      <alignment horizontal="center" vertical="center" wrapText="1"/>
    </xf>
    <xf numFmtId="0" fontId="0" fillId="0" borderId="58" xfId="0" applyFill="1" applyBorder="1" applyAlignment="1">
      <alignment horizontal="left" vertical="center" wrapText="1"/>
    </xf>
    <xf numFmtId="0" fontId="59" fillId="0" borderId="58" xfId="0" applyFont="1" applyFill="1" applyBorder="1" applyAlignment="1">
      <alignment horizontal="right" vertical="top" wrapText="1" indent="2"/>
    </xf>
    <xf numFmtId="0" fontId="59" fillId="0" borderId="58" xfId="0" applyFont="1" applyFill="1" applyBorder="1" applyAlignment="1">
      <alignment horizontal="right" vertical="top" wrapText="1" indent="1"/>
    </xf>
    <xf numFmtId="169" fontId="58" fillId="0" borderId="58" xfId="0" applyNumberFormat="1" applyFont="1" applyFill="1" applyBorder="1" applyAlignment="1">
      <alignment horizontal="center" vertical="top" shrinkToFit="1"/>
    </xf>
    <xf numFmtId="0" fontId="62" fillId="0" borderId="58" xfId="0" applyFont="1" applyFill="1" applyBorder="1" applyAlignment="1">
      <alignment horizontal="left" vertical="top" wrapText="1"/>
    </xf>
    <xf numFmtId="0" fontId="59" fillId="0" borderId="58" xfId="0" applyFont="1" applyFill="1" applyBorder="1" applyAlignment="1">
      <alignment horizontal="left" vertical="center" wrapText="1" indent="2"/>
    </xf>
    <xf numFmtId="0" fontId="59" fillId="0" borderId="58" xfId="0" applyFont="1" applyFill="1" applyBorder="1" applyAlignment="1">
      <alignment horizontal="left" vertical="top" wrapText="1" indent="9"/>
    </xf>
    <xf numFmtId="170" fontId="58" fillId="0" borderId="58" xfId="0" applyNumberFormat="1" applyFont="1" applyFill="1" applyBorder="1" applyAlignment="1">
      <alignment horizontal="center" vertical="top" shrinkToFit="1"/>
    </xf>
    <xf numFmtId="0" fontId="59" fillId="0" borderId="59" xfId="0" applyFont="1" applyFill="1" applyBorder="1" applyAlignment="1">
      <alignment horizontal="left" vertical="top" wrapText="1"/>
    </xf>
    <xf numFmtId="0" fontId="59" fillId="0" borderId="59" xfId="0" applyFont="1" applyFill="1" applyBorder="1" applyAlignment="1">
      <alignment horizontal="left" vertical="top" wrapText="1" indent="9"/>
    </xf>
    <xf numFmtId="170" fontId="58" fillId="0" borderId="59" xfId="0" applyNumberFormat="1" applyFont="1" applyFill="1" applyBorder="1" applyAlignment="1">
      <alignment horizontal="center" vertical="top" shrinkToFit="1"/>
    </xf>
    <xf numFmtId="0" fontId="0" fillId="0" borderId="59" xfId="0" applyFill="1" applyBorder="1" applyAlignment="1">
      <alignment horizontal="left" vertical="center" wrapText="1"/>
    </xf>
    <xf numFmtId="0" fontId="59" fillId="0" borderId="59" xfId="0" applyFont="1" applyFill="1" applyBorder="1" applyAlignment="1">
      <alignment horizontal="center" vertical="top" wrapText="1"/>
    </xf>
    <xf numFmtId="168" fontId="58" fillId="0" borderId="59" xfId="0" applyNumberFormat="1" applyFont="1" applyFill="1" applyBorder="1" applyAlignment="1">
      <alignment horizontal="center" vertical="top" shrinkToFit="1"/>
    </xf>
    <xf numFmtId="2" fontId="58" fillId="0" borderId="58" xfId="0" applyNumberFormat="1" applyFont="1" applyFill="1" applyBorder="1" applyAlignment="1">
      <alignment horizontal="center" vertical="top" shrinkToFit="1"/>
    </xf>
    <xf numFmtId="0" fontId="59" fillId="0" borderId="58" xfId="0" applyFont="1" applyFill="1" applyBorder="1" applyAlignment="1">
      <alignment horizontal="left" vertical="center" wrapText="1" indent="10"/>
    </xf>
    <xf numFmtId="168" fontId="58" fillId="0" borderId="59" xfId="0" applyNumberFormat="1" applyFont="1" applyFill="1" applyBorder="1" applyAlignment="1">
      <alignment horizontal="center" vertical="center" shrinkToFit="1"/>
    </xf>
    <xf numFmtId="0" fontId="59" fillId="0" borderId="58" xfId="0" applyFont="1" applyFill="1" applyBorder="1" applyAlignment="1">
      <alignment horizontal="right" vertical="center" wrapText="1" indent="2"/>
    </xf>
    <xf numFmtId="0" fontId="59" fillId="0" borderId="58" xfId="0" applyFont="1" applyFill="1" applyBorder="1" applyAlignment="1">
      <alignment horizontal="right" vertical="center" wrapText="1" indent="1"/>
    </xf>
    <xf numFmtId="170" fontId="58" fillId="0" borderId="58" xfId="0" applyNumberFormat="1" applyFont="1" applyFill="1" applyBorder="1" applyAlignment="1">
      <alignment horizontal="left" vertical="top" indent="2" shrinkToFit="1"/>
    </xf>
    <xf numFmtId="0" fontId="59" fillId="0" borderId="58" xfId="0" applyFont="1" applyFill="1" applyBorder="1" applyAlignment="1">
      <alignment horizontal="left" vertical="top" wrapText="1" indent="10"/>
    </xf>
    <xf numFmtId="1" fontId="58" fillId="0" borderId="58" xfId="0" applyNumberFormat="1" applyFont="1" applyFill="1" applyBorder="1" applyAlignment="1">
      <alignment horizontal="left" vertical="top" indent="2" shrinkToFit="1"/>
    </xf>
    <xf numFmtId="0" fontId="63" fillId="0" borderId="58" xfId="0" applyFont="1" applyFill="1" applyBorder="1" applyAlignment="1">
      <alignment horizontal="left" vertical="top" wrapText="1"/>
    </xf>
    <xf numFmtId="0" fontId="62" fillId="0" borderId="58" xfId="0" applyFont="1" applyFill="1" applyBorder="1" applyAlignment="1">
      <alignment horizontal="center" vertical="top" wrapText="1"/>
    </xf>
    <xf numFmtId="0" fontId="64" fillId="0" borderId="58" xfId="0" applyFont="1" applyFill="1" applyBorder="1" applyAlignment="1">
      <alignment horizontal="center" vertical="top" wrapText="1"/>
    </xf>
    <xf numFmtId="0" fontId="59" fillId="0" borderId="61" xfId="0" applyFont="1" applyFill="1" applyBorder="1" applyAlignment="1">
      <alignment horizontal="left" vertical="top" wrapText="1"/>
    </xf>
    <xf numFmtId="168" fontId="58" fillId="0" borderId="61" xfId="0" applyNumberFormat="1" applyFont="1" applyFill="1" applyBorder="1" applyAlignment="1">
      <alignment horizontal="center" vertical="top" shrinkToFit="1"/>
    </xf>
    <xf numFmtId="0" fontId="59" fillId="0" borderId="58" xfId="0" applyFont="1" applyFill="1" applyBorder="1" applyAlignment="1">
      <alignment horizontal="left" vertical="top" wrapText="1" indent="6"/>
    </xf>
    <xf numFmtId="0" fontId="59" fillId="0" borderId="58" xfId="0" applyFont="1" applyFill="1" applyBorder="1" applyAlignment="1">
      <alignment horizontal="left" vertical="top" wrapText="1" indent="1"/>
    </xf>
    <xf numFmtId="1" fontId="65" fillId="0" borderId="58" xfId="0" applyNumberFormat="1" applyFont="1" applyFill="1" applyBorder="1" applyAlignment="1">
      <alignment horizontal="center" vertical="top" shrinkToFit="1"/>
    </xf>
    <xf numFmtId="0" fontId="22" fillId="0" borderId="58" xfId="0" applyFont="1" applyFill="1" applyBorder="1" applyAlignment="1">
      <alignment horizontal="left" vertical="top" wrapText="1" indent="3"/>
    </xf>
    <xf numFmtId="0" fontId="22" fillId="0" borderId="58" xfId="0" applyFont="1" applyFill="1" applyBorder="1" applyAlignment="1">
      <alignment horizontal="left" vertical="top" wrapText="1" indent="2"/>
    </xf>
    <xf numFmtId="0" fontId="22" fillId="0" borderId="58" xfId="0" applyFont="1" applyFill="1" applyBorder="1" applyAlignment="1">
      <alignment horizontal="left" vertical="top" wrapText="1" indent="5"/>
    </xf>
    <xf numFmtId="0" fontId="59" fillId="0" borderId="58" xfId="0" applyFont="1" applyFill="1" applyBorder="1" applyAlignment="1">
      <alignment horizontal="left" vertical="center" wrapText="1" indent="1"/>
    </xf>
    <xf numFmtId="0" fontId="59" fillId="0" borderId="58" xfId="0" applyFont="1" applyFill="1" applyBorder="1" applyAlignment="1">
      <alignment horizontal="left" vertical="center" wrapText="1" indent="9"/>
    </xf>
    <xf numFmtId="0" fontId="59" fillId="0" borderId="58" xfId="0" applyFont="1" applyFill="1" applyBorder="1" applyAlignment="1">
      <alignment horizontal="left" wrapText="1" indent="1"/>
    </xf>
    <xf numFmtId="0" fontId="59" fillId="0" borderId="58" xfId="0" applyFont="1" applyFill="1" applyBorder="1" applyAlignment="1">
      <alignment horizontal="left" vertical="top" wrapText="1" indent="7"/>
    </xf>
    <xf numFmtId="0" fontId="59" fillId="0" borderId="58" xfId="0" applyFont="1" applyFill="1" applyBorder="1" applyAlignment="1">
      <alignment horizontal="left" wrapText="1" indent="4"/>
    </xf>
    <xf numFmtId="0" fontId="0" fillId="0" borderId="58" xfId="0" applyFill="1" applyBorder="1" applyAlignment="1">
      <alignment horizontal="center" vertical="top" wrapText="1"/>
    </xf>
    <xf numFmtId="0" fontId="59" fillId="0" borderId="58" xfId="0" applyFont="1" applyFill="1" applyBorder="1" applyAlignment="1">
      <alignment horizontal="left" vertical="top" wrapText="1" indent="5"/>
    </xf>
    <xf numFmtId="0" fontId="59" fillId="0" borderId="58" xfId="0" applyFont="1" applyFill="1" applyBorder="1" applyAlignment="1">
      <alignment horizontal="left" vertical="center" wrapText="1" indent="8"/>
    </xf>
    <xf numFmtId="0" fontId="59" fillId="0" borderId="58" xfId="0" applyFont="1" applyFill="1" applyBorder="1" applyAlignment="1">
      <alignment horizontal="left" vertical="top" wrapText="1" indent="8"/>
    </xf>
    <xf numFmtId="0" fontId="62" fillId="0" borderId="58" xfId="0" applyFont="1" applyFill="1" applyBorder="1" applyAlignment="1">
      <alignment horizontal="left" vertical="top" wrapText="1" indent="1"/>
    </xf>
    <xf numFmtId="0" fontId="59" fillId="0" borderId="58" xfId="0" applyFont="1" applyFill="1" applyBorder="1" applyAlignment="1">
      <alignment horizontal="left" vertical="center" wrapText="1" indent="5"/>
    </xf>
    <xf numFmtId="0" fontId="59" fillId="0" borderId="58" xfId="0" applyFont="1" applyFill="1" applyBorder="1" applyAlignment="1">
      <alignment horizontal="left" vertical="center" wrapText="1" indent="4"/>
    </xf>
    <xf numFmtId="170" fontId="58" fillId="0" borderId="58" xfId="0" applyNumberFormat="1" applyFont="1" applyFill="1" applyBorder="1" applyAlignment="1">
      <alignment horizontal="center" vertical="center" shrinkToFit="1"/>
    </xf>
    <xf numFmtId="0" fontId="22" fillId="0" borderId="58" xfId="0" applyFont="1" applyFill="1" applyBorder="1" applyAlignment="1">
      <alignment horizontal="left" vertical="top" wrapText="1"/>
    </xf>
    <xf numFmtId="169" fontId="58" fillId="0" borderId="58" xfId="0" applyNumberFormat="1" applyFont="1" applyFill="1" applyBorder="1" applyAlignment="1">
      <alignment horizontal="center" vertical="center" shrinkToFit="1"/>
    </xf>
    <xf numFmtId="0" fontId="27" fillId="0" borderId="47" xfId="0" applyFont="1" applyBorder="1" applyAlignment="1" applyProtection="1">
      <alignment horizontal="center" vertical="center" wrapText="1"/>
    </xf>
    <xf numFmtId="0" fontId="0" fillId="0" borderId="0" xfId="0" applyFill="1"/>
    <xf numFmtId="0" fontId="27" fillId="0" borderId="0" xfId="0" applyFont="1" applyBorder="1" applyAlignment="1">
      <alignment vertical="center"/>
    </xf>
    <xf numFmtId="0" fontId="0" fillId="0" borderId="0" xfId="0" applyBorder="1" applyAlignment="1">
      <alignment vertical="center"/>
    </xf>
    <xf numFmtId="0" fontId="24" fillId="0" borderId="52" xfId="0" applyFont="1" applyFill="1" applyBorder="1" applyAlignment="1" applyProtection="1">
      <alignment vertical="center"/>
    </xf>
    <xf numFmtId="0" fontId="24" fillId="0" borderId="53" xfId="0" applyFont="1" applyFill="1" applyBorder="1" applyAlignment="1" applyProtection="1">
      <alignment vertical="center"/>
    </xf>
    <xf numFmtId="0" fontId="30" fillId="0" borderId="0" xfId="0" applyFont="1" applyFill="1" applyBorder="1" applyAlignment="1" applyProtection="1">
      <alignment vertical="center"/>
    </xf>
    <xf numFmtId="43" fontId="34" fillId="5" borderId="0" xfId="1" applyFont="1" applyFill="1" applyBorder="1" applyAlignment="1" applyProtection="1">
      <alignment vertical="center"/>
    </xf>
    <xf numFmtId="44" fontId="0" fillId="0" borderId="0" xfId="0" applyNumberFormat="1" applyAlignment="1">
      <alignment vertical="center"/>
    </xf>
    <xf numFmtId="0" fontId="35" fillId="6" borderId="0" xfId="0" applyFont="1" applyFill="1" applyAlignment="1">
      <alignment vertical="center"/>
    </xf>
    <xf numFmtId="0" fontId="12" fillId="3" borderId="48" xfId="0" applyFont="1" applyFill="1" applyBorder="1" applyAlignment="1" applyProtection="1">
      <alignment horizontal="left" vertical="center" wrapText="1"/>
    </xf>
    <xf numFmtId="0" fontId="12" fillId="3" borderId="35" xfId="0" applyFont="1" applyFill="1" applyBorder="1" applyAlignment="1" applyProtection="1">
      <alignment horizontal="left" vertical="center" wrapText="1"/>
    </xf>
    <xf numFmtId="0" fontId="12" fillId="3" borderId="22" xfId="0" applyFont="1" applyFill="1" applyBorder="1" applyAlignment="1" applyProtection="1">
      <alignment horizontal="left" vertical="center" wrapText="1"/>
    </xf>
    <xf numFmtId="43" fontId="13" fillId="0" borderId="50" xfId="1" applyFont="1" applyBorder="1" applyAlignment="1" applyProtection="1">
      <alignment horizontal="left" vertical="center"/>
    </xf>
    <xf numFmtId="43" fontId="13" fillId="0" borderId="33" xfId="1" applyFont="1" applyBorder="1" applyAlignment="1" applyProtection="1">
      <alignment horizontal="left" vertical="center"/>
    </xf>
    <xf numFmtId="0" fontId="21" fillId="0" borderId="33" xfId="0" applyFont="1" applyBorder="1" applyAlignment="1" applyProtection="1">
      <alignment horizontal="left" vertical="center"/>
    </xf>
    <xf numFmtId="0" fontId="21" fillId="0" borderId="51" xfId="0" applyFont="1" applyBorder="1" applyAlignment="1" applyProtection="1">
      <alignment horizontal="left" vertical="center"/>
    </xf>
    <xf numFmtId="0" fontId="47" fillId="0" borderId="47" xfId="0" applyFont="1" applyBorder="1" applyAlignment="1" applyProtection="1">
      <alignment horizontal="left" vertical="center"/>
    </xf>
    <xf numFmtId="0" fontId="47" fillId="0" borderId="16" xfId="0" applyFont="1" applyBorder="1" applyAlignment="1" applyProtection="1">
      <alignment horizontal="left" vertical="center"/>
    </xf>
    <xf numFmtId="0" fontId="5" fillId="0" borderId="15" xfId="0" applyFont="1" applyBorder="1" applyAlignment="1" applyProtection="1">
      <alignment horizontal="left" vertical="center"/>
      <protection locked="0"/>
    </xf>
    <xf numFmtId="0" fontId="5" fillId="0" borderId="15" xfId="0" applyFont="1" applyBorder="1" applyAlignment="1" applyProtection="1">
      <alignment horizontal="left" vertical="center" wrapText="1"/>
      <protection locked="0"/>
    </xf>
    <xf numFmtId="0" fontId="5" fillId="0" borderId="54" xfId="0" applyFont="1" applyBorder="1" applyAlignment="1" applyProtection="1">
      <alignment horizontal="left" vertical="center"/>
      <protection locked="0"/>
    </xf>
    <xf numFmtId="0" fontId="48" fillId="0" borderId="16" xfId="0" applyFont="1" applyBorder="1" applyAlignment="1" applyProtection="1">
      <alignment horizontal="right" vertical="center"/>
      <protection locked="0"/>
    </xf>
    <xf numFmtId="0" fontId="48" fillId="0" borderId="18" xfId="0" applyFont="1" applyBorder="1" applyAlignment="1" applyProtection="1">
      <alignment horizontal="right" vertical="center"/>
      <protection locked="0"/>
    </xf>
    <xf numFmtId="0" fontId="12" fillId="3" borderId="47" xfId="0" applyFont="1" applyFill="1" applyBorder="1" applyAlignment="1" applyProtection="1">
      <alignment horizontal="left" vertical="center" wrapText="1"/>
    </xf>
    <xf numFmtId="0" fontId="12" fillId="3" borderId="16" xfId="0" applyFont="1" applyFill="1" applyBorder="1" applyAlignment="1" applyProtection="1">
      <alignment horizontal="left" vertical="center" wrapText="1"/>
    </xf>
    <xf numFmtId="0" fontId="12" fillId="3" borderId="18" xfId="0" applyFont="1" applyFill="1" applyBorder="1" applyAlignment="1" applyProtection="1">
      <alignment horizontal="left" vertical="center" wrapText="1"/>
    </xf>
    <xf numFmtId="0" fontId="13" fillId="0" borderId="47" xfId="0" applyFont="1" applyBorder="1" applyAlignment="1" applyProtection="1">
      <alignment horizontal="left" vertical="top"/>
    </xf>
    <xf numFmtId="0" fontId="13" fillId="0" borderId="16" xfId="0" applyFont="1" applyBorder="1" applyAlignment="1" applyProtection="1">
      <alignment horizontal="left" vertical="top"/>
    </xf>
    <xf numFmtId="0" fontId="13" fillId="0" borderId="18" xfId="0" applyFont="1" applyBorder="1" applyAlignment="1" applyProtection="1">
      <alignment horizontal="left" vertical="top"/>
    </xf>
    <xf numFmtId="0" fontId="43" fillId="5" borderId="47" xfId="0" applyFont="1" applyFill="1" applyBorder="1" applyAlignment="1" applyProtection="1">
      <alignment horizontal="center" vertical="center"/>
    </xf>
    <xf numFmtId="0" fontId="43" fillId="5" borderId="18" xfId="0" applyFont="1" applyFill="1" applyBorder="1" applyAlignment="1" applyProtection="1">
      <alignment horizontal="center" vertical="center"/>
    </xf>
    <xf numFmtId="0" fontId="53" fillId="5" borderId="57" xfId="0" applyFont="1" applyFill="1" applyBorder="1" applyAlignment="1" applyProtection="1">
      <alignment horizontal="center" vertical="center" textRotation="90"/>
    </xf>
    <xf numFmtId="0" fontId="53" fillId="5" borderId="46" xfId="0" applyFont="1" applyFill="1" applyBorder="1" applyAlignment="1" applyProtection="1">
      <alignment horizontal="center" vertical="center" textRotation="90"/>
    </xf>
    <xf numFmtId="0" fontId="53" fillId="5" borderId="54" xfId="0" applyFont="1" applyFill="1" applyBorder="1" applyAlignment="1" applyProtection="1">
      <alignment horizontal="center" vertical="center" textRotation="90"/>
    </xf>
    <xf numFmtId="0" fontId="5" fillId="5" borderId="15" xfId="0" applyFont="1" applyFill="1" applyBorder="1" applyAlignment="1" applyProtection="1">
      <alignment horizontal="left" vertical="center"/>
    </xf>
    <xf numFmtId="0" fontId="5" fillId="5" borderId="15" xfId="0" applyFont="1" applyFill="1" applyBorder="1" applyAlignment="1" applyProtection="1">
      <alignment horizontal="left" vertical="center" wrapText="1"/>
    </xf>
    <xf numFmtId="0" fontId="13" fillId="0" borderId="54" xfId="0" applyFont="1" applyBorder="1" applyAlignment="1" applyProtection="1">
      <alignment horizontal="left" vertical="top"/>
    </xf>
    <xf numFmtId="0" fontId="8" fillId="0" borderId="0"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44" fontId="0" fillId="0" borderId="15" xfId="6" applyFont="1" applyFill="1" applyBorder="1" applyAlignment="1" applyProtection="1">
      <alignment horizontal="center" vertical="center"/>
      <protection locked="0"/>
    </xf>
    <xf numFmtId="0" fontId="3" fillId="0" borderId="55" xfId="0" applyFont="1" applyBorder="1" applyAlignment="1" applyProtection="1">
      <alignment horizontal="left" vertical="center"/>
    </xf>
    <xf numFmtId="0" fontId="3" fillId="0" borderId="56" xfId="0" applyFont="1" applyBorder="1" applyAlignment="1" applyProtection="1">
      <alignment horizontal="left" vertical="center"/>
    </xf>
    <xf numFmtId="0" fontId="5" fillId="5" borderId="47" xfId="0" applyFont="1" applyFill="1" applyBorder="1" applyAlignment="1" applyProtection="1">
      <alignment horizontal="left" vertical="center"/>
    </xf>
    <xf numFmtId="0" fontId="5" fillId="5" borderId="16" xfId="0" applyFont="1" applyFill="1" applyBorder="1" applyAlignment="1" applyProtection="1">
      <alignment horizontal="left" vertical="center"/>
    </xf>
    <xf numFmtId="0" fontId="5" fillId="5" borderId="18" xfId="0" applyFont="1" applyFill="1" applyBorder="1" applyAlignment="1" applyProtection="1">
      <alignment horizontal="left" vertical="center"/>
    </xf>
    <xf numFmtId="0" fontId="0" fillId="2" borderId="52" xfId="0" applyFill="1" applyBorder="1" applyAlignment="1">
      <alignment horizontal="center"/>
    </xf>
    <xf numFmtId="0" fontId="0" fillId="2" borderId="0" xfId="0" applyFill="1" applyBorder="1" applyAlignment="1">
      <alignment horizontal="center"/>
    </xf>
    <xf numFmtId="0" fontId="8" fillId="3" borderId="8"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26" fillId="5" borderId="10" xfId="0" applyNumberFormat="1" applyFont="1" applyFill="1" applyBorder="1" applyAlignment="1" applyProtection="1">
      <alignment horizontal="left" vertical="center"/>
    </xf>
    <xf numFmtId="0" fontId="8" fillId="3" borderId="1"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26" fillId="5" borderId="10" xfId="0" applyFont="1" applyFill="1" applyBorder="1" applyAlignment="1" applyProtection="1">
      <alignment horizontal="left" vertical="center"/>
    </xf>
    <xf numFmtId="0" fontId="3" fillId="0" borderId="0" xfId="0" applyFont="1" applyAlignment="1" applyProtection="1">
      <alignment horizontal="left" vertical="center"/>
    </xf>
    <xf numFmtId="0" fontId="26" fillId="5" borderId="10" xfId="0" applyFont="1" applyFill="1" applyBorder="1" applyAlignment="1" applyProtection="1">
      <alignment horizontal="left" vertical="center" wrapText="1"/>
    </xf>
    <xf numFmtId="0" fontId="8" fillId="3" borderId="6"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0" fontId="8" fillId="3" borderId="13" xfId="0" applyFont="1" applyFill="1" applyBorder="1" applyAlignment="1" applyProtection="1">
      <alignment horizontal="center" vertical="center"/>
    </xf>
    <xf numFmtId="165" fontId="8" fillId="3" borderId="8" xfId="0" applyNumberFormat="1" applyFont="1" applyFill="1" applyBorder="1" applyAlignment="1" applyProtection="1">
      <alignment horizontal="center" vertical="center" wrapText="1"/>
    </xf>
    <xf numFmtId="165" fontId="8" fillId="3" borderId="11" xfId="0" applyNumberFormat="1" applyFont="1" applyFill="1" applyBorder="1" applyAlignment="1" applyProtection="1">
      <alignment horizontal="center" vertical="center" wrapText="1"/>
    </xf>
    <xf numFmtId="44" fontId="8" fillId="3" borderId="8" xfId="6" applyFont="1" applyFill="1" applyBorder="1" applyAlignment="1" applyProtection="1">
      <alignment horizontal="center" vertical="center" wrapText="1"/>
    </xf>
    <xf numFmtId="44" fontId="8" fillId="3" borderId="11" xfId="6" applyFont="1" applyFill="1" applyBorder="1" applyAlignment="1" applyProtection="1">
      <alignment horizontal="center" vertical="center" wrapText="1"/>
    </xf>
    <xf numFmtId="0" fontId="28" fillId="0" borderId="8" xfId="0" applyFont="1" applyFill="1" applyBorder="1" applyAlignment="1" applyProtection="1">
      <alignment horizontal="center" vertical="center"/>
      <protection locked="0"/>
    </xf>
    <xf numFmtId="0" fontId="28" fillId="0" borderId="37" xfId="0" applyFont="1" applyFill="1" applyBorder="1" applyAlignment="1" applyProtection="1">
      <alignment horizontal="center" vertical="center"/>
      <protection locked="0"/>
    </xf>
    <xf numFmtId="0" fontId="28" fillId="0" borderId="11" xfId="0" applyFont="1" applyFill="1" applyBorder="1" applyAlignment="1" applyProtection="1">
      <alignment horizontal="center" vertical="center"/>
      <protection locked="0"/>
    </xf>
    <xf numFmtId="0" fontId="8" fillId="3" borderId="6" xfId="0" applyFont="1" applyFill="1" applyBorder="1" applyAlignment="1" applyProtection="1">
      <alignment horizontal="left" vertical="center" wrapText="1"/>
    </xf>
    <xf numFmtId="0" fontId="8" fillId="3" borderId="7" xfId="0" applyFont="1" applyFill="1" applyBorder="1" applyAlignment="1" applyProtection="1">
      <alignment horizontal="left" vertical="center" wrapText="1"/>
    </xf>
    <xf numFmtId="0" fontId="8" fillId="3" borderId="12" xfId="0" applyFont="1" applyFill="1" applyBorder="1" applyAlignment="1" applyProtection="1">
      <alignment horizontal="left" vertical="center" wrapText="1"/>
    </xf>
    <xf numFmtId="0" fontId="8" fillId="3" borderId="9" xfId="0" applyFont="1" applyFill="1" applyBorder="1" applyAlignment="1" applyProtection="1">
      <alignment horizontal="left" vertical="center" wrapText="1"/>
    </xf>
    <xf numFmtId="0" fontId="8" fillId="3" borderId="38" xfId="0" applyFont="1" applyFill="1" applyBorder="1" applyAlignment="1" applyProtection="1">
      <alignment horizontal="left" vertical="center" wrapText="1"/>
    </xf>
    <xf numFmtId="0" fontId="8" fillId="3" borderId="13" xfId="0" applyFont="1" applyFill="1" applyBorder="1" applyAlignment="1" applyProtection="1">
      <alignment horizontal="left" vertical="center" wrapText="1"/>
    </xf>
    <xf numFmtId="43" fontId="13" fillId="0" borderId="1" xfId="1" applyFont="1" applyBorder="1" applyAlignment="1" applyProtection="1">
      <alignment horizontal="left" vertical="top"/>
    </xf>
    <xf numFmtId="43" fontId="13" fillId="0" borderId="2" xfId="1" applyFont="1" applyBorder="1" applyAlignment="1" applyProtection="1">
      <alignment horizontal="left" vertical="top"/>
    </xf>
    <xf numFmtId="43" fontId="13" fillId="0" borderId="3" xfId="1" applyFont="1" applyBorder="1" applyAlignment="1" applyProtection="1">
      <alignment horizontal="left" vertical="top"/>
    </xf>
    <xf numFmtId="0" fontId="21" fillId="0" borderId="1" xfId="0" applyFont="1" applyBorder="1" applyAlignment="1" applyProtection="1">
      <alignment horizontal="left" vertical="top"/>
    </xf>
    <xf numFmtId="0" fontId="21" fillId="0" borderId="2" xfId="0" applyFont="1" applyBorder="1" applyAlignment="1" applyProtection="1">
      <alignment horizontal="left" vertical="top"/>
    </xf>
    <xf numFmtId="0" fontId="21" fillId="0" borderId="3" xfId="0" applyFont="1" applyBorder="1" applyAlignment="1" applyProtection="1">
      <alignment horizontal="left" vertical="top"/>
    </xf>
    <xf numFmtId="44" fontId="28" fillId="0" borderId="8" xfId="6" applyFont="1" applyFill="1" applyBorder="1" applyAlignment="1" applyProtection="1">
      <alignment horizontal="center" vertical="center"/>
      <protection locked="0"/>
    </xf>
    <xf numFmtId="44" fontId="28" fillId="0" borderId="37" xfId="6" applyFont="1" applyFill="1" applyBorder="1" applyAlignment="1" applyProtection="1">
      <alignment horizontal="center" vertical="center"/>
      <protection locked="0"/>
    </xf>
    <xf numFmtId="44" fontId="28" fillId="0" borderId="11" xfId="6" applyFont="1" applyFill="1" applyBorder="1" applyAlignment="1" applyProtection="1">
      <alignment horizontal="center" vertical="center"/>
      <protection locked="0"/>
    </xf>
    <xf numFmtId="44" fontId="28" fillId="0" borderId="8" xfId="6" applyFont="1" applyBorder="1" applyAlignment="1" applyProtection="1">
      <alignment horizontal="center" vertical="center"/>
      <protection locked="0"/>
    </xf>
    <xf numFmtId="44" fontId="28" fillId="0" borderId="37" xfId="6" applyFont="1" applyBorder="1" applyAlignment="1" applyProtection="1">
      <alignment horizontal="center" vertical="center"/>
      <protection locked="0"/>
    </xf>
    <xf numFmtId="44" fontId="28" fillId="0" borderId="11" xfId="6" applyFont="1" applyBorder="1" applyAlignment="1" applyProtection="1">
      <alignment horizontal="center" vertical="center"/>
      <protection locked="0"/>
    </xf>
    <xf numFmtId="0" fontId="12" fillId="3" borderId="1" xfId="0" applyFont="1" applyFill="1" applyBorder="1" applyAlignment="1" applyProtection="1">
      <alignment horizontal="left" vertical="center"/>
    </xf>
    <xf numFmtId="0" fontId="12" fillId="3" borderId="2" xfId="0" applyFont="1" applyFill="1" applyBorder="1" applyAlignment="1" applyProtection="1">
      <alignment horizontal="left" vertical="center"/>
    </xf>
    <xf numFmtId="0" fontId="12" fillId="3" borderId="3" xfId="0" applyFont="1" applyFill="1" applyBorder="1" applyAlignment="1" applyProtection="1">
      <alignment horizontal="left" vertical="center"/>
    </xf>
    <xf numFmtId="0" fontId="0" fillId="3" borderId="8" xfId="0" applyFont="1" applyFill="1" applyBorder="1" applyAlignment="1" applyProtection="1">
      <alignment horizontal="center"/>
    </xf>
    <xf numFmtId="0" fontId="0" fillId="3" borderId="37" xfId="0" applyFont="1" applyFill="1" applyBorder="1" applyAlignment="1" applyProtection="1">
      <alignment horizontal="center"/>
    </xf>
    <xf numFmtId="0" fontId="0" fillId="3" borderId="11" xfId="0" applyFont="1" applyFill="1" applyBorder="1" applyAlignment="1" applyProtection="1">
      <alignment horizontal="center"/>
    </xf>
    <xf numFmtId="0" fontId="28" fillId="0" borderId="8" xfId="0" applyFont="1" applyBorder="1" applyAlignment="1" applyProtection="1">
      <alignment horizontal="center" vertical="center"/>
      <protection locked="0"/>
    </xf>
    <xf numFmtId="0" fontId="28" fillId="0" borderId="37"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12" fillId="3" borderId="1"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3" fillId="0" borderId="1" xfId="0" applyFont="1" applyBorder="1" applyAlignment="1" applyProtection="1">
      <alignment horizontal="left" vertical="top"/>
    </xf>
    <xf numFmtId="0" fontId="13" fillId="0" borderId="2" xfId="0" applyFont="1" applyBorder="1" applyAlignment="1" applyProtection="1">
      <alignment horizontal="left" vertical="top"/>
    </xf>
    <xf numFmtId="0" fontId="13" fillId="0" borderId="3" xfId="0" applyFont="1" applyBorder="1" applyAlignment="1" applyProtection="1">
      <alignment horizontal="left" vertical="top"/>
    </xf>
    <xf numFmtId="0" fontId="12" fillId="3" borderId="12"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18" fillId="4" borderId="21" xfId="0" applyFont="1" applyFill="1" applyBorder="1" applyAlignment="1" applyProtection="1">
      <alignment horizontal="left" vertical="center" wrapText="1"/>
    </xf>
    <xf numFmtId="0" fontId="8" fillId="3" borderId="0" xfId="0" applyFont="1" applyFill="1" applyBorder="1" applyAlignment="1" applyProtection="1">
      <alignment horizontal="left" vertical="top" wrapText="1"/>
    </xf>
    <xf numFmtId="0" fontId="8" fillId="3" borderId="38" xfId="0" applyFont="1" applyFill="1" applyBorder="1" applyAlignment="1" applyProtection="1">
      <alignment horizontal="left" vertical="top" wrapText="1"/>
    </xf>
    <xf numFmtId="0" fontId="5" fillId="5" borderId="10" xfId="0" applyFont="1" applyFill="1" applyBorder="1" applyAlignment="1" applyProtection="1">
      <alignment horizontal="left" vertical="center"/>
    </xf>
    <xf numFmtId="0" fontId="5" fillId="5" borderId="10" xfId="0" applyFont="1" applyFill="1" applyBorder="1" applyAlignment="1" applyProtection="1">
      <alignment horizontal="left" vertical="center" wrapText="1"/>
    </xf>
    <xf numFmtId="0" fontId="5" fillId="5" borderId="1"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 xfId="0" applyFont="1" applyFill="1" applyBorder="1" applyAlignment="1" applyProtection="1">
      <alignment horizontal="left" vertical="center"/>
    </xf>
    <xf numFmtId="0" fontId="12" fillId="3" borderId="9" xfId="0" applyFont="1" applyFill="1" applyBorder="1" applyAlignment="1" applyProtection="1">
      <alignment horizontal="center" vertical="center" wrapText="1"/>
    </xf>
    <xf numFmtId="0" fontId="13" fillId="0" borderId="15" xfId="0" applyFont="1" applyBorder="1" applyAlignment="1" applyProtection="1">
      <alignment horizontal="left" vertical="top"/>
    </xf>
    <xf numFmtId="0" fontId="36" fillId="3" borderId="15" xfId="0" applyFont="1" applyFill="1" applyBorder="1" applyAlignment="1" applyProtection="1">
      <alignment horizontal="left" vertical="center"/>
    </xf>
    <xf numFmtId="0" fontId="12" fillId="3" borderId="15" xfId="0" applyFont="1" applyFill="1" applyBorder="1" applyAlignment="1" applyProtection="1">
      <alignment horizontal="center" vertical="center"/>
    </xf>
    <xf numFmtId="0" fontId="12" fillId="3" borderId="15" xfId="0" applyFont="1" applyFill="1" applyBorder="1" applyAlignment="1" applyProtection="1">
      <alignment horizontal="center" vertical="center" wrapText="1"/>
    </xf>
    <xf numFmtId="0" fontId="14" fillId="4" borderId="15" xfId="0" applyFont="1" applyFill="1" applyBorder="1" applyAlignment="1" applyProtection="1">
      <alignment horizontal="left" vertical="center" wrapText="1"/>
    </xf>
    <xf numFmtId="0" fontId="6" fillId="2" borderId="15" xfId="0" applyFont="1" applyFill="1" applyBorder="1" applyAlignment="1" applyProtection="1">
      <alignment horizontal="center" vertical="center"/>
    </xf>
    <xf numFmtId="0" fontId="44" fillId="0" borderId="0" xfId="0" applyFont="1" applyBorder="1" applyAlignment="1" applyProtection="1">
      <alignment horizontal="left" vertical="center"/>
    </xf>
    <xf numFmtId="0" fontId="8" fillId="3" borderId="15" xfId="0" applyFont="1" applyFill="1" applyBorder="1" applyAlignment="1" applyProtection="1">
      <alignment horizontal="left" vertical="center"/>
    </xf>
    <xf numFmtId="0" fontId="8" fillId="3" borderId="15"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xf>
    <xf numFmtId="0" fontId="0" fillId="7" borderId="47" xfId="0" applyFill="1" applyBorder="1" applyAlignment="1" applyProtection="1">
      <alignment horizontal="center"/>
    </xf>
    <xf numFmtId="0" fontId="0" fillId="7" borderId="16" xfId="0" applyFill="1" applyBorder="1" applyAlignment="1" applyProtection="1">
      <alignment horizontal="center"/>
    </xf>
    <xf numFmtId="0" fontId="0" fillId="7" borderId="18" xfId="0" applyFill="1" applyBorder="1" applyAlignment="1" applyProtection="1">
      <alignment horizontal="center"/>
    </xf>
    <xf numFmtId="0" fontId="0" fillId="7" borderId="47" xfId="0" applyFont="1" applyFill="1" applyBorder="1" applyAlignment="1" applyProtection="1">
      <alignment horizontal="center"/>
    </xf>
    <xf numFmtId="0" fontId="0" fillId="7" borderId="16" xfId="0" applyFont="1" applyFill="1" applyBorder="1" applyAlignment="1" applyProtection="1">
      <alignment horizontal="center"/>
    </xf>
    <xf numFmtId="0" fontId="0" fillId="7" borderId="18" xfId="0" applyFont="1" applyFill="1" applyBorder="1" applyAlignment="1" applyProtection="1">
      <alignment horizontal="center"/>
    </xf>
    <xf numFmtId="0" fontId="40" fillId="4" borderId="47" xfId="0" applyFont="1" applyFill="1" applyBorder="1" applyAlignment="1" applyProtection="1">
      <alignment horizontal="left" vertical="center" wrapText="1"/>
    </xf>
    <xf numFmtId="0" fontId="40" fillId="4" borderId="18" xfId="0" applyFont="1" applyFill="1" applyBorder="1" applyAlignment="1" applyProtection="1">
      <alignment horizontal="left" vertical="center" wrapText="1"/>
    </xf>
    <xf numFmtId="0" fontId="38" fillId="3" borderId="15" xfId="0" applyFont="1" applyFill="1" applyBorder="1" applyAlignment="1" applyProtection="1">
      <alignment horizontal="left" vertical="center"/>
    </xf>
    <xf numFmtId="0" fontId="0" fillId="0" borderId="59" xfId="0" applyFill="1" applyBorder="1" applyAlignment="1">
      <alignment horizontal="left" vertical="top" wrapText="1" indent="2"/>
    </xf>
    <xf numFmtId="0" fontId="0" fillId="0" borderId="60" xfId="0" applyFill="1" applyBorder="1" applyAlignment="1">
      <alignment horizontal="left" vertical="top" wrapText="1" indent="2"/>
    </xf>
    <xf numFmtId="0" fontId="0" fillId="0" borderId="61" xfId="0" applyFill="1" applyBorder="1" applyAlignment="1">
      <alignment horizontal="left" vertical="top" wrapText="1" indent="2"/>
    </xf>
    <xf numFmtId="0" fontId="0" fillId="0" borderId="59" xfId="0" applyFill="1" applyBorder="1" applyAlignment="1">
      <alignment horizontal="left" vertical="top" wrapText="1"/>
    </xf>
    <xf numFmtId="0" fontId="0" fillId="0" borderId="61" xfId="0" applyFill="1" applyBorder="1" applyAlignment="1">
      <alignment horizontal="left" vertical="top" wrapText="1"/>
    </xf>
    <xf numFmtId="0" fontId="33" fillId="9" borderId="6" xfId="8" applyFont="1" applyFill="1" applyBorder="1" applyAlignment="1">
      <alignment horizontal="left" vertical="center" wrapText="1"/>
    </xf>
    <xf numFmtId="0" fontId="33" fillId="9" borderId="7" xfId="8" applyFont="1" applyFill="1" applyBorder="1" applyAlignment="1">
      <alignment horizontal="left" vertical="center" wrapText="1"/>
    </xf>
    <xf numFmtId="0" fontId="33" fillId="9" borderId="12" xfId="8" applyFont="1" applyFill="1" applyBorder="1" applyAlignment="1">
      <alignment horizontal="left" vertical="center" wrapText="1"/>
    </xf>
    <xf numFmtId="0" fontId="33" fillId="9" borderId="4" xfId="8" applyFont="1" applyFill="1" applyBorder="1" applyAlignment="1">
      <alignment horizontal="left" vertical="center" wrapText="1"/>
    </xf>
    <xf numFmtId="0" fontId="33" fillId="9" borderId="0" xfId="8" applyFont="1" applyFill="1" applyBorder="1" applyAlignment="1">
      <alignment horizontal="left" vertical="center" wrapText="1"/>
    </xf>
    <xf numFmtId="0" fontId="33" fillId="9" borderId="5" xfId="8" applyFont="1" applyFill="1" applyBorder="1" applyAlignment="1">
      <alignment horizontal="left" vertical="center" wrapText="1"/>
    </xf>
    <xf numFmtId="0" fontId="33" fillId="9" borderId="4" xfId="8" applyFont="1" applyFill="1" applyBorder="1" applyAlignment="1">
      <alignment horizontal="center" vertical="top" wrapText="1"/>
    </xf>
    <xf numFmtId="0" fontId="33" fillId="9" borderId="0" xfId="8" applyFont="1" applyFill="1" applyBorder="1" applyAlignment="1">
      <alignment horizontal="center" vertical="top" wrapText="1"/>
    </xf>
    <xf numFmtId="0" fontId="33" fillId="9" borderId="5" xfId="8" applyFont="1" applyFill="1" applyBorder="1" applyAlignment="1">
      <alignment horizontal="center" vertical="top" wrapText="1"/>
    </xf>
    <xf numFmtId="0" fontId="33" fillId="9" borderId="9" xfId="8" applyFont="1" applyFill="1" applyBorder="1" applyAlignment="1">
      <alignment horizontal="center" vertical="top" wrapText="1"/>
    </xf>
    <xf numFmtId="0" fontId="33" fillId="9" borderId="38" xfId="8" applyFont="1" applyFill="1" applyBorder="1" applyAlignment="1">
      <alignment horizontal="center" vertical="top" wrapText="1"/>
    </xf>
    <xf numFmtId="0" fontId="33" fillId="9" borderId="13" xfId="8" applyFont="1" applyFill="1" applyBorder="1" applyAlignment="1">
      <alignment horizontal="center" vertical="top" wrapText="1"/>
    </xf>
    <xf numFmtId="0" fontId="57" fillId="0" borderId="47" xfId="8" applyFont="1" applyFill="1" applyBorder="1" applyAlignment="1">
      <alignment horizontal="center" vertical="center" wrapText="1"/>
    </xf>
    <xf numFmtId="0" fontId="32" fillId="0" borderId="16" xfId="8" applyFont="1" applyFill="1" applyBorder="1" applyAlignment="1">
      <alignment horizontal="center" vertical="center"/>
    </xf>
    <xf numFmtId="0" fontId="32" fillId="0" borderId="18" xfId="8" applyFont="1" applyFill="1" applyBorder="1" applyAlignment="1">
      <alignment horizontal="center" vertical="center"/>
    </xf>
    <xf numFmtId="0" fontId="0" fillId="0" borderId="60" xfId="0" applyFill="1" applyBorder="1" applyAlignment="1">
      <alignment horizontal="left" vertical="top" wrapText="1"/>
    </xf>
  </cellXfs>
  <cellStyles count="9">
    <cellStyle name="Comma" xfId="1" builtinId="3"/>
    <cellStyle name="Currency" xfId="6" builtinId="4"/>
    <cellStyle name="Currency 2" xfId="4" xr:uid="{00000000-0005-0000-0000-000002000000}"/>
    <cellStyle name="Hyperlink" xfId="2" builtinId="8"/>
    <cellStyle name="Normal" xfId="0" builtinId="0"/>
    <cellStyle name="Normal 2" xfId="3" xr:uid="{00000000-0005-0000-0000-000005000000}"/>
    <cellStyle name="Normal 3" xfId="8" xr:uid="{00000000-0005-0000-0000-000006000000}"/>
    <cellStyle name="Percent" xfId="7" builtinId="5"/>
    <cellStyle name="Percent 2" xfId="5" xr:uid="{00000000-0005-0000-0000-000008000000}"/>
  </cellStyles>
  <dxfs count="0"/>
  <tableStyles count="0" defaultTableStyle="TableStyleMedium2" defaultPivotStyle="PivotStyleLight16"/>
  <colors>
    <mruColors>
      <color rgb="FFC064C2"/>
      <color rgb="FFD33EDE"/>
      <color rgb="FF2F75B5"/>
      <color rgb="FF7B73E7"/>
      <color rgb="FF73CED3"/>
      <color rgb="FFEB8585"/>
      <color rgb="FFE14B4B"/>
      <color rgb="FFCC6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fmlaLink="$C$6" lockText="1" noThreeD="1"/>
</file>

<file path=xl/ctrlProps/ctrlProp2.xml><?xml version="1.0" encoding="utf-8"?>
<formControlPr xmlns="http://schemas.microsoft.com/office/spreadsheetml/2009/9/main" objectType="CheckBox" checked="Checked" fmlaLink="H12" lockText="1"/>
</file>

<file path=xl/ctrlProps/ctrlProp3.xml><?xml version="1.0" encoding="utf-8"?>
<formControlPr xmlns="http://schemas.microsoft.com/office/spreadsheetml/2009/9/main" objectType="CheckBox" checked="Checked" fmlaLink="H13" lockText="1" noThreeD="1"/>
</file>

<file path=xl/ctrlProps/ctrlProp4.xml><?xml version="1.0" encoding="utf-8"?>
<formControlPr xmlns="http://schemas.microsoft.com/office/spreadsheetml/2009/9/main" objectType="CheckBox" fmlaLink="H14" lockText="1" noThreeD="1"/>
</file>

<file path=xl/ctrlProps/ctrlProp5.xml><?xml version="1.0" encoding="utf-8"?>
<formControlPr xmlns="http://schemas.microsoft.com/office/spreadsheetml/2009/9/main" objectType="CheckBox" fmlaLink="H15" lockText="1" noThreeD="1"/>
</file>

<file path=xl/ctrlProps/ctrlProp6.xml><?xml version="1.0" encoding="utf-8"?>
<formControlPr xmlns="http://schemas.microsoft.com/office/spreadsheetml/2009/9/main" objectType="CheckBox" fmlaLink="H16"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4</xdr:row>
          <xdr:rowOff>152400</xdr:rowOff>
        </xdr:from>
        <xdr:to>
          <xdr:col>2</xdr:col>
          <xdr:colOff>276225</xdr:colOff>
          <xdr:row>6</xdr:row>
          <xdr:rowOff>66675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1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to Include Regular Time Labor Costs in Total</a:t>
              </a:r>
            </a:p>
          </xdr:txBody>
        </xdr:sp>
        <xdr:clientData/>
      </xdr:twoCellAnchor>
    </mc:Choice>
    <mc:Fallback/>
  </mc:AlternateContent>
  <xdr:twoCellAnchor>
    <xdr:from>
      <xdr:col>11</xdr:col>
      <xdr:colOff>356152</xdr:colOff>
      <xdr:row>2</xdr:row>
      <xdr:rowOff>18577</xdr:rowOff>
    </xdr:from>
    <xdr:to>
      <xdr:col>16</xdr:col>
      <xdr:colOff>421228</xdr:colOff>
      <xdr:row>5</xdr:row>
      <xdr:rowOff>78803</xdr:rowOff>
    </xdr:to>
    <xdr:sp macro="" textlink="">
      <xdr:nvSpPr>
        <xdr:cNvPr id="2" name="Line Callout 1 (Border and Accent Bar) 1">
          <a:extLst>
            <a:ext uri="{FF2B5EF4-FFF2-40B4-BE49-F238E27FC236}">
              <a16:creationId xmlns:a16="http://schemas.microsoft.com/office/drawing/2014/main" id="{00000000-0008-0000-0100-000002000000}"/>
            </a:ext>
          </a:extLst>
        </xdr:cNvPr>
        <xdr:cNvSpPr/>
      </xdr:nvSpPr>
      <xdr:spPr>
        <a:xfrm>
          <a:off x="9433891" y="548664"/>
          <a:ext cx="3336707" cy="606878"/>
        </a:xfrm>
        <a:prstGeom prst="accentBorderCallout1">
          <a:avLst>
            <a:gd name="adj1" fmla="val 14619"/>
            <a:gd name="adj2" fmla="val -24320"/>
            <a:gd name="adj3" fmla="val -62500"/>
            <a:gd name="adj4" fmla="val -374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a:t>
          </a:r>
          <a:r>
            <a:rPr lang="en-US" sz="1100" baseline="0"/>
            <a:t> the Disaster No. in this cell as well as the other project information in the header on this sheet and it will populate the remaining sheets.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11</xdr:row>
          <xdr:rowOff>228600</xdr:rowOff>
        </xdr:from>
        <xdr:to>
          <xdr:col>7</xdr:col>
          <xdr:colOff>876300</xdr:colOff>
          <xdr:row>11</xdr:row>
          <xdr:rowOff>457200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 to 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219075</xdr:rowOff>
        </xdr:from>
        <xdr:to>
          <xdr:col>7</xdr:col>
          <xdr:colOff>866775</xdr:colOff>
          <xdr:row>12</xdr:row>
          <xdr:rowOff>457200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 to 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219075</xdr:rowOff>
        </xdr:from>
        <xdr:to>
          <xdr:col>7</xdr:col>
          <xdr:colOff>876300</xdr:colOff>
          <xdr:row>13</xdr:row>
          <xdr:rowOff>457200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 to 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14</xdr:row>
          <xdr:rowOff>238125</xdr:rowOff>
        </xdr:from>
        <xdr:to>
          <xdr:col>7</xdr:col>
          <xdr:colOff>885825</xdr:colOff>
          <xdr:row>14</xdr:row>
          <xdr:rowOff>476250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 to 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228600</xdr:rowOff>
        </xdr:from>
        <xdr:to>
          <xdr:col>7</xdr:col>
          <xdr:colOff>895350</xdr:colOff>
          <xdr:row>15</xdr:row>
          <xdr:rowOff>457200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 to O.T.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9</xdr:col>
      <xdr:colOff>95250</xdr:colOff>
      <xdr:row>0</xdr:row>
      <xdr:rowOff>19050</xdr:rowOff>
    </xdr:from>
    <xdr:ext cx="2930749" cy="1027019"/>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40779" y="19050"/>
          <a:ext cx="2930749" cy="1027019"/>
        </a:xfrm>
        <a:prstGeom prst="rect">
          <a:avLst/>
        </a:prstGeom>
        <a:ln>
          <a:noFill/>
        </a:ln>
        <a:effectLst>
          <a:outerShdw blurRad="292100" dist="25400" dir="2700000" sx="96000" sy="96000" algn="tl" rotWithShape="0">
            <a:srgbClr val="333333">
              <a:alpha val="65000"/>
            </a:srgbClr>
          </a:outerShdw>
        </a:effec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ma.net\r2\Users\mgodwin1\Desktop\Tools\National%20PW%20Template%20V2%206%20-%20June%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Closeout\Schedule%20Of%20Equipment%20Rates\Project%20Specialist\Project%20Worksheets\National%20PW%20Template%20V2%205%20-%2003-15-12%20-%20Cost%20Codes%20Updated%20as%20of%2009-15-2010%20%20UNLOCKE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Kingston%20E3%20Drive%20051807\Bob%20Wells\APPLICANT'S%20PW%20FORMS%20Unhidden%20Shee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ema.net\r2\Documents%20and%20Settings\astam\Desktop\PW%20Templates\PW%20Master%204022%20VT%20Condensed%20Version%2012-01-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MAcostcodes"/>
      <sheetName val="PW FACT SHEET"/>
      <sheetName val="FILL OUT FIRST - TOC"/>
      <sheetName val="PW"/>
      <sheetName val="DDD-SOW CONTINUATION"/>
      <sheetName val="COST CONTINUATION"/>
      <sheetName val="SCOPE NOTES"/>
      <sheetName val="SITE SHEET SUMMARY"/>
      <sheetName val="SITE SHEET"/>
      <sheetName val="SITE COSTS"/>
      <sheetName val="SC"/>
      <sheetName val="HMP"/>
      <sheetName val="HAZMIT SUM"/>
      <sheetName val="PW PNP FACILITY QUESTIONNAIRE"/>
      <sheetName val="DIRECT ADMIN COSTS"/>
      <sheetName val="FORCE ACCOUNT SUMMARY"/>
      <sheetName val="PAYROLL DATA"/>
      <sheetName val="FRINGE"/>
      <sheetName val="LABOR"/>
      <sheetName val="EQUIPMENT INVENTORY"/>
      <sheetName val="EQUIPMENT"/>
      <sheetName val="MATERIALS"/>
      <sheetName val="CONTRACTS"/>
      <sheetName val="RENTAL EQUIPMENT"/>
      <sheetName val="PHOTOS"/>
      <sheetName val="LOCATION MAP"/>
      <sheetName val="FIRMETTE"/>
      <sheetName val="CODESEARCH"/>
      <sheetName val="DO NOT SCAN"/>
      <sheetName val="BACKUP"/>
      <sheetName val="NARRATIVE"/>
      <sheetName val="Estimator I"/>
      <sheetName val="Estimator II"/>
      <sheetName val="REPETITIVE LOSS"/>
      <sheetName val="RPA"/>
      <sheetName val="PNP RPA FORM"/>
      <sheetName val="EXIT BRIEFING"/>
      <sheetName val="Utility"/>
      <sheetName val="States"/>
      <sheetName val="Counties"/>
    </sheetNames>
    <sheetDataSet>
      <sheetData sheetId="0"/>
      <sheetData sheetId="1">
        <row r="4">
          <cell r="A4" t="str">
            <v>0000</v>
          </cell>
          <cell r="C4" t="str">
            <v>LS</v>
          </cell>
          <cell r="D4" t="str">
            <v>$ 0.00</v>
          </cell>
          <cell r="I4" t="str">
            <v>WORK COMPLETED</v>
          </cell>
        </row>
        <row r="5">
          <cell r="A5" t="str">
            <v>0000</v>
          </cell>
          <cell r="C5" t="str">
            <v>LS</v>
          </cell>
          <cell r="D5" t="str">
            <v>$ 0.00</v>
          </cell>
          <cell r="I5" t="str">
            <v>WORK TO BE COMPLETED</v>
          </cell>
        </row>
        <row r="6">
          <cell r="A6" t="str">
            <v>0909</v>
          </cell>
          <cell r="C6" t="str">
            <v>LS</v>
          </cell>
          <cell r="D6" t="str">
            <v>$ 0.00</v>
          </cell>
          <cell r="I6" t="str">
            <v>MITIGATION</v>
          </cell>
        </row>
        <row r="7">
          <cell r="A7">
            <v>9000</v>
          </cell>
          <cell r="C7" t="str">
            <v>LS</v>
          </cell>
          <cell r="D7" t="str">
            <v>$ 0.00</v>
          </cell>
          <cell r="I7" t="str">
            <v>CEF COST ESTIMATE</v>
          </cell>
        </row>
        <row r="8">
          <cell r="A8">
            <v>9001</v>
          </cell>
          <cell r="C8" t="str">
            <v>LS</v>
          </cell>
          <cell r="D8" t="str">
            <v>$ 0.00</v>
          </cell>
          <cell r="I8" t="str">
            <v>CONTRACT</v>
          </cell>
        </row>
        <row r="9">
          <cell r="A9">
            <v>9003</v>
          </cell>
          <cell r="C9" t="str">
            <v>LS</v>
          </cell>
          <cell r="D9" t="str">
            <v>$ 0.00</v>
          </cell>
          <cell r="I9" t="str">
            <v>CONTRACT COSTS</v>
          </cell>
        </row>
        <row r="10">
          <cell r="A10">
            <v>9004</v>
          </cell>
          <cell r="C10" t="str">
            <v>LS</v>
          </cell>
          <cell r="D10" t="str">
            <v>$ 0.00</v>
          </cell>
          <cell r="I10" t="str">
            <v>RENTED EQUIPMENT</v>
          </cell>
        </row>
        <row r="11">
          <cell r="A11">
            <v>9005</v>
          </cell>
          <cell r="C11" t="str">
            <v>LS</v>
          </cell>
          <cell r="D11" t="str">
            <v>$ 0.00</v>
          </cell>
          <cell r="I11" t="str">
            <v>LABOR, O/T W/O BENEFITS</v>
          </cell>
        </row>
        <row r="12">
          <cell r="A12">
            <v>9006</v>
          </cell>
          <cell r="C12" t="str">
            <v>LS</v>
          </cell>
          <cell r="D12" t="str">
            <v>$ 0.00</v>
          </cell>
          <cell r="I12" t="str">
            <v>LABOR, W/O BENEFITS</v>
          </cell>
        </row>
        <row r="13">
          <cell r="A13">
            <v>9007</v>
          </cell>
          <cell r="C13" t="str">
            <v>LS</v>
          </cell>
          <cell r="D13" t="str">
            <v>$ 0.00</v>
          </cell>
          <cell r="I13" t="str">
            <v>LABOR</v>
          </cell>
        </row>
        <row r="14">
          <cell r="A14">
            <v>9008</v>
          </cell>
          <cell r="C14" t="str">
            <v>LS</v>
          </cell>
          <cell r="D14" t="str">
            <v>$ 0.00</v>
          </cell>
          <cell r="I14" t="str">
            <v>EQUIPMENT</v>
          </cell>
        </row>
        <row r="15">
          <cell r="A15">
            <v>9009</v>
          </cell>
          <cell r="C15" t="str">
            <v>LS</v>
          </cell>
          <cell r="D15" t="str">
            <v>$ 0.00</v>
          </cell>
          <cell r="I15" t="str">
            <v>MATERIAL</v>
          </cell>
        </row>
        <row r="16">
          <cell r="A16">
            <v>9010</v>
          </cell>
          <cell r="C16" t="str">
            <v>HR</v>
          </cell>
          <cell r="D16" t="str">
            <v>$ 0.00</v>
          </cell>
          <cell r="I16" t="str">
            <v>LABORER  REGULAR TIME</v>
          </cell>
        </row>
        <row r="17">
          <cell r="A17">
            <v>9011</v>
          </cell>
          <cell r="C17" t="str">
            <v>HR</v>
          </cell>
          <cell r="D17" t="str">
            <v>$ 0.00</v>
          </cell>
          <cell r="I17" t="str">
            <v>LABORER  OVERTIME</v>
          </cell>
        </row>
        <row r="18">
          <cell r="A18">
            <v>9012</v>
          </cell>
          <cell r="C18" t="str">
            <v>HR</v>
          </cell>
          <cell r="D18" t="str">
            <v>$ 0.00</v>
          </cell>
          <cell r="I18" t="str">
            <v>EQUIPMENT OPERATOR  REGULAR TIME</v>
          </cell>
        </row>
        <row r="19">
          <cell r="A19">
            <v>9013</v>
          </cell>
          <cell r="C19" t="str">
            <v>HR</v>
          </cell>
          <cell r="D19" t="str">
            <v>$ 0.00</v>
          </cell>
          <cell r="I19" t="str">
            <v>EQUIPMENT OPERATOR  OVERTIME</v>
          </cell>
        </row>
        <row r="20">
          <cell r="A20">
            <v>9014</v>
          </cell>
          <cell r="C20" t="str">
            <v>HR</v>
          </cell>
          <cell r="D20" t="str">
            <v>$ 0.00</v>
          </cell>
          <cell r="I20" t="str">
            <v>WORKING FOREMAN  REGULAR TIME</v>
          </cell>
        </row>
        <row r="21">
          <cell r="A21">
            <v>9015</v>
          </cell>
          <cell r="C21" t="str">
            <v>HR</v>
          </cell>
          <cell r="D21" t="str">
            <v>$ 0.00</v>
          </cell>
          <cell r="I21" t="str">
            <v>WORKING FOREMAN  OVERTIME</v>
          </cell>
        </row>
        <row r="22">
          <cell r="A22">
            <v>9016</v>
          </cell>
          <cell r="C22" t="str">
            <v>HR</v>
          </cell>
          <cell r="D22" t="str">
            <v>$ 0.00</v>
          </cell>
          <cell r="I22" t="str">
            <v>EXTRA HIRE W/PAYROLL ADDITIVES  REGULAR TIME</v>
          </cell>
        </row>
        <row r="23">
          <cell r="A23">
            <v>9017</v>
          </cell>
          <cell r="C23" t="str">
            <v>HR</v>
          </cell>
          <cell r="D23" t="str">
            <v>$ 0.00</v>
          </cell>
          <cell r="I23" t="str">
            <v>EXTRA HIRE  W/PAYROLL ADDITIVES  OVERTIME</v>
          </cell>
        </row>
        <row r="24">
          <cell r="A24">
            <v>9018</v>
          </cell>
          <cell r="C24" t="str">
            <v>HR</v>
          </cell>
          <cell r="D24" t="str">
            <v>$ 0.00</v>
          </cell>
          <cell r="I24" t="str">
            <v>FIREFIGHTERS  OVERTIME</v>
          </cell>
        </row>
        <row r="25">
          <cell r="A25">
            <v>9019</v>
          </cell>
          <cell r="C25" t="str">
            <v>HR</v>
          </cell>
          <cell r="D25" t="str">
            <v>$ 0.00</v>
          </cell>
          <cell r="I25" t="str">
            <v>POLICE  OVERTIME</v>
          </cell>
        </row>
        <row r="26">
          <cell r="A26">
            <v>9020</v>
          </cell>
          <cell r="C26" t="str">
            <v>HR</v>
          </cell>
          <cell r="D26" t="str">
            <v>$ 0.00</v>
          </cell>
          <cell r="I26" t="str">
            <v>DISPATCHER  OVERTIME</v>
          </cell>
        </row>
        <row r="27">
          <cell r="A27">
            <v>9021</v>
          </cell>
          <cell r="C27" t="str">
            <v>HR</v>
          </cell>
          <cell r="D27" t="str">
            <v>$ 0.00</v>
          </cell>
          <cell r="I27" t="str">
            <v>CONTRACT LABOR</v>
          </cell>
        </row>
        <row r="28">
          <cell r="A28">
            <v>9025</v>
          </cell>
          <cell r="C28" t="str">
            <v>LS</v>
          </cell>
          <cell r="D28" t="str">
            <v>$ 0.00</v>
          </cell>
          <cell r="I28" t="str">
            <v>CONTRACTUAL SERVICE</v>
          </cell>
        </row>
        <row r="29">
          <cell r="A29">
            <v>9026</v>
          </cell>
          <cell r="C29" t="str">
            <v>LS</v>
          </cell>
          <cell r="D29" t="str">
            <v>$ 0.00</v>
          </cell>
          <cell r="I29" t="str">
            <v>CONTRACTUAL SERVICE</v>
          </cell>
        </row>
        <row r="30">
          <cell r="A30">
            <v>5900</v>
          </cell>
          <cell r="C30" t="str">
            <v>LS</v>
          </cell>
          <cell r="D30" t="str">
            <v>$ 0.00</v>
          </cell>
          <cell r="I30" t="str">
            <v>DEDUCT ACTUAL INSURANCE PROCEEDS - LS</v>
          </cell>
        </row>
        <row r="31">
          <cell r="A31">
            <v>5901</v>
          </cell>
          <cell r="C31" t="str">
            <v>LS</v>
          </cell>
          <cell r="D31" t="str">
            <v>$ 0.00</v>
          </cell>
          <cell r="I31" t="str">
            <v>DEDUCT ANTICIPATED INSURANCE PROCEEDS - LS</v>
          </cell>
        </row>
        <row r="32">
          <cell r="A32">
            <v>5902</v>
          </cell>
          <cell r="C32" t="str">
            <v>LS</v>
          </cell>
          <cell r="D32" t="str">
            <v>$ 0.00</v>
          </cell>
          <cell r="I32" t="str">
            <v>MANDATORY NFIP REDUCTION - MAXIMUM PROCEEDS AVAILABLE - LS</v>
          </cell>
        </row>
        <row r="33">
          <cell r="A33">
            <v>5903</v>
          </cell>
          <cell r="C33" t="str">
            <v>LS</v>
          </cell>
          <cell r="D33" t="str">
            <v>$ 0.00</v>
          </cell>
          <cell r="I33" t="str">
            <v>PREVIOUS DISASTER INSURANCE PURCHASE REQUIREMENT - LS</v>
          </cell>
        </row>
        <row r="34">
          <cell r="A34">
            <v>5904</v>
          </cell>
          <cell r="C34" t="str">
            <v>LS</v>
          </cell>
          <cell r="D34" t="str">
            <v>$ 0.00</v>
          </cell>
          <cell r="I34" t="str">
            <v>DEDUCT ACTUAL FLOOD INSURANCE PROCEEDS - LS</v>
          </cell>
        </row>
        <row r="35">
          <cell r="A35">
            <v>5905</v>
          </cell>
          <cell r="C35" t="str">
            <v>LS</v>
          </cell>
          <cell r="D35" t="str">
            <v>$ 0.00</v>
          </cell>
          <cell r="I35" t="str">
            <v>DEDUCT ANTICIPATED FLOOD INSURANCE PROCEEDS - LS</v>
          </cell>
        </row>
        <row r="36">
          <cell r="I36" t="str">
            <v/>
          </cell>
        </row>
        <row r="37">
          <cell r="I37" t="str">
            <v/>
          </cell>
        </row>
        <row r="38">
          <cell r="I38" t="str">
            <v/>
          </cell>
        </row>
        <row r="39">
          <cell r="I39" t="str">
            <v/>
          </cell>
        </row>
        <row r="40">
          <cell r="I40" t="str">
            <v/>
          </cell>
        </row>
        <row r="41">
          <cell r="I41" t="str">
            <v/>
          </cell>
        </row>
        <row r="42">
          <cell r="I42" t="str">
            <v/>
          </cell>
        </row>
        <row r="43">
          <cell r="I43" t="str">
            <v/>
          </cell>
        </row>
        <row r="44">
          <cell r="I44" t="str">
            <v/>
          </cell>
        </row>
        <row r="45">
          <cell r="I45" t="str">
            <v/>
          </cell>
        </row>
        <row r="46">
          <cell r="I46" t="str">
            <v/>
          </cell>
        </row>
        <row r="47">
          <cell r="I47" t="str">
            <v/>
          </cell>
        </row>
        <row r="48">
          <cell r="I48" t="str">
            <v/>
          </cell>
        </row>
        <row r="49">
          <cell r="I49" t="str">
            <v/>
          </cell>
        </row>
        <row r="50">
          <cell r="I50" t="str">
            <v/>
          </cell>
        </row>
        <row r="51">
          <cell r="I51" t="str">
            <v/>
          </cell>
        </row>
        <row r="52">
          <cell r="I52" t="str">
            <v/>
          </cell>
        </row>
        <row r="53">
          <cell r="I53" t="str">
            <v/>
          </cell>
        </row>
        <row r="54">
          <cell r="I54" t="str">
            <v/>
          </cell>
        </row>
        <row r="55">
          <cell r="I55" t="str">
            <v/>
          </cell>
        </row>
        <row r="56">
          <cell r="I56" t="str">
            <v/>
          </cell>
        </row>
        <row r="57">
          <cell r="I57" t="str">
            <v/>
          </cell>
        </row>
        <row r="58">
          <cell r="I58" t="str">
            <v/>
          </cell>
        </row>
        <row r="59">
          <cell r="I59" t="str">
            <v/>
          </cell>
        </row>
        <row r="60">
          <cell r="I60" t="str">
            <v/>
          </cell>
        </row>
        <row r="61">
          <cell r="I61" t="str">
            <v/>
          </cell>
        </row>
        <row r="62">
          <cell r="I62" t="str">
            <v/>
          </cell>
        </row>
        <row r="63">
          <cell r="I63" t="str">
            <v/>
          </cell>
        </row>
        <row r="64">
          <cell r="I64" t="str">
            <v/>
          </cell>
        </row>
        <row r="65">
          <cell r="I65" t="str">
            <v/>
          </cell>
        </row>
        <row r="66">
          <cell r="I66" t="str">
            <v/>
          </cell>
        </row>
        <row r="67">
          <cell r="I67" t="str">
            <v/>
          </cell>
        </row>
        <row r="68">
          <cell r="I68" t="str">
            <v/>
          </cell>
        </row>
        <row r="69">
          <cell r="I69" t="str">
            <v/>
          </cell>
        </row>
        <row r="70">
          <cell r="I70" t="str">
            <v/>
          </cell>
        </row>
        <row r="71">
          <cell r="I71" t="str">
            <v/>
          </cell>
        </row>
        <row r="72">
          <cell r="I72" t="str">
            <v/>
          </cell>
        </row>
        <row r="73">
          <cell r="I73" t="str">
            <v/>
          </cell>
        </row>
        <row r="74">
          <cell r="I74" t="str">
            <v/>
          </cell>
        </row>
        <row r="75">
          <cell r="I75" t="str">
            <v/>
          </cell>
        </row>
        <row r="76">
          <cell r="I76" t="str">
            <v/>
          </cell>
        </row>
        <row r="77">
          <cell r="I77" t="str">
            <v/>
          </cell>
        </row>
        <row r="78">
          <cell r="I78" t="str">
            <v/>
          </cell>
        </row>
        <row r="79">
          <cell r="I79" t="str">
            <v/>
          </cell>
        </row>
        <row r="80">
          <cell r="I80" t="str">
            <v/>
          </cell>
        </row>
        <row r="81">
          <cell r="I81" t="str">
            <v/>
          </cell>
        </row>
        <row r="82">
          <cell r="I82" t="str">
            <v/>
          </cell>
        </row>
        <row r="83">
          <cell r="I83" t="str">
            <v/>
          </cell>
        </row>
        <row r="84">
          <cell r="I84" t="str">
            <v/>
          </cell>
        </row>
        <row r="85">
          <cell r="I85" t="str">
            <v/>
          </cell>
        </row>
        <row r="86">
          <cell r="I86" t="str">
            <v/>
          </cell>
        </row>
        <row r="87">
          <cell r="I87" t="str">
            <v/>
          </cell>
        </row>
        <row r="88">
          <cell r="I88" t="str">
            <v/>
          </cell>
        </row>
        <row r="89">
          <cell r="I89" t="str">
            <v/>
          </cell>
        </row>
        <row r="90">
          <cell r="I90" t="str">
            <v/>
          </cell>
        </row>
        <row r="91">
          <cell r="I91" t="str">
            <v/>
          </cell>
        </row>
        <row r="92">
          <cell r="I92" t="str">
            <v/>
          </cell>
        </row>
        <row r="93">
          <cell r="I93" t="str">
            <v/>
          </cell>
        </row>
        <row r="94">
          <cell r="I94" t="str">
            <v/>
          </cell>
        </row>
        <row r="95">
          <cell r="I95" t="str">
            <v/>
          </cell>
        </row>
        <row r="96">
          <cell r="I96" t="str">
            <v/>
          </cell>
        </row>
        <row r="97">
          <cell r="I97" t="str">
            <v/>
          </cell>
        </row>
        <row r="98">
          <cell r="I98" t="str">
            <v/>
          </cell>
        </row>
        <row r="99">
          <cell r="I99" t="str">
            <v/>
          </cell>
        </row>
        <row r="100">
          <cell r="I100" t="str">
            <v/>
          </cell>
        </row>
        <row r="101">
          <cell r="I101" t="str">
            <v/>
          </cell>
        </row>
        <row r="102">
          <cell r="I102" t="str">
            <v/>
          </cell>
        </row>
        <row r="103">
          <cell r="I103" t="str">
            <v/>
          </cell>
        </row>
        <row r="104">
          <cell r="I104" t="str">
            <v/>
          </cell>
        </row>
        <row r="105">
          <cell r="I105" t="str">
            <v/>
          </cell>
        </row>
        <row r="106">
          <cell r="I106" t="str">
            <v/>
          </cell>
        </row>
        <row r="107">
          <cell r="I107" t="str">
            <v/>
          </cell>
        </row>
        <row r="108">
          <cell r="I108" t="str">
            <v/>
          </cell>
        </row>
        <row r="109">
          <cell r="I109" t="str">
            <v/>
          </cell>
        </row>
        <row r="110">
          <cell r="I110" t="str">
            <v/>
          </cell>
        </row>
        <row r="111">
          <cell r="I111" t="str">
            <v/>
          </cell>
        </row>
        <row r="112">
          <cell r="I112" t="str">
            <v/>
          </cell>
        </row>
        <row r="113">
          <cell r="I113" t="str">
            <v/>
          </cell>
        </row>
        <row r="114">
          <cell r="I114" t="str">
            <v/>
          </cell>
        </row>
        <row r="115">
          <cell r="I115" t="str">
            <v/>
          </cell>
        </row>
        <row r="116">
          <cell r="I116" t="str">
            <v/>
          </cell>
        </row>
        <row r="117">
          <cell r="I117" t="str">
            <v/>
          </cell>
        </row>
        <row r="118">
          <cell r="I118" t="str">
            <v/>
          </cell>
        </row>
        <row r="119">
          <cell r="I119" t="str">
            <v/>
          </cell>
        </row>
        <row r="120">
          <cell r="I120" t="str">
            <v/>
          </cell>
        </row>
        <row r="121">
          <cell r="I121" t="str">
            <v/>
          </cell>
        </row>
        <row r="122">
          <cell r="I122" t="str">
            <v/>
          </cell>
        </row>
        <row r="123">
          <cell r="I123" t="str">
            <v/>
          </cell>
        </row>
        <row r="124">
          <cell r="I124" t="str">
            <v/>
          </cell>
        </row>
        <row r="125">
          <cell r="I125" t="str">
            <v/>
          </cell>
        </row>
        <row r="126">
          <cell r="I126" t="str">
            <v/>
          </cell>
        </row>
        <row r="127">
          <cell r="I127" t="str">
            <v/>
          </cell>
        </row>
        <row r="128">
          <cell r="I128" t="str">
            <v/>
          </cell>
        </row>
        <row r="129">
          <cell r="I129" t="str">
            <v/>
          </cell>
        </row>
        <row r="130">
          <cell r="I130" t="str">
            <v/>
          </cell>
        </row>
        <row r="131">
          <cell r="I131" t="str">
            <v/>
          </cell>
        </row>
        <row r="132">
          <cell r="I132" t="str">
            <v/>
          </cell>
        </row>
        <row r="133">
          <cell r="I133" t="str">
            <v/>
          </cell>
        </row>
        <row r="134">
          <cell r="I134" t="str">
            <v/>
          </cell>
        </row>
        <row r="135">
          <cell r="I135" t="str">
            <v/>
          </cell>
        </row>
        <row r="136">
          <cell r="I136" t="str">
            <v/>
          </cell>
        </row>
        <row r="137">
          <cell r="I137" t="str">
            <v/>
          </cell>
        </row>
        <row r="138">
          <cell r="I138" t="str">
            <v/>
          </cell>
        </row>
        <row r="139">
          <cell r="I139" t="str">
            <v/>
          </cell>
        </row>
        <row r="140">
          <cell r="I140" t="str">
            <v/>
          </cell>
        </row>
        <row r="141">
          <cell r="I141" t="str">
            <v/>
          </cell>
        </row>
        <row r="142">
          <cell r="I142" t="str">
            <v/>
          </cell>
        </row>
        <row r="143">
          <cell r="I143" t="str">
            <v/>
          </cell>
        </row>
        <row r="144">
          <cell r="I144" t="str">
            <v/>
          </cell>
        </row>
        <row r="145">
          <cell r="I145" t="str">
            <v/>
          </cell>
        </row>
        <row r="146">
          <cell r="I146" t="str">
            <v/>
          </cell>
        </row>
        <row r="147">
          <cell r="I147" t="str">
            <v/>
          </cell>
        </row>
        <row r="148">
          <cell r="I148" t="str">
            <v/>
          </cell>
        </row>
        <row r="149">
          <cell r="I149" t="str">
            <v/>
          </cell>
        </row>
        <row r="150">
          <cell r="I150" t="str">
            <v/>
          </cell>
        </row>
        <row r="151">
          <cell r="I151" t="str">
            <v/>
          </cell>
        </row>
        <row r="152">
          <cell r="I152" t="str">
            <v/>
          </cell>
        </row>
        <row r="153">
          <cell r="I153" t="str">
            <v/>
          </cell>
        </row>
        <row r="154">
          <cell r="I154" t="str">
            <v/>
          </cell>
        </row>
        <row r="155">
          <cell r="I155" t="str">
            <v/>
          </cell>
        </row>
        <row r="156">
          <cell r="I156" t="str">
            <v/>
          </cell>
        </row>
        <row r="157">
          <cell r="I157" t="str">
            <v/>
          </cell>
        </row>
        <row r="158">
          <cell r="I158" t="str">
            <v/>
          </cell>
        </row>
        <row r="159">
          <cell r="I159" t="str">
            <v/>
          </cell>
        </row>
        <row r="160">
          <cell r="I160" t="str">
            <v/>
          </cell>
        </row>
        <row r="161">
          <cell r="I161" t="str">
            <v/>
          </cell>
        </row>
        <row r="162">
          <cell r="I162" t="str">
            <v/>
          </cell>
        </row>
        <row r="163">
          <cell r="I163" t="str">
            <v/>
          </cell>
        </row>
        <row r="164">
          <cell r="I164" t="str">
            <v/>
          </cell>
        </row>
        <row r="165">
          <cell r="I165" t="str">
            <v/>
          </cell>
        </row>
        <row r="166">
          <cell r="I166" t="str">
            <v/>
          </cell>
        </row>
        <row r="167">
          <cell r="I167" t="str">
            <v/>
          </cell>
        </row>
        <row r="168">
          <cell r="I168" t="str">
            <v/>
          </cell>
        </row>
        <row r="169">
          <cell r="I169" t="str">
            <v/>
          </cell>
        </row>
        <row r="170">
          <cell r="I170" t="str">
            <v/>
          </cell>
        </row>
        <row r="171">
          <cell r="I171" t="str">
            <v/>
          </cell>
        </row>
        <row r="172">
          <cell r="I172" t="str">
            <v/>
          </cell>
        </row>
        <row r="173">
          <cell r="I173" t="str">
            <v/>
          </cell>
        </row>
        <row r="174">
          <cell r="I174" t="str">
            <v/>
          </cell>
        </row>
        <row r="175">
          <cell r="I175" t="str">
            <v/>
          </cell>
        </row>
        <row r="176">
          <cell r="I176" t="str">
            <v/>
          </cell>
        </row>
        <row r="177">
          <cell r="I177" t="str">
            <v/>
          </cell>
        </row>
        <row r="178">
          <cell r="I178" t="str">
            <v/>
          </cell>
        </row>
        <row r="179">
          <cell r="I179" t="str">
            <v/>
          </cell>
        </row>
        <row r="180">
          <cell r="I180" t="str">
            <v/>
          </cell>
        </row>
        <row r="181">
          <cell r="I181" t="str">
            <v/>
          </cell>
        </row>
        <row r="182">
          <cell r="I182" t="str">
            <v/>
          </cell>
        </row>
        <row r="183">
          <cell r="I183" t="str">
            <v/>
          </cell>
        </row>
        <row r="184">
          <cell r="I184" t="str">
            <v/>
          </cell>
        </row>
        <row r="185">
          <cell r="I185" t="str">
            <v/>
          </cell>
        </row>
        <row r="186">
          <cell r="I186" t="str">
            <v/>
          </cell>
        </row>
        <row r="187">
          <cell r="I187" t="str">
            <v/>
          </cell>
        </row>
        <row r="188">
          <cell r="I188" t="str">
            <v/>
          </cell>
        </row>
        <row r="189">
          <cell r="I189" t="str">
            <v/>
          </cell>
        </row>
        <row r="190">
          <cell r="I190" t="str">
            <v/>
          </cell>
        </row>
        <row r="191">
          <cell r="I191" t="str">
            <v/>
          </cell>
        </row>
        <row r="192">
          <cell r="I192" t="str">
            <v/>
          </cell>
        </row>
        <row r="193">
          <cell r="I193" t="str">
            <v/>
          </cell>
        </row>
        <row r="194">
          <cell r="I194" t="str">
            <v/>
          </cell>
        </row>
        <row r="195">
          <cell r="I195" t="str">
            <v/>
          </cell>
        </row>
        <row r="196">
          <cell r="I196" t="str">
            <v/>
          </cell>
        </row>
        <row r="197">
          <cell r="I197" t="str">
            <v/>
          </cell>
        </row>
        <row r="198">
          <cell r="I198" t="str">
            <v/>
          </cell>
        </row>
        <row r="199">
          <cell r="I199" t="str">
            <v/>
          </cell>
        </row>
        <row r="200">
          <cell r="I200" t="str">
            <v/>
          </cell>
        </row>
        <row r="201">
          <cell r="I201" t="str">
            <v/>
          </cell>
        </row>
        <row r="202">
          <cell r="I202" t="str">
            <v/>
          </cell>
        </row>
        <row r="203">
          <cell r="I203" t="str">
            <v/>
          </cell>
        </row>
        <row r="204">
          <cell r="I204" t="str">
            <v/>
          </cell>
        </row>
        <row r="205">
          <cell r="I205" t="str">
            <v/>
          </cell>
        </row>
        <row r="206">
          <cell r="I206" t="str">
            <v/>
          </cell>
        </row>
        <row r="207">
          <cell r="I207" t="str">
            <v/>
          </cell>
        </row>
        <row r="208">
          <cell r="I208" t="str">
            <v/>
          </cell>
        </row>
        <row r="209">
          <cell r="I209" t="str">
            <v/>
          </cell>
        </row>
        <row r="210">
          <cell r="I210" t="str">
            <v/>
          </cell>
        </row>
        <row r="211">
          <cell r="I211" t="str">
            <v/>
          </cell>
        </row>
        <row r="212">
          <cell r="I212" t="str">
            <v/>
          </cell>
        </row>
        <row r="213">
          <cell r="I213" t="str">
            <v/>
          </cell>
        </row>
        <row r="214">
          <cell r="I214" t="str">
            <v/>
          </cell>
        </row>
        <row r="215">
          <cell r="I215" t="str">
            <v/>
          </cell>
        </row>
        <row r="216">
          <cell r="I216" t="str">
            <v/>
          </cell>
        </row>
        <row r="217">
          <cell r="I217" t="str">
            <v/>
          </cell>
        </row>
        <row r="218">
          <cell r="I218" t="str">
            <v/>
          </cell>
        </row>
        <row r="219">
          <cell r="I219" t="str">
            <v/>
          </cell>
        </row>
        <row r="220">
          <cell r="I220" t="str">
            <v/>
          </cell>
        </row>
        <row r="221">
          <cell r="I221" t="str">
            <v/>
          </cell>
        </row>
        <row r="222">
          <cell r="I222" t="str">
            <v/>
          </cell>
        </row>
        <row r="223">
          <cell r="I223" t="str">
            <v/>
          </cell>
        </row>
        <row r="224">
          <cell r="I224" t="str">
            <v/>
          </cell>
        </row>
        <row r="225">
          <cell r="I225" t="str">
            <v/>
          </cell>
        </row>
        <row r="226">
          <cell r="I226" t="str">
            <v/>
          </cell>
        </row>
        <row r="227">
          <cell r="I227" t="str">
            <v/>
          </cell>
        </row>
        <row r="228">
          <cell r="I228" t="str">
            <v/>
          </cell>
        </row>
        <row r="229">
          <cell r="I229" t="str">
            <v/>
          </cell>
        </row>
        <row r="230">
          <cell r="I230" t="str">
            <v/>
          </cell>
        </row>
        <row r="231">
          <cell r="I231" t="str">
            <v/>
          </cell>
        </row>
        <row r="232">
          <cell r="I232" t="str">
            <v/>
          </cell>
        </row>
        <row r="233">
          <cell r="I233" t="str">
            <v/>
          </cell>
        </row>
        <row r="234">
          <cell r="I234" t="str">
            <v/>
          </cell>
        </row>
        <row r="235">
          <cell r="I235" t="str">
            <v/>
          </cell>
        </row>
        <row r="236">
          <cell r="I236" t="str">
            <v/>
          </cell>
        </row>
        <row r="237">
          <cell r="I237" t="str">
            <v/>
          </cell>
        </row>
        <row r="238">
          <cell r="I238" t="str">
            <v/>
          </cell>
        </row>
        <row r="239">
          <cell r="I239" t="str">
            <v/>
          </cell>
        </row>
        <row r="240">
          <cell r="I240" t="str">
            <v/>
          </cell>
        </row>
        <row r="241">
          <cell r="I241" t="str">
            <v/>
          </cell>
        </row>
        <row r="242">
          <cell r="I242" t="str">
            <v/>
          </cell>
        </row>
        <row r="243">
          <cell r="I243" t="str">
            <v/>
          </cell>
        </row>
        <row r="244">
          <cell r="I244" t="str">
            <v/>
          </cell>
        </row>
        <row r="245">
          <cell r="I245" t="str">
            <v/>
          </cell>
        </row>
        <row r="246">
          <cell r="I246" t="str">
            <v/>
          </cell>
        </row>
        <row r="247">
          <cell r="I247" t="str">
            <v/>
          </cell>
        </row>
        <row r="248">
          <cell r="I248" t="str">
            <v/>
          </cell>
        </row>
        <row r="249">
          <cell r="I249" t="str">
            <v/>
          </cell>
        </row>
        <row r="250">
          <cell r="I250" t="str">
            <v/>
          </cell>
        </row>
        <row r="251">
          <cell r="I251" t="str">
            <v/>
          </cell>
        </row>
        <row r="252">
          <cell r="I252" t="str">
            <v/>
          </cell>
        </row>
        <row r="253">
          <cell r="I253" t="str">
            <v/>
          </cell>
        </row>
        <row r="254">
          <cell r="I254" t="str">
            <v/>
          </cell>
        </row>
        <row r="255">
          <cell r="I255" t="str">
            <v/>
          </cell>
        </row>
        <row r="256">
          <cell r="I256" t="str">
            <v/>
          </cell>
        </row>
        <row r="257">
          <cell r="I257" t="str">
            <v/>
          </cell>
        </row>
        <row r="258">
          <cell r="I258" t="str">
            <v/>
          </cell>
        </row>
        <row r="259">
          <cell r="I259" t="str">
            <v/>
          </cell>
        </row>
        <row r="260">
          <cell r="I260" t="str">
            <v/>
          </cell>
        </row>
        <row r="261">
          <cell r="I261" t="str">
            <v/>
          </cell>
        </row>
        <row r="262">
          <cell r="I262" t="str">
            <v/>
          </cell>
        </row>
        <row r="263">
          <cell r="I263" t="str">
            <v/>
          </cell>
        </row>
        <row r="264">
          <cell r="I264" t="str">
            <v/>
          </cell>
        </row>
        <row r="265">
          <cell r="I265" t="str">
            <v/>
          </cell>
        </row>
        <row r="266">
          <cell r="I266" t="str">
            <v/>
          </cell>
        </row>
        <row r="267">
          <cell r="I267" t="str">
            <v/>
          </cell>
        </row>
        <row r="268">
          <cell r="I268" t="str">
            <v/>
          </cell>
        </row>
        <row r="269">
          <cell r="I269" t="str">
            <v/>
          </cell>
        </row>
        <row r="270">
          <cell r="I270" t="str">
            <v/>
          </cell>
        </row>
        <row r="271">
          <cell r="I271" t="str">
            <v/>
          </cell>
        </row>
        <row r="272">
          <cell r="I272" t="str">
            <v/>
          </cell>
        </row>
        <row r="273">
          <cell r="I273" t="str">
            <v/>
          </cell>
        </row>
        <row r="274">
          <cell r="I274" t="str">
            <v/>
          </cell>
        </row>
        <row r="275">
          <cell r="I275" t="str">
            <v/>
          </cell>
        </row>
        <row r="276">
          <cell r="I276" t="str">
            <v/>
          </cell>
        </row>
        <row r="277">
          <cell r="I277" t="str">
            <v/>
          </cell>
        </row>
        <row r="278">
          <cell r="I278" t="str">
            <v/>
          </cell>
        </row>
        <row r="279">
          <cell r="I279" t="str">
            <v/>
          </cell>
        </row>
        <row r="280">
          <cell r="I280" t="str">
            <v/>
          </cell>
        </row>
        <row r="281">
          <cell r="I281" t="str">
            <v/>
          </cell>
        </row>
        <row r="282">
          <cell r="I282" t="str">
            <v/>
          </cell>
        </row>
        <row r="283">
          <cell r="I283" t="str">
            <v/>
          </cell>
        </row>
        <row r="284">
          <cell r="I284" t="str">
            <v/>
          </cell>
        </row>
        <row r="285">
          <cell r="I285" t="str">
            <v/>
          </cell>
        </row>
        <row r="286">
          <cell r="I286" t="str">
            <v/>
          </cell>
        </row>
        <row r="287">
          <cell r="I287" t="str">
            <v/>
          </cell>
        </row>
        <row r="288">
          <cell r="I288" t="str">
            <v/>
          </cell>
        </row>
        <row r="289">
          <cell r="I289" t="str">
            <v/>
          </cell>
        </row>
        <row r="290">
          <cell r="I290" t="str">
            <v/>
          </cell>
        </row>
        <row r="291">
          <cell r="I291" t="str">
            <v/>
          </cell>
        </row>
        <row r="292">
          <cell r="I292" t="str">
            <v/>
          </cell>
        </row>
        <row r="293">
          <cell r="I293" t="str">
            <v/>
          </cell>
        </row>
        <row r="294">
          <cell r="I294" t="str">
            <v/>
          </cell>
        </row>
        <row r="295">
          <cell r="I295" t="str">
            <v/>
          </cell>
        </row>
        <row r="296">
          <cell r="I296" t="str">
            <v/>
          </cell>
        </row>
        <row r="297">
          <cell r="I297" t="str">
            <v/>
          </cell>
        </row>
        <row r="298">
          <cell r="I298" t="str">
            <v/>
          </cell>
        </row>
        <row r="299">
          <cell r="I299" t="str">
            <v/>
          </cell>
        </row>
        <row r="300">
          <cell r="I300" t="str">
            <v/>
          </cell>
        </row>
        <row r="301">
          <cell r="I301" t="str">
            <v/>
          </cell>
        </row>
        <row r="302">
          <cell r="I302" t="str">
            <v/>
          </cell>
        </row>
        <row r="303">
          <cell r="I303" t="str">
            <v/>
          </cell>
        </row>
        <row r="304">
          <cell r="I304" t="str">
            <v/>
          </cell>
        </row>
        <row r="305">
          <cell r="I305" t="str">
            <v/>
          </cell>
        </row>
        <row r="306">
          <cell r="I306" t="str">
            <v/>
          </cell>
        </row>
        <row r="307">
          <cell r="I307" t="str">
            <v/>
          </cell>
        </row>
        <row r="308">
          <cell r="I308" t="str">
            <v/>
          </cell>
        </row>
        <row r="309">
          <cell r="I309" t="str">
            <v/>
          </cell>
        </row>
        <row r="310">
          <cell r="I310" t="str">
            <v/>
          </cell>
        </row>
        <row r="311">
          <cell r="I311" t="str">
            <v/>
          </cell>
        </row>
        <row r="312">
          <cell r="I312" t="str">
            <v/>
          </cell>
        </row>
        <row r="313">
          <cell r="I313" t="str">
            <v/>
          </cell>
        </row>
        <row r="314">
          <cell r="I314" t="str">
            <v/>
          </cell>
        </row>
        <row r="315">
          <cell r="I315" t="str">
            <v/>
          </cell>
        </row>
        <row r="316">
          <cell r="I316" t="str">
            <v/>
          </cell>
        </row>
        <row r="317">
          <cell r="I317" t="str">
            <v/>
          </cell>
        </row>
        <row r="318">
          <cell r="I318" t="str">
            <v/>
          </cell>
        </row>
        <row r="319">
          <cell r="I319" t="str">
            <v/>
          </cell>
        </row>
        <row r="320">
          <cell r="I320" t="str">
            <v/>
          </cell>
        </row>
        <row r="321">
          <cell r="I321" t="str">
            <v/>
          </cell>
        </row>
        <row r="322">
          <cell r="I322" t="str">
            <v/>
          </cell>
        </row>
        <row r="323">
          <cell r="I323" t="str">
            <v/>
          </cell>
        </row>
        <row r="324">
          <cell r="I324" t="str">
            <v/>
          </cell>
        </row>
        <row r="325">
          <cell r="I325" t="str">
            <v/>
          </cell>
        </row>
        <row r="326">
          <cell r="I326" t="str">
            <v/>
          </cell>
        </row>
        <row r="327">
          <cell r="I327" t="str">
            <v/>
          </cell>
        </row>
        <row r="328">
          <cell r="I328" t="str">
            <v/>
          </cell>
        </row>
        <row r="329">
          <cell r="I329" t="str">
            <v/>
          </cell>
        </row>
        <row r="330">
          <cell r="I330" t="str">
            <v/>
          </cell>
        </row>
        <row r="331">
          <cell r="I331" t="str">
            <v/>
          </cell>
        </row>
        <row r="332">
          <cell r="I332" t="str">
            <v/>
          </cell>
        </row>
        <row r="333">
          <cell r="I333" t="str">
            <v/>
          </cell>
        </row>
        <row r="334">
          <cell r="I334" t="str">
            <v/>
          </cell>
        </row>
        <row r="335">
          <cell r="I335" t="str">
            <v/>
          </cell>
        </row>
        <row r="336">
          <cell r="I336" t="str">
            <v/>
          </cell>
        </row>
        <row r="337">
          <cell r="I337" t="str">
            <v/>
          </cell>
        </row>
        <row r="338">
          <cell r="I338" t="str">
            <v/>
          </cell>
        </row>
        <row r="339">
          <cell r="I339" t="str">
            <v/>
          </cell>
        </row>
        <row r="340">
          <cell r="I340" t="str">
            <v/>
          </cell>
        </row>
        <row r="341">
          <cell r="I341" t="str">
            <v/>
          </cell>
        </row>
        <row r="342">
          <cell r="I342" t="str">
            <v/>
          </cell>
        </row>
        <row r="343">
          <cell r="I343" t="str">
            <v/>
          </cell>
        </row>
        <row r="344">
          <cell r="I344" t="str">
            <v/>
          </cell>
        </row>
        <row r="345">
          <cell r="I345" t="str">
            <v/>
          </cell>
        </row>
        <row r="346">
          <cell r="I346" t="str">
            <v/>
          </cell>
        </row>
        <row r="347">
          <cell r="I347" t="str">
            <v/>
          </cell>
        </row>
        <row r="348">
          <cell r="I348" t="str">
            <v/>
          </cell>
        </row>
        <row r="349">
          <cell r="I349" t="str">
            <v/>
          </cell>
        </row>
        <row r="350">
          <cell r="I350" t="str">
            <v/>
          </cell>
        </row>
        <row r="351">
          <cell r="I351" t="str">
            <v/>
          </cell>
        </row>
        <row r="352">
          <cell r="I352" t="str">
            <v/>
          </cell>
        </row>
        <row r="353">
          <cell r="I353" t="str">
            <v/>
          </cell>
        </row>
        <row r="354">
          <cell r="I354" t="str">
            <v/>
          </cell>
        </row>
        <row r="355">
          <cell r="I355" t="str">
            <v/>
          </cell>
        </row>
        <row r="356">
          <cell r="I356" t="str">
            <v/>
          </cell>
        </row>
        <row r="357">
          <cell r="I357" t="str">
            <v/>
          </cell>
        </row>
        <row r="358">
          <cell r="I358" t="str">
            <v/>
          </cell>
        </row>
        <row r="359">
          <cell r="I359" t="str">
            <v/>
          </cell>
        </row>
        <row r="360">
          <cell r="I360" t="str">
            <v/>
          </cell>
        </row>
        <row r="361">
          <cell r="I361" t="str">
            <v/>
          </cell>
        </row>
        <row r="362">
          <cell r="I362" t="str">
            <v/>
          </cell>
        </row>
        <row r="363">
          <cell r="I363" t="str">
            <v/>
          </cell>
        </row>
        <row r="364">
          <cell r="I364" t="str">
            <v/>
          </cell>
        </row>
        <row r="365">
          <cell r="I365" t="str">
            <v/>
          </cell>
        </row>
        <row r="366">
          <cell r="I366" t="str">
            <v/>
          </cell>
        </row>
        <row r="367">
          <cell r="I367" t="str">
            <v/>
          </cell>
        </row>
        <row r="368">
          <cell r="I368" t="str">
            <v/>
          </cell>
        </row>
        <row r="369">
          <cell r="I369" t="str">
            <v/>
          </cell>
        </row>
        <row r="370">
          <cell r="I370" t="str">
            <v/>
          </cell>
        </row>
        <row r="371">
          <cell r="I371" t="str">
            <v/>
          </cell>
        </row>
        <row r="372">
          <cell r="I372" t="str">
            <v/>
          </cell>
        </row>
        <row r="373">
          <cell r="I373" t="str">
            <v/>
          </cell>
        </row>
        <row r="374">
          <cell r="I374" t="str">
            <v/>
          </cell>
        </row>
        <row r="375">
          <cell r="I375" t="str">
            <v/>
          </cell>
        </row>
        <row r="376">
          <cell r="I376" t="str">
            <v/>
          </cell>
        </row>
        <row r="377">
          <cell r="I377" t="str">
            <v/>
          </cell>
        </row>
        <row r="378">
          <cell r="I378" t="str">
            <v/>
          </cell>
        </row>
        <row r="379">
          <cell r="I379" t="str">
            <v/>
          </cell>
        </row>
        <row r="380">
          <cell r="I380" t="str">
            <v/>
          </cell>
        </row>
        <row r="381">
          <cell r="I381" t="str">
            <v/>
          </cell>
        </row>
        <row r="382">
          <cell r="I382" t="str">
            <v/>
          </cell>
        </row>
        <row r="383">
          <cell r="I383" t="str">
            <v/>
          </cell>
        </row>
        <row r="384">
          <cell r="I384" t="str">
            <v/>
          </cell>
        </row>
        <row r="385">
          <cell r="I385" t="str">
            <v/>
          </cell>
        </row>
        <row r="386">
          <cell r="I386" t="str">
            <v/>
          </cell>
        </row>
        <row r="387">
          <cell r="I387" t="str">
            <v/>
          </cell>
        </row>
        <row r="388">
          <cell r="I388" t="str">
            <v/>
          </cell>
        </row>
        <row r="389">
          <cell r="I389" t="str">
            <v/>
          </cell>
        </row>
        <row r="390">
          <cell r="I390" t="str">
            <v/>
          </cell>
        </row>
        <row r="391">
          <cell r="I391" t="str">
            <v/>
          </cell>
        </row>
        <row r="392">
          <cell r="I392" t="str">
            <v/>
          </cell>
        </row>
        <row r="393">
          <cell r="I393" t="str">
            <v/>
          </cell>
        </row>
        <row r="394">
          <cell r="I394" t="str">
            <v/>
          </cell>
        </row>
        <row r="395">
          <cell r="I395" t="str">
            <v/>
          </cell>
        </row>
        <row r="396">
          <cell r="I396" t="str">
            <v/>
          </cell>
        </row>
        <row r="397">
          <cell r="I397" t="str">
            <v/>
          </cell>
        </row>
        <row r="398">
          <cell r="I398" t="str">
            <v/>
          </cell>
        </row>
        <row r="399">
          <cell r="I399" t="str">
            <v/>
          </cell>
        </row>
        <row r="400">
          <cell r="I400" t="str">
            <v/>
          </cell>
        </row>
        <row r="401">
          <cell r="I401" t="str">
            <v/>
          </cell>
        </row>
        <row r="402">
          <cell r="I402" t="str">
            <v/>
          </cell>
        </row>
        <row r="403">
          <cell r="I403" t="str">
            <v/>
          </cell>
        </row>
        <row r="404">
          <cell r="I404" t="str">
            <v/>
          </cell>
        </row>
        <row r="405">
          <cell r="I405" t="str">
            <v/>
          </cell>
        </row>
        <row r="406">
          <cell r="I406" t="str">
            <v/>
          </cell>
        </row>
        <row r="407">
          <cell r="I407" t="str">
            <v/>
          </cell>
        </row>
        <row r="408">
          <cell r="I408" t="str">
            <v/>
          </cell>
        </row>
        <row r="409">
          <cell r="I409" t="str">
            <v/>
          </cell>
        </row>
        <row r="410">
          <cell r="I410" t="str">
            <v/>
          </cell>
        </row>
        <row r="411">
          <cell r="I411" t="str">
            <v/>
          </cell>
        </row>
        <row r="412">
          <cell r="I412" t="str">
            <v/>
          </cell>
        </row>
        <row r="413">
          <cell r="I413" t="str">
            <v/>
          </cell>
        </row>
        <row r="414">
          <cell r="I414" t="str">
            <v/>
          </cell>
        </row>
        <row r="415">
          <cell r="I415" t="str">
            <v/>
          </cell>
        </row>
        <row r="416">
          <cell r="I416" t="str">
            <v/>
          </cell>
        </row>
        <row r="417">
          <cell r="I417" t="str">
            <v/>
          </cell>
        </row>
        <row r="418">
          <cell r="I418" t="str">
            <v/>
          </cell>
        </row>
        <row r="419">
          <cell r="I419" t="str">
            <v/>
          </cell>
        </row>
        <row r="420">
          <cell r="I420" t="str">
            <v/>
          </cell>
        </row>
        <row r="421">
          <cell r="I421" t="str">
            <v/>
          </cell>
        </row>
        <row r="422">
          <cell r="I422" t="str">
            <v/>
          </cell>
        </row>
        <row r="423">
          <cell r="I423" t="str">
            <v/>
          </cell>
        </row>
        <row r="424">
          <cell r="I424" t="str">
            <v/>
          </cell>
        </row>
        <row r="425">
          <cell r="I425" t="str">
            <v/>
          </cell>
        </row>
        <row r="426">
          <cell r="I426" t="str">
            <v/>
          </cell>
        </row>
        <row r="427">
          <cell r="I427" t="str">
            <v/>
          </cell>
        </row>
        <row r="428">
          <cell r="I428" t="str">
            <v/>
          </cell>
        </row>
        <row r="429">
          <cell r="I429" t="str">
            <v/>
          </cell>
        </row>
        <row r="430">
          <cell r="I430" t="str">
            <v/>
          </cell>
        </row>
        <row r="431">
          <cell r="I431" t="str">
            <v/>
          </cell>
        </row>
        <row r="432">
          <cell r="I432" t="str">
            <v/>
          </cell>
        </row>
        <row r="433">
          <cell r="I433" t="str">
            <v/>
          </cell>
        </row>
        <row r="434">
          <cell r="I434" t="str">
            <v/>
          </cell>
        </row>
        <row r="435">
          <cell r="I435" t="str">
            <v/>
          </cell>
        </row>
        <row r="436">
          <cell r="I436" t="str">
            <v/>
          </cell>
        </row>
        <row r="437">
          <cell r="I437" t="str">
            <v/>
          </cell>
        </row>
        <row r="438">
          <cell r="I438" t="str">
            <v/>
          </cell>
        </row>
        <row r="439">
          <cell r="I439" t="str">
            <v/>
          </cell>
        </row>
        <row r="440">
          <cell r="I440" t="str">
            <v/>
          </cell>
        </row>
        <row r="441">
          <cell r="I441" t="str">
            <v/>
          </cell>
        </row>
        <row r="442">
          <cell r="I442" t="str">
            <v/>
          </cell>
        </row>
        <row r="443">
          <cell r="I443" t="str">
            <v/>
          </cell>
        </row>
        <row r="444">
          <cell r="I444" t="str">
            <v/>
          </cell>
        </row>
        <row r="445">
          <cell r="I445" t="str">
            <v/>
          </cell>
        </row>
        <row r="446">
          <cell r="I446" t="str">
            <v/>
          </cell>
        </row>
        <row r="447">
          <cell r="I447" t="str">
            <v/>
          </cell>
        </row>
        <row r="448">
          <cell r="I448" t="str">
            <v/>
          </cell>
        </row>
        <row r="449">
          <cell r="I449" t="str">
            <v/>
          </cell>
        </row>
        <row r="450">
          <cell r="I450" t="str">
            <v/>
          </cell>
        </row>
        <row r="451">
          <cell r="I451" t="str">
            <v/>
          </cell>
        </row>
        <row r="452">
          <cell r="I452" t="str">
            <v/>
          </cell>
        </row>
        <row r="453">
          <cell r="I453" t="str">
            <v/>
          </cell>
        </row>
        <row r="454">
          <cell r="I454" t="str">
            <v/>
          </cell>
        </row>
        <row r="455">
          <cell r="I455" t="str">
            <v/>
          </cell>
        </row>
        <row r="456">
          <cell r="I456" t="str">
            <v/>
          </cell>
        </row>
        <row r="457">
          <cell r="I457" t="str">
            <v/>
          </cell>
        </row>
        <row r="458">
          <cell r="I458" t="str">
            <v/>
          </cell>
        </row>
        <row r="459">
          <cell r="I459" t="str">
            <v/>
          </cell>
        </row>
        <row r="460">
          <cell r="I460" t="str">
            <v/>
          </cell>
        </row>
        <row r="461">
          <cell r="I461" t="str">
            <v/>
          </cell>
        </row>
        <row r="462">
          <cell r="I462" t="str">
            <v/>
          </cell>
        </row>
        <row r="463">
          <cell r="I463" t="str">
            <v/>
          </cell>
        </row>
        <row r="464">
          <cell r="I464" t="str">
            <v/>
          </cell>
        </row>
        <row r="465">
          <cell r="I465" t="str">
            <v/>
          </cell>
        </row>
        <row r="466">
          <cell r="I466" t="str">
            <v/>
          </cell>
        </row>
        <row r="467">
          <cell r="I467" t="str">
            <v/>
          </cell>
        </row>
        <row r="468">
          <cell r="I468" t="str">
            <v/>
          </cell>
        </row>
        <row r="469">
          <cell r="I469" t="str">
            <v/>
          </cell>
        </row>
        <row r="470">
          <cell r="I470" t="str">
            <v/>
          </cell>
        </row>
        <row r="471">
          <cell r="I471" t="str">
            <v/>
          </cell>
        </row>
        <row r="472">
          <cell r="I472" t="str">
            <v/>
          </cell>
        </row>
        <row r="473">
          <cell r="I473" t="str">
            <v/>
          </cell>
        </row>
        <row r="474">
          <cell r="I474" t="str">
            <v/>
          </cell>
        </row>
        <row r="475">
          <cell r="I475" t="str">
            <v/>
          </cell>
        </row>
        <row r="476">
          <cell r="I476" t="str">
            <v/>
          </cell>
        </row>
        <row r="477">
          <cell r="I477" t="str">
            <v/>
          </cell>
        </row>
        <row r="478">
          <cell r="I478" t="str">
            <v/>
          </cell>
        </row>
        <row r="479">
          <cell r="I479" t="str">
            <v/>
          </cell>
        </row>
        <row r="480">
          <cell r="I480" t="str">
            <v/>
          </cell>
        </row>
        <row r="481">
          <cell r="I481" t="str">
            <v/>
          </cell>
        </row>
        <row r="482">
          <cell r="I482" t="str">
            <v/>
          </cell>
        </row>
        <row r="483">
          <cell r="I483" t="str">
            <v/>
          </cell>
        </row>
        <row r="484">
          <cell r="I484" t="str">
            <v/>
          </cell>
        </row>
        <row r="485">
          <cell r="I485" t="str">
            <v/>
          </cell>
        </row>
        <row r="486">
          <cell r="I486" t="str">
            <v/>
          </cell>
        </row>
        <row r="487">
          <cell r="I487" t="str">
            <v/>
          </cell>
        </row>
        <row r="488">
          <cell r="I488" t="str">
            <v/>
          </cell>
        </row>
        <row r="489">
          <cell r="I489" t="str">
            <v/>
          </cell>
        </row>
        <row r="490">
          <cell r="I490" t="str">
            <v/>
          </cell>
        </row>
        <row r="491">
          <cell r="I491" t="str">
            <v/>
          </cell>
        </row>
        <row r="492">
          <cell r="I492" t="str">
            <v/>
          </cell>
        </row>
        <row r="493">
          <cell r="I493" t="str">
            <v/>
          </cell>
        </row>
        <row r="494">
          <cell r="I494" t="str">
            <v/>
          </cell>
        </row>
        <row r="495">
          <cell r="I495" t="str">
            <v/>
          </cell>
        </row>
        <row r="496">
          <cell r="I496" t="str">
            <v/>
          </cell>
        </row>
        <row r="497">
          <cell r="I497" t="str">
            <v/>
          </cell>
        </row>
        <row r="498">
          <cell r="I498" t="str">
            <v/>
          </cell>
        </row>
        <row r="499">
          <cell r="I499" t="str">
            <v/>
          </cell>
        </row>
        <row r="500">
          <cell r="I500" t="str">
            <v/>
          </cell>
        </row>
        <row r="501">
          <cell r="I501" t="str">
            <v/>
          </cell>
        </row>
        <row r="502">
          <cell r="I502" t="str">
            <v/>
          </cell>
        </row>
        <row r="503">
          <cell r="I503" t="str">
            <v/>
          </cell>
        </row>
        <row r="504">
          <cell r="I504" t="str">
            <v/>
          </cell>
        </row>
        <row r="505">
          <cell r="I505" t="str">
            <v/>
          </cell>
        </row>
        <row r="506">
          <cell r="I506" t="str">
            <v/>
          </cell>
        </row>
        <row r="507">
          <cell r="I507" t="str">
            <v/>
          </cell>
        </row>
        <row r="508">
          <cell r="I508" t="str">
            <v/>
          </cell>
        </row>
        <row r="509">
          <cell r="I509" t="str">
            <v/>
          </cell>
        </row>
        <row r="510">
          <cell r="I510" t="str">
            <v/>
          </cell>
        </row>
        <row r="511">
          <cell r="I511" t="str">
            <v/>
          </cell>
        </row>
        <row r="512">
          <cell r="I512" t="str">
            <v/>
          </cell>
        </row>
        <row r="513">
          <cell r="I513" t="str">
            <v/>
          </cell>
        </row>
        <row r="514">
          <cell r="I514" t="str">
            <v/>
          </cell>
        </row>
        <row r="515">
          <cell r="I515" t="str">
            <v/>
          </cell>
        </row>
        <row r="516">
          <cell r="I516" t="str">
            <v/>
          </cell>
        </row>
        <row r="517">
          <cell r="I517" t="str">
            <v/>
          </cell>
        </row>
        <row r="518">
          <cell r="I518" t="str">
            <v/>
          </cell>
        </row>
        <row r="519">
          <cell r="I519" t="str">
            <v/>
          </cell>
        </row>
        <row r="520">
          <cell r="I520" t="str">
            <v/>
          </cell>
        </row>
        <row r="521">
          <cell r="I521" t="str">
            <v/>
          </cell>
        </row>
        <row r="522">
          <cell r="I522" t="str">
            <v/>
          </cell>
        </row>
        <row r="523">
          <cell r="I523" t="str">
            <v/>
          </cell>
        </row>
        <row r="524">
          <cell r="I524" t="str">
            <v/>
          </cell>
        </row>
        <row r="525">
          <cell r="I525" t="str">
            <v/>
          </cell>
        </row>
        <row r="526">
          <cell r="I526" t="str">
            <v/>
          </cell>
        </row>
        <row r="527">
          <cell r="I527" t="str">
            <v/>
          </cell>
        </row>
        <row r="528">
          <cell r="I528" t="str">
            <v/>
          </cell>
        </row>
        <row r="529">
          <cell r="I529" t="str">
            <v/>
          </cell>
        </row>
        <row r="530">
          <cell r="I530" t="str">
            <v/>
          </cell>
        </row>
        <row r="531">
          <cell r="I531" t="str">
            <v/>
          </cell>
        </row>
        <row r="532">
          <cell r="I532" t="str">
            <v/>
          </cell>
        </row>
        <row r="533">
          <cell r="I533" t="str">
            <v/>
          </cell>
        </row>
        <row r="534">
          <cell r="I534" t="str">
            <v/>
          </cell>
        </row>
        <row r="535">
          <cell r="I535" t="str">
            <v/>
          </cell>
        </row>
        <row r="536">
          <cell r="I536" t="str">
            <v/>
          </cell>
        </row>
        <row r="537">
          <cell r="I537" t="str">
            <v/>
          </cell>
        </row>
        <row r="538">
          <cell r="I538" t="str">
            <v/>
          </cell>
        </row>
        <row r="539">
          <cell r="I539" t="str">
            <v/>
          </cell>
        </row>
        <row r="540">
          <cell r="I540" t="str">
            <v/>
          </cell>
        </row>
        <row r="541">
          <cell r="I541" t="str">
            <v/>
          </cell>
        </row>
        <row r="542">
          <cell r="I542" t="str">
            <v/>
          </cell>
        </row>
        <row r="543">
          <cell r="I543" t="str">
            <v/>
          </cell>
        </row>
        <row r="544">
          <cell r="I544" t="str">
            <v/>
          </cell>
        </row>
        <row r="545">
          <cell r="I545" t="str">
            <v/>
          </cell>
        </row>
        <row r="546">
          <cell r="I546" t="str">
            <v/>
          </cell>
        </row>
        <row r="547">
          <cell r="I547" t="str">
            <v/>
          </cell>
        </row>
        <row r="548">
          <cell r="I548" t="str">
            <v/>
          </cell>
        </row>
        <row r="549">
          <cell r="I549" t="str">
            <v/>
          </cell>
        </row>
        <row r="550">
          <cell r="I550" t="str">
            <v/>
          </cell>
        </row>
        <row r="551">
          <cell r="I551" t="str">
            <v/>
          </cell>
        </row>
        <row r="552">
          <cell r="I552" t="str">
            <v/>
          </cell>
        </row>
        <row r="553">
          <cell r="I553" t="str">
            <v/>
          </cell>
        </row>
        <row r="554">
          <cell r="I554" t="str">
            <v/>
          </cell>
        </row>
        <row r="555">
          <cell r="I555" t="str">
            <v/>
          </cell>
        </row>
        <row r="556">
          <cell r="I556" t="str">
            <v/>
          </cell>
        </row>
        <row r="557">
          <cell r="I557" t="str">
            <v/>
          </cell>
        </row>
        <row r="558">
          <cell r="I558" t="str">
            <v/>
          </cell>
        </row>
        <row r="559">
          <cell r="I559" t="str">
            <v/>
          </cell>
        </row>
        <row r="560">
          <cell r="I560" t="str">
            <v/>
          </cell>
        </row>
        <row r="561">
          <cell r="I561" t="str">
            <v/>
          </cell>
        </row>
        <row r="562">
          <cell r="I562" t="str">
            <v/>
          </cell>
        </row>
        <row r="563">
          <cell r="I563" t="str">
            <v/>
          </cell>
        </row>
        <row r="564">
          <cell r="I564" t="str">
            <v/>
          </cell>
        </row>
        <row r="565">
          <cell r="I565" t="str">
            <v/>
          </cell>
        </row>
        <row r="566">
          <cell r="I566" t="str">
            <v/>
          </cell>
        </row>
        <row r="567">
          <cell r="I567" t="str">
            <v/>
          </cell>
        </row>
        <row r="568">
          <cell r="I568" t="str">
            <v/>
          </cell>
        </row>
        <row r="569">
          <cell r="I569" t="str">
            <v/>
          </cell>
        </row>
        <row r="570">
          <cell r="I570" t="str">
            <v/>
          </cell>
        </row>
        <row r="571">
          <cell r="I571" t="str">
            <v/>
          </cell>
        </row>
        <row r="572">
          <cell r="I572" t="str">
            <v/>
          </cell>
        </row>
        <row r="573">
          <cell r="I573" t="str">
            <v/>
          </cell>
        </row>
        <row r="574">
          <cell r="I574" t="str">
            <v/>
          </cell>
        </row>
        <row r="575">
          <cell r="I575" t="str">
            <v/>
          </cell>
        </row>
        <row r="576">
          <cell r="I576" t="str">
            <v/>
          </cell>
        </row>
        <row r="577">
          <cell r="I577" t="str">
            <v/>
          </cell>
        </row>
        <row r="578">
          <cell r="I578" t="str">
            <v/>
          </cell>
        </row>
        <row r="579">
          <cell r="I579" t="str">
            <v/>
          </cell>
        </row>
        <row r="580">
          <cell r="I580" t="str">
            <v/>
          </cell>
        </row>
        <row r="581">
          <cell r="I581" t="str">
            <v/>
          </cell>
        </row>
        <row r="582">
          <cell r="I582" t="str">
            <v/>
          </cell>
        </row>
        <row r="583">
          <cell r="I583" t="str">
            <v/>
          </cell>
        </row>
        <row r="584">
          <cell r="I584" t="str">
            <v/>
          </cell>
        </row>
        <row r="585">
          <cell r="I585" t="str">
            <v/>
          </cell>
        </row>
        <row r="586">
          <cell r="I586" t="str">
            <v/>
          </cell>
        </row>
        <row r="587">
          <cell r="I587" t="str">
            <v/>
          </cell>
        </row>
        <row r="588">
          <cell r="I588" t="str">
            <v/>
          </cell>
        </row>
        <row r="589">
          <cell r="I589" t="str">
            <v/>
          </cell>
        </row>
        <row r="590">
          <cell r="I590" t="str">
            <v/>
          </cell>
        </row>
        <row r="591">
          <cell r="I591" t="str">
            <v/>
          </cell>
        </row>
        <row r="592">
          <cell r="I592" t="str">
            <v/>
          </cell>
        </row>
        <row r="593">
          <cell r="I593" t="str">
            <v/>
          </cell>
        </row>
        <row r="594">
          <cell r="I594" t="str">
            <v/>
          </cell>
        </row>
        <row r="595">
          <cell r="I595" t="str">
            <v/>
          </cell>
        </row>
        <row r="596">
          <cell r="I596" t="str">
            <v/>
          </cell>
        </row>
        <row r="597">
          <cell r="I597" t="str">
            <v/>
          </cell>
        </row>
        <row r="598">
          <cell r="I598" t="str">
            <v/>
          </cell>
        </row>
        <row r="599">
          <cell r="I599" t="str">
            <v/>
          </cell>
        </row>
        <row r="600">
          <cell r="I600" t="str">
            <v/>
          </cell>
        </row>
        <row r="601">
          <cell r="I601" t="str">
            <v/>
          </cell>
        </row>
        <row r="602">
          <cell r="I602" t="str">
            <v/>
          </cell>
        </row>
        <row r="603">
          <cell r="I603" t="str">
            <v/>
          </cell>
        </row>
        <row r="604">
          <cell r="I604" t="str">
            <v/>
          </cell>
        </row>
        <row r="605">
          <cell r="I605" t="str">
            <v/>
          </cell>
        </row>
        <row r="606">
          <cell r="I606" t="str">
            <v/>
          </cell>
        </row>
        <row r="607">
          <cell r="I607" t="str">
            <v/>
          </cell>
        </row>
        <row r="608">
          <cell r="I608" t="str">
            <v/>
          </cell>
        </row>
        <row r="609">
          <cell r="I609" t="str">
            <v/>
          </cell>
        </row>
        <row r="610">
          <cell r="I610" t="str">
            <v/>
          </cell>
        </row>
        <row r="611">
          <cell r="I611" t="str">
            <v/>
          </cell>
        </row>
        <row r="612">
          <cell r="I612" t="str">
            <v/>
          </cell>
        </row>
        <row r="613">
          <cell r="I613" t="str">
            <v/>
          </cell>
        </row>
        <row r="614">
          <cell r="I614" t="str">
            <v/>
          </cell>
        </row>
        <row r="615">
          <cell r="I615" t="str">
            <v/>
          </cell>
        </row>
        <row r="616">
          <cell r="I616" t="str">
            <v/>
          </cell>
        </row>
        <row r="617">
          <cell r="I617" t="str">
            <v/>
          </cell>
        </row>
        <row r="618">
          <cell r="I618" t="str">
            <v/>
          </cell>
        </row>
        <row r="619">
          <cell r="A619" t="str">
            <v>BEGIN EQUIPMENT RATES HERE</v>
          </cell>
        </row>
        <row r="620">
          <cell r="A620">
            <v>8490</v>
          </cell>
          <cell r="C620" t="str">
            <v>hour</v>
          </cell>
          <cell r="D620">
            <v>8.25</v>
          </cell>
          <cell r="E620" t="str">
            <v>Max. Platform Height - Articulated, Telescoping, Scissor.</v>
          </cell>
          <cell r="I620" t="str">
            <v>Aerial Lift, Self-Propelled to 15 HP/37 ft</v>
          </cell>
        </row>
        <row r="621">
          <cell r="A621">
            <v>8491</v>
          </cell>
          <cell r="C621" t="str">
            <v>hour</v>
          </cell>
          <cell r="D621">
            <v>12.25</v>
          </cell>
          <cell r="E621" t="str">
            <v>Max. Platform Height - Articulated, Telescoping, Scissor.</v>
          </cell>
          <cell r="I621" t="str">
            <v>Aerial Lift, Self-Propelled to 30 HP/60 ft</v>
          </cell>
        </row>
        <row r="622">
          <cell r="A622">
            <v>8492</v>
          </cell>
          <cell r="C622" t="str">
            <v>hour</v>
          </cell>
          <cell r="D622">
            <v>21</v>
          </cell>
          <cell r="E622" t="str">
            <v>Max. Platform Height - Articulated, Telescoping, Scissor.</v>
          </cell>
          <cell r="I622" t="str">
            <v>Aerial Lift, Self-Propelled to 50 HP/70 ft</v>
          </cell>
        </row>
        <row r="623">
          <cell r="A623">
            <v>8493</v>
          </cell>
          <cell r="C623" t="str">
            <v>hour</v>
          </cell>
          <cell r="D623">
            <v>55</v>
          </cell>
          <cell r="E623" t="str">
            <v>Max. Platform Height - Articulated and Telescoping.</v>
          </cell>
          <cell r="I623" t="str">
            <v>Aerial Lift, Self-Propelled to 85 HP/125 ft</v>
          </cell>
        </row>
        <row r="624">
          <cell r="A624">
            <v>8494</v>
          </cell>
          <cell r="C624" t="str">
            <v>hour</v>
          </cell>
          <cell r="D624">
            <v>67</v>
          </cell>
          <cell r="E624" t="str">
            <v>Max. Platform Height - Articulated and Telescoping.</v>
          </cell>
          <cell r="I624" t="str">
            <v>Aerial Lift, Self-Propelled to 130 HP/150 ft</v>
          </cell>
        </row>
        <row r="625">
          <cell r="A625">
            <v>8486</v>
          </cell>
          <cell r="C625" t="str">
            <v>hour</v>
          </cell>
          <cell r="D625">
            <v>6.75</v>
          </cell>
          <cell r="E625" t="str">
            <v>Max. Platform Height - Articulated and Telescoping. Add to Truck rate for total rate.</v>
          </cell>
          <cell r="I625" t="str">
            <v>Aerial Lift, Truck Mntd  - 40 ft</v>
          </cell>
        </row>
        <row r="626">
          <cell r="A626">
            <v>8487</v>
          </cell>
          <cell r="C626" t="str">
            <v>hour</v>
          </cell>
          <cell r="D626">
            <v>12.25</v>
          </cell>
          <cell r="E626" t="str">
            <v>Max. Platform Height - Articulated and Telescoping. Add to Truck rate for total rate.</v>
          </cell>
          <cell r="I626" t="str">
            <v>Aerial Lift, Truck Mntd  - 61 ft</v>
          </cell>
        </row>
        <row r="627">
          <cell r="A627">
            <v>8488</v>
          </cell>
          <cell r="C627" t="str">
            <v>hour</v>
          </cell>
          <cell r="D627">
            <v>23.5</v>
          </cell>
          <cell r="E627" t="str">
            <v>Max. Platform Height - Articulated and Telescoping. Add to Truck rate for total rate.</v>
          </cell>
          <cell r="I627" t="str">
            <v>Aerial Lift, Truck Mntd  - 80 ft</v>
          </cell>
        </row>
        <row r="628">
          <cell r="A628">
            <v>8489</v>
          </cell>
          <cell r="C628" t="str">
            <v>hour</v>
          </cell>
          <cell r="D628">
            <v>34</v>
          </cell>
          <cell r="E628" t="str">
            <v>Max. Platform Height - Articulated and Telescoping. Add to Truck rate for total rate.</v>
          </cell>
          <cell r="I628" t="str">
            <v>Aerial Lift, Truck Mntd  - 100 ft</v>
          </cell>
        </row>
        <row r="629">
          <cell r="A629">
            <v>8010</v>
          </cell>
          <cell r="C629" t="str">
            <v>hour</v>
          </cell>
          <cell r="D629">
            <v>1.5</v>
          </cell>
          <cell r="E629" t="str">
            <v>Air Delivery - Hoses included</v>
          </cell>
          <cell r="I629" t="str">
            <v>Air Compressor to 10 HP/41 cfm</v>
          </cell>
        </row>
        <row r="630">
          <cell r="A630">
            <v>8011</v>
          </cell>
          <cell r="C630" t="str">
            <v>hour</v>
          </cell>
          <cell r="D630">
            <v>7</v>
          </cell>
          <cell r="E630" t="str">
            <v>Air Delivery - Hoses included</v>
          </cell>
          <cell r="I630" t="str">
            <v>Air Compressor to 30 HP/103 cfm</v>
          </cell>
        </row>
        <row r="631">
          <cell r="A631">
            <v>8012</v>
          </cell>
          <cell r="C631" t="str">
            <v>hour</v>
          </cell>
          <cell r="D631">
            <v>9.25</v>
          </cell>
          <cell r="E631" t="str">
            <v>Air Delivery - Hoses included</v>
          </cell>
          <cell r="I631" t="str">
            <v>Air Compressor to 50 HP/130 cfm</v>
          </cell>
        </row>
        <row r="632">
          <cell r="A632">
            <v>8013</v>
          </cell>
          <cell r="C632" t="str">
            <v>hour</v>
          </cell>
          <cell r="D632">
            <v>20</v>
          </cell>
          <cell r="E632" t="str">
            <v>Air Delivery - Hoses included</v>
          </cell>
          <cell r="I632" t="str">
            <v>Air Compressor to 90 HP/175 cfm</v>
          </cell>
        </row>
        <row r="633">
          <cell r="A633">
            <v>8014</v>
          </cell>
          <cell r="C633" t="str">
            <v>hour</v>
          </cell>
          <cell r="D633">
            <v>27.5</v>
          </cell>
          <cell r="E633" t="str">
            <v>Air Delivery - Hoses included</v>
          </cell>
          <cell r="I633" t="str">
            <v>Air Compressor to 145 HP/400 cfm</v>
          </cell>
        </row>
        <row r="634">
          <cell r="A634">
            <v>8015</v>
          </cell>
          <cell r="C634" t="str">
            <v>hour</v>
          </cell>
          <cell r="D634">
            <v>45.5</v>
          </cell>
          <cell r="E634" t="str">
            <v>Air Delivery - Hoses included</v>
          </cell>
          <cell r="I634" t="str">
            <v>Air Compressor to 230 HP/575 cfm</v>
          </cell>
        </row>
        <row r="635">
          <cell r="A635">
            <v>8016</v>
          </cell>
          <cell r="C635" t="str">
            <v>hour</v>
          </cell>
          <cell r="D635">
            <v>51</v>
          </cell>
          <cell r="E635" t="str">
            <v>Air Delivery - Hoses included</v>
          </cell>
          <cell r="I635" t="str">
            <v>Air Compressor to 355 HP/1100 cfm</v>
          </cell>
        </row>
        <row r="636">
          <cell r="A636">
            <v>8017</v>
          </cell>
          <cell r="C636" t="str">
            <v>hour</v>
          </cell>
          <cell r="D636">
            <v>80</v>
          </cell>
          <cell r="E636" t="str">
            <v>Air Delivery - Hoses included</v>
          </cell>
          <cell r="I636" t="str">
            <v>Air Compressor to 500 HP/1600 cfm</v>
          </cell>
        </row>
        <row r="637">
          <cell r="A637">
            <v>8040</v>
          </cell>
          <cell r="C637" t="str">
            <v>hour</v>
          </cell>
          <cell r="D637">
            <v>25.5</v>
          </cell>
          <cell r="I637" t="str">
            <v>Ambulance to 150 HP</v>
          </cell>
        </row>
        <row r="638">
          <cell r="A638">
            <v>8041</v>
          </cell>
          <cell r="C638" t="str">
            <v>hour</v>
          </cell>
          <cell r="D638">
            <v>32.5</v>
          </cell>
          <cell r="I638" t="str">
            <v>Ambulance to 210 HP</v>
          </cell>
        </row>
        <row r="639">
          <cell r="A639">
            <v>8060</v>
          </cell>
          <cell r="C639" t="str">
            <v>hour</v>
          </cell>
          <cell r="D639">
            <v>1.3</v>
          </cell>
          <cell r="E639" t="str">
            <v>Hole Diameter</v>
          </cell>
          <cell r="I639" t="str">
            <v>Auger, Portable to 6 HP/16 in</v>
          </cell>
        </row>
        <row r="640">
          <cell r="A640">
            <v>8061</v>
          </cell>
          <cell r="C640" t="str">
            <v>hour</v>
          </cell>
          <cell r="D640">
            <v>3.5</v>
          </cell>
          <cell r="E640" t="str">
            <v>Hole Diameter</v>
          </cell>
          <cell r="I640" t="str">
            <v>Auger, Portable to 13 HP/18 in</v>
          </cell>
        </row>
        <row r="641">
          <cell r="A641">
            <v>8062</v>
          </cell>
          <cell r="C641" t="str">
            <v>hour</v>
          </cell>
          <cell r="D641">
            <v>1.3</v>
          </cell>
          <cell r="E641" t="str">
            <v>Max. Auger Diameter - Includes digger, boom and mounting hardware. Add to Tractor rate for total rate.</v>
          </cell>
          <cell r="I641" t="str">
            <v>Auger, Tractor Mntd to 13 HP/36 in</v>
          </cell>
        </row>
        <row r="642">
          <cell r="A642">
            <v>8063</v>
          </cell>
          <cell r="C642" t="str">
            <v>hour</v>
          </cell>
          <cell r="D642">
            <v>29</v>
          </cell>
          <cell r="E642" t="str">
            <v>Max. Auger Size - Includes digger, boom and mounting hardware. Add to Truck rate for total rate.</v>
          </cell>
          <cell r="I642" t="str">
            <v>Auger, Truck Mntd to 100 HP/24 in</v>
          </cell>
        </row>
        <row r="643">
          <cell r="A643">
            <v>8070</v>
          </cell>
          <cell r="C643" t="str">
            <v>mile</v>
          </cell>
          <cell r="D643">
            <v>0.5</v>
          </cell>
          <cell r="E643" t="str">
            <v>Transporting people</v>
          </cell>
          <cell r="I643" t="str">
            <v>Automobile  - Transporting people to 130 HP</v>
          </cell>
        </row>
        <row r="644">
          <cell r="A644">
            <v>8071</v>
          </cell>
          <cell r="C644" t="str">
            <v>hour</v>
          </cell>
          <cell r="D644">
            <v>13</v>
          </cell>
          <cell r="E644" t="str">
            <v>Transporting cargo</v>
          </cell>
          <cell r="I644" t="str">
            <v>Automobile  - Transporting cargo to 130 HP</v>
          </cell>
        </row>
        <row r="645">
          <cell r="A645">
            <v>8072</v>
          </cell>
          <cell r="C645" t="str">
            <v>mile</v>
          </cell>
          <cell r="D645">
            <v>0.6</v>
          </cell>
          <cell r="E645" t="str">
            <v>Patrolling</v>
          </cell>
          <cell r="I645" t="str">
            <v>Automobile, Police  - Patrolling to 250 HP</v>
          </cell>
        </row>
        <row r="646">
          <cell r="A646">
            <v>8073</v>
          </cell>
          <cell r="C646" t="str">
            <v>hour</v>
          </cell>
          <cell r="D646">
            <v>16.25</v>
          </cell>
          <cell r="E646" t="str">
            <v>Stationary with engine running</v>
          </cell>
          <cell r="I646" t="str">
            <v>Automobile, Police  - Stationary with engine running to 250 HP</v>
          </cell>
        </row>
        <row r="647">
          <cell r="A647">
            <v>8110</v>
          </cell>
          <cell r="C647" t="str">
            <v>hour</v>
          </cell>
          <cell r="D647">
            <v>34</v>
          </cell>
          <cell r="E647" t="str">
            <v>Size</v>
          </cell>
          <cell r="I647" t="str">
            <v>Barge, Deck  - 50'x35'x7.25'</v>
          </cell>
        </row>
        <row r="648">
          <cell r="A648">
            <v>8111</v>
          </cell>
          <cell r="C648" t="str">
            <v>hour</v>
          </cell>
          <cell r="D648">
            <v>49</v>
          </cell>
          <cell r="E648" t="str">
            <v>Size</v>
          </cell>
          <cell r="I648" t="str">
            <v>Barge, Deck  - 50'x35'x9'</v>
          </cell>
        </row>
        <row r="649">
          <cell r="A649">
            <v>8112</v>
          </cell>
          <cell r="C649" t="str">
            <v>hour</v>
          </cell>
          <cell r="D649">
            <v>60</v>
          </cell>
          <cell r="E649" t="str">
            <v>Size</v>
          </cell>
          <cell r="I649" t="str">
            <v>Barge, Deck  - 120'x45'x10'</v>
          </cell>
        </row>
        <row r="650">
          <cell r="A650">
            <v>8113</v>
          </cell>
          <cell r="C650" t="str">
            <v>hour</v>
          </cell>
          <cell r="D650">
            <v>75</v>
          </cell>
          <cell r="E650" t="str">
            <v>Size</v>
          </cell>
          <cell r="I650" t="str">
            <v>Barge, Deck  - 160'x45'x11'</v>
          </cell>
        </row>
        <row r="651">
          <cell r="A651">
            <v>8050</v>
          </cell>
          <cell r="C651" t="str">
            <v>hour</v>
          </cell>
          <cell r="D651">
            <v>3.15</v>
          </cell>
          <cell r="E651" t="str">
            <v>Trailer Mounted</v>
          </cell>
          <cell r="I651" t="str">
            <v>Board, Arrow  - Trailer Mounted to 8 HP</v>
          </cell>
        </row>
        <row r="652">
          <cell r="A652">
            <v>8051</v>
          </cell>
          <cell r="C652" t="str">
            <v>hour</v>
          </cell>
          <cell r="D652">
            <v>8.5</v>
          </cell>
          <cell r="E652" t="str">
            <v>Trailer Mounted</v>
          </cell>
          <cell r="I652" t="str">
            <v>Board, Message  - Trailer Mounted to 5 HP</v>
          </cell>
        </row>
        <row r="653">
          <cell r="A653">
            <v>8133</v>
          </cell>
          <cell r="C653" t="str">
            <v>hour</v>
          </cell>
          <cell r="D653">
            <v>150</v>
          </cell>
          <cell r="E653" t="str">
            <v>Size - Flat hull</v>
          </cell>
          <cell r="I653" t="str">
            <v>Boat, Push to 435 HP/45'x21'x6'</v>
          </cell>
        </row>
        <row r="654">
          <cell r="A654">
            <v>8134</v>
          </cell>
          <cell r="C654" t="str">
            <v>hour</v>
          </cell>
          <cell r="D654">
            <v>200</v>
          </cell>
          <cell r="E654" t="str">
            <v>Size - Flat hull</v>
          </cell>
          <cell r="I654" t="str">
            <v>Boat, Push to 525 HP/54'x21'x6'</v>
          </cell>
        </row>
        <row r="655">
          <cell r="A655">
            <v>8135</v>
          </cell>
          <cell r="C655" t="str">
            <v>hour</v>
          </cell>
          <cell r="D655">
            <v>250</v>
          </cell>
          <cell r="E655" t="str">
            <v>Size - Flat hull</v>
          </cell>
          <cell r="I655" t="str">
            <v>Boat, Push to 705 HP/58'x24'x7.5'</v>
          </cell>
        </row>
        <row r="656">
          <cell r="A656">
            <v>8136</v>
          </cell>
          <cell r="C656" t="str">
            <v>hour</v>
          </cell>
          <cell r="D656">
            <v>300</v>
          </cell>
          <cell r="E656" t="str">
            <v>Size - Flat hull</v>
          </cell>
          <cell r="I656" t="str">
            <v>Boat, Push to 870 HP/64'x25'x8'</v>
          </cell>
        </row>
        <row r="657">
          <cell r="A657">
            <v>8130</v>
          </cell>
          <cell r="C657" t="str">
            <v>hour</v>
          </cell>
          <cell r="D657">
            <v>0.85</v>
          </cell>
          <cell r="E657" t="str">
            <v>Heavy duty</v>
          </cell>
          <cell r="I657" t="str">
            <v>Boat, Row - Heavy duty</v>
          </cell>
        </row>
        <row r="658">
          <cell r="A658">
            <v>8131</v>
          </cell>
          <cell r="C658" t="str">
            <v>hour</v>
          </cell>
          <cell r="D658">
            <v>14</v>
          </cell>
          <cell r="E658" t="str">
            <v>Size - Outboard</v>
          </cell>
          <cell r="I658" t="str">
            <v>Boat, Runabout to 50 HP/13'x5'</v>
          </cell>
        </row>
        <row r="659">
          <cell r="A659">
            <v>8132</v>
          </cell>
          <cell r="C659" t="str">
            <v>hour</v>
          </cell>
          <cell r="D659">
            <v>26</v>
          </cell>
          <cell r="E659" t="str">
            <v>Size - Inboard with 360 degree drive</v>
          </cell>
          <cell r="I659" t="str">
            <v>Boat, Tender to 100 HP/14'x7'</v>
          </cell>
        </row>
        <row r="660">
          <cell r="A660">
            <v>8120</v>
          </cell>
          <cell r="C660" t="str">
            <v>hour</v>
          </cell>
          <cell r="D660">
            <v>250</v>
          </cell>
          <cell r="E660" t="str">
            <v>Size - Steel</v>
          </cell>
          <cell r="I660" t="str">
            <v>Boat, Tow to 870 HP/55'x20'x5'</v>
          </cell>
        </row>
        <row r="661">
          <cell r="A661">
            <v>8121</v>
          </cell>
          <cell r="C661" t="str">
            <v>hour</v>
          </cell>
          <cell r="D661">
            <v>300</v>
          </cell>
          <cell r="E661" t="str">
            <v>Size - Steel</v>
          </cell>
          <cell r="I661" t="str">
            <v>Boat, Tow to 1050 HP/60'x21'x5'</v>
          </cell>
        </row>
        <row r="662">
          <cell r="A662">
            <v>8122</v>
          </cell>
          <cell r="C662" t="str">
            <v>hour</v>
          </cell>
          <cell r="D662">
            <v>450</v>
          </cell>
          <cell r="E662" t="str">
            <v>Size - Steel</v>
          </cell>
          <cell r="I662" t="str">
            <v>Boat, Tow to 1350 HP/70'x30'x7.5'</v>
          </cell>
        </row>
        <row r="663">
          <cell r="A663">
            <v>8123</v>
          </cell>
          <cell r="C663" t="str">
            <v>hour</v>
          </cell>
          <cell r="D663">
            <v>830</v>
          </cell>
          <cell r="E663" t="str">
            <v>Size - Steel</v>
          </cell>
          <cell r="I663" t="str">
            <v>Boat, Tow to 2000 HP/120'x34'x8'</v>
          </cell>
        </row>
        <row r="664">
          <cell r="A664">
            <v>8140</v>
          </cell>
          <cell r="C664" t="str">
            <v>hour</v>
          </cell>
          <cell r="D664">
            <v>33.5</v>
          </cell>
          <cell r="E664" t="str">
            <v>Length</v>
          </cell>
          <cell r="I664" t="str">
            <v>Boat, Tug to 100 HP/16 ft</v>
          </cell>
        </row>
        <row r="665">
          <cell r="A665">
            <v>8141</v>
          </cell>
          <cell r="C665" t="str">
            <v>hour</v>
          </cell>
          <cell r="D665">
            <v>53</v>
          </cell>
          <cell r="E665" t="str">
            <v>Length</v>
          </cell>
          <cell r="I665" t="str">
            <v>Boat, Tug to 175 HP/18 ft</v>
          </cell>
        </row>
        <row r="666">
          <cell r="A666">
            <v>8142</v>
          </cell>
          <cell r="C666" t="str">
            <v>hour</v>
          </cell>
          <cell r="D666">
            <v>65</v>
          </cell>
          <cell r="E666" t="str">
            <v>Length</v>
          </cell>
          <cell r="I666" t="str">
            <v>Boat, Tug to 250 HP/26 ft</v>
          </cell>
        </row>
        <row r="667">
          <cell r="A667">
            <v>8143</v>
          </cell>
          <cell r="C667" t="str">
            <v>hour</v>
          </cell>
          <cell r="D667">
            <v>150</v>
          </cell>
          <cell r="E667" t="str">
            <v>Length</v>
          </cell>
          <cell r="I667" t="str">
            <v>Boat, Tug to 380 HP/40 ft</v>
          </cell>
        </row>
        <row r="668">
          <cell r="A668">
            <v>8144</v>
          </cell>
          <cell r="C668" t="str">
            <v>hour</v>
          </cell>
          <cell r="D668">
            <v>225</v>
          </cell>
          <cell r="E668" t="str">
            <v>Length</v>
          </cell>
          <cell r="I668" t="str">
            <v>Boat, Tug to 700 HP/51 ft</v>
          </cell>
        </row>
        <row r="669">
          <cell r="A669">
            <v>8419</v>
          </cell>
          <cell r="C669" t="str">
            <v>hour</v>
          </cell>
          <cell r="D669">
            <v>0.65</v>
          </cell>
          <cell r="E669" t="str">
            <v>Weight</v>
          </cell>
          <cell r="I669" t="str">
            <v>Breaker, Pavement, Hand-Held  - 25-90 lb</v>
          </cell>
        </row>
        <row r="670">
          <cell r="A670">
            <v>8420</v>
          </cell>
          <cell r="C670" t="str">
            <v>hour</v>
          </cell>
          <cell r="D670">
            <v>31.25</v>
          </cell>
          <cell r="I670" t="str">
            <v>Breaker, Pavement to 70 HP/</v>
          </cell>
        </row>
        <row r="671">
          <cell r="A671">
            <v>8150</v>
          </cell>
          <cell r="C671" t="str">
            <v>hour</v>
          </cell>
          <cell r="D671">
            <v>12.3</v>
          </cell>
          <cell r="E671" t="str">
            <v>Broom Length</v>
          </cell>
          <cell r="I671" t="str">
            <v>Broom, Pavement to 35 HP/72 in</v>
          </cell>
        </row>
        <row r="672">
          <cell r="A672">
            <v>8151</v>
          </cell>
          <cell r="C672" t="str">
            <v>hour</v>
          </cell>
          <cell r="D672">
            <v>19.75</v>
          </cell>
          <cell r="E672" t="str">
            <v>Broom Length</v>
          </cell>
          <cell r="I672" t="str">
            <v>Broom, Pavement to 100 HP/96 in</v>
          </cell>
        </row>
        <row r="673">
          <cell r="A673">
            <v>8153</v>
          </cell>
          <cell r="C673" t="str">
            <v>hour</v>
          </cell>
          <cell r="D673">
            <v>6</v>
          </cell>
          <cell r="E673" t="str">
            <v>Broom Length - Add to Prime Mover rate for total rate.</v>
          </cell>
          <cell r="I673" t="str">
            <v>Broom, Pavement, Mntd to 18 HP/72 in</v>
          </cell>
        </row>
        <row r="674">
          <cell r="A674">
            <v>8154</v>
          </cell>
          <cell r="C674" t="str">
            <v>hour</v>
          </cell>
          <cell r="D674">
            <v>10.25</v>
          </cell>
          <cell r="E674" t="str">
            <v>Broom Length - Add to Prime Mover rate for total rate.</v>
          </cell>
          <cell r="I674" t="str">
            <v>Broom, Pavement, Pull to 20 HP/84 in</v>
          </cell>
        </row>
        <row r="675">
          <cell r="A675">
            <v>8270</v>
          </cell>
          <cell r="C675" t="str">
            <v>hour</v>
          </cell>
          <cell r="D675">
            <v>3.6</v>
          </cell>
          <cell r="E675" t="str">
            <v>Capacity - Includes teeth. Does not include Clamshell &amp; Dragline.</v>
          </cell>
          <cell r="I675" t="str">
            <v>Bucket, Clamshell  - 1.0 CY</v>
          </cell>
        </row>
        <row r="676">
          <cell r="A676">
            <v>8271</v>
          </cell>
          <cell r="C676" t="str">
            <v>hour</v>
          </cell>
          <cell r="D676">
            <v>6.75</v>
          </cell>
          <cell r="E676" t="str">
            <v>Capacity - Includes teeth. Does not include Clamshell &amp; Dragline.</v>
          </cell>
          <cell r="I676" t="str">
            <v>Bucket, Clamshell  - 2.5 CY</v>
          </cell>
        </row>
        <row r="677">
          <cell r="A677">
            <v>8272</v>
          </cell>
          <cell r="C677" t="str">
            <v>hour</v>
          </cell>
          <cell r="D677">
            <v>11.25</v>
          </cell>
          <cell r="E677" t="str">
            <v>Capacity - Includes teeth. Does not include Clamshell &amp; Dragline.</v>
          </cell>
          <cell r="I677" t="str">
            <v>Bucket, Clamshell  - 5.0 CY</v>
          </cell>
        </row>
        <row r="678">
          <cell r="A678">
            <v>8273</v>
          </cell>
          <cell r="C678" t="str">
            <v>hour</v>
          </cell>
          <cell r="D678">
            <v>14.5</v>
          </cell>
          <cell r="E678" t="str">
            <v>Capacity - Includes teeth. Does not include Clamshell &amp; Dragline.</v>
          </cell>
          <cell r="I678" t="str">
            <v>Bucket, Clamshell  - 7.5 CY</v>
          </cell>
        </row>
        <row r="679">
          <cell r="A679">
            <v>8275</v>
          </cell>
          <cell r="C679" t="str">
            <v>hour</v>
          </cell>
          <cell r="D679">
            <v>2.9</v>
          </cell>
          <cell r="E679" t="str">
            <v>Capacity - Does not include Clamshell &amp; Dragline.</v>
          </cell>
          <cell r="I679" t="str">
            <v>Bucket, Dragline  - 2.0 CY</v>
          </cell>
        </row>
        <row r="680">
          <cell r="A680">
            <v>8276</v>
          </cell>
          <cell r="C680" t="str">
            <v>hour</v>
          </cell>
          <cell r="D680">
            <v>6.5</v>
          </cell>
          <cell r="E680" t="str">
            <v>Capacity - Does not include Clamshell &amp; Dragline.</v>
          </cell>
          <cell r="I680" t="str">
            <v>Bucket, Dragline  - 5.0 CY</v>
          </cell>
        </row>
        <row r="681">
          <cell r="A681">
            <v>8277</v>
          </cell>
          <cell r="C681" t="str">
            <v>hour</v>
          </cell>
          <cell r="D681">
            <v>10.5</v>
          </cell>
          <cell r="E681" t="str">
            <v>Capacity - Does not include Clamshell &amp; Dragline.</v>
          </cell>
          <cell r="I681" t="str">
            <v>Bucket, Dragline  - 10 CY</v>
          </cell>
        </row>
        <row r="682">
          <cell r="A682">
            <v>8278</v>
          </cell>
          <cell r="C682" t="str">
            <v>hour</v>
          </cell>
          <cell r="D682">
            <v>13.5</v>
          </cell>
          <cell r="E682" t="str">
            <v>Capacity - Does not include Clamshell &amp; Dragline.</v>
          </cell>
          <cell r="I682" t="str">
            <v>Bucket, Dragline  - 14 CY</v>
          </cell>
        </row>
        <row r="683">
          <cell r="A683">
            <v>8180</v>
          </cell>
          <cell r="C683" t="str">
            <v>hour</v>
          </cell>
          <cell r="D683">
            <v>20</v>
          </cell>
          <cell r="I683" t="str">
            <v>Bus to 150 HP</v>
          </cell>
        </row>
        <row r="684">
          <cell r="A684">
            <v>8181</v>
          </cell>
          <cell r="C684" t="str">
            <v>hour</v>
          </cell>
          <cell r="D684">
            <v>23</v>
          </cell>
          <cell r="I684" t="str">
            <v>Bus to 210 HP</v>
          </cell>
        </row>
        <row r="685">
          <cell r="A685">
            <v>8182</v>
          </cell>
          <cell r="C685" t="str">
            <v>hour</v>
          </cell>
          <cell r="D685">
            <v>27</v>
          </cell>
          <cell r="I685" t="str">
            <v>Bus to 300 HP</v>
          </cell>
        </row>
        <row r="686">
          <cell r="A686">
            <v>8190</v>
          </cell>
          <cell r="C686" t="str">
            <v>hour</v>
          </cell>
          <cell r="D686">
            <v>1.75</v>
          </cell>
          <cell r="E686" t="str">
            <v>Bar Length</v>
          </cell>
          <cell r="I686" t="str">
            <v>Chain Saw  - 16 in</v>
          </cell>
        </row>
        <row r="687">
          <cell r="A687">
            <v>8191</v>
          </cell>
          <cell r="C687" t="str">
            <v>hour</v>
          </cell>
          <cell r="D687">
            <v>3.2</v>
          </cell>
          <cell r="E687" t="str">
            <v xml:space="preserve">Bar Length </v>
          </cell>
          <cell r="I687" t="str">
            <v>Chain Saw  - 25 in</v>
          </cell>
        </row>
        <row r="688">
          <cell r="A688">
            <v>8192</v>
          </cell>
          <cell r="C688" t="str">
            <v>hour</v>
          </cell>
          <cell r="D688">
            <v>1.6</v>
          </cell>
          <cell r="E688" t="str">
            <v>Bar Size</v>
          </cell>
          <cell r="I688" t="str">
            <v>Chain Saw, Pole  - 18 in</v>
          </cell>
        </row>
        <row r="689">
          <cell r="A689">
            <v>8200</v>
          </cell>
          <cell r="C689" t="str">
            <v>hour</v>
          </cell>
          <cell r="D689">
            <v>7.5</v>
          </cell>
          <cell r="E689" t="str">
            <v>Chipping Capacity - Trailer Mounted</v>
          </cell>
          <cell r="I689" t="str">
            <v>Chipper, Brush to 35 HP/6 in</v>
          </cell>
        </row>
        <row r="690">
          <cell r="A690">
            <v>8201</v>
          </cell>
          <cell r="C690" t="str">
            <v>hour</v>
          </cell>
          <cell r="D690">
            <v>16</v>
          </cell>
          <cell r="E690" t="str">
            <v>Chipping Capacity - Trailer Mounted</v>
          </cell>
          <cell r="I690" t="str">
            <v>Chipper, Brush to 65 HP/9 in</v>
          </cell>
        </row>
        <row r="691">
          <cell r="A691">
            <v>8202</v>
          </cell>
          <cell r="C691" t="str">
            <v>hour</v>
          </cell>
          <cell r="D691">
            <v>21.75</v>
          </cell>
          <cell r="E691" t="str">
            <v>Chipping Capacity - Trailer Mounted</v>
          </cell>
          <cell r="I691" t="str">
            <v>Chipper, Brush to 100 HP/12 in</v>
          </cell>
        </row>
        <row r="692">
          <cell r="A692">
            <v>8203</v>
          </cell>
          <cell r="C692" t="str">
            <v>hour</v>
          </cell>
          <cell r="D692">
            <v>30.75</v>
          </cell>
          <cell r="E692" t="str">
            <v>Chipping Capacity - Trailer Mounted</v>
          </cell>
          <cell r="I692" t="str">
            <v>Chipper, Brush to 125 HP/15 in</v>
          </cell>
        </row>
        <row r="693">
          <cell r="A693">
            <v>8204</v>
          </cell>
          <cell r="C693" t="str">
            <v>hour</v>
          </cell>
          <cell r="D693">
            <v>45.5</v>
          </cell>
          <cell r="E693" t="str">
            <v>Chipping Capacity - Trailer Mounted</v>
          </cell>
          <cell r="I693" t="str">
            <v>Chipper, Brush to 200 HP/18 in</v>
          </cell>
        </row>
        <row r="694">
          <cell r="A694">
            <v>8210</v>
          </cell>
          <cell r="C694" t="str">
            <v>hour</v>
          </cell>
          <cell r="D694">
            <v>86</v>
          </cell>
          <cell r="E694" t="str">
            <v>Bucket not included in rate</v>
          </cell>
          <cell r="I694" t="str">
            <v>Clamshell &amp; Dragline, Crawler to 235 HP/149,999 lb</v>
          </cell>
        </row>
        <row r="695">
          <cell r="A695">
            <v>8211</v>
          </cell>
          <cell r="C695" t="str">
            <v>hour</v>
          </cell>
          <cell r="D695">
            <v>121</v>
          </cell>
          <cell r="E695" t="str">
            <v>Bucket not included in rate</v>
          </cell>
          <cell r="I695" t="str">
            <v>Clamshell &amp; Dragline, Crawler to 520 HP/250,000 lb</v>
          </cell>
        </row>
        <row r="696">
          <cell r="A696">
            <v>8212</v>
          </cell>
          <cell r="C696" t="str">
            <v>hour</v>
          </cell>
          <cell r="D696">
            <v>130</v>
          </cell>
          <cell r="E696" t="str">
            <v>Bucket not included in rate</v>
          </cell>
          <cell r="I696" t="str">
            <v>Clamshell &amp; Dragline, Truck to 240 HP</v>
          </cell>
        </row>
        <row r="697">
          <cell r="A697">
            <v>8712</v>
          </cell>
          <cell r="C697" t="str">
            <v>hour</v>
          </cell>
          <cell r="D697">
            <v>16</v>
          </cell>
          <cell r="E697" t="str">
            <v>Hopper Capacity - Truck Mounted. Add to Truck rate for total rate.</v>
          </cell>
          <cell r="I697" t="str">
            <v>Cleaner, Sewer/Catch Basin  - 5 CY</v>
          </cell>
        </row>
        <row r="698">
          <cell r="A698">
            <v>8713</v>
          </cell>
          <cell r="C698" t="str">
            <v>hour</v>
          </cell>
          <cell r="D698">
            <v>21.5</v>
          </cell>
          <cell r="E698" t="str">
            <v>Hopper Capacity - Truck Mounted. Add to Truck rate for total rate.</v>
          </cell>
          <cell r="I698" t="str">
            <v>Cleaner, Sewer/Catch Basin  - 14 CY</v>
          </cell>
        </row>
        <row r="699">
          <cell r="A699">
            <v>8220</v>
          </cell>
          <cell r="C699" t="str">
            <v>hour</v>
          </cell>
          <cell r="D699">
            <v>11</v>
          </cell>
          <cell r="I699" t="str">
            <v>Compactor to 10 HP</v>
          </cell>
        </row>
        <row r="700">
          <cell r="A700">
            <v>8221</v>
          </cell>
          <cell r="C700" t="str">
            <v>hour</v>
          </cell>
          <cell r="D700">
            <v>17.5</v>
          </cell>
          <cell r="I700" t="str">
            <v>Compactor, Towed, Vibratory Drum to 45 HP</v>
          </cell>
        </row>
        <row r="701">
          <cell r="A701">
            <v>8222</v>
          </cell>
          <cell r="C701" t="str">
            <v>hour</v>
          </cell>
          <cell r="D701">
            <v>25</v>
          </cell>
          <cell r="I701" t="str">
            <v>Compactor, Vibratory, Drum to 75 HP</v>
          </cell>
        </row>
        <row r="702">
          <cell r="A702">
            <v>8223</v>
          </cell>
          <cell r="C702" t="str">
            <v>hour</v>
          </cell>
          <cell r="D702">
            <v>29</v>
          </cell>
          <cell r="I702" t="str">
            <v>Compactor, Pneumatic, Wheel to 100 HP</v>
          </cell>
        </row>
        <row r="703">
          <cell r="A703">
            <v>8225</v>
          </cell>
          <cell r="C703" t="str">
            <v>hour</v>
          </cell>
          <cell r="D703">
            <v>96</v>
          </cell>
          <cell r="I703" t="str">
            <v>Compactor, Sanitation to 300 HP</v>
          </cell>
        </row>
        <row r="704">
          <cell r="A704">
            <v>8226</v>
          </cell>
          <cell r="C704" t="str">
            <v>hour</v>
          </cell>
          <cell r="D704">
            <v>163</v>
          </cell>
          <cell r="I704" t="str">
            <v>Compactor, Sanitation to 400 HP</v>
          </cell>
        </row>
        <row r="705">
          <cell r="A705">
            <v>8227</v>
          </cell>
          <cell r="C705" t="str">
            <v>hour</v>
          </cell>
          <cell r="D705">
            <v>225</v>
          </cell>
          <cell r="I705" t="str">
            <v>Compactor, Sanitation to 535 HP</v>
          </cell>
        </row>
        <row r="706">
          <cell r="A706">
            <v>8228</v>
          </cell>
          <cell r="C706" t="str">
            <v>hour</v>
          </cell>
          <cell r="D706">
            <v>7.5</v>
          </cell>
          <cell r="E706" t="str">
            <v>Add to Prime Mover rate for total rate</v>
          </cell>
          <cell r="I706" t="str">
            <v>Compactor, Towed, Pneumatic, Wheel  - 10000 lb</v>
          </cell>
        </row>
        <row r="707">
          <cell r="A707">
            <v>8229</v>
          </cell>
          <cell r="C707" t="str">
            <v>hour</v>
          </cell>
          <cell r="D707">
            <v>12.25</v>
          </cell>
          <cell r="E707" t="str">
            <v>Add to Prime Mover rate for total rate</v>
          </cell>
          <cell r="I707" t="str">
            <v>Compactor, Towed, Drum Static  - 20000 lb</v>
          </cell>
        </row>
        <row r="708">
          <cell r="A708">
            <v>8500</v>
          </cell>
          <cell r="C708" t="str">
            <v>hour</v>
          </cell>
          <cell r="D708">
            <v>27</v>
          </cell>
          <cell r="E708" t="str">
            <v>Max. Lift Capacity</v>
          </cell>
          <cell r="I708" t="str">
            <v>Crane to 80 HP/8 MT</v>
          </cell>
        </row>
        <row r="709">
          <cell r="A709">
            <v>8501</v>
          </cell>
          <cell r="C709" t="str">
            <v>hour</v>
          </cell>
          <cell r="D709">
            <v>55</v>
          </cell>
          <cell r="E709" t="str">
            <v>Max. Lift Capacity</v>
          </cell>
          <cell r="I709" t="str">
            <v>Crane to 150 HP/15 MT</v>
          </cell>
        </row>
        <row r="710">
          <cell r="A710">
            <v>8502</v>
          </cell>
          <cell r="C710" t="str">
            <v>hour</v>
          </cell>
          <cell r="D710">
            <v>95</v>
          </cell>
          <cell r="E710" t="str">
            <v>Max. Lift Capacity</v>
          </cell>
          <cell r="I710" t="str">
            <v>Crane to 200 HP/50 MT</v>
          </cell>
        </row>
        <row r="711">
          <cell r="A711">
            <v>8503</v>
          </cell>
          <cell r="C711" t="str">
            <v>hour</v>
          </cell>
          <cell r="D711">
            <v>155</v>
          </cell>
          <cell r="E711" t="str">
            <v>Max. Lift Capacity</v>
          </cell>
          <cell r="I711" t="str">
            <v>Crane to 300 HP/70 MT</v>
          </cell>
        </row>
        <row r="712">
          <cell r="A712">
            <v>8504</v>
          </cell>
          <cell r="C712" t="str">
            <v>hour</v>
          </cell>
          <cell r="D712">
            <v>220</v>
          </cell>
          <cell r="E712" t="str">
            <v>Max. Lift Capacity</v>
          </cell>
          <cell r="I712" t="str">
            <v>Crane to 350 HP/110 MT</v>
          </cell>
        </row>
        <row r="713">
          <cell r="A713">
            <v>8496</v>
          </cell>
          <cell r="C713" t="str">
            <v>hour</v>
          </cell>
          <cell r="D713">
            <v>10</v>
          </cell>
          <cell r="E713" t="str">
            <v>Max. Lift Capacity - Add to Truck rate for total rate.</v>
          </cell>
          <cell r="I713" t="str">
            <v>Crane, Truck Mntd  - 24000 lb</v>
          </cell>
        </row>
        <row r="714">
          <cell r="A714">
            <v>8497</v>
          </cell>
          <cell r="C714" t="str">
            <v>hour</v>
          </cell>
          <cell r="D714">
            <v>16</v>
          </cell>
          <cell r="E714" t="str">
            <v>Max. Lift Capacity - Add to Truck rate for total rate.</v>
          </cell>
          <cell r="I714" t="str">
            <v>Crane, Truck Mntd  - 36000 lb</v>
          </cell>
        </row>
        <row r="715">
          <cell r="A715">
            <v>8498</v>
          </cell>
          <cell r="C715" t="str">
            <v>hour</v>
          </cell>
          <cell r="D715">
            <v>30</v>
          </cell>
          <cell r="E715" t="str">
            <v>Max. Lift Capacity - Add to Truck rate for total rate.</v>
          </cell>
          <cell r="I715" t="str">
            <v>Crane, Truck Mntd  - 60000 lb</v>
          </cell>
        </row>
        <row r="716">
          <cell r="A716">
            <v>8195</v>
          </cell>
          <cell r="C716" t="str">
            <v>hour</v>
          </cell>
          <cell r="D716">
            <v>90</v>
          </cell>
          <cell r="E716" t="str">
            <v>Cutter Size</v>
          </cell>
          <cell r="I716" t="str">
            <v>Cutter, Brush to 150 HP/8 ft</v>
          </cell>
        </row>
        <row r="717">
          <cell r="A717">
            <v>8196</v>
          </cell>
          <cell r="C717" t="str">
            <v>hour</v>
          </cell>
          <cell r="D717">
            <v>100</v>
          </cell>
          <cell r="E717" t="str">
            <v>Cutter Size</v>
          </cell>
          <cell r="I717" t="str">
            <v>Cutter, Brush to 190 HP/8 ft</v>
          </cell>
        </row>
        <row r="718">
          <cell r="A718">
            <v>8197</v>
          </cell>
          <cell r="C718" t="str">
            <v>hour</v>
          </cell>
          <cell r="D718">
            <v>120</v>
          </cell>
          <cell r="E718" t="str">
            <v>Cutter Size</v>
          </cell>
          <cell r="I718" t="str">
            <v>Cutter, Brush to 245 HP/10 ft</v>
          </cell>
        </row>
        <row r="719">
          <cell r="A719">
            <v>8670</v>
          </cell>
          <cell r="C719" t="str">
            <v>hour</v>
          </cell>
          <cell r="D719">
            <v>21</v>
          </cell>
          <cell r="E719" t="str">
            <v>Max. Boom Length - Includes hydraulic pole alignment attachment. Add to Truck rate.</v>
          </cell>
          <cell r="I719" t="str">
            <v>Derrick, Hydraulic Digger  - 60 ft</v>
          </cell>
        </row>
        <row r="720">
          <cell r="A720">
            <v>8671</v>
          </cell>
          <cell r="C720" t="str">
            <v>hour</v>
          </cell>
          <cell r="D720">
            <v>39</v>
          </cell>
          <cell r="E720" t="str">
            <v>Max. Boom Length - Includes hydraulic pole alignment attachment. Add to Truck rate.</v>
          </cell>
          <cell r="I720" t="str">
            <v>Derrick, Hydraulic Digger  - 90 ft</v>
          </cell>
        </row>
        <row r="721">
          <cell r="A721">
            <v>8580</v>
          </cell>
          <cell r="C721" t="str">
            <v>hour</v>
          </cell>
          <cell r="D721">
            <v>12</v>
          </cell>
          <cell r="E721" t="str">
            <v>Tank Capacity - Trailer Mounted. Includes burners, insulated tank, and circulating spray bar.</v>
          </cell>
          <cell r="I721" t="str">
            <v>Distributor, Asphalt  - 500 gal</v>
          </cell>
        </row>
        <row r="722">
          <cell r="A722">
            <v>8581</v>
          </cell>
          <cell r="C722" t="str">
            <v>hour</v>
          </cell>
          <cell r="D722">
            <v>13</v>
          </cell>
          <cell r="E722" t="str">
            <v>Tank Capacity - Truck Mounted. Includes burners, insulated tank, and circulating spray bar. Add to Truck rate.</v>
          </cell>
          <cell r="I722" t="str">
            <v>Distributor, Asphalt  - 1000 gal</v>
          </cell>
        </row>
        <row r="723">
          <cell r="A723">
            <v>8582</v>
          </cell>
          <cell r="C723" t="str">
            <v>hour</v>
          </cell>
          <cell r="D723">
            <v>25</v>
          </cell>
          <cell r="E723" t="str">
            <v>Tank Capacity - Truck Mounted. Includes burners, insulated tank, and circulating spray bar. Add to Truck rate.</v>
          </cell>
          <cell r="I723" t="str">
            <v>Distributor, Asphalt  - 4000 gal</v>
          </cell>
        </row>
        <row r="724">
          <cell r="A724">
            <v>8250</v>
          </cell>
          <cell r="C724" t="str">
            <v>hour</v>
          </cell>
          <cell r="D724">
            <v>31</v>
          </cell>
          <cell r="I724" t="str">
            <v>Dozer, Crawler to 75 HP</v>
          </cell>
        </row>
        <row r="725">
          <cell r="A725">
            <v>8251</v>
          </cell>
          <cell r="C725" t="str">
            <v>hour</v>
          </cell>
          <cell r="D725">
            <v>40</v>
          </cell>
          <cell r="I725" t="str">
            <v>Dozer, Crawler to 105 HP</v>
          </cell>
        </row>
        <row r="726">
          <cell r="A726">
            <v>8252</v>
          </cell>
          <cell r="C726" t="str">
            <v>hour</v>
          </cell>
          <cell r="D726">
            <v>65</v>
          </cell>
          <cell r="I726" t="str">
            <v>Dozer, Crawler to 160 HP</v>
          </cell>
        </row>
        <row r="727">
          <cell r="A727">
            <v>8253</v>
          </cell>
          <cell r="C727" t="str">
            <v>hour</v>
          </cell>
          <cell r="D727">
            <v>80</v>
          </cell>
          <cell r="I727" t="str">
            <v>Dozer, Crawler to 250 HP</v>
          </cell>
        </row>
        <row r="728">
          <cell r="A728">
            <v>8254</v>
          </cell>
          <cell r="C728" t="str">
            <v>hour</v>
          </cell>
          <cell r="D728">
            <v>135</v>
          </cell>
          <cell r="I728" t="str">
            <v>Dozer, Crawler to 360 HP</v>
          </cell>
        </row>
        <row r="729">
          <cell r="A729">
            <v>8255</v>
          </cell>
          <cell r="C729" t="str">
            <v>hour</v>
          </cell>
          <cell r="D729">
            <v>250</v>
          </cell>
          <cell r="I729" t="str">
            <v>Dozer, Crawler to 565 HP</v>
          </cell>
        </row>
        <row r="730">
          <cell r="A730">
            <v>8256</v>
          </cell>
          <cell r="C730" t="str">
            <v>hour</v>
          </cell>
          <cell r="D730">
            <v>340</v>
          </cell>
          <cell r="I730" t="str">
            <v>Dozer, Crawler to 850 HP</v>
          </cell>
        </row>
        <row r="731">
          <cell r="A731">
            <v>8260</v>
          </cell>
          <cell r="C731" t="str">
            <v>hour</v>
          </cell>
          <cell r="D731">
            <v>55</v>
          </cell>
          <cell r="I731" t="str">
            <v>Dozer, Wheel to 300 HP</v>
          </cell>
        </row>
        <row r="732">
          <cell r="A732">
            <v>8261</v>
          </cell>
          <cell r="C732" t="str">
            <v>hour</v>
          </cell>
          <cell r="D732">
            <v>110</v>
          </cell>
          <cell r="I732" t="str">
            <v>Dozer, Wheel to 400 HP</v>
          </cell>
        </row>
        <row r="733">
          <cell r="A733">
            <v>8262</v>
          </cell>
          <cell r="C733" t="str">
            <v>hour</v>
          </cell>
          <cell r="D733">
            <v>150</v>
          </cell>
          <cell r="I733" t="str">
            <v>Dozer, Wheel to 500 HP</v>
          </cell>
        </row>
        <row r="734">
          <cell r="A734">
            <v>8263</v>
          </cell>
          <cell r="C734" t="str">
            <v>hour</v>
          </cell>
          <cell r="D734">
            <v>200</v>
          </cell>
          <cell r="I734" t="str">
            <v>Dozer, Wheel to 625 HP</v>
          </cell>
        </row>
        <row r="735">
          <cell r="A735">
            <v>8280</v>
          </cell>
          <cell r="C735" t="str">
            <v>hour</v>
          </cell>
          <cell r="D735">
            <v>18</v>
          </cell>
          <cell r="E735" t="str">
            <v>Bucket Capacity - Crawler, Truck &amp; Wheel. Includes bucket.</v>
          </cell>
          <cell r="I735" t="str">
            <v>Excavator, Hydraulic to 45 HP/0.5 CY</v>
          </cell>
        </row>
        <row r="736">
          <cell r="A736">
            <v>8281</v>
          </cell>
          <cell r="C736" t="str">
            <v>hour</v>
          </cell>
          <cell r="D736">
            <v>39</v>
          </cell>
          <cell r="E736" t="str">
            <v>Bucket Capacity - Crawler, Truck &amp; Wheel. Includes bucket.</v>
          </cell>
          <cell r="I736" t="str">
            <v>Excavator, Hydraulic to 90 HP/1.0 CY</v>
          </cell>
        </row>
        <row r="737">
          <cell r="A737">
            <v>8282</v>
          </cell>
          <cell r="C737" t="str">
            <v>hour</v>
          </cell>
          <cell r="D737">
            <v>65</v>
          </cell>
          <cell r="E737" t="str">
            <v>Bucket Capacity - Crawler, Truck &amp; Wheel. Includes bucket.</v>
          </cell>
          <cell r="I737" t="str">
            <v>Excavator, Hydraulic to 160 HP/1.5 CY</v>
          </cell>
        </row>
        <row r="738">
          <cell r="A738">
            <v>8283</v>
          </cell>
          <cell r="C738" t="str">
            <v>hour</v>
          </cell>
          <cell r="D738">
            <v>120</v>
          </cell>
          <cell r="E738" t="str">
            <v>Bucket Capacity - Crawler, Truck &amp; Wheel. Includes bucket.</v>
          </cell>
          <cell r="I738" t="str">
            <v>Excavator, Hydraulic to 265 HP/2.5 CY</v>
          </cell>
        </row>
        <row r="739">
          <cell r="A739">
            <v>8284</v>
          </cell>
          <cell r="C739" t="str">
            <v>hour</v>
          </cell>
          <cell r="D739">
            <v>200</v>
          </cell>
          <cell r="E739" t="str">
            <v>Bucket Capacity - Crawler, Truck &amp; Wheel. Includes bucket.</v>
          </cell>
          <cell r="I739" t="str">
            <v>Excavator, Hydraulic to 420 HP/4.5 CY</v>
          </cell>
        </row>
        <row r="740">
          <cell r="A740">
            <v>8285</v>
          </cell>
          <cell r="C740" t="str">
            <v>hour</v>
          </cell>
          <cell r="D740">
            <v>240</v>
          </cell>
          <cell r="E740" t="str">
            <v>Bucket Capacity - Crawler, Truck &amp; Wheel. Includes bucket.</v>
          </cell>
          <cell r="I740" t="str">
            <v>Excavator, Hydraulic to 650 HP/7.5 CY</v>
          </cell>
        </row>
        <row r="741">
          <cell r="A741">
            <v>8286</v>
          </cell>
          <cell r="C741" t="str">
            <v>hour</v>
          </cell>
          <cell r="D741">
            <v>400</v>
          </cell>
          <cell r="E741" t="str">
            <v>Bucket Capacity - Crawler, Truck &amp; Wheel. Includes bucket.</v>
          </cell>
          <cell r="I741" t="str">
            <v>Excavator, Hydraulic to 1000 HP/12 CY</v>
          </cell>
        </row>
        <row r="742">
          <cell r="A742">
            <v>8240</v>
          </cell>
          <cell r="C742" t="str">
            <v>hour</v>
          </cell>
          <cell r="D742">
            <v>17</v>
          </cell>
          <cell r="I742" t="str">
            <v>Feeder, Grizzly to 35 HP</v>
          </cell>
        </row>
        <row r="743">
          <cell r="A743">
            <v>8241</v>
          </cell>
          <cell r="C743" t="str">
            <v>hour</v>
          </cell>
          <cell r="D743">
            <v>30</v>
          </cell>
          <cell r="I743" t="str">
            <v>Feeder, Grizzly to 55 HP</v>
          </cell>
        </row>
        <row r="744">
          <cell r="A744">
            <v>8242</v>
          </cell>
          <cell r="C744" t="str">
            <v>hour</v>
          </cell>
          <cell r="D744">
            <v>44</v>
          </cell>
          <cell r="I744" t="str">
            <v>Feeder, Grizzly to 75 HP</v>
          </cell>
        </row>
        <row r="745">
          <cell r="A745">
            <v>8300</v>
          </cell>
          <cell r="C745" t="str">
            <v>hour</v>
          </cell>
          <cell r="D745" t="str">
            <v>11,75</v>
          </cell>
          <cell r="E745" t="str">
            <v>Capacity</v>
          </cell>
          <cell r="I745" t="str">
            <v>Fork Lift to 60 HP/6000 lb</v>
          </cell>
        </row>
        <row r="746">
          <cell r="A746">
            <v>8301</v>
          </cell>
          <cell r="C746" t="str">
            <v>hour</v>
          </cell>
          <cell r="D746">
            <v>17</v>
          </cell>
          <cell r="E746" t="str">
            <v>Capacity</v>
          </cell>
          <cell r="I746" t="str">
            <v>Fork Lift to 90 HP/12000 lb</v>
          </cell>
        </row>
        <row r="747">
          <cell r="A747">
            <v>8302</v>
          </cell>
          <cell r="C747" t="str">
            <v>hour</v>
          </cell>
          <cell r="D747">
            <v>23</v>
          </cell>
          <cell r="E747" t="str">
            <v>Capacity</v>
          </cell>
          <cell r="I747" t="str">
            <v>Fork Lift to 140 HP/18000 lb</v>
          </cell>
        </row>
        <row r="748">
          <cell r="A748">
            <v>8303</v>
          </cell>
          <cell r="C748" t="str">
            <v>hour</v>
          </cell>
          <cell r="D748">
            <v>50</v>
          </cell>
          <cell r="E748" t="str">
            <v>Capacity</v>
          </cell>
          <cell r="I748" t="str">
            <v>Fork Lift to 215 HP/50000 lb</v>
          </cell>
        </row>
        <row r="749">
          <cell r="A749">
            <v>8310</v>
          </cell>
          <cell r="C749" t="str">
            <v>hour</v>
          </cell>
          <cell r="D749">
            <v>3.25</v>
          </cell>
          <cell r="E749" t="str">
            <v>Prime Output</v>
          </cell>
          <cell r="I749" t="str">
            <v>Generator to 10 HP/5.5 kW</v>
          </cell>
        </row>
        <row r="750">
          <cell r="A750">
            <v>8311</v>
          </cell>
          <cell r="C750" t="str">
            <v>hour</v>
          </cell>
          <cell r="D750">
            <v>8</v>
          </cell>
          <cell r="E750" t="str">
            <v>Prime Output</v>
          </cell>
          <cell r="I750" t="str">
            <v>Generator to 25 HP/16 kW</v>
          </cell>
        </row>
        <row r="751">
          <cell r="A751">
            <v>8312</v>
          </cell>
          <cell r="C751" t="str">
            <v>hour</v>
          </cell>
          <cell r="D751">
            <v>17</v>
          </cell>
          <cell r="E751" t="str">
            <v>Prime Output</v>
          </cell>
          <cell r="I751" t="str">
            <v>Generator to 65 HP/43 kW</v>
          </cell>
        </row>
        <row r="752">
          <cell r="A752">
            <v>8313</v>
          </cell>
          <cell r="C752" t="str">
            <v>hour</v>
          </cell>
          <cell r="D752">
            <v>34</v>
          </cell>
          <cell r="E752" t="str">
            <v>Prime Output</v>
          </cell>
          <cell r="I752" t="str">
            <v>Generator to 125 HP/100 kW</v>
          </cell>
        </row>
        <row r="753">
          <cell r="A753">
            <v>8314</v>
          </cell>
          <cell r="C753" t="str">
            <v>hour</v>
          </cell>
          <cell r="D753">
            <v>50</v>
          </cell>
          <cell r="E753" t="str">
            <v>Prime Output</v>
          </cell>
          <cell r="I753" t="str">
            <v>Generator to 240 HP/150 kW</v>
          </cell>
        </row>
        <row r="754">
          <cell r="A754">
            <v>8315</v>
          </cell>
          <cell r="C754" t="str">
            <v>hour</v>
          </cell>
          <cell r="D754">
            <v>60</v>
          </cell>
          <cell r="E754" t="str">
            <v>Prime Output</v>
          </cell>
          <cell r="I754" t="str">
            <v>Generator to 300 HP/210 kW</v>
          </cell>
        </row>
        <row r="755">
          <cell r="A755">
            <v>8316</v>
          </cell>
          <cell r="C755" t="str">
            <v>hour</v>
          </cell>
          <cell r="D755">
            <v>85</v>
          </cell>
          <cell r="E755" t="str">
            <v>Prime Output</v>
          </cell>
          <cell r="I755" t="str">
            <v>Generator to 400 HP/280 kW</v>
          </cell>
        </row>
        <row r="756">
          <cell r="A756">
            <v>8317</v>
          </cell>
          <cell r="C756" t="str">
            <v>hour</v>
          </cell>
          <cell r="D756">
            <v>95</v>
          </cell>
          <cell r="E756" t="str">
            <v>Prime Output</v>
          </cell>
          <cell r="I756" t="str">
            <v>Generator to 500 HP/350 kW</v>
          </cell>
        </row>
        <row r="757">
          <cell r="A757">
            <v>8318</v>
          </cell>
          <cell r="C757" t="str">
            <v>hour</v>
          </cell>
          <cell r="D757">
            <v>150</v>
          </cell>
          <cell r="E757" t="str">
            <v>Prime Output</v>
          </cell>
          <cell r="I757" t="str">
            <v>Generator to 750 HP/530 kW</v>
          </cell>
        </row>
        <row r="758">
          <cell r="A758">
            <v>8319</v>
          </cell>
          <cell r="C758" t="str">
            <v>hour</v>
          </cell>
          <cell r="D758">
            <v>200</v>
          </cell>
          <cell r="E758" t="str">
            <v>Prime Output</v>
          </cell>
          <cell r="I758" t="str">
            <v>Generator to 1000 HP/710 kW</v>
          </cell>
        </row>
        <row r="759">
          <cell r="A759">
            <v>8320</v>
          </cell>
          <cell r="C759" t="str">
            <v>hour</v>
          </cell>
          <cell r="D759">
            <v>375</v>
          </cell>
          <cell r="E759" t="str">
            <v>Prime Output</v>
          </cell>
          <cell r="I759" t="str">
            <v>Generator to 1500 HP/1100 kW</v>
          </cell>
        </row>
        <row r="760">
          <cell r="A760">
            <v>8321</v>
          </cell>
          <cell r="C760" t="str">
            <v>hour</v>
          </cell>
          <cell r="D760">
            <v>500</v>
          </cell>
          <cell r="E760" t="str">
            <v>Prime Output</v>
          </cell>
          <cell r="I760" t="str">
            <v>Generator to 3000 HP/2500 kW</v>
          </cell>
        </row>
        <row r="761">
          <cell r="A761">
            <v>8755</v>
          </cell>
          <cell r="C761" t="str">
            <v>hour</v>
          </cell>
          <cell r="D761">
            <v>3.2</v>
          </cell>
          <cell r="E761" t="str">
            <v>Capacity</v>
          </cell>
          <cell r="I761" t="str">
            <v>Golf Cart  - 2 person</v>
          </cell>
        </row>
        <row r="762">
          <cell r="A762">
            <v>8330</v>
          </cell>
          <cell r="C762" t="str">
            <v>hour</v>
          </cell>
          <cell r="D762">
            <v>34.5</v>
          </cell>
          <cell r="E762" t="str">
            <v>Moldboard Size - Includes Rigid and Articulate equipment.</v>
          </cell>
          <cell r="I762" t="str">
            <v>Graders to 110 HP/10 ft</v>
          </cell>
        </row>
        <row r="763">
          <cell r="A763">
            <v>8331</v>
          </cell>
          <cell r="C763" t="str">
            <v>hour</v>
          </cell>
          <cell r="D763">
            <v>58</v>
          </cell>
          <cell r="E763" t="str">
            <v>Moldboard Size - Includes Rigid and Articulate equipment.</v>
          </cell>
          <cell r="I763" t="str">
            <v>Graders to 150 HP/12 ft</v>
          </cell>
        </row>
        <row r="764">
          <cell r="A764">
            <v>8332</v>
          </cell>
          <cell r="C764" t="str">
            <v>hour</v>
          </cell>
          <cell r="D764">
            <v>70</v>
          </cell>
          <cell r="E764" t="str">
            <v>Moldboard Size - Includes Rigid and Articulate equipment.</v>
          </cell>
          <cell r="I764" t="str">
            <v>Graders to 225 HP/14 ft</v>
          </cell>
        </row>
        <row r="765">
          <cell r="A765">
            <v>8350</v>
          </cell>
          <cell r="C765" t="str">
            <v>hour</v>
          </cell>
          <cell r="D765">
            <v>0.13</v>
          </cell>
          <cell r="E765" t="str">
            <v>Diameter - Per 25 foot length. Includes couplings.</v>
          </cell>
          <cell r="I765" t="str">
            <v>Hose, Discharge  - 3 in</v>
          </cell>
        </row>
        <row r="766">
          <cell r="A766">
            <v>8351</v>
          </cell>
          <cell r="C766" t="str">
            <v>hour</v>
          </cell>
          <cell r="D766">
            <v>0.19</v>
          </cell>
          <cell r="E766" t="str">
            <v>Diameter - Per 25 foot length. Includes couplings.</v>
          </cell>
          <cell r="I766" t="str">
            <v>Hose, Discharge  - 4 in</v>
          </cell>
        </row>
        <row r="767">
          <cell r="A767">
            <v>8352</v>
          </cell>
          <cell r="C767" t="str">
            <v>hour</v>
          </cell>
          <cell r="D767">
            <v>0.5</v>
          </cell>
          <cell r="E767" t="str">
            <v>Diameter - Per 25 foot length. Includes couplings.</v>
          </cell>
          <cell r="I767" t="str">
            <v>Hose, Discharge  - 6 in</v>
          </cell>
        </row>
        <row r="768">
          <cell r="A768">
            <v>8353</v>
          </cell>
          <cell r="C768" t="str">
            <v>hour</v>
          </cell>
          <cell r="D768">
            <v>0.75</v>
          </cell>
          <cell r="E768" t="str">
            <v>Diameter - Per 25 foot length. Includes couplings.</v>
          </cell>
          <cell r="I768" t="str">
            <v>Hose, Discharge  - 8 in</v>
          </cell>
        </row>
        <row r="769">
          <cell r="A769">
            <v>8354</v>
          </cell>
          <cell r="C769" t="str">
            <v>hour</v>
          </cell>
          <cell r="D769">
            <v>1.35</v>
          </cell>
          <cell r="E769" t="str">
            <v>Diameter - Per 25 foot length. Includes couplings.</v>
          </cell>
          <cell r="I769" t="str">
            <v>Hose, Discharge  - 12 in</v>
          </cell>
        </row>
        <row r="770">
          <cell r="A770">
            <v>8355</v>
          </cell>
          <cell r="C770" t="str">
            <v>hour</v>
          </cell>
          <cell r="D770">
            <v>2.2000000000000002</v>
          </cell>
          <cell r="E770" t="str">
            <v>Diameter - Per 25 foot length. Includes couplings.</v>
          </cell>
          <cell r="I770" t="str">
            <v>Hose, Discharge  - 16 in</v>
          </cell>
        </row>
        <row r="771">
          <cell r="A771">
            <v>8356</v>
          </cell>
          <cell r="C771" t="str">
            <v>hour</v>
          </cell>
          <cell r="D771">
            <v>0.23</v>
          </cell>
          <cell r="E771" t="str">
            <v>Diameter - Per 25 foot length. Includes couplings.</v>
          </cell>
          <cell r="I771" t="str">
            <v>Hose, Suction  - 3 in</v>
          </cell>
        </row>
        <row r="772">
          <cell r="A772">
            <v>8357</v>
          </cell>
          <cell r="C772" t="str">
            <v>hour</v>
          </cell>
          <cell r="D772">
            <v>0.43</v>
          </cell>
          <cell r="E772" t="str">
            <v>Diameter - Per 25 foot length. Includes couplings.</v>
          </cell>
          <cell r="I772" t="str">
            <v>Hose, Suction  - 4 in</v>
          </cell>
        </row>
        <row r="773">
          <cell r="A773">
            <v>8358</v>
          </cell>
          <cell r="C773" t="str">
            <v>hour</v>
          </cell>
          <cell r="D773">
            <v>0.9</v>
          </cell>
          <cell r="E773" t="str">
            <v>Diameter - Per 25 foot length. Includes couplings.</v>
          </cell>
          <cell r="I773" t="str">
            <v>Hose, Suction  - 6 in</v>
          </cell>
        </row>
        <row r="774">
          <cell r="A774">
            <v>8359</v>
          </cell>
          <cell r="C774" t="str">
            <v>hour</v>
          </cell>
          <cell r="D774">
            <v>1.35</v>
          </cell>
          <cell r="E774" t="str">
            <v>Diameter - Per 25 foot length. Includes couplings.</v>
          </cell>
          <cell r="I774" t="str">
            <v>Hose, Suction  - 8 in</v>
          </cell>
        </row>
        <row r="775">
          <cell r="A775">
            <v>8360</v>
          </cell>
          <cell r="C775" t="str">
            <v>hour</v>
          </cell>
          <cell r="D775">
            <v>2.4500000000000002</v>
          </cell>
          <cell r="E775" t="str">
            <v>Diameter - Per 25 foot length. Includes couplings.</v>
          </cell>
          <cell r="I775" t="str">
            <v>Hose, Suction  - 12 in</v>
          </cell>
        </row>
        <row r="776">
          <cell r="A776">
            <v>8361</v>
          </cell>
          <cell r="C776" t="str">
            <v>hour</v>
          </cell>
          <cell r="D776">
            <v>3.9</v>
          </cell>
          <cell r="E776" t="str">
            <v>Diameter - Per 25 foot length. Includes couplings.</v>
          </cell>
          <cell r="I776" t="str">
            <v>Hose, Suction  - 16 in</v>
          </cell>
        </row>
        <row r="777">
          <cell r="A777">
            <v>8517</v>
          </cell>
          <cell r="C777" t="str">
            <v>hour</v>
          </cell>
          <cell r="D777">
            <v>1</v>
          </cell>
          <cell r="E777" t="str">
            <v>Weight Class</v>
          </cell>
          <cell r="I777" t="str">
            <v>Jackhammer (Dry)  - 25-45 lb</v>
          </cell>
        </row>
        <row r="778">
          <cell r="A778">
            <v>8518</v>
          </cell>
          <cell r="C778" t="str">
            <v>hour</v>
          </cell>
          <cell r="D778">
            <v>1.1499999999999999</v>
          </cell>
          <cell r="E778" t="str">
            <v>Weight Class</v>
          </cell>
          <cell r="I778" t="str">
            <v>Jackhammer (Wet)  - 30-55 lb</v>
          </cell>
        </row>
        <row r="779">
          <cell r="A779">
            <v>8380</v>
          </cell>
          <cell r="C779" t="str">
            <v>hour</v>
          </cell>
          <cell r="D779">
            <v>11.5</v>
          </cell>
          <cell r="E779" t="str">
            <v>Bucket Capacity - Includes bucket</v>
          </cell>
          <cell r="I779" t="str">
            <v>Loader, Crawler to 32 HP/0.5 CY</v>
          </cell>
        </row>
        <row r="780">
          <cell r="A780">
            <v>8381</v>
          </cell>
          <cell r="C780" t="str">
            <v>hour</v>
          </cell>
          <cell r="D780">
            <v>19</v>
          </cell>
          <cell r="E780" t="str">
            <v>Bucket Capacity - Includes bucket</v>
          </cell>
          <cell r="I780" t="str">
            <v>Loader, Crawler to 60 HP/1 CY</v>
          </cell>
        </row>
        <row r="781">
          <cell r="A781">
            <v>8382</v>
          </cell>
          <cell r="C781" t="str">
            <v>hour</v>
          </cell>
          <cell r="D781">
            <v>42</v>
          </cell>
          <cell r="E781" t="str">
            <v>Bucket Capacity - Includes bucket</v>
          </cell>
          <cell r="I781" t="str">
            <v>Loader, Crawler to 118 HP/2 CY</v>
          </cell>
        </row>
        <row r="782">
          <cell r="A782">
            <v>8383</v>
          </cell>
          <cell r="C782" t="str">
            <v>hour</v>
          </cell>
          <cell r="D782">
            <v>76</v>
          </cell>
          <cell r="E782" t="str">
            <v>Bucket Capacity - Includes bucket</v>
          </cell>
          <cell r="I782" t="str">
            <v>Loader, Crawler to 178 HP/3 CY</v>
          </cell>
        </row>
        <row r="783">
          <cell r="A783">
            <v>8384</v>
          </cell>
          <cell r="C783" t="str">
            <v>hour</v>
          </cell>
          <cell r="D783">
            <v>115</v>
          </cell>
          <cell r="E783" t="str">
            <v>Bucket Capacity - Includes bucket</v>
          </cell>
          <cell r="I783" t="str">
            <v>Loader, Crawler to 238 HP/4 CY</v>
          </cell>
        </row>
        <row r="784">
          <cell r="A784">
            <v>8540</v>
          </cell>
          <cell r="C784" t="str">
            <v>hour</v>
          </cell>
          <cell r="D784">
            <v>11</v>
          </cell>
          <cell r="E784" t="str">
            <v>Operating Capacity</v>
          </cell>
          <cell r="I784" t="str">
            <v>Loader, Skid-Steer to 35 HP/1000 lb</v>
          </cell>
        </row>
        <row r="785">
          <cell r="A785">
            <v>8541</v>
          </cell>
          <cell r="C785" t="str">
            <v>hour</v>
          </cell>
          <cell r="D785">
            <v>18</v>
          </cell>
          <cell r="E785" t="str">
            <v>Operating Capacity</v>
          </cell>
          <cell r="I785" t="str">
            <v>Loader, Skid-Steer to 65 HP/2000 lb</v>
          </cell>
        </row>
        <row r="786">
          <cell r="A786">
            <v>8542</v>
          </cell>
          <cell r="C786" t="str">
            <v>hour</v>
          </cell>
          <cell r="D786">
            <v>22</v>
          </cell>
          <cell r="E786" t="str">
            <v>Operating Capacity</v>
          </cell>
          <cell r="I786" t="str">
            <v>Loader, Skid-Steer to 85 HP/3000 lb</v>
          </cell>
        </row>
        <row r="787">
          <cell r="A787">
            <v>8401</v>
          </cell>
          <cell r="C787" t="str">
            <v>hour</v>
          </cell>
          <cell r="D787">
            <v>25</v>
          </cell>
          <cell r="I787" t="str">
            <v>Loader, Tractor, Wheel to 81 HP</v>
          </cell>
        </row>
        <row r="788">
          <cell r="A788">
            <v>8390</v>
          </cell>
          <cell r="C788" t="str">
            <v>hour</v>
          </cell>
          <cell r="D788">
            <v>15.5</v>
          </cell>
          <cell r="E788" t="str">
            <v>Bucket Capacity</v>
          </cell>
          <cell r="I788" t="str">
            <v>Loader, Wheel to 38 HP/0.5 CY</v>
          </cell>
        </row>
        <row r="789">
          <cell r="A789">
            <v>8391</v>
          </cell>
          <cell r="C789" t="str">
            <v>hour</v>
          </cell>
          <cell r="D789">
            <v>21.5</v>
          </cell>
          <cell r="E789" t="str">
            <v>Bucket Capacity</v>
          </cell>
          <cell r="I789" t="str">
            <v>Loader, Wheel to 60 HP/1 CY</v>
          </cell>
        </row>
        <row r="790">
          <cell r="A790">
            <v>8392</v>
          </cell>
          <cell r="C790" t="str">
            <v>hour</v>
          </cell>
          <cell r="D790">
            <v>28.75</v>
          </cell>
          <cell r="E790" t="str">
            <v>Bucket Capacity</v>
          </cell>
          <cell r="I790" t="str">
            <v>Loader, Wheel to 105 HP/2 CY</v>
          </cell>
        </row>
        <row r="791">
          <cell r="A791">
            <v>8393</v>
          </cell>
          <cell r="C791" t="str">
            <v>hour</v>
          </cell>
          <cell r="D791">
            <v>40</v>
          </cell>
          <cell r="E791" t="str">
            <v>Bucket Capacity</v>
          </cell>
          <cell r="I791" t="str">
            <v>Loader, Wheel to 152 HP/3 CY</v>
          </cell>
        </row>
        <row r="792">
          <cell r="A792">
            <v>8394</v>
          </cell>
          <cell r="C792" t="str">
            <v>hour</v>
          </cell>
          <cell r="D792">
            <v>52</v>
          </cell>
          <cell r="E792" t="str">
            <v>Bucket Capacity</v>
          </cell>
          <cell r="I792" t="str">
            <v>Loader, Wheel to 200 HP/4 CY</v>
          </cell>
        </row>
        <row r="793">
          <cell r="A793">
            <v>8395</v>
          </cell>
          <cell r="C793" t="str">
            <v>hour</v>
          </cell>
          <cell r="D793">
            <v>66</v>
          </cell>
          <cell r="E793" t="str">
            <v>Bucket Capacity</v>
          </cell>
          <cell r="I793" t="str">
            <v>Loader, Wheel to 250 HP/5 CY</v>
          </cell>
        </row>
        <row r="794">
          <cell r="A794">
            <v>8396</v>
          </cell>
          <cell r="C794" t="str">
            <v>hour</v>
          </cell>
          <cell r="D794">
            <v>82</v>
          </cell>
          <cell r="E794" t="str">
            <v>Bucket Capacity</v>
          </cell>
          <cell r="I794" t="str">
            <v>Loader, Wheel to 305 HP/6 CY</v>
          </cell>
        </row>
        <row r="795">
          <cell r="A795">
            <v>8397</v>
          </cell>
          <cell r="C795" t="str">
            <v>hour</v>
          </cell>
          <cell r="D795">
            <v>95</v>
          </cell>
          <cell r="E795" t="str">
            <v>Bucket Capacity</v>
          </cell>
          <cell r="I795" t="str">
            <v>Loader, Wheel to 360 HP/7 CY</v>
          </cell>
        </row>
        <row r="796">
          <cell r="A796">
            <v>8398</v>
          </cell>
          <cell r="C796" t="str">
            <v>hour</v>
          </cell>
          <cell r="D796">
            <v>140</v>
          </cell>
          <cell r="E796" t="str">
            <v>Bucket Capacity</v>
          </cell>
          <cell r="I796" t="str">
            <v>Loader, Wheel to 530 HP/8 CY</v>
          </cell>
        </row>
        <row r="797">
          <cell r="A797">
            <v>8570</v>
          </cell>
          <cell r="C797" t="str">
            <v>hour</v>
          </cell>
          <cell r="D797">
            <v>14.75</v>
          </cell>
          <cell r="E797" t="str">
            <v>Loader Bucket Capacity - Loader and Backhoe Buckets included.</v>
          </cell>
          <cell r="I797" t="str">
            <v>Loader-Backhoe, Wheel to 40 HP/0.5 CY</v>
          </cell>
        </row>
        <row r="798">
          <cell r="A798">
            <v>8571</v>
          </cell>
          <cell r="C798" t="str">
            <v>hour</v>
          </cell>
          <cell r="D798">
            <v>23.5</v>
          </cell>
          <cell r="E798" t="str">
            <v>Loader Bucket Capacity - Loader and Backhoe Buckets included.</v>
          </cell>
          <cell r="I798" t="str">
            <v>Loader-Backhoe, Wheel to 70 HP/1 CY</v>
          </cell>
        </row>
        <row r="799">
          <cell r="A799">
            <v>8572</v>
          </cell>
          <cell r="C799" t="str">
            <v>hour</v>
          </cell>
          <cell r="D799">
            <v>33</v>
          </cell>
          <cell r="E799" t="str">
            <v>Loader Bucket Capacity - Loader and Backhoe Buckets included.</v>
          </cell>
          <cell r="I799" t="str">
            <v>Loader-Backhoe, Wheel to 95 HP/1.5 CY</v>
          </cell>
        </row>
        <row r="800">
          <cell r="A800">
            <v>8573</v>
          </cell>
          <cell r="C800" t="str">
            <v>hour</v>
          </cell>
          <cell r="D800">
            <v>38</v>
          </cell>
          <cell r="E800" t="str">
            <v>Loader Bucket Capacity - Loader and Backhoe Buckets included.</v>
          </cell>
          <cell r="I800" t="str">
            <v>Loader-Backhoe, Wheel to 115 HP/1.75 CY</v>
          </cell>
        </row>
        <row r="801">
          <cell r="A801">
            <v>8410</v>
          </cell>
          <cell r="C801" t="str">
            <v>hour</v>
          </cell>
          <cell r="D801">
            <v>3.25</v>
          </cell>
          <cell r="E801" t="str">
            <v>Batching Capacity</v>
          </cell>
          <cell r="I801" t="str">
            <v>Mixer, Concrete Portable  - 10 cft</v>
          </cell>
        </row>
        <row r="802">
          <cell r="A802">
            <v>8411</v>
          </cell>
          <cell r="C802" t="str">
            <v>hour</v>
          </cell>
          <cell r="D802">
            <v>4.25</v>
          </cell>
          <cell r="E802" t="str">
            <v>Batching Capacity</v>
          </cell>
          <cell r="I802" t="str">
            <v>Mixer, Concrete Portable  - 12 cft</v>
          </cell>
        </row>
        <row r="803">
          <cell r="A803">
            <v>8412</v>
          </cell>
          <cell r="C803" t="str">
            <v>hour</v>
          </cell>
          <cell r="D803">
            <v>8.75</v>
          </cell>
          <cell r="E803" t="str">
            <v>Batching Capacity</v>
          </cell>
          <cell r="I803" t="str">
            <v>Mixer, Concrete, Trailer Mntd to 10 HP/11 cft</v>
          </cell>
        </row>
        <row r="804">
          <cell r="A804">
            <v>8413</v>
          </cell>
          <cell r="C804" t="str">
            <v>hour</v>
          </cell>
          <cell r="D804">
            <v>15.25</v>
          </cell>
          <cell r="E804" t="str">
            <v>Batching Capacity</v>
          </cell>
          <cell r="I804" t="str">
            <v>Mixer, Concrete, Trailer Mntd to 25 HP/16 cft</v>
          </cell>
        </row>
        <row r="805">
          <cell r="A805">
            <v>8075</v>
          </cell>
          <cell r="C805" t="str">
            <v>mile</v>
          </cell>
          <cell r="D805">
            <v>0.35</v>
          </cell>
          <cell r="I805" t="str">
            <v>Motorcycle, Police  HP</v>
          </cell>
        </row>
        <row r="806">
          <cell r="A806">
            <v>8633</v>
          </cell>
          <cell r="C806" t="str">
            <v>hour</v>
          </cell>
          <cell r="D806">
            <v>10.25</v>
          </cell>
          <cell r="E806" t="str">
            <v>Working Capacity</v>
          </cell>
          <cell r="I806" t="str">
            <v>Mulcher, Trailer Mntd to 35 HP/7 tph</v>
          </cell>
        </row>
        <row r="807">
          <cell r="A807">
            <v>8634</v>
          </cell>
          <cell r="C807" t="str">
            <v>hour</v>
          </cell>
          <cell r="D807">
            <v>15.75</v>
          </cell>
          <cell r="E807" t="str">
            <v>Working Capacity</v>
          </cell>
          <cell r="I807" t="str">
            <v>Mulcher, Trailer Mntd to 55 HP/10 tph</v>
          </cell>
        </row>
        <row r="808">
          <cell r="A808">
            <v>8635</v>
          </cell>
          <cell r="C808" t="str">
            <v>hour</v>
          </cell>
          <cell r="D808">
            <v>24.75</v>
          </cell>
          <cell r="E808" t="str">
            <v>Working Capacity</v>
          </cell>
          <cell r="I808" t="str">
            <v>Mulcher, Trailer Mntd to 120 HP/20 tph</v>
          </cell>
        </row>
        <row r="809">
          <cell r="A809">
            <v>8430</v>
          </cell>
          <cell r="C809" t="str">
            <v>hour</v>
          </cell>
          <cell r="D809">
            <v>7</v>
          </cell>
          <cell r="E809" t="str">
            <v>Does not include Prime Mover</v>
          </cell>
          <cell r="I809" t="str">
            <v xml:space="preserve">Paver, Asphalt, Towed </v>
          </cell>
        </row>
        <row r="810">
          <cell r="A810">
            <v>8431</v>
          </cell>
          <cell r="C810" t="str">
            <v>hour</v>
          </cell>
          <cell r="D810">
            <v>65</v>
          </cell>
          <cell r="E810" t="str">
            <v>Includes wheel and crawler equipment</v>
          </cell>
          <cell r="I810" t="str">
            <v>Paver, Asphalt to 50 HP</v>
          </cell>
        </row>
        <row r="811">
          <cell r="A811">
            <v>8432</v>
          </cell>
          <cell r="C811" t="str">
            <v>hour</v>
          </cell>
          <cell r="D811">
            <v>115</v>
          </cell>
          <cell r="E811" t="str">
            <v>Includes wheel and crawler equipment</v>
          </cell>
          <cell r="I811" t="str">
            <v>Paver, Asphalt to 125 HP</v>
          </cell>
        </row>
        <row r="812">
          <cell r="A812">
            <v>8433</v>
          </cell>
          <cell r="C812" t="str">
            <v>hour</v>
          </cell>
          <cell r="D812">
            <v>125</v>
          </cell>
          <cell r="E812" t="str">
            <v>Includes wheel and crawler equipment</v>
          </cell>
          <cell r="I812" t="str">
            <v>Paver, Asphalt to 175 HP</v>
          </cell>
        </row>
        <row r="813">
          <cell r="A813">
            <v>8434</v>
          </cell>
          <cell r="C813" t="str">
            <v>hour</v>
          </cell>
          <cell r="D813">
            <v>140</v>
          </cell>
          <cell r="E813" t="str">
            <v>Includes wheel and crawler equipment</v>
          </cell>
          <cell r="I813" t="str">
            <v>Paver, Asphalt to 250 HP</v>
          </cell>
        </row>
        <row r="814">
          <cell r="A814">
            <v>8436</v>
          </cell>
          <cell r="C814" t="str">
            <v>hour</v>
          </cell>
          <cell r="D814">
            <v>55</v>
          </cell>
          <cell r="I814" t="str">
            <v>Pick-up, Asphalt to 110 HP</v>
          </cell>
        </row>
        <row r="815">
          <cell r="A815">
            <v>8437</v>
          </cell>
          <cell r="C815" t="str">
            <v>hour</v>
          </cell>
          <cell r="D815">
            <v>83</v>
          </cell>
          <cell r="I815" t="str">
            <v>Pick-up, Asphalt to 150 HP</v>
          </cell>
        </row>
        <row r="816">
          <cell r="A816">
            <v>8438</v>
          </cell>
          <cell r="C816" t="str">
            <v>hour</v>
          </cell>
          <cell r="D816">
            <v>110</v>
          </cell>
          <cell r="I816" t="str">
            <v>Pick-up, Asphalt to 200 HP</v>
          </cell>
        </row>
        <row r="817">
          <cell r="A817">
            <v>8439</v>
          </cell>
          <cell r="C817" t="str">
            <v>hour</v>
          </cell>
          <cell r="D817">
            <v>140</v>
          </cell>
          <cell r="I817" t="str">
            <v>Pick-up, Asphalt to 275 HP</v>
          </cell>
        </row>
        <row r="818">
          <cell r="A818">
            <v>8660</v>
          </cell>
          <cell r="C818" t="str">
            <v>hour</v>
          </cell>
          <cell r="D818">
            <v>10.25</v>
          </cell>
          <cell r="E818" t="str">
            <v>Plow Depth</v>
          </cell>
          <cell r="I818" t="str">
            <v>Plow, Cable to 30 HP/24 in</v>
          </cell>
        </row>
        <row r="819">
          <cell r="A819">
            <v>8661</v>
          </cell>
          <cell r="C819" t="str">
            <v>hour</v>
          </cell>
          <cell r="D819">
            <v>27.75</v>
          </cell>
          <cell r="E819" t="str">
            <v>Plow Depth</v>
          </cell>
          <cell r="I819" t="str">
            <v>Plow, Cable to 65 HP/36 in</v>
          </cell>
        </row>
        <row r="820">
          <cell r="A820">
            <v>8662</v>
          </cell>
          <cell r="C820" t="str">
            <v>hour</v>
          </cell>
          <cell r="D820">
            <v>31.75</v>
          </cell>
          <cell r="E820" t="str">
            <v>Plow Depth</v>
          </cell>
          <cell r="I820" t="str">
            <v>Plow, Cable to 110 HP/48 in</v>
          </cell>
        </row>
        <row r="821">
          <cell r="A821">
            <v>8450</v>
          </cell>
          <cell r="C821" t="str">
            <v>hour</v>
          </cell>
          <cell r="D821">
            <v>16</v>
          </cell>
          <cell r="E821" t="str">
            <v>Width - Add to Grader for total rate</v>
          </cell>
          <cell r="I821" t="str">
            <v>Plow, Snow, Grader Mntd  - to 10 ft</v>
          </cell>
        </row>
        <row r="822">
          <cell r="A822">
            <v>8451</v>
          </cell>
          <cell r="C822" t="str">
            <v>hour</v>
          </cell>
          <cell r="D822">
            <v>24</v>
          </cell>
          <cell r="E822" t="str">
            <v>Width - Add to Grader for total rate</v>
          </cell>
          <cell r="I822" t="str">
            <v>Plow, Snow, Grader Mntd  - to 14 ft</v>
          </cell>
        </row>
        <row r="823">
          <cell r="A823">
            <v>8452</v>
          </cell>
          <cell r="C823" t="str">
            <v>hour</v>
          </cell>
          <cell r="D823">
            <v>10.75</v>
          </cell>
          <cell r="E823" t="str">
            <v>Width - Add to Grader for total rate</v>
          </cell>
          <cell r="I823" t="str">
            <v>Plow, Snow, Truck Mntd  - to 15 ft</v>
          </cell>
        </row>
        <row r="824">
          <cell r="A824">
            <v>8453</v>
          </cell>
          <cell r="C824" t="str">
            <v>hour</v>
          </cell>
          <cell r="D824">
            <v>18.5</v>
          </cell>
          <cell r="E824" t="str">
            <v>Width - With leveling wing. Add to Truck rate for total rate.</v>
          </cell>
          <cell r="I824" t="str">
            <v>Plow, Snow, Truck Mntd  - to 15 ft</v>
          </cell>
        </row>
        <row r="825">
          <cell r="A825">
            <v>8470</v>
          </cell>
          <cell r="C825" t="str">
            <v>hour</v>
          </cell>
          <cell r="D825">
            <v>2.15</v>
          </cell>
          <cell r="E825" t="str">
            <v>Does not include Hoses</v>
          </cell>
          <cell r="I825" t="str">
            <v>Pump to 4 HP</v>
          </cell>
        </row>
        <row r="826">
          <cell r="A826">
            <v>8471</v>
          </cell>
          <cell r="C826" t="str">
            <v>hour</v>
          </cell>
          <cell r="D826">
            <v>3.2</v>
          </cell>
          <cell r="E826" t="str">
            <v>Does not include Hoses</v>
          </cell>
          <cell r="I826" t="str">
            <v>Pump to 6 HP</v>
          </cell>
        </row>
        <row r="827">
          <cell r="A827">
            <v>8472</v>
          </cell>
          <cell r="C827" t="str">
            <v>hour</v>
          </cell>
          <cell r="D827">
            <v>4.0999999999999996</v>
          </cell>
          <cell r="E827" t="str">
            <v>Does not include Hoses</v>
          </cell>
          <cell r="I827" t="str">
            <v>Pump to 10 HP</v>
          </cell>
        </row>
        <row r="828">
          <cell r="A828">
            <v>8473</v>
          </cell>
          <cell r="C828" t="str">
            <v>hour</v>
          </cell>
          <cell r="D828">
            <v>7.75</v>
          </cell>
          <cell r="E828" t="str">
            <v>Does not include Hoses</v>
          </cell>
          <cell r="I828" t="str">
            <v>Pump to 15 HP</v>
          </cell>
        </row>
        <row r="829">
          <cell r="A829">
            <v>8474</v>
          </cell>
          <cell r="C829" t="str">
            <v>hour</v>
          </cell>
          <cell r="D829">
            <v>9.25</v>
          </cell>
          <cell r="E829" t="str">
            <v>Does not include Hoses</v>
          </cell>
          <cell r="I829" t="str">
            <v>Pump to 25 HP</v>
          </cell>
        </row>
        <row r="830">
          <cell r="A830">
            <v>8475</v>
          </cell>
          <cell r="C830" t="str">
            <v>hour</v>
          </cell>
          <cell r="D830">
            <v>16</v>
          </cell>
          <cell r="E830" t="str">
            <v>Does not include Hoses</v>
          </cell>
          <cell r="I830" t="str">
            <v>Pump to 40 HP</v>
          </cell>
        </row>
        <row r="831">
          <cell r="A831">
            <v>8476</v>
          </cell>
          <cell r="C831" t="str">
            <v>hour</v>
          </cell>
          <cell r="D831">
            <v>18.75</v>
          </cell>
          <cell r="E831" t="str">
            <v>Does not include Hoses</v>
          </cell>
          <cell r="I831" t="str">
            <v>Pump to 60 HP</v>
          </cell>
        </row>
        <row r="832">
          <cell r="A832">
            <v>8477</v>
          </cell>
          <cell r="C832" t="str">
            <v>hour</v>
          </cell>
          <cell r="D832">
            <v>26.5</v>
          </cell>
          <cell r="E832" t="str">
            <v>Does not include Hoses</v>
          </cell>
          <cell r="I832" t="str">
            <v>Pump to 95 HP</v>
          </cell>
        </row>
        <row r="833">
          <cell r="A833">
            <v>8478</v>
          </cell>
          <cell r="C833" t="str">
            <v>hour</v>
          </cell>
          <cell r="D833">
            <v>31</v>
          </cell>
          <cell r="E833" t="str">
            <v>Does not include Hoses</v>
          </cell>
          <cell r="I833" t="str">
            <v>Pump to 140 HP</v>
          </cell>
        </row>
        <row r="834">
          <cell r="A834">
            <v>8479</v>
          </cell>
          <cell r="C834" t="str">
            <v>hour</v>
          </cell>
          <cell r="D834">
            <v>36</v>
          </cell>
          <cell r="E834" t="str">
            <v>Does not include Hoses</v>
          </cell>
          <cell r="I834" t="str">
            <v>Pump to 200 HP</v>
          </cell>
        </row>
        <row r="835">
          <cell r="A835">
            <v>8480</v>
          </cell>
          <cell r="C835" t="str">
            <v>hour</v>
          </cell>
          <cell r="D835">
            <v>80</v>
          </cell>
          <cell r="E835" t="str">
            <v>Does not include Hoses</v>
          </cell>
          <cell r="I835" t="str">
            <v>Pump to 275 HP</v>
          </cell>
        </row>
        <row r="836">
          <cell r="A836">
            <v>8481</v>
          </cell>
          <cell r="C836" t="str">
            <v>hour</v>
          </cell>
          <cell r="D836">
            <v>95</v>
          </cell>
          <cell r="E836" t="str">
            <v>Does not include Hoses</v>
          </cell>
          <cell r="I836" t="str">
            <v>Pump to 350 HP</v>
          </cell>
        </row>
        <row r="837">
          <cell r="A837">
            <v>8482</v>
          </cell>
          <cell r="C837" t="str">
            <v>hour</v>
          </cell>
          <cell r="D837">
            <v>120</v>
          </cell>
          <cell r="E837" t="str">
            <v>Does not include Hoses</v>
          </cell>
          <cell r="I837" t="str">
            <v>Pump to 425 HP</v>
          </cell>
        </row>
        <row r="838">
          <cell r="A838">
            <v>8483</v>
          </cell>
          <cell r="C838" t="str">
            <v>hour</v>
          </cell>
          <cell r="D838">
            <v>135</v>
          </cell>
          <cell r="E838" t="str">
            <v>Does not include Hoses</v>
          </cell>
          <cell r="I838" t="str">
            <v>Pump to 500 HP</v>
          </cell>
        </row>
        <row r="839">
          <cell r="A839">
            <v>8484</v>
          </cell>
          <cell r="C839" t="str">
            <v>hour</v>
          </cell>
          <cell r="D839">
            <v>155</v>
          </cell>
          <cell r="E839" t="str">
            <v>Does not include Hoses</v>
          </cell>
          <cell r="I839" t="str">
            <v>Pump to 575 HP</v>
          </cell>
        </row>
        <row r="840">
          <cell r="A840">
            <v>8485</v>
          </cell>
          <cell r="C840" t="str">
            <v>hour</v>
          </cell>
          <cell r="D840">
            <v>180</v>
          </cell>
          <cell r="E840" t="str">
            <v>Does not include Hoses</v>
          </cell>
          <cell r="I840" t="str">
            <v>Pump to 650 HP</v>
          </cell>
        </row>
        <row r="841">
          <cell r="A841">
            <v>8510</v>
          </cell>
          <cell r="C841" t="str">
            <v>hour</v>
          </cell>
          <cell r="D841">
            <v>6</v>
          </cell>
          <cell r="E841" t="str">
            <v>Blade Diameter</v>
          </cell>
          <cell r="I841" t="str">
            <v>Saw, Concrete to 14 HP/14 in</v>
          </cell>
        </row>
        <row r="842">
          <cell r="A842">
            <v>8511</v>
          </cell>
          <cell r="C842" t="str">
            <v>hour</v>
          </cell>
          <cell r="D842">
            <v>13.5</v>
          </cell>
          <cell r="E842" t="str">
            <v>Blade Diameter</v>
          </cell>
          <cell r="I842" t="str">
            <v>Saw, Concrete to 35 HP/26 in</v>
          </cell>
        </row>
        <row r="843">
          <cell r="A843">
            <v>8512</v>
          </cell>
          <cell r="C843" t="str">
            <v>hour</v>
          </cell>
          <cell r="D843">
            <v>23</v>
          </cell>
          <cell r="E843" t="str">
            <v>Blade Diameter</v>
          </cell>
          <cell r="I843" t="str">
            <v>Saw, Concrete to 65 HP/48 in</v>
          </cell>
        </row>
        <row r="844">
          <cell r="A844">
            <v>8513</v>
          </cell>
          <cell r="C844" t="str">
            <v>hour</v>
          </cell>
          <cell r="D844">
            <v>30</v>
          </cell>
          <cell r="I844" t="str">
            <v>Saw, Rock to 100 HP</v>
          </cell>
        </row>
        <row r="845">
          <cell r="A845">
            <v>8514</v>
          </cell>
          <cell r="C845" t="str">
            <v>hour</v>
          </cell>
          <cell r="D845">
            <v>60</v>
          </cell>
          <cell r="I845" t="str">
            <v>Saw, Rock to 200 HP</v>
          </cell>
        </row>
        <row r="846">
          <cell r="A846">
            <v>8521</v>
          </cell>
          <cell r="C846" t="str">
            <v>hour</v>
          </cell>
          <cell r="D846">
            <v>90</v>
          </cell>
          <cell r="E846" t="str">
            <v>Scraper Capacity</v>
          </cell>
          <cell r="I846" t="str">
            <v>Scraper to 250 HP/16 CY</v>
          </cell>
        </row>
        <row r="847">
          <cell r="A847">
            <v>8522</v>
          </cell>
          <cell r="C847" t="str">
            <v>hour</v>
          </cell>
          <cell r="D847">
            <v>130</v>
          </cell>
          <cell r="E847" t="str">
            <v>Scraper Capacity</v>
          </cell>
          <cell r="I847" t="str">
            <v>Scraper to 365 HP/23 CY</v>
          </cell>
        </row>
        <row r="848">
          <cell r="A848">
            <v>8523</v>
          </cell>
          <cell r="C848" t="str">
            <v>hour</v>
          </cell>
          <cell r="D848">
            <v>200</v>
          </cell>
          <cell r="E848" t="str">
            <v>Scraper Capacity</v>
          </cell>
          <cell r="I848" t="str">
            <v>Scraper to 475 HP/34 CY</v>
          </cell>
        </row>
        <row r="849">
          <cell r="A849">
            <v>8524</v>
          </cell>
          <cell r="C849" t="str">
            <v>hour</v>
          </cell>
          <cell r="D849">
            <v>240</v>
          </cell>
          <cell r="E849" t="str">
            <v>Scraper Capacity</v>
          </cell>
          <cell r="I849" t="str">
            <v>Scraper to 600 HP/44 CY</v>
          </cell>
        </row>
        <row r="850">
          <cell r="A850">
            <v>8560</v>
          </cell>
          <cell r="C850" t="str">
            <v>hour</v>
          </cell>
          <cell r="D850">
            <v>140</v>
          </cell>
          <cell r="E850" t="str">
            <v>Capacity</v>
          </cell>
          <cell r="I850" t="str">
            <v>Snow Blower to 400 HP/2,000 tph</v>
          </cell>
        </row>
        <row r="851">
          <cell r="A851">
            <v>8561</v>
          </cell>
          <cell r="C851" t="str">
            <v>hour</v>
          </cell>
          <cell r="D851">
            <v>160</v>
          </cell>
          <cell r="E851" t="str">
            <v>Capacity</v>
          </cell>
          <cell r="I851" t="str">
            <v>Snow Blower to 500 HP/2,500 tph</v>
          </cell>
        </row>
        <row r="852">
          <cell r="A852">
            <v>8562</v>
          </cell>
          <cell r="C852" t="str">
            <v>hour</v>
          </cell>
          <cell r="D852">
            <v>180</v>
          </cell>
          <cell r="E852" t="str">
            <v>Capacity</v>
          </cell>
          <cell r="I852" t="str">
            <v>Snow Blower to 600 HP/3,500 tph</v>
          </cell>
        </row>
        <row r="853">
          <cell r="A853">
            <v>8550</v>
          </cell>
          <cell r="C853" t="str">
            <v>hour</v>
          </cell>
          <cell r="D853">
            <v>37.5</v>
          </cell>
          <cell r="E853" t="str">
            <v>Capacity - Does not include Truck</v>
          </cell>
          <cell r="I853" t="str">
            <v>Snow Blower, Truck Mntd to 75 HP/600 tph</v>
          </cell>
        </row>
        <row r="854">
          <cell r="A854">
            <v>8551</v>
          </cell>
          <cell r="C854" t="str">
            <v>hour</v>
          </cell>
          <cell r="D854">
            <v>70</v>
          </cell>
          <cell r="E854" t="str">
            <v>Capacity - Does not include Truck</v>
          </cell>
          <cell r="I854" t="str">
            <v>Snow Blower, Truck Mntd to 200 HP/1400 tph</v>
          </cell>
        </row>
        <row r="855">
          <cell r="A855">
            <v>8552</v>
          </cell>
          <cell r="C855" t="str">
            <v>hour</v>
          </cell>
          <cell r="D855">
            <v>110</v>
          </cell>
          <cell r="E855" t="str">
            <v>Capacity - Does not include Truck</v>
          </cell>
          <cell r="I855" t="str">
            <v>Snow Blower, Truck Mntd to 340 HP/2000 tph</v>
          </cell>
        </row>
        <row r="856">
          <cell r="A856">
            <v>8553</v>
          </cell>
          <cell r="C856" t="str">
            <v>hour</v>
          </cell>
          <cell r="D856">
            <v>120</v>
          </cell>
          <cell r="E856" t="str">
            <v>Capacity - Does not include Truck</v>
          </cell>
          <cell r="I856" t="str">
            <v>Snow Blower, Truck Mntd to 400 HP/2500 tph</v>
          </cell>
        </row>
        <row r="857">
          <cell r="A857">
            <v>8558</v>
          </cell>
          <cell r="C857" t="str">
            <v>hour</v>
          </cell>
          <cell r="D857">
            <v>3.25</v>
          </cell>
          <cell r="E857" t="str">
            <v>Cutting Width</v>
          </cell>
          <cell r="I857" t="str">
            <v>Snow Thrower, Walk Behind to 5 HP/25 in</v>
          </cell>
        </row>
        <row r="858">
          <cell r="A858">
            <v>8559</v>
          </cell>
          <cell r="C858" t="str">
            <v>hour</v>
          </cell>
          <cell r="D858">
            <v>7</v>
          </cell>
          <cell r="E858" t="str">
            <v>Cutting Width</v>
          </cell>
          <cell r="I858" t="str">
            <v>Snow Thrower, Walk Behind to 15 HP/60 in</v>
          </cell>
        </row>
        <row r="859">
          <cell r="A859">
            <v>8630</v>
          </cell>
          <cell r="C859" t="str">
            <v>hour</v>
          </cell>
          <cell r="D859">
            <v>9.75</v>
          </cell>
          <cell r="E859" t="str">
            <v>Working Capacity - Trailer &amp; Truck mounted. Does not include Prime Mover.</v>
          </cell>
          <cell r="I859" t="str">
            <v>Sprayer, Seed to 30 HP/750 gal</v>
          </cell>
        </row>
        <row r="860">
          <cell r="A860">
            <v>8631</v>
          </cell>
          <cell r="C860" t="str">
            <v>hour</v>
          </cell>
          <cell r="D860">
            <v>15</v>
          </cell>
          <cell r="E860" t="str">
            <v>Working Capacity - Trailer &amp; Truck mounted. Does not include Prime Mover.</v>
          </cell>
          <cell r="I860" t="str">
            <v>Sprayer, Seed to 50 HP/1250 gal</v>
          </cell>
        </row>
        <row r="861">
          <cell r="A861">
            <v>8632</v>
          </cell>
          <cell r="C861" t="str">
            <v>hour</v>
          </cell>
          <cell r="D861">
            <v>25.75</v>
          </cell>
          <cell r="E861" t="str">
            <v>Working Capacity - Trailer &amp; Truck mounted. Does not include Prime Mover.</v>
          </cell>
          <cell r="I861" t="str">
            <v>Sprayer, Seed to 115 HP/3500 gal</v>
          </cell>
        </row>
        <row r="862">
          <cell r="A862">
            <v>8458</v>
          </cell>
          <cell r="C862" t="str">
            <v>hour</v>
          </cell>
          <cell r="D862">
            <v>4</v>
          </cell>
          <cell r="E862" t="str">
            <v>Capacity - Trailer &amp; Truck mounted. Does not include Prime Mover.</v>
          </cell>
          <cell r="I862" t="str">
            <v>Spreader, Chemical to 4 HP/5 CY</v>
          </cell>
        </row>
        <row r="863">
          <cell r="A863">
            <v>8423</v>
          </cell>
          <cell r="C863" t="str">
            <v>hour</v>
          </cell>
          <cell r="D863">
            <v>50</v>
          </cell>
          <cell r="E863" t="str">
            <v xml:space="preserve">Spread Hopper Width </v>
          </cell>
          <cell r="I863" t="str">
            <v>Spreader, Chip to 152 HP/12.5 ft</v>
          </cell>
        </row>
        <row r="864">
          <cell r="A864">
            <v>8424</v>
          </cell>
          <cell r="C864" t="str">
            <v>hour</v>
          </cell>
          <cell r="D864">
            <v>80</v>
          </cell>
          <cell r="E864" t="str">
            <v xml:space="preserve">Spread Hopper Width </v>
          </cell>
          <cell r="I864" t="str">
            <v>Spreader, Chip to 215 HP/16.5 ft</v>
          </cell>
        </row>
        <row r="865">
          <cell r="A865">
            <v>8425</v>
          </cell>
          <cell r="C865" t="str">
            <v>hour</v>
          </cell>
          <cell r="D865">
            <v>3.3</v>
          </cell>
          <cell r="E865" t="str">
            <v>Hopper Size - Trailer &amp; Truck mounted</v>
          </cell>
          <cell r="I865" t="str">
            <v>Spreader, Chip, Mntd to 8 HP/8 ft</v>
          </cell>
        </row>
        <row r="866">
          <cell r="A866">
            <v>8455</v>
          </cell>
          <cell r="C866" t="str">
            <v>hour</v>
          </cell>
          <cell r="D866">
            <v>3.3</v>
          </cell>
          <cell r="E866" t="str">
            <v>Mounting</v>
          </cell>
          <cell r="I866" t="str">
            <v>Spreader, Sand  - Tailgate, Chassis</v>
          </cell>
        </row>
        <row r="867">
          <cell r="A867">
            <v>8456</v>
          </cell>
          <cell r="C867" t="str">
            <v>hour</v>
          </cell>
          <cell r="D867">
            <v>5.5</v>
          </cell>
          <cell r="E867" t="str">
            <v>Mounting</v>
          </cell>
          <cell r="I867" t="str">
            <v>Spreader, Sand  - Dump Body</v>
          </cell>
        </row>
        <row r="868">
          <cell r="A868">
            <v>8457</v>
          </cell>
          <cell r="C868" t="str">
            <v>hour</v>
          </cell>
          <cell r="D868">
            <v>7.5</v>
          </cell>
          <cell r="E868" t="str">
            <v>Mounting</v>
          </cell>
          <cell r="I868" t="str">
            <v>Spreader, Sand  - Truck (10 yd)</v>
          </cell>
        </row>
        <row r="869">
          <cell r="A869">
            <v>8440</v>
          </cell>
          <cell r="C869" t="str">
            <v>hour</v>
          </cell>
          <cell r="D869">
            <v>8.75</v>
          </cell>
          <cell r="E869" t="str">
            <v>Paint Capacity</v>
          </cell>
          <cell r="I869" t="str">
            <v>Striper to 22 HP/40 gal</v>
          </cell>
        </row>
        <row r="870">
          <cell r="A870">
            <v>8441</v>
          </cell>
          <cell r="C870" t="str">
            <v>hour</v>
          </cell>
          <cell r="D870">
            <v>19</v>
          </cell>
          <cell r="E870" t="str">
            <v>Paint Capacity</v>
          </cell>
          <cell r="I870" t="str">
            <v>Striper to 60 HP/90 gal</v>
          </cell>
        </row>
        <row r="871">
          <cell r="A871">
            <v>8442</v>
          </cell>
          <cell r="C871" t="str">
            <v>hour</v>
          </cell>
          <cell r="D871">
            <v>37</v>
          </cell>
          <cell r="E871" t="str">
            <v>Paint Capacity</v>
          </cell>
          <cell r="I871" t="str">
            <v>Striper to 122 HP/120 gal</v>
          </cell>
        </row>
        <row r="872">
          <cell r="A872">
            <v>8445</v>
          </cell>
          <cell r="C872" t="str">
            <v>hour</v>
          </cell>
          <cell r="D872">
            <v>70</v>
          </cell>
          <cell r="E872" t="str">
            <v>Paint Capacity</v>
          </cell>
          <cell r="I872" t="str">
            <v>Striper, Truck Mntd to 460 HP/120 gal</v>
          </cell>
        </row>
        <row r="873">
          <cell r="A873">
            <v>8446</v>
          </cell>
          <cell r="C873" t="str">
            <v>hour</v>
          </cell>
          <cell r="D873">
            <v>3.35</v>
          </cell>
          <cell r="E873" t="str">
            <v>Paint Capacity</v>
          </cell>
          <cell r="I873" t="str">
            <v>Striper, Walk-behind  - 12 gal</v>
          </cell>
        </row>
        <row r="874">
          <cell r="A874">
            <v>8157</v>
          </cell>
          <cell r="C874" t="str">
            <v>hour</v>
          </cell>
          <cell r="D874">
            <v>59</v>
          </cell>
          <cell r="I874" t="str">
            <v>Sweeper, Pavement to 110 HP</v>
          </cell>
        </row>
        <row r="875">
          <cell r="A875">
            <v>8158</v>
          </cell>
          <cell r="C875" t="str">
            <v>hour</v>
          </cell>
          <cell r="D875">
            <v>74</v>
          </cell>
          <cell r="I875" t="str">
            <v>Sweeper, Pavement to 230 HP</v>
          </cell>
        </row>
        <row r="876">
          <cell r="A876">
            <v>8590</v>
          </cell>
          <cell r="C876" t="str">
            <v>hour</v>
          </cell>
          <cell r="D876">
            <v>8</v>
          </cell>
          <cell r="E876" t="str">
            <v>Capacity - Does not include Prime Mover</v>
          </cell>
          <cell r="I876" t="str">
            <v>Trailer, Dump  - 20 CY</v>
          </cell>
        </row>
        <row r="877">
          <cell r="A877">
            <v>8591</v>
          </cell>
          <cell r="C877" t="str">
            <v>hour</v>
          </cell>
          <cell r="D877">
            <v>14</v>
          </cell>
          <cell r="E877" t="str">
            <v>Capacity - Does not include Prime Mover</v>
          </cell>
          <cell r="I877" t="str">
            <v>Trailer, Dump  - 30 CY</v>
          </cell>
        </row>
        <row r="878">
          <cell r="A878">
            <v>8600</v>
          </cell>
          <cell r="C878" t="str">
            <v>hour</v>
          </cell>
          <cell r="D878">
            <v>10.25</v>
          </cell>
          <cell r="E878" t="str">
            <v>Capacity</v>
          </cell>
          <cell r="I878" t="str">
            <v>Trailer, Equipment  - 30 ton</v>
          </cell>
        </row>
        <row r="879">
          <cell r="A879">
            <v>8601</v>
          </cell>
          <cell r="C879" t="str">
            <v>hour</v>
          </cell>
          <cell r="D879">
            <v>12.5</v>
          </cell>
          <cell r="E879" t="str">
            <v>Capacity</v>
          </cell>
          <cell r="I879" t="str">
            <v>Trailer, Equipment  - 40 ton</v>
          </cell>
        </row>
        <row r="880">
          <cell r="A880">
            <v>8602</v>
          </cell>
          <cell r="C880" t="str">
            <v>hour</v>
          </cell>
          <cell r="D880">
            <v>15</v>
          </cell>
          <cell r="E880" t="str">
            <v>Capacity</v>
          </cell>
          <cell r="I880" t="str">
            <v>Trailer, Equipment  - 60 ton</v>
          </cell>
        </row>
        <row r="881">
          <cell r="A881">
            <v>8603</v>
          </cell>
          <cell r="C881" t="str">
            <v>hour</v>
          </cell>
          <cell r="D881">
            <v>25</v>
          </cell>
          <cell r="E881" t="str">
            <v>Capacity</v>
          </cell>
          <cell r="I881" t="str">
            <v>Trailer, Equipment  - 120 ton</v>
          </cell>
        </row>
        <row r="882">
          <cell r="A882">
            <v>8640</v>
          </cell>
          <cell r="C882" t="str">
            <v>hour</v>
          </cell>
          <cell r="D882">
            <v>1.7</v>
          </cell>
          <cell r="E882" t="str">
            <v>Trailer Size</v>
          </cell>
          <cell r="I882" t="str">
            <v>Trailer, Office  - 8' x 24'</v>
          </cell>
        </row>
        <row r="883">
          <cell r="A883">
            <v>8641</v>
          </cell>
          <cell r="C883" t="str">
            <v>hour</v>
          </cell>
          <cell r="D883">
            <v>1.75</v>
          </cell>
          <cell r="E883" t="str">
            <v>Trailer Size</v>
          </cell>
          <cell r="I883" t="str">
            <v>Trailer, Office  - 8' x 32'</v>
          </cell>
        </row>
        <row r="884">
          <cell r="A884">
            <v>8642</v>
          </cell>
          <cell r="C884" t="str">
            <v>hour</v>
          </cell>
          <cell r="D884">
            <v>2.6</v>
          </cell>
          <cell r="E884" t="str">
            <v>Trailer Size</v>
          </cell>
          <cell r="I884" t="str">
            <v>Trailer, Office  - 10' x 32'</v>
          </cell>
        </row>
        <row r="885">
          <cell r="A885">
            <v>8610</v>
          </cell>
          <cell r="C885" t="str">
            <v>hour</v>
          </cell>
          <cell r="D885">
            <v>11</v>
          </cell>
          <cell r="E885" t="str">
            <v>Tank Capacity - Includes a centrifugal pump with sump and a rear spraybar.</v>
          </cell>
          <cell r="I885" t="str">
            <v>Trailer, Water  - 4000 gal</v>
          </cell>
        </row>
        <row r="886">
          <cell r="A886">
            <v>8611</v>
          </cell>
          <cell r="C886" t="str">
            <v>hour</v>
          </cell>
          <cell r="D886">
            <v>14</v>
          </cell>
          <cell r="E886" t="str">
            <v>Tank Capacity - Includes a centrifugal pump with sump and a rear spraybar.</v>
          </cell>
          <cell r="I886" t="str">
            <v>Trailer, Water  - 6000 gal</v>
          </cell>
        </row>
        <row r="887">
          <cell r="A887">
            <v>8612</v>
          </cell>
          <cell r="C887" t="str">
            <v>hour</v>
          </cell>
          <cell r="D887">
            <v>16.5</v>
          </cell>
          <cell r="E887" t="str">
            <v>Tank Capacity - Includes a centrifugal pump with sump and a rear spraybar.</v>
          </cell>
          <cell r="I887" t="str">
            <v>Trailer, Water  - 10000 gal</v>
          </cell>
        </row>
        <row r="888">
          <cell r="A888">
            <v>8613</v>
          </cell>
          <cell r="C888" t="str">
            <v>hour</v>
          </cell>
          <cell r="D888">
            <v>20.5</v>
          </cell>
          <cell r="E888" t="str">
            <v>Tank Capacity - Includes a centrifugal pump with sump and a rear spraybar.</v>
          </cell>
          <cell r="I888" t="str">
            <v>Trailer, Water  - 14000 gal</v>
          </cell>
        </row>
        <row r="889">
          <cell r="A889">
            <v>8650</v>
          </cell>
          <cell r="C889" t="str">
            <v>hour</v>
          </cell>
          <cell r="D889">
            <v>11.75</v>
          </cell>
          <cell r="E889" t="str">
            <v>Walk-behind, Crawler &amp; Wheel Mounted. Chain and Wheel.</v>
          </cell>
          <cell r="I889" t="str">
            <v>Trencher to 40 HP</v>
          </cell>
        </row>
        <row r="890">
          <cell r="A890">
            <v>8651</v>
          </cell>
          <cell r="C890" t="str">
            <v>hour</v>
          </cell>
          <cell r="D890">
            <v>25</v>
          </cell>
          <cell r="E890" t="str">
            <v>Walk-behind, Crawler &amp; Wheel Mounted. Chain and Wheel.</v>
          </cell>
          <cell r="I890" t="str">
            <v>Trencher to 85 HP</v>
          </cell>
        </row>
        <row r="891">
          <cell r="A891">
            <v>8290</v>
          </cell>
          <cell r="C891" t="str">
            <v>hour</v>
          </cell>
          <cell r="D891">
            <v>4.5</v>
          </cell>
          <cell r="E891" t="str">
            <v>Diameter</v>
          </cell>
          <cell r="I891" t="str">
            <v>Trowel, Concrete to 12 HP/48 in</v>
          </cell>
        </row>
        <row r="892">
          <cell r="A892">
            <v>8680</v>
          </cell>
          <cell r="C892" t="str">
            <v>hour</v>
          </cell>
          <cell r="D892">
            <v>75</v>
          </cell>
          <cell r="E892" t="str">
            <v>Mixer Capacity</v>
          </cell>
          <cell r="I892" t="str">
            <v>Truck, Concrete Mixer to 300 HP/13 CY</v>
          </cell>
        </row>
        <row r="893">
          <cell r="A893">
            <v>8720</v>
          </cell>
          <cell r="C893" t="str">
            <v>hour</v>
          </cell>
          <cell r="D893">
            <v>35</v>
          </cell>
          <cell r="E893" t="str">
            <v>Struck Capacity</v>
          </cell>
          <cell r="I893" t="str">
            <v>Truck, Dump to 220 HP/8 CY</v>
          </cell>
        </row>
        <row r="894">
          <cell r="A894">
            <v>8721</v>
          </cell>
          <cell r="C894" t="str">
            <v>hour</v>
          </cell>
          <cell r="D894">
            <v>45</v>
          </cell>
          <cell r="E894" t="str">
            <v>Struck Capacity</v>
          </cell>
          <cell r="I894" t="str">
            <v>Truck, Dump to 320 HP/10 CY</v>
          </cell>
        </row>
        <row r="895">
          <cell r="A895">
            <v>8722</v>
          </cell>
          <cell r="C895" t="str">
            <v>hour</v>
          </cell>
          <cell r="D895">
            <v>60</v>
          </cell>
          <cell r="E895" t="str">
            <v>Struck Capacity</v>
          </cell>
          <cell r="I895" t="str">
            <v>Truck, Dump to 400 HP/12 CY</v>
          </cell>
        </row>
        <row r="896">
          <cell r="A896">
            <v>8723</v>
          </cell>
          <cell r="C896" t="str">
            <v>hour</v>
          </cell>
          <cell r="D896">
            <v>65</v>
          </cell>
          <cell r="E896" t="str">
            <v>Struck Capacity</v>
          </cell>
          <cell r="I896" t="str">
            <v>Truck, Dump to 400 HP/18 CY</v>
          </cell>
        </row>
        <row r="897">
          <cell r="A897">
            <v>8724</v>
          </cell>
          <cell r="C897" t="str">
            <v>hour</v>
          </cell>
          <cell r="D897">
            <v>105</v>
          </cell>
          <cell r="E897" t="str">
            <v>Struck Capacity</v>
          </cell>
          <cell r="I897" t="str">
            <v>Truck, Dump, Off Highway to 450 HP/28 CY</v>
          </cell>
        </row>
        <row r="898">
          <cell r="A898">
            <v>8690</v>
          </cell>
          <cell r="C898" t="str">
            <v>hour</v>
          </cell>
          <cell r="D898">
            <v>70</v>
          </cell>
          <cell r="E898" t="str">
            <v>Pump Capacity</v>
          </cell>
          <cell r="I898" t="str">
            <v>Truck, Fire  - 1000 gpm</v>
          </cell>
        </row>
        <row r="899">
          <cell r="A899">
            <v>8691</v>
          </cell>
          <cell r="C899" t="str">
            <v>hour</v>
          </cell>
          <cell r="D899">
            <v>80</v>
          </cell>
          <cell r="E899" t="str">
            <v>Pump Capacity</v>
          </cell>
          <cell r="I899" t="str">
            <v>Truck, Fire  - 1250 gpm</v>
          </cell>
        </row>
        <row r="900">
          <cell r="A900">
            <v>8692</v>
          </cell>
          <cell r="C900" t="str">
            <v>hour</v>
          </cell>
          <cell r="D900">
            <v>85</v>
          </cell>
          <cell r="E900" t="str">
            <v>Pump Capacity</v>
          </cell>
          <cell r="I900" t="str">
            <v>Truck, Fire  - 1500 gpm</v>
          </cell>
        </row>
        <row r="901">
          <cell r="A901">
            <v>8693</v>
          </cell>
          <cell r="C901" t="str">
            <v>hour</v>
          </cell>
          <cell r="D901">
            <v>90</v>
          </cell>
          <cell r="E901" t="str">
            <v>Pump Capacity</v>
          </cell>
          <cell r="I901" t="str">
            <v>Truck, Fire  - 2000 gpm</v>
          </cell>
        </row>
        <row r="902">
          <cell r="A902">
            <v>8694</v>
          </cell>
          <cell r="C902" t="str">
            <v>hour</v>
          </cell>
          <cell r="D902">
            <v>125</v>
          </cell>
          <cell r="E902" t="str">
            <v>Ladder length</v>
          </cell>
          <cell r="I902" t="str">
            <v>Truck, Fire Ladder  - 75 ft</v>
          </cell>
        </row>
        <row r="903">
          <cell r="A903">
            <v>8695</v>
          </cell>
          <cell r="C903" t="str">
            <v>hour</v>
          </cell>
          <cell r="D903">
            <v>150</v>
          </cell>
          <cell r="E903" t="str">
            <v>Ladder length</v>
          </cell>
          <cell r="I903" t="str">
            <v>Truck, Fire Ladder  - 150 ft</v>
          </cell>
        </row>
        <row r="904">
          <cell r="A904">
            <v>8700</v>
          </cell>
          <cell r="C904" t="str">
            <v>hour</v>
          </cell>
          <cell r="D904">
            <v>20</v>
          </cell>
          <cell r="E904" t="str">
            <v>Maximum GVW</v>
          </cell>
          <cell r="I904" t="str">
            <v>Truck, Flatbed to 200 HP/15000 lb</v>
          </cell>
        </row>
        <row r="905">
          <cell r="A905">
            <v>8701</v>
          </cell>
          <cell r="C905" t="str">
            <v>hour</v>
          </cell>
          <cell r="D905">
            <v>22</v>
          </cell>
          <cell r="E905" t="str">
            <v>Maximum GVW</v>
          </cell>
          <cell r="I905" t="str">
            <v>Truck, Flatbed to 275 HP/25000 lb</v>
          </cell>
        </row>
        <row r="906">
          <cell r="A906">
            <v>8702</v>
          </cell>
          <cell r="C906" t="str">
            <v>hour</v>
          </cell>
          <cell r="D906">
            <v>25</v>
          </cell>
          <cell r="E906" t="str">
            <v>Maximum GVW</v>
          </cell>
          <cell r="I906" t="str">
            <v>Truck, Flatbed to 300 HP/30000 lb</v>
          </cell>
        </row>
        <row r="907">
          <cell r="A907">
            <v>8703</v>
          </cell>
          <cell r="C907" t="str">
            <v>hour</v>
          </cell>
          <cell r="D907">
            <v>43</v>
          </cell>
          <cell r="E907" t="str">
            <v>Maximum GVW</v>
          </cell>
          <cell r="I907" t="str">
            <v>Truck, Flatbed to 380 HP/45000 lb</v>
          </cell>
        </row>
        <row r="908">
          <cell r="A908">
            <v>8730</v>
          </cell>
          <cell r="C908" t="str">
            <v>hour</v>
          </cell>
          <cell r="D908">
            <v>47</v>
          </cell>
          <cell r="E908" t="str">
            <v>Capacity</v>
          </cell>
          <cell r="I908" t="str">
            <v>Truck, Garbage to 255 HP/25 CY</v>
          </cell>
        </row>
        <row r="909">
          <cell r="A909">
            <v>8731</v>
          </cell>
          <cell r="C909" t="str">
            <v>hour</v>
          </cell>
          <cell r="D909">
            <v>55</v>
          </cell>
          <cell r="E909" t="str">
            <v>Capacity</v>
          </cell>
          <cell r="I909" t="str">
            <v>Truck, Garbage to 325 HP/32 CY</v>
          </cell>
        </row>
        <row r="910">
          <cell r="A910">
            <v>8800</v>
          </cell>
          <cell r="C910" t="str">
            <v>mile</v>
          </cell>
          <cell r="D910">
            <v>0.5</v>
          </cell>
          <cell r="E910" t="str">
            <v>Transporting people</v>
          </cell>
          <cell r="I910" t="str">
            <v>Truck, Pickup - Transporting people</v>
          </cell>
        </row>
        <row r="911">
          <cell r="A911">
            <v>8801</v>
          </cell>
          <cell r="C911" t="str">
            <v>hour</v>
          </cell>
          <cell r="D911">
            <v>14</v>
          </cell>
          <cell r="I911" t="str">
            <v>Truck, Pickup  - ½ ton</v>
          </cell>
        </row>
        <row r="912">
          <cell r="A912">
            <v>8802</v>
          </cell>
          <cell r="C912" t="str">
            <v>hour</v>
          </cell>
          <cell r="D912">
            <v>20</v>
          </cell>
          <cell r="I912" t="str">
            <v>Truck, Pickup  - 1 ton</v>
          </cell>
        </row>
        <row r="913">
          <cell r="A913">
            <v>8803</v>
          </cell>
          <cell r="C913" t="str">
            <v>hour</v>
          </cell>
          <cell r="D913">
            <v>22</v>
          </cell>
          <cell r="I913" t="str">
            <v>Truck, Pickup  - 1¼ ton</v>
          </cell>
        </row>
        <row r="914">
          <cell r="A914">
            <v>8804</v>
          </cell>
          <cell r="C914" t="str">
            <v>hour</v>
          </cell>
          <cell r="D914">
            <v>25</v>
          </cell>
          <cell r="I914" t="str">
            <v>Truck, Pickup  - 1½ ton</v>
          </cell>
        </row>
        <row r="915">
          <cell r="A915">
            <v>8805</v>
          </cell>
          <cell r="C915" t="str">
            <v>hour</v>
          </cell>
          <cell r="D915">
            <v>30</v>
          </cell>
          <cell r="I915" t="str">
            <v>Truck, Pickup  - 1¾ ton</v>
          </cell>
        </row>
        <row r="916">
          <cell r="A916">
            <v>8790</v>
          </cell>
          <cell r="C916" t="str">
            <v>hour</v>
          </cell>
          <cell r="D916">
            <v>32</v>
          </cell>
          <cell r="E916" t="str">
            <v>4 x 2</v>
          </cell>
          <cell r="I916" t="str">
            <v>Truck, Tractor  - 4 x 2 to 220 HP/45000 lb</v>
          </cell>
        </row>
        <row r="917">
          <cell r="A917">
            <v>8791</v>
          </cell>
          <cell r="C917" t="str">
            <v>hour</v>
          </cell>
          <cell r="D917">
            <v>45</v>
          </cell>
          <cell r="E917" t="str">
            <v>4 x 2</v>
          </cell>
          <cell r="I917" t="str">
            <v>Truck, Tractor  - 4 x 2 to 310 HP/50000 lb</v>
          </cell>
        </row>
        <row r="918">
          <cell r="A918">
            <v>8792</v>
          </cell>
          <cell r="C918" t="str">
            <v>hour</v>
          </cell>
          <cell r="D918">
            <v>55</v>
          </cell>
          <cell r="E918" t="str">
            <v>6 x 4</v>
          </cell>
          <cell r="I918" t="str">
            <v>Truck, Tractor  - 6 x 4 to 400 HP/2500 gal</v>
          </cell>
        </row>
        <row r="919">
          <cell r="A919">
            <v>8780</v>
          </cell>
          <cell r="C919" t="str">
            <v>hour</v>
          </cell>
          <cell r="D919">
            <v>31</v>
          </cell>
          <cell r="E919" t="str">
            <v>Tank Capacity - Include pump and rear spray system</v>
          </cell>
          <cell r="I919" t="str">
            <v>Truck, Water to 175 HP/2500 gal</v>
          </cell>
        </row>
        <row r="920">
          <cell r="A920">
            <v>8781</v>
          </cell>
          <cell r="C920" t="str">
            <v>hour</v>
          </cell>
          <cell r="D920">
            <v>42</v>
          </cell>
          <cell r="E920" t="str">
            <v>Tank Capacity - Include pump and rear spray system</v>
          </cell>
          <cell r="I920" t="str">
            <v>Truck, Water to 250 HP/4000 gal</v>
          </cell>
        </row>
        <row r="921">
          <cell r="A921">
            <v>8620</v>
          </cell>
          <cell r="C921" t="str">
            <v>hour</v>
          </cell>
          <cell r="D921">
            <v>85</v>
          </cell>
          <cell r="I921" t="str">
            <v>Tub Grinder to 440 HP</v>
          </cell>
        </row>
        <row r="922">
          <cell r="A922">
            <v>8621</v>
          </cell>
          <cell r="C922" t="str">
            <v>hour</v>
          </cell>
          <cell r="D922">
            <v>120</v>
          </cell>
          <cell r="I922" t="str">
            <v>Tub Grinder to 630 HP</v>
          </cell>
        </row>
        <row r="923">
          <cell r="A923">
            <v>8622</v>
          </cell>
          <cell r="C923" t="str">
            <v>hour</v>
          </cell>
          <cell r="D923">
            <v>150</v>
          </cell>
          <cell r="I923" t="str">
            <v>Tub Grinder to 760 HP</v>
          </cell>
        </row>
        <row r="924">
          <cell r="A924">
            <v>8623</v>
          </cell>
          <cell r="C924" t="str">
            <v>hour</v>
          </cell>
          <cell r="D924">
            <v>270</v>
          </cell>
          <cell r="I924" t="str">
            <v>Tub Grinder to 1000 HP</v>
          </cell>
        </row>
        <row r="925">
          <cell r="A925">
            <v>8753</v>
          </cell>
          <cell r="C925" t="str">
            <v>hour</v>
          </cell>
          <cell r="D925">
            <v>3</v>
          </cell>
          <cell r="I925" t="str">
            <v>Vehicle, Recreational to 10 HP</v>
          </cell>
        </row>
        <row r="926">
          <cell r="A926">
            <v>8750</v>
          </cell>
          <cell r="C926" t="str">
            <v>hour</v>
          </cell>
          <cell r="D926">
            <v>7</v>
          </cell>
          <cell r="I926" t="str">
            <v>Vehicle, Small to 30 HP</v>
          </cell>
        </row>
        <row r="927">
          <cell r="A927">
            <v>8761</v>
          </cell>
          <cell r="C927" t="str">
            <v>hour</v>
          </cell>
          <cell r="D927">
            <v>1.1499999999999999</v>
          </cell>
          <cell r="I927" t="str">
            <v>Vibrator, Concrete to 4 HP</v>
          </cell>
        </row>
        <row r="928">
          <cell r="A928">
            <v>8770</v>
          </cell>
          <cell r="C928" t="str">
            <v>hour</v>
          </cell>
          <cell r="D928">
            <v>5</v>
          </cell>
          <cell r="E928" t="str">
            <v>Includes ground cable and lead cable</v>
          </cell>
          <cell r="I928" t="str">
            <v>Welder, Portable to 16 HP</v>
          </cell>
        </row>
        <row r="929">
          <cell r="A929">
            <v>8771</v>
          </cell>
          <cell r="C929" t="str">
            <v>hour</v>
          </cell>
          <cell r="D929">
            <v>11.5</v>
          </cell>
          <cell r="E929" t="str">
            <v>Includes ground cable and lead cable</v>
          </cell>
          <cell r="I929" t="str">
            <v>Welder, Portable to 34 HP</v>
          </cell>
        </row>
        <row r="930">
          <cell r="A930">
            <v>8772</v>
          </cell>
          <cell r="C930" t="str">
            <v>hour</v>
          </cell>
          <cell r="D930">
            <v>16</v>
          </cell>
          <cell r="E930" t="str">
            <v>Includes ground cable and lead cable</v>
          </cell>
          <cell r="I930" t="str">
            <v>Welder, Portable to 50 HP</v>
          </cell>
        </row>
        <row r="931">
          <cell r="A931">
            <v>8773</v>
          </cell>
          <cell r="C931" t="str">
            <v>hour</v>
          </cell>
          <cell r="D931">
            <v>22</v>
          </cell>
          <cell r="E931" t="str">
            <v>Includes ground cable and lead cable</v>
          </cell>
          <cell r="I931" t="str">
            <v>Welder, Portable to 80 HP</v>
          </cell>
        </row>
        <row r="932">
          <cell r="A932">
            <v>8810</v>
          </cell>
          <cell r="C932" t="str">
            <v>hour</v>
          </cell>
          <cell r="D932">
            <v>0</v>
          </cell>
          <cell r="E932" t="str">
            <v>Add flatbed truck to truck mounted aerial lift.</v>
          </cell>
          <cell r="I932" t="str">
            <v xml:space="preserve">Truck, Bucket </v>
          </cell>
        </row>
        <row r="933">
          <cell r="A933">
            <v>8811</v>
          </cell>
          <cell r="C933" t="str">
            <v>hour</v>
          </cell>
          <cell r="D933">
            <v>0</v>
          </cell>
          <cell r="E933" t="str">
            <v>Add flatbed truck to sewer cleaner.</v>
          </cell>
          <cell r="I933" t="str">
            <v xml:space="preserve">Truck, Cleaning </v>
          </cell>
        </row>
        <row r="934">
          <cell r="A934">
            <v>8812</v>
          </cell>
          <cell r="C934" t="str">
            <v>hour</v>
          </cell>
          <cell r="D934">
            <v>0</v>
          </cell>
          <cell r="E934" t="str">
            <v>Add flatbed truck to truck mounted crane.</v>
          </cell>
          <cell r="I934" t="str">
            <v xml:space="preserve">Truck, Knuckle Boom </v>
          </cell>
        </row>
        <row r="935">
          <cell r="A935">
            <v>8813</v>
          </cell>
          <cell r="C935" t="str">
            <v>hour</v>
          </cell>
          <cell r="D935">
            <v>0</v>
          </cell>
          <cell r="E935" t="str">
            <v>Add flatbed truck to truck mounted aerial lift.</v>
          </cell>
          <cell r="I935" t="str">
            <v xml:space="preserve">Truck, Ladder </v>
          </cell>
        </row>
        <row r="936">
          <cell r="A936">
            <v>8814</v>
          </cell>
          <cell r="C936" t="str">
            <v>hour</v>
          </cell>
          <cell r="D936">
            <v>0</v>
          </cell>
          <cell r="E936" t="str">
            <v>Add flatbed truck to hydraulic digger derrick.</v>
          </cell>
          <cell r="I936" t="str">
            <v xml:space="preserve">Truck, Line </v>
          </cell>
        </row>
        <row r="937">
          <cell r="I937" t="str">
            <v xml:space="preserve"> </v>
          </cell>
        </row>
        <row r="938">
          <cell r="I938" t="str">
            <v xml:space="preserve"> </v>
          </cell>
        </row>
        <row r="939">
          <cell r="I939" t="str">
            <v xml:space="preserve"> </v>
          </cell>
        </row>
        <row r="940">
          <cell r="I940" t="str">
            <v xml:space="preserve"> </v>
          </cell>
        </row>
        <row r="941">
          <cell r="I941" t="str">
            <v xml:space="preserve"> </v>
          </cell>
        </row>
        <row r="942">
          <cell r="I942" t="str">
            <v xml:space="preserve"> </v>
          </cell>
        </row>
        <row r="943">
          <cell r="I943" t="str">
            <v xml:space="preserve"> </v>
          </cell>
        </row>
        <row r="944">
          <cell r="I944" t="str">
            <v xml:space="preserve"> </v>
          </cell>
        </row>
        <row r="945">
          <cell r="I945" t="str">
            <v xml:space="preserve"> </v>
          </cell>
        </row>
        <row r="946">
          <cell r="I946" t="str">
            <v xml:space="preserve"> </v>
          </cell>
        </row>
        <row r="947">
          <cell r="I947" t="str">
            <v xml:space="preserve"> </v>
          </cell>
        </row>
        <row r="948">
          <cell r="I948" t="str">
            <v xml:space="preserve"> </v>
          </cell>
        </row>
        <row r="949">
          <cell r="I949" t="str">
            <v xml:space="preserve"> </v>
          </cell>
        </row>
        <row r="950">
          <cell r="I950" t="str">
            <v xml:space="preserve"> </v>
          </cell>
        </row>
        <row r="951">
          <cell r="I951" t="str">
            <v xml:space="preserve"> </v>
          </cell>
        </row>
        <row r="952">
          <cell r="I952" t="str">
            <v xml:space="preserve"> </v>
          </cell>
        </row>
        <row r="953">
          <cell r="I953" t="str">
            <v xml:space="preserve"> </v>
          </cell>
        </row>
        <row r="954">
          <cell r="I954" t="str">
            <v xml:space="preserve"> </v>
          </cell>
        </row>
        <row r="955">
          <cell r="I955" t="str">
            <v xml:space="preserve"> </v>
          </cell>
        </row>
      </sheetData>
      <sheetData sheetId="2"/>
      <sheetData sheetId="3">
        <row r="8">
          <cell r="F8" t="str">
            <v/>
          </cell>
        </row>
      </sheetData>
      <sheetData sheetId="4"/>
      <sheetData sheetId="5"/>
      <sheetData sheetId="6"/>
      <sheetData sheetId="7"/>
      <sheetData sheetId="8"/>
      <sheetData sheetId="9">
        <row r="4">
          <cell r="V4" t="str">
            <v>&lt;Select&gt;</v>
          </cell>
        </row>
        <row r="5">
          <cell r="V5" t="str">
            <v>A</v>
          </cell>
        </row>
        <row r="6">
          <cell r="V6" t="str">
            <v>B</v>
          </cell>
        </row>
        <row r="7">
          <cell r="V7" t="str">
            <v>C</v>
          </cell>
        </row>
        <row r="8">
          <cell r="V8" t="str">
            <v>D</v>
          </cell>
        </row>
        <row r="9">
          <cell r="V9" t="str">
            <v>E</v>
          </cell>
        </row>
        <row r="10">
          <cell r="V10" t="str">
            <v>F</v>
          </cell>
        </row>
        <row r="11">
          <cell r="V11" t="str">
            <v>G</v>
          </cell>
        </row>
        <row r="12">
          <cell r="V12" t="str">
            <v>H</v>
          </cell>
        </row>
        <row r="13">
          <cell r="V13" t="str">
            <v>Z</v>
          </cell>
        </row>
      </sheetData>
      <sheetData sheetId="10"/>
      <sheetData sheetId="11"/>
      <sheetData sheetId="12"/>
      <sheetData sheetId="13"/>
      <sheetData sheetId="14"/>
      <sheetData sheetId="15"/>
      <sheetData sheetId="16"/>
      <sheetData sheetId="17">
        <row r="2">
          <cell r="B2" t="str">
            <v>FEDERAL EMERGENCY MANAGEMENT AGENCY</v>
          </cell>
        </row>
        <row r="3">
          <cell r="B3" t="str">
            <v>EMPLOYEE PAYROLL DATA</v>
          </cell>
        </row>
        <row r="4">
          <cell r="B4" t="str">
            <v>APPLICANT</v>
          </cell>
        </row>
        <row r="5">
          <cell r="B5">
            <v>0</v>
          </cell>
        </row>
        <row r="6">
          <cell r="B6" t="str">
            <v>EMPLOYEE NAME</v>
          </cell>
        </row>
        <row r="8">
          <cell r="B8" t="str">
            <v>LAST NAME, FIRST NAME</v>
          </cell>
        </row>
        <row r="9">
          <cell r="B9" t="str">
            <v>Example:  Doe, John</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5">
          <cell r="A5" t="str">
            <v>National PW Template V2.6 June 2012 Excel 2007/2010</v>
          </cell>
        </row>
        <row r="8">
          <cell r="AW8" t="str">
            <v>Alternate</v>
          </cell>
        </row>
        <row r="9">
          <cell r="AW9" t="str">
            <v>Improved</v>
          </cell>
        </row>
        <row r="10">
          <cell r="AW10" t="str">
            <v>Neither Alternate nor Improved</v>
          </cell>
        </row>
      </sheetData>
      <sheetData sheetId="39">
        <row r="1">
          <cell r="A1" t="str">
            <v>Alabama</v>
          </cell>
        </row>
        <row r="2">
          <cell r="A2" t="str">
            <v>Alaska</v>
          </cell>
        </row>
        <row r="3">
          <cell r="A3" t="str">
            <v>Arizona</v>
          </cell>
        </row>
        <row r="4">
          <cell r="A4" t="str">
            <v>Arkansas</v>
          </cell>
        </row>
        <row r="5">
          <cell r="A5" t="str">
            <v>California</v>
          </cell>
          <cell r="H5" t="str">
            <v>A</v>
          </cell>
          <cell r="I5" t="str">
            <v>YES</v>
          </cell>
          <cell r="J5" t="str">
            <v>EM</v>
          </cell>
          <cell r="K5">
            <v>75</v>
          </cell>
        </row>
        <row r="6">
          <cell r="A6" t="str">
            <v>Colorado</v>
          </cell>
          <cell r="H6" t="str">
            <v>B</v>
          </cell>
          <cell r="I6" t="str">
            <v>NO</v>
          </cell>
          <cell r="J6" t="str">
            <v>DR</v>
          </cell>
          <cell r="K6">
            <v>90</v>
          </cell>
        </row>
        <row r="7">
          <cell r="A7" t="str">
            <v>Connecticut</v>
          </cell>
          <cell r="H7" t="str">
            <v>C</v>
          </cell>
          <cell r="K7">
            <v>100</v>
          </cell>
        </row>
        <row r="8">
          <cell r="A8" t="str">
            <v>Delaware</v>
          </cell>
          <cell r="H8" t="str">
            <v>D</v>
          </cell>
        </row>
        <row r="9">
          <cell r="A9" t="str">
            <v>District of Columbia</v>
          </cell>
          <cell r="H9" t="str">
            <v>E</v>
          </cell>
        </row>
        <row r="10">
          <cell r="A10" t="str">
            <v>Florida</v>
          </cell>
          <cell r="H10" t="str">
            <v>F</v>
          </cell>
        </row>
        <row r="11">
          <cell r="A11" t="str">
            <v>Georgia</v>
          </cell>
          <cell r="H11" t="str">
            <v>G</v>
          </cell>
        </row>
        <row r="12">
          <cell r="A12" t="str">
            <v>Hawaii</v>
          </cell>
          <cell r="H12" t="str">
            <v>H</v>
          </cell>
        </row>
        <row r="13">
          <cell r="A13" t="str">
            <v>Idaho</v>
          </cell>
          <cell r="H13" t="str">
            <v>Z</v>
          </cell>
        </row>
        <row r="14">
          <cell r="A14" t="str">
            <v>Illinois</v>
          </cell>
        </row>
        <row r="15">
          <cell r="A15" t="str">
            <v>Indiana</v>
          </cell>
        </row>
        <row r="16">
          <cell r="A16" t="str">
            <v>Iowa</v>
          </cell>
        </row>
        <row r="17">
          <cell r="A17" t="str">
            <v>Kansas</v>
          </cell>
        </row>
        <row r="18">
          <cell r="A18" t="str">
            <v>Kentucky</v>
          </cell>
        </row>
        <row r="19">
          <cell r="A19" t="str">
            <v>Louisiana</v>
          </cell>
        </row>
        <row r="20">
          <cell r="A20" t="str">
            <v>Maine</v>
          </cell>
        </row>
        <row r="21">
          <cell r="A21" t="str">
            <v>Maryland</v>
          </cell>
        </row>
        <row r="22">
          <cell r="A22" t="str">
            <v>Massachusetts</v>
          </cell>
        </row>
        <row r="23">
          <cell r="A23" t="str">
            <v>Michigan</v>
          </cell>
        </row>
        <row r="24">
          <cell r="A24" t="str">
            <v>Minnesota</v>
          </cell>
        </row>
        <row r="25">
          <cell r="A25" t="str">
            <v>Mississippi</v>
          </cell>
        </row>
        <row r="26">
          <cell r="A26" t="str">
            <v>Missouri</v>
          </cell>
        </row>
        <row r="27">
          <cell r="A27" t="str">
            <v>Montana</v>
          </cell>
        </row>
        <row r="28">
          <cell r="A28" t="str">
            <v>Nebraska</v>
          </cell>
        </row>
        <row r="29">
          <cell r="A29" t="str">
            <v>Nevada</v>
          </cell>
        </row>
        <row r="30">
          <cell r="A30" t="str">
            <v>New Hampshire</v>
          </cell>
        </row>
        <row r="31">
          <cell r="A31" t="str">
            <v>New Jersey</v>
          </cell>
        </row>
        <row r="32">
          <cell r="A32" t="str">
            <v>New Mexico</v>
          </cell>
        </row>
        <row r="33">
          <cell r="A33" t="str">
            <v>New York</v>
          </cell>
        </row>
        <row r="34">
          <cell r="A34" t="str">
            <v>North Carolina</v>
          </cell>
        </row>
        <row r="35">
          <cell r="A35" t="str">
            <v>North Dakota</v>
          </cell>
        </row>
        <row r="36">
          <cell r="A36" t="str">
            <v>Ohio</v>
          </cell>
        </row>
        <row r="37">
          <cell r="A37" t="str">
            <v>Oklahoma</v>
          </cell>
        </row>
        <row r="38">
          <cell r="A38" t="str">
            <v>Oregon</v>
          </cell>
        </row>
        <row r="39">
          <cell r="A39" t="str">
            <v>Pennsylvania</v>
          </cell>
        </row>
        <row r="40">
          <cell r="A40" t="str">
            <v>Puerto Rico</v>
          </cell>
        </row>
        <row r="41">
          <cell r="A41" t="str">
            <v>Rhode Island</v>
          </cell>
        </row>
        <row r="42">
          <cell r="A42" t="str">
            <v>South Carolina</v>
          </cell>
        </row>
        <row r="43">
          <cell r="A43" t="str">
            <v>South Dakota</v>
          </cell>
        </row>
        <row r="44">
          <cell r="A44" t="str">
            <v>Tennessee</v>
          </cell>
        </row>
        <row r="45">
          <cell r="A45" t="str">
            <v>Texas</v>
          </cell>
        </row>
        <row r="46">
          <cell r="A46" t="str">
            <v>Utah</v>
          </cell>
        </row>
        <row r="47">
          <cell r="A47" t="str">
            <v>Vermont</v>
          </cell>
        </row>
        <row r="48">
          <cell r="A48" t="str">
            <v>Virginia</v>
          </cell>
        </row>
        <row r="49">
          <cell r="A49" t="str">
            <v>Washington</v>
          </cell>
        </row>
        <row r="50">
          <cell r="A50" t="str">
            <v>West Virginia</v>
          </cell>
        </row>
        <row r="51">
          <cell r="A51" t="str">
            <v>Wisconsin</v>
          </cell>
        </row>
        <row r="52">
          <cell r="A52" t="str">
            <v>Wyoming</v>
          </cell>
        </row>
      </sheetData>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MAcostcodes"/>
      <sheetName val="PW FACT SHEET"/>
      <sheetName val="FILL OUT FIRST - TOC"/>
      <sheetName val="PW"/>
      <sheetName val="DDD-SOW CONTINUATION"/>
      <sheetName val="SCOPE NOTES"/>
      <sheetName val="COST CONTINUATION"/>
      <sheetName val="SC"/>
      <sheetName val="HMP"/>
      <sheetName val="HAZMIT SUM"/>
      <sheetName val="PW PNP FACILITY QUESTIONNAIRE"/>
      <sheetName val="FORCE ACCOUNT SUMMARY"/>
      <sheetName val="PAYROLL DATA"/>
      <sheetName val="FRINGE"/>
      <sheetName val="LABOR"/>
      <sheetName val="EQUIPMENT INVENTORY"/>
      <sheetName val="EQUIPMENT"/>
      <sheetName val="MATERIALS"/>
      <sheetName val="RENTAL EQUIPMENT"/>
      <sheetName val="CONTRACTS"/>
      <sheetName val="DAC--Attachment A"/>
      <sheetName val="DIRECT ADMIN COSTS"/>
      <sheetName val="PHOTOS"/>
      <sheetName val="LOCATION MAP"/>
      <sheetName val="FIRMETTE"/>
      <sheetName val="CODESEARCH"/>
      <sheetName val="DO NOT SCAN"/>
      <sheetName val="BACKUP"/>
      <sheetName val="NARRATIVE"/>
      <sheetName val="SITE COSTS"/>
      <sheetName val="Estimator I"/>
      <sheetName val="Estimator II"/>
      <sheetName val="REPETITIVE LOSS"/>
      <sheetName val="EXIT BRIEFING"/>
      <sheetName val="RPA"/>
      <sheetName val="PNP RPA FORM"/>
      <sheetName val="Utility"/>
      <sheetName val="States"/>
      <sheetName val="Counti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FEDERAL EMERGENCY MANAGEMENT AGENCY</v>
          </cell>
        </row>
        <row r="3">
          <cell r="B3" t="str">
            <v>EMPLOYEE PAYROLL DATA</v>
          </cell>
        </row>
        <row r="4">
          <cell r="B4" t="str">
            <v>APPLICANT</v>
          </cell>
        </row>
        <row r="5">
          <cell r="B5">
            <v>0</v>
          </cell>
        </row>
        <row r="6">
          <cell r="B6" t="str">
            <v>EMPLOYEE NAME</v>
          </cell>
        </row>
        <row r="8">
          <cell r="B8" t="str">
            <v>LAST NAME, FIRST NAME</v>
          </cell>
        </row>
        <row r="9">
          <cell r="B9" t="str">
            <v>Example:  Doe, John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8">
          <cell r="AW8" t="str">
            <v>Alternate</v>
          </cell>
        </row>
        <row r="9">
          <cell r="AW9" t="str">
            <v>Improved</v>
          </cell>
        </row>
        <row r="10">
          <cell r="AW10" t="str">
            <v>Neither Alternate nor Improved</v>
          </cell>
        </row>
      </sheetData>
      <sheetData sheetId="38">
        <row r="2">
          <cell r="A2" t="str">
            <v>Alabama</v>
          </cell>
        </row>
        <row r="3">
          <cell r="A3" t="str">
            <v>Alaska</v>
          </cell>
        </row>
        <row r="4">
          <cell r="A4" t="str">
            <v>Arizona</v>
          </cell>
        </row>
        <row r="5">
          <cell r="A5" t="str">
            <v>Arkansas</v>
          </cell>
        </row>
        <row r="6">
          <cell r="A6" t="str">
            <v>California</v>
          </cell>
          <cell r="H6" t="str">
            <v>A</v>
          </cell>
          <cell r="I6" t="str">
            <v>YES</v>
          </cell>
          <cell r="J6" t="str">
            <v>EM</v>
          </cell>
          <cell r="K6">
            <v>75</v>
          </cell>
        </row>
        <row r="7">
          <cell r="A7" t="str">
            <v>Colorado</v>
          </cell>
          <cell r="H7" t="str">
            <v>B</v>
          </cell>
          <cell r="I7" t="str">
            <v>NO</v>
          </cell>
          <cell r="J7" t="str">
            <v>DR</v>
          </cell>
          <cell r="K7">
            <v>90</v>
          </cell>
        </row>
        <row r="8">
          <cell r="A8" t="str">
            <v>Connecticut</v>
          </cell>
          <cell r="H8" t="str">
            <v>C</v>
          </cell>
          <cell r="K8">
            <v>100</v>
          </cell>
        </row>
        <row r="9">
          <cell r="A9" t="str">
            <v>Delaware</v>
          </cell>
          <cell r="H9" t="str">
            <v>D</v>
          </cell>
        </row>
        <row r="10">
          <cell r="A10" t="str">
            <v>District of Columbia</v>
          </cell>
          <cell r="H10" t="str">
            <v>E</v>
          </cell>
        </row>
        <row r="11">
          <cell r="A11" t="str">
            <v>Florida</v>
          </cell>
          <cell r="H11" t="str">
            <v>F</v>
          </cell>
        </row>
        <row r="12">
          <cell r="A12" t="str">
            <v>Georgia</v>
          </cell>
          <cell r="H12" t="str">
            <v>G</v>
          </cell>
        </row>
        <row r="13">
          <cell r="A13" t="str">
            <v>Hawaii</v>
          </cell>
          <cell r="H13" t="str">
            <v>H</v>
          </cell>
        </row>
        <row r="14">
          <cell r="A14" t="str">
            <v>Idaho</v>
          </cell>
          <cell r="H14" t="str">
            <v>Z</v>
          </cell>
        </row>
        <row r="15">
          <cell r="A15" t="str">
            <v>Illinois</v>
          </cell>
        </row>
        <row r="16">
          <cell r="A16" t="str">
            <v>Indiana</v>
          </cell>
        </row>
        <row r="17">
          <cell r="A17" t="str">
            <v>Iowa</v>
          </cell>
        </row>
        <row r="18">
          <cell r="A18" t="str">
            <v>Kansas</v>
          </cell>
        </row>
        <row r="19">
          <cell r="A19" t="str">
            <v>Kentucky</v>
          </cell>
        </row>
        <row r="20">
          <cell r="A20" t="str">
            <v>Louisiana</v>
          </cell>
        </row>
        <row r="21">
          <cell r="A21" t="str">
            <v>Maine</v>
          </cell>
        </row>
        <row r="22">
          <cell r="A22" t="str">
            <v>Maryland</v>
          </cell>
        </row>
        <row r="23">
          <cell r="A23" t="str">
            <v>Massachusetts</v>
          </cell>
        </row>
        <row r="24">
          <cell r="A24" t="str">
            <v>Michigan</v>
          </cell>
        </row>
        <row r="25">
          <cell r="A25" t="str">
            <v>Minnesota</v>
          </cell>
        </row>
        <row r="26">
          <cell r="A26" t="str">
            <v>Mississippi</v>
          </cell>
        </row>
        <row r="27">
          <cell r="A27" t="str">
            <v>Missouri</v>
          </cell>
        </row>
        <row r="28">
          <cell r="A28" t="str">
            <v>Montana</v>
          </cell>
        </row>
        <row r="29">
          <cell r="A29" t="str">
            <v>Nebraska</v>
          </cell>
        </row>
        <row r="30">
          <cell r="A30" t="str">
            <v>Nevada</v>
          </cell>
        </row>
        <row r="31">
          <cell r="A31" t="str">
            <v>New Hampshire</v>
          </cell>
        </row>
        <row r="32">
          <cell r="A32" t="str">
            <v>New Jersey</v>
          </cell>
        </row>
        <row r="33">
          <cell r="A33" t="str">
            <v>New Mexico</v>
          </cell>
        </row>
        <row r="34">
          <cell r="A34" t="str">
            <v>New York</v>
          </cell>
        </row>
        <row r="35">
          <cell r="A35" t="str">
            <v>North Carolina</v>
          </cell>
        </row>
        <row r="36">
          <cell r="A36" t="str">
            <v>North Dakota</v>
          </cell>
        </row>
        <row r="37">
          <cell r="A37" t="str">
            <v>Ohio</v>
          </cell>
        </row>
        <row r="38">
          <cell r="A38" t="str">
            <v>Oklahoma</v>
          </cell>
        </row>
        <row r="39">
          <cell r="A39" t="str">
            <v>Oregon</v>
          </cell>
        </row>
        <row r="40">
          <cell r="A40" t="str">
            <v>Pennsylvania</v>
          </cell>
        </row>
        <row r="41">
          <cell r="A41" t="str">
            <v>Puerto Rico</v>
          </cell>
        </row>
        <row r="42">
          <cell r="A42" t="str">
            <v>Rhode Island</v>
          </cell>
        </row>
        <row r="43">
          <cell r="A43" t="str">
            <v>South Carolina</v>
          </cell>
        </row>
        <row r="44">
          <cell r="A44" t="str">
            <v>South Dakota</v>
          </cell>
        </row>
        <row r="45">
          <cell r="A45" t="str">
            <v>Tennessee</v>
          </cell>
        </row>
        <row r="46">
          <cell r="A46" t="str">
            <v>Texas</v>
          </cell>
        </row>
        <row r="47">
          <cell r="A47" t="str">
            <v>Utah</v>
          </cell>
        </row>
        <row r="48">
          <cell r="A48" t="str">
            <v>Vermont</v>
          </cell>
        </row>
        <row r="49">
          <cell r="A49" t="str">
            <v>Virginia</v>
          </cell>
        </row>
        <row r="50">
          <cell r="A50" t="str">
            <v>Washington</v>
          </cell>
        </row>
        <row r="51">
          <cell r="A51" t="str">
            <v>West Virginia</v>
          </cell>
        </row>
        <row r="52">
          <cell r="A52" t="str">
            <v>Wisconsin</v>
          </cell>
        </row>
        <row r="53">
          <cell r="A53" t="str">
            <v>Wyoming</v>
          </cell>
        </row>
      </sheetData>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FILL OUT FIRST"/>
      <sheetName val="INFORMATION PAGE"/>
      <sheetName val="PAYROLL DATA FILL OUT SECOND"/>
      <sheetName val="EQUIP INVENTORY FILL OUT THIRD"/>
      <sheetName val="LABOR"/>
      <sheetName val="EQUIPMENT"/>
      <sheetName val="RENTAL EQUIPMENT"/>
      <sheetName val="MATERIALS"/>
      <sheetName val="CONTRACT"/>
      <sheetName val="EXIT"/>
      <sheetName val="S.C.9"/>
      <sheetName val="PW"/>
      <sheetName val="BACK UP COVER SHEET"/>
      <sheetName val="PW SEQUENCE SCHEDULE"/>
      <sheetName val="LOCATION MAP"/>
      <sheetName val="SUMMARY "/>
      <sheetName val="GENERAL COMMENTS"/>
      <sheetName val="R4-Site Sheet 1"/>
      <sheetName val="R4-Site Sheet 2"/>
      <sheetName val="SITE SUMMARY SHEET"/>
      <sheetName val="FIRMETTE"/>
      <sheetName val="R-R FPM"/>
      <sheetName val="HMP"/>
      <sheetName val="PHOTO1 (4)"/>
      <sheetName val="PHOTO1 (3)"/>
      <sheetName val="PHOTO1 (2)"/>
      <sheetName val="PHOTO1"/>
      <sheetName val="SKETCH"/>
      <sheetName val="EQUIP RATES"/>
      <sheetName val="VOLUNTEER CREDIT "/>
      <sheetName val="Tree Debris Calc. Sheet"/>
      <sheetName val="DEBRIS"/>
      <sheetName val="DEBRIS (2)"/>
      <sheetName val="CWALL"/>
    </sheetNames>
    <sheetDataSet>
      <sheetData sheetId="0"/>
      <sheetData sheetId="1"/>
      <sheetData sheetId="2">
        <row r="9">
          <cell r="A9" t="str">
            <v>EMPLOYEE PAYROLL DATA</v>
          </cell>
        </row>
      </sheetData>
      <sheetData sheetId="3">
        <row r="16">
          <cell r="C16" t="str">
            <v>EQUIPMENT INVENTORY LIST</v>
          </cell>
        </row>
        <row r="17">
          <cell r="C17" t="str">
            <v>APPLICANT:</v>
          </cell>
        </row>
        <row r="18">
          <cell r="C18" t="str">
            <v>FIPS #:</v>
          </cell>
        </row>
        <row r="19">
          <cell r="C19" t="str">
            <v>EQUIPMENT 
(UNIT NO.)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MAcostcodes"/>
      <sheetName val="FILL OUT FIRST - TOC"/>
      <sheetName val="Direct Administrative Costs"/>
      <sheetName val="9901 Direct Admin "/>
      <sheetName val="FORCE ACCOUNT SUMMARY"/>
      <sheetName val="PAYROLL DATA"/>
      <sheetName val="FRINGE"/>
      <sheetName val="LABOR"/>
      <sheetName val="EQUIPMENT INVENTORY"/>
      <sheetName val="EQUIPMENT"/>
      <sheetName val="MATERIALS"/>
      <sheetName val="RENTAL EQUIPMENT"/>
      <sheetName val="CONTRACTS"/>
      <sheetName val="CODESEARCH"/>
      <sheetName val="Exit"/>
      <sheetName val="Utility"/>
      <sheetName val="States"/>
      <sheetName val="Counties"/>
    </sheetNames>
    <sheetDataSet>
      <sheetData sheetId="0"/>
      <sheetData sheetId="1"/>
      <sheetData sheetId="2">
        <row r="6">
          <cell r="F6" t="str">
            <v>DR</v>
          </cell>
        </row>
      </sheetData>
      <sheetData sheetId="3"/>
      <sheetData sheetId="4"/>
      <sheetData sheetId="5"/>
      <sheetData sheetId="6">
        <row r="12">
          <cell r="B12" t="str">
            <v>FEDERAL EMERGENCY MANAGEMENT AGENCY</v>
          </cell>
        </row>
        <row r="13">
          <cell r="B13" t="str">
            <v>EMPLOYEE PAYROLL DATA</v>
          </cell>
        </row>
        <row r="14">
          <cell r="B14" t="str">
            <v>APPLICANT</v>
          </cell>
        </row>
        <row r="15">
          <cell r="B15">
            <v>0</v>
          </cell>
        </row>
        <row r="16">
          <cell r="B16" t="str">
            <v>EMPLOYEE NAME</v>
          </cell>
        </row>
        <row r="18">
          <cell r="B18" t="str">
            <v>LAST NAME, FIRST NAME</v>
          </cell>
        </row>
        <row r="19">
          <cell r="B19" t="str">
            <v>Example:  Doe, John</v>
          </cell>
        </row>
      </sheetData>
      <sheetData sheetId="7"/>
      <sheetData sheetId="8">
        <row r="9">
          <cell r="C9" t="str">
            <v>Truck, Pickup, (Example)</v>
          </cell>
        </row>
      </sheetData>
      <sheetData sheetId="9">
        <row r="9">
          <cell r="C9" t="str">
            <v>Truck, Pickup, (Example)</v>
          </cell>
        </row>
      </sheetData>
      <sheetData sheetId="10"/>
      <sheetData sheetId="11"/>
      <sheetData sheetId="12"/>
      <sheetData sheetId="13"/>
      <sheetData sheetId="14"/>
      <sheetData sheetId="15"/>
      <sheetData sheetId="16">
        <row r="8">
          <cell r="AW8" t="str">
            <v>Alternate</v>
          </cell>
        </row>
      </sheetData>
      <sheetData sheetId="17">
        <row r="1">
          <cell r="A1" t="str">
            <v>Alabama</v>
          </cell>
        </row>
      </sheetData>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2.bin"/><Relationship Id="rId1" Type="http://schemas.openxmlformats.org/officeDocument/2006/relationships/hyperlink" Target="https://en.wikipedia.org/wiki/EcoBoost"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vmlDrawing" Target="../drawings/vmlDrawing4.v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25"/>
  <sheetViews>
    <sheetView showGridLines="0" tabSelected="1" zoomScaleNormal="100" workbookViewId="0">
      <selection activeCell="A5" sqref="A5"/>
    </sheetView>
  </sheetViews>
  <sheetFormatPr defaultColWidth="9.140625" defaultRowHeight="15"/>
  <cols>
    <col min="1" max="1" width="168" style="123" customWidth="1"/>
    <col min="2" max="16384" width="9.140625" style="122"/>
  </cols>
  <sheetData>
    <row r="1" spans="1:1" ht="23.25">
      <c r="A1" s="124" t="s">
        <v>1096</v>
      </c>
    </row>
    <row r="2" spans="1:1" ht="12.95" customHeight="1">
      <c r="A2" s="125"/>
    </row>
    <row r="3" spans="1:1" ht="30">
      <c r="A3" s="126" t="s">
        <v>74</v>
      </c>
    </row>
    <row r="4" spans="1:1">
      <c r="A4" s="126"/>
    </row>
    <row r="5" spans="1:1" ht="24" customHeight="1">
      <c r="A5" s="126" t="s">
        <v>1095</v>
      </c>
    </row>
    <row r="6" spans="1:1" ht="6.95" customHeight="1">
      <c r="A6" s="126"/>
    </row>
    <row r="7" spans="1:1" ht="43.35" customHeight="1">
      <c r="A7" s="126" t="s">
        <v>76</v>
      </c>
    </row>
    <row r="8" spans="1:1" ht="9" customHeight="1">
      <c r="A8" s="126"/>
    </row>
    <row r="9" spans="1:1">
      <c r="A9" s="126" t="s">
        <v>72</v>
      </c>
    </row>
    <row r="10" spans="1:1" ht="9" customHeight="1">
      <c r="A10" s="126"/>
    </row>
    <row r="11" spans="1:1" ht="45">
      <c r="A11" s="126" t="s">
        <v>75</v>
      </c>
    </row>
    <row r="12" spans="1:1" ht="9" customHeight="1">
      <c r="A12" s="126"/>
    </row>
    <row r="13" spans="1:1" ht="60">
      <c r="A13" s="126" t="s">
        <v>78</v>
      </c>
    </row>
    <row r="14" spans="1:1" ht="9" customHeight="1">
      <c r="A14" s="126"/>
    </row>
    <row r="15" spans="1:1" ht="30">
      <c r="A15" s="126" t="s">
        <v>73</v>
      </c>
    </row>
    <row r="16" spans="1:1" ht="9" customHeight="1">
      <c r="A16" s="126"/>
    </row>
    <row r="17" spans="1:1" ht="30">
      <c r="A17" s="126" t="s">
        <v>84</v>
      </c>
    </row>
    <row r="18" spans="1:1" ht="9" customHeight="1">
      <c r="A18" s="126"/>
    </row>
    <row r="19" spans="1:1" ht="45">
      <c r="A19" s="126" t="s">
        <v>77</v>
      </c>
    </row>
    <row r="20" spans="1:1" ht="9" customHeight="1">
      <c r="A20" s="126"/>
    </row>
    <row r="21" spans="1:1" ht="30">
      <c r="A21" s="126" t="s">
        <v>85</v>
      </c>
    </row>
    <row r="22" spans="1:1" ht="9" customHeight="1">
      <c r="A22" s="126"/>
    </row>
    <row r="23" spans="1:1" ht="30">
      <c r="A23" s="126" t="s">
        <v>79</v>
      </c>
    </row>
    <row r="24" spans="1:1">
      <c r="A24" s="126"/>
    </row>
    <row r="25" spans="1:1" ht="15.75" thickBot="1">
      <c r="A25" s="127" t="s">
        <v>94</v>
      </c>
    </row>
  </sheetData>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80E1A-59C3-4091-A299-F1EFF1DAFF7B}">
  <sheetPr>
    <tabColor theme="9" tint="0.39997558519241921"/>
  </sheetPr>
  <dimension ref="A1:AB55"/>
  <sheetViews>
    <sheetView showGridLines="0" zoomScale="50" zoomScaleNormal="50" zoomScaleSheetLayoutView="40" zoomScalePageLayoutView="40" workbookViewId="0">
      <selection activeCell="D2" sqref="D2:Y2"/>
    </sheetView>
  </sheetViews>
  <sheetFormatPr defaultRowHeight="15"/>
  <cols>
    <col min="1" max="1" width="2.7109375" customWidth="1"/>
    <col min="2" max="2" width="38.7109375" bestFit="1" customWidth="1"/>
    <col min="3" max="3" width="6.7109375" customWidth="1"/>
    <col min="4" max="4" width="23.7109375" customWidth="1"/>
    <col min="5" max="25" width="5.7109375" customWidth="1"/>
    <col min="26" max="26" width="8.7109375" customWidth="1"/>
    <col min="27" max="28" width="10.7109375" customWidth="1"/>
  </cols>
  <sheetData>
    <row r="1" spans="1:28" ht="28.35" customHeight="1" thickBot="1">
      <c r="A1" s="73" t="s">
        <v>18</v>
      </c>
      <c r="B1" s="73"/>
      <c r="C1" s="73"/>
      <c r="D1" s="73"/>
      <c r="E1" s="73"/>
      <c r="F1" s="73"/>
      <c r="G1" s="73"/>
      <c r="H1" s="73"/>
      <c r="I1" s="69"/>
      <c r="J1" s="2"/>
      <c r="K1" s="2"/>
      <c r="L1" s="73"/>
      <c r="M1" s="73"/>
      <c r="N1" s="69"/>
      <c r="O1" s="2"/>
      <c r="P1" s="2"/>
      <c r="Q1" s="3"/>
      <c r="R1" s="73"/>
      <c r="S1" s="73"/>
      <c r="T1" s="73"/>
      <c r="U1" s="73"/>
      <c r="V1" s="69"/>
      <c r="W1" s="2"/>
      <c r="X1" s="2"/>
      <c r="Y1" s="3"/>
      <c r="Z1" s="69"/>
      <c r="AA1" s="372" t="str">
        <f>IF(Summary!I1=0,"",Summary!I1)</f>
        <v/>
      </c>
      <c r="AB1" s="372"/>
    </row>
    <row r="2" spans="1:28" ht="28.35" customHeight="1" thickBot="1">
      <c r="A2" s="374" t="str">
        <f>+Summary!A2</f>
        <v xml:space="preserve"> Applicant: </v>
      </c>
      <c r="B2" s="375"/>
      <c r="C2" s="376"/>
      <c r="D2" s="373" t="str">
        <f>+Summary!E2</f>
        <v xml:space="preserve">Activity: </v>
      </c>
      <c r="E2" s="373"/>
      <c r="F2" s="373"/>
      <c r="G2" s="373"/>
      <c r="H2" s="373"/>
      <c r="I2" s="373"/>
      <c r="J2" s="373"/>
      <c r="K2" s="373"/>
      <c r="L2" s="373"/>
      <c r="M2" s="373"/>
      <c r="N2" s="373"/>
      <c r="O2" s="373"/>
      <c r="P2" s="373"/>
      <c r="Q2" s="373"/>
      <c r="R2" s="373"/>
      <c r="S2" s="373"/>
      <c r="T2" s="373"/>
      <c r="U2" s="373"/>
      <c r="V2" s="373"/>
      <c r="W2" s="373"/>
      <c r="X2" s="373"/>
      <c r="Y2" s="373"/>
      <c r="Z2" s="372" t="str">
        <f>+Summary!H2</f>
        <v xml:space="preserve"> Project Ref #: </v>
      </c>
      <c r="AA2" s="372"/>
      <c r="AB2" s="372"/>
    </row>
    <row r="3" spans="1:28" ht="6" customHeight="1" thickBot="1">
      <c r="A3" s="74"/>
      <c r="B3" s="75"/>
      <c r="C3" s="75"/>
      <c r="D3" s="76"/>
      <c r="E3" s="76"/>
      <c r="F3" s="76"/>
      <c r="G3" s="76"/>
      <c r="H3" s="76"/>
      <c r="I3" s="76"/>
      <c r="J3" s="76"/>
      <c r="K3" s="76"/>
      <c r="L3" s="76"/>
      <c r="M3" s="76"/>
      <c r="N3" s="76"/>
      <c r="O3" s="76"/>
      <c r="P3" s="76"/>
      <c r="Q3" s="76"/>
      <c r="R3" s="76"/>
      <c r="S3" s="76"/>
      <c r="T3" s="76"/>
      <c r="U3" s="76"/>
      <c r="V3" s="76"/>
      <c r="W3" s="76"/>
      <c r="X3" s="76"/>
      <c r="Y3" s="76"/>
      <c r="Z3" s="75"/>
      <c r="AA3" s="75"/>
      <c r="AB3" s="77" t="s">
        <v>0</v>
      </c>
    </row>
    <row r="4" spans="1:28" s="4" customFormat="1" ht="30" customHeight="1" thickBot="1">
      <c r="A4" s="320" t="s">
        <v>19</v>
      </c>
      <c r="B4" s="321"/>
      <c r="C4" s="367" t="s">
        <v>20</v>
      </c>
      <c r="D4" s="315" t="s">
        <v>21</v>
      </c>
      <c r="E4" s="312" t="s">
        <v>22</v>
      </c>
      <c r="F4" s="313"/>
      <c r="G4" s="313"/>
      <c r="H4" s="313"/>
      <c r="I4" s="313"/>
      <c r="J4" s="313"/>
      <c r="K4" s="313"/>
      <c r="L4" s="313"/>
      <c r="M4" s="313"/>
      <c r="N4" s="313"/>
      <c r="O4" s="313"/>
      <c r="P4" s="313"/>
      <c r="Q4" s="313"/>
      <c r="R4" s="313"/>
      <c r="S4" s="313"/>
      <c r="T4" s="313"/>
      <c r="U4" s="313"/>
      <c r="V4" s="313"/>
      <c r="W4" s="313"/>
      <c r="X4" s="313"/>
      <c r="Y4" s="314"/>
      <c r="Z4" s="309" t="s">
        <v>23</v>
      </c>
      <c r="AA4" s="362" t="s">
        <v>24</v>
      </c>
      <c r="AB4" s="315" t="s">
        <v>25</v>
      </c>
    </row>
    <row r="5" spans="1:28" s="4" customFormat="1" ht="71.25" customHeight="1" thickBot="1">
      <c r="A5" s="377" t="s">
        <v>82</v>
      </c>
      <c r="B5" s="368"/>
      <c r="C5" s="368"/>
      <c r="D5" s="316"/>
      <c r="E5" s="34"/>
      <c r="F5" s="33" t="str">
        <f t="shared" ref="F5:Y5" si="0">IF(E5="","",E5+1)</f>
        <v/>
      </c>
      <c r="G5" s="33" t="str">
        <f t="shared" si="0"/>
        <v/>
      </c>
      <c r="H5" s="33" t="str">
        <f t="shared" si="0"/>
        <v/>
      </c>
      <c r="I5" s="33" t="str">
        <f t="shared" si="0"/>
        <v/>
      </c>
      <c r="J5" s="33" t="str">
        <f t="shared" si="0"/>
        <v/>
      </c>
      <c r="K5" s="33" t="str">
        <f t="shared" si="0"/>
        <v/>
      </c>
      <c r="L5" s="33" t="str">
        <f t="shared" si="0"/>
        <v/>
      </c>
      <c r="M5" s="33" t="str">
        <f t="shared" si="0"/>
        <v/>
      </c>
      <c r="N5" s="33" t="str">
        <f t="shared" si="0"/>
        <v/>
      </c>
      <c r="O5" s="33" t="str">
        <f t="shared" si="0"/>
        <v/>
      </c>
      <c r="P5" s="33" t="str">
        <f t="shared" si="0"/>
        <v/>
      </c>
      <c r="Q5" s="33" t="str">
        <f t="shared" si="0"/>
        <v/>
      </c>
      <c r="R5" s="33" t="str">
        <f t="shared" si="0"/>
        <v/>
      </c>
      <c r="S5" s="33" t="str">
        <f t="shared" si="0"/>
        <v/>
      </c>
      <c r="T5" s="33" t="str">
        <f t="shared" si="0"/>
        <v/>
      </c>
      <c r="U5" s="33" t="str">
        <f t="shared" si="0"/>
        <v/>
      </c>
      <c r="V5" s="33" t="str">
        <f t="shared" si="0"/>
        <v/>
      </c>
      <c r="W5" s="33" t="str">
        <f t="shared" si="0"/>
        <v/>
      </c>
      <c r="X5" s="33" t="str">
        <f t="shared" si="0"/>
        <v/>
      </c>
      <c r="Y5" s="33" t="str">
        <f t="shared" si="0"/>
        <v/>
      </c>
      <c r="Z5" s="310"/>
      <c r="AA5" s="363"/>
      <c r="AB5" s="316"/>
    </row>
    <row r="6" spans="1:28" s="4" customFormat="1" ht="5.0999999999999996" customHeight="1" thickBot="1">
      <c r="A6" s="78"/>
      <c r="B6" s="58"/>
      <c r="C6" s="79"/>
      <c r="D6" s="39"/>
      <c r="E6" s="39"/>
      <c r="F6" s="39"/>
      <c r="G6" s="39"/>
      <c r="H6" s="39"/>
      <c r="I6" s="39"/>
      <c r="J6" s="39"/>
      <c r="K6" s="39"/>
      <c r="L6" s="39"/>
      <c r="M6" s="39"/>
      <c r="N6" s="39"/>
      <c r="O6" s="39"/>
      <c r="P6" s="39"/>
      <c r="Q6" s="39"/>
      <c r="R6" s="39"/>
      <c r="S6" s="39"/>
      <c r="T6" s="39"/>
      <c r="U6" s="39"/>
      <c r="V6" s="39"/>
      <c r="W6" s="39"/>
      <c r="X6" s="39"/>
      <c r="Y6" s="39"/>
      <c r="Z6" s="39"/>
      <c r="AA6" s="39"/>
      <c r="AB6" s="62"/>
    </row>
    <row r="7" spans="1:28" s="1" customFormat="1" ht="27" customHeight="1" thickBot="1">
      <c r="A7" s="352"/>
      <c r="B7" s="164"/>
      <c r="C7" s="94"/>
      <c r="D7" s="95"/>
      <c r="E7" s="96"/>
      <c r="F7" s="97"/>
      <c r="G7" s="97"/>
      <c r="H7" s="97"/>
      <c r="I7" s="98"/>
      <c r="J7" s="98"/>
      <c r="K7" s="98"/>
      <c r="L7" s="97"/>
      <c r="M7" s="97"/>
      <c r="N7" s="98"/>
      <c r="O7" s="98"/>
      <c r="P7" s="98"/>
      <c r="Q7" s="98"/>
      <c r="R7" s="97"/>
      <c r="S7" s="97"/>
      <c r="T7" s="97"/>
      <c r="U7" s="97"/>
      <c r="V7" s="98"/>
      <c r="W7" s="98"/>
      <c r="X7" s="98"/>
      <c r="Y7" s="99"/>
      <c r="Z7" s="40">
        <f t="shared" ref="Z7:Z30" si="1">SUM(E7:Y7)</f>
        <v>0</v>
      </c>
      <c r="AA7" s="41" t="str">
        <f>_xlfn.IFNA(VLOOKUP(C7,'Cost Codes 2019'!A2:H465,8),"")</f>
        <v/>
      </c>
      <c r="AB7" s="80" t="str">
        <f>IFERROR(AA7*Z7,"")</f>
        <v/>
      </c>
    </row>
    <row r="8" spans="1:28" s="1" customFormat="1" ht="27" customHeight="1" thickBot="1">
      <c r="A8" s="353"/>
      <c r="B8" s="165"/>
      <c r="C8" s="101"/>
      <c r="D8" s="102"/>
      <c r="E8" s="103"/>
      <c r="F8" s="104"/>
      <c r="G8" s="104"/>
      <c r="H8" s="104"/>
      <c r="I8" s="105"/>
      <c r="J8" s="105"/>
      <c r="K8" s="105"/>
      <c r="L8" s="104"/>
      <c r="M8" s="104"/>
      <c r="N8" s="105"/>
      <c r="O8" s="105"/>
      <c r="P8" s="105"/>
      <c r="Q8" s="105"/>
      <c r="R8" s="104"/>
      <c r="S8" s="104"/>
      <c r="T8" s="104"/>
      <c r="U8" s="104"/>
      <c r="V8" s="105"/>
      <c r="W8" s="105"/>
      <c r="X8" s="105"/>
      <c r="Y8" s="106"/>
      <c r="Z8" s="40">
        <f t="shared" si="1"/>
        <v>0</v>
      </c>
      <c r="AA8" s="41" t="str">
        <f>_xlfn.IFNA(VLOOKUP(C8,'Cost Codes 2019'!A3:H466,8),"")</f>
        <v/>
      </c>
      <c r="AB8" s="80" t="str">
        <f t="shared" ref="AB8:AB30" si="2">IFERROR(AA8*Z8,"")</f>
        <v/>
      </c>
    </row>
    <row r="9" spans="1:28" ht="27" customHeight="1" thickBot="1">
      <c r="A9" s="353"/>
      <c r="B9" s="165"/>
      <c r="C9" s="101"/>
      <c r="D9" s="102"/>
      <c r="E9" s="103"/>
      <c r="F9" s="104"/>
      <c r="G9" s="104"/>
      <c r="H9" s="104"/>
      <c r="I9" s="105"/>
      <c r="J9" s="105"/>
      <c r="K9" s="105"/>
      <c r="L9" s="104"/>
      <c r="M9" s="104"/>
      <c r="N9" s="105"/>
      <c r="O9" s="105"/>
      <c r="P9" s="105"/>
      <c r="Q9" s="105"/>
      <c r="R9" s="104"/>
      <c r="S9" s="104"/>
      <c r="T9" s="104"/>
      <c r="U9" s="104"/>
      <c r="V9" s="105"/>
      <c r="W9" s="105"/>
      <c r="X9" s="105"/>
      <c r="Y9" s="106"/>
      <c r="Z9" s="40">
        <f t="shared" si="1"/>
        <v>0</v>
      </c>
      <c r="AA9" s="41" t="str">
        <f>_xlfn.IFNA(VLOOKUP(C9,'Cost Codes 2019'!A4:H467,8),"")</f>
        <v/>
      </c>
      <c r="AB9" s="80" t="str">
        <f t="shared" si="2"/>
        <v/>
      </c>
    </row>
    <row r="10" spans="1:28" ht="27" customHeight="1" thickBot="1">
      <c r="A10" s="353"/>
      <c r="B10" s="165"/>
      <c r="C10" s="101"/>
      <c r="D10" s="102"/>
      <c r="E10" s="103"/>
      <c r="F10" s="104"/>
      <c r="G10" s="104"/>
      <c r="H10" s="104"/>
      <c r="I10" s="105"/>
      <c r="J10" s="105"/>
      <c r="K10" s="105"/>
      <c r="L10" s="104"/>
      <c r="M10" s="104"/>
      <c r="N10" s="105"/>
      <c r="O10" s="105"/>
      <c r="P10" s="105"/>
      <c r="Q10" s="105"/>
      <c r="R10" s="104"/>
      <c r="S10" s="104"/>
      <c r="T10" s="104"/>
      <c r="U10" s="104"/>
      <c r="V10" s="105"/>
      <c r="W10" s="105"/>
      <c r="X10" s="105"/>
      <c r="Y10" s="106"/>
      <c r="Z10" s="40">
        <f t="shared" si="1"/>
        <v>0</v>
      </c>
      <c r="AA10" s="41" t="str">
        <f>_xlfn.IFNA(VLOOKUP(C10,'Cost Codes 2019'!A5:H468,8),"")</f>
        <v/>
      </c>
      <c r="AB10" s="80" t="str">
        <f t="shared" si="2"/>
        <v/>
      </c>
    </row>
    <row r="11" spans="1:28" ht="27" customHeight="1" thickBot="1">
      <c r="A11" s="353"/>
      <c r="B11" s="165"/>
      <c r="C11" s="101"/>
      <c r="D11" s="102"/>
      <c r="E11" s="103"/>
      <c r="F11" s="104"/>
      <c r="G11" s="104"/>
      <c r="H11" s="104"/>
      <c r="I11" s="105"/>
      <c r="J11" s="105"/>
      <c r="K11" s="105"/>
      <c r="L11" s="104"/>
      <c r="M11" s="104"/>
      <c r="N11" s="105"/>
      <c r="O11" s="105"/>
      <c r="P11" s="105"/>
      <c r="Q11" s="105"/>
      <c r="R11" s="104"/>
      <c r="S11" s="104"/>
      <c r="T11" s="104"/>
      <c r="U11" s="104"/>
      <c r="V11" s="105"/>
      <c r="W11" s="105"/>
      <c r="X11" s="105"/>
      <c r="Y11" s="106"/>
      <c r="Z11" s="40">
        <f t="shared" si="1"/>
        <v>0</v>
      </c>
      <c r="AA11" s="41" t="str">
        <f>_xlfn.IFNA(VLOOKUP(C11,'Cost Codes 2019'!A6:H469,8),"")</f>
        <v/>
      </c>
      <c r="AB11" s="80" t="str">
        <f t="shared" si="2"/>
        <v/>
      </c>
    </row>
    <row r="12" spans="1:28" ht="27" customHeight="1" thickBot="1">
      <c r="A12" s="353"/>
      <c r="B12" s="165"/>
      <c r="C12" s="101"/>
      <c r="D12" s="102"/>
      <c r="E12" s="103"/>
      <c r="F12" s="104"/>
      <c r="G12" s="104"/>
      <c r="H12" s="104"/>
      <c r="I12" s="105"/>
      <c r="J12" s="105"/>
      <c r="K12" s="105"/>
      <c r="L12" s="104"/>
      <c r="M12" s="104"/>
      <c r="N12" s="105"/>
      <c r="O12" s="105"/>
      <c r="P12" s="105"/>
      <c r="Q12" s="105"/>
      <c r="R12" s="104"/>
      <c r="S12" s="104"/>
      <c r="T12" s="104"/>
      <c r="U12" s="104"/>
      <c r="V12" s="105"/>
      <c r="W12" s="105"/>
      <c r="X12" s="105"/>
      <c r="Y12" s="106"/>
      <c r="Z12" s="40">
        <f t="shared" si="1"/>
        <v>0</v>
      </c>
      <c r="AA12" s="41" t="str">
        <f>_xlfn.IFNA(VLOOKUP(C12,'Cost Codes 2019'!A7:H470,8),"")</f>
        <v/>
      </c>
      <c r="AB12" s="80" t="str">
        <f t="shared" si="2"/>
        <v/>
      </c>
    </row>
    <row r="13" spans="1:28" ht="27" customHeight="1" thickBot="1">
      <c r="A13" s="353"/>
      <c r="B13" s="165"/>
      <c r="C13" s="101"/>
      <c r="D13" s="102"/>
      <c r="E13" s="103"/>
      <c r="F13" s="104"/>
      <c r="G13" s="104"/>
      <c r="H13" s="104"/>
      <c r="I13" s="105"/>
      <c r="J13" s="105"/>
      <c r="K13" s="105"/>
      <c r="L13" s="104"/>
      <c r="M13" s="104"/>
      <c r="N13" s="105"/>
      <c r="O13" s="105"/>
      <c r="P13" s="105"/>
      <c r="Q13" s="105"/>
      <c r="R13" s="104"/>
      <c r="S13" s="104"/>
      <c r="T13" s="104"/>
      <c r="U13" s="104"/>
      <c r="V13" s="105"/>
      <c r="W13" s="105"/>
      <c r="X13" s="105"/>
      <c r="Y13" s="106"/>
      <c r="Z13" s="40">
        <f t="shared" si="1"/>
        <v>0</v>
      </c>
      <c r="AA13" s="41" t="str">
        <f>_xlfn.IFNA(VLOOKUP(C13,'Cost Codes 2019'!A8:H471,8),"")</f>
        <v/>
      </c>
      <c r="AB13" s="80" t="str">
        <f t="shared" si="2"/>
        <v/>
      </c>
    </row>
    <row r="14" spans="1:28" ht="27" customHeight="1" thickBot="1">
      <c r="A14" s="353"/>
      <c r="B14" s="165"/>
      <c r="C14" s="101"/>
      <c r="D14" s="102"/>
      <c r="E14" s="103"/>
      <c r="F14" s="104"/>
      <c r="G14" s="104"/>
      <c r="H14" s="104"/>
      <c r="I14" s="105"/>
      <c r="J14" s="105"/>
      <c r="K14" s="105"/>
      <c r="L14" s="104"/>
      <c r="M14" s="104"/>
      <c r="N14" s="105"/>
      <c r="O14" s="105"/>
      <c r="P14" s="105"/>
      <c r="Q14" s="105"/>
      <c r="R14" s="104"/>
      <c r="S14" s="104"/>
      <c r="T14" s="104"/>
      <c r="U14" s="104"/>
      <c r="V14" s="105"/>
      <c r="W14" s="105"/>
      <c r="X14" s="105"/>
      <c r="Y14" s="106"/>
      <c r="Z14" s="40">
        <f t="shared" si="1"/>
        <v>0</v>
      </c>
      <c r="AA14" s="41" t="str">
        <f>_xlfn.IFNA(VLOOKUP(C14,'Cost Codes 2019'!A9:H472,8),"")</f>
        <v/>
      </c>
      <c r="AB14" s="80"/>
    </row>
    <row r="15" spans="1:28" ht="27" customHeight="1" thickBot="1">
      <c r="A15" s="353"/>
      <c r="B15" s="165"/>
      <c r="C15" s="101"/>
      <c r="D15" s="102"/>
      <c r="E15" s="103"/>
      <c r="F15" s="104"/>
      <c r="G15" s="104"/>
      <c r="H15" s="104"/>
      <c r="I15" s="105"/>
      <c r="J15" s="105"/>
      <c r="K15" s="105"/>
      <c r="L15" s="104"/>
      <c r="M15" s="104"/>
      <c r="N15" s="105"/>
      <c r="O15" s="105"/>
      <c r="P15" s="105"/>
      <c r="Q15" s="105"/>
      <c r="R15" s="104"/>
      <c r="S15" s="104"/>
      <c r="T15" s="104"/>
      <c r="U15" s="104"/>
      <c r="V15" s="105"/>
      <c r="W15" s="105"/>
      <c r="X15" s="105"/>
      <c r="Y15" s="106"/>
      <c r="Z15" s="40">
        <f t="shared" si="1"/>
        <v>0</v>
      </c>
      <c r="AA15" s="41" t="str">
        <f>_xlfn.IFNA(VLOOKUP(C15,'Cost Codes 2019'!A10:H473,8),"")</f>
        <v/>
      </c>
      <c r="AB15" s="80"/>
    </row>
    <row r="16" spans="1:28" ht="27" customHeight="1" thickBot="1">
      <c r="A16" s="353"/>
      <c r="B16" s="165"/>
      <c r="C16" s="101"/>
      <c r="D16" s="102"/>
      <c r="E16" s="103"/>
      <c r="F16" s="104"/>
      <c r="G16" s="104"/>
      <c r="H16" s="104"/>
      <c r="I16" s="105"/>
      <c r="J16" s="105"/>
      <c r="K16" s="105"/>
      <c r="L16" s="104"/>
      <c r="M16" s="104"/>
      <c r="N16" s="105"/>
      <c r="O16" s="105"/>
      <c r="P16" s="105"/>
      <c r="Q16" s="105"/>
      <c r="R16" s="104"/>
      <c r="S16" s="104"/>
      <c r="T16" s="104"/>
      <c r="U16" s="104"/>
      <c r="V16" s="105"/>
      <c r="W16" s="105"/>
      <c r="X16" s="105"/>
      <c r="Y16" s="106"/>
      <c r="Z16" s="40">
        <f t="shared" si="1"/>
        <v>0</v>
      </c>
      <c r="AA16" s="41" t="str">
        <f>_xlfn.IFNA(VLOOKUP(C16,'Cost Codes 2019'!A11:H474,8),"")</f>
        <v/>
      </c>
      <c r="AB16" s="80"/>
    </row>
    <row r="17" spans="1:28" ht="27" customHeight="1" thickBot="1">
      <c r="A17" s="353"/>
      <c r="B17" s="165"/>
      <c r="C17" s="101"/>
      <c r="D17" s="102"/>
      <c r="E17" s="103"/>
      <c r="F17" s="104"/>
      <c r="G17" s="104"/>
      <c r="H17" s="104"/>
      <c r="I17" s="105"/>
      <c r="J17" s="105"/>
      <c r="K17" s="105"/>
      <c r="L17" s="104"/>
      <c r="M17" s="104"/>
      <c r="N17" s="105"/>
      <c r="O17" s="105"/>
      <c r="P17" s="105"/>
      <c r="Q17" s="105"/>
      <c r="R17" s="104"/>
      <c r="S17" s="104"/>
      <c r="T17" s="104"/>
      <c r="U17" s="104"/>
      <c r="V17" s="105"/>
      <c r="W17" s="105"/>
      <c r="X17" s="105"/>
      <c r="Y17" s="106"/>
      <c r="Z17" s="40">
        <f t="shared" si="1"/>
        <v>0</v>
      </c>
      <c r="AA17" s="41" t="str">
        <f>_xlfn.IFNA(VLOOKUP(C17,'Cost Codes 2019'!A12:H475,8),"")</f>
        <v/>
      </c>
      <c r="AB17" s="80" t="str">
        <f t="shared" si="2"/>
        <v/>
      </c>
    </row>
    <row r="18" spans="1:28" ht="27" customHeight="1" thickBot="1">
      <c r="A18" s="353"/>
      <c r="B18" s="165"/>
      <c r="C18" s="101"/>
      <c r="D18" s="102"/>
      <c r="E18" s="103"/>
      <c r="F18" s="104"/>
      <c r="G18" s="104"/>
      <c r="H18" s="104"/>
      <c r="I18" s="105"/>
      <c r="J18" s="105"/>
      <c r="K18" s="105"/>
      <c r="L18" s="104"/>
      <c r="M18" s="104"/>
      <c r="N18" s="105"/>
      <c r="O18" s="105"/>
      <c r="P18" s="105"/>
      <c r="Q18" s="105"/>
      <c r="R18" s="104"/>
      <c r="S18" s="104"/>
      <c r="T18" s="104"/>
      <c r="U18" s="104"/>
      <c r="V18" s="105"/>
      <c r="W18" s="105"/>
      <c r="X18" s="105"/>
      <c r="Y18" s="106"/>
      <c r="Z18" s="40">
        <f t="shared" si="1"/>
        <v>0</v>
      </c>
      <c r="AA18" s="41" t="str">
        <f>_xlfn.IFNA(VLOOKUP(C18,'Cost Codes 2019'!A13:H476,8),"")</f>
        <v/>
      </c>
      <c r="AB18" s="80" t="str">
        <f t="shared" si="2"/>
        <v/>
      </c>
    </row>
    <row r="19" spans="1:28" ht="27" customHeight="1" thickBot="1">
      <c r="A19" s="353"/>
      <c r="B19" s="165"/>
      <c r="C19" s="101"/>
      <c r="D19" s="102"/>
      <c r="E19" s="103"/>
      <c r="F19" s="104"/>
      <c r="G19" s="104"/>
      <c r="H19" s="104"/>
      <c r="I19" s="105"/>
      <c r="J19" s="105"/>
      <c r="K19" s="105"/>
      <c r="L19" s="104"/>
      <c r="M19" s="104"/>
      <c r="N19" s="105"/>
      <c r="O19" s="105"/>
      <c r="P19" s="105"/>
      <c r="Q19" s="105"/>
      <c r="R19" s="104"/>
      <c r="S19" s="104"/>
      <c r="T19" s="104"/>
      <c r="U19" s="104"/>
      <c r="V19" s="105"/>
      <c r="W19" s="105"/>
      <c r="X19" s="105"/>
      <c r="Y19" s="106"/>
      <c r="Z19" s="40">
        <f t="shared" si="1"/>
        <v>0</v>
      </c>
      <c r="AA19" s="41" t="str">
        <f>_xlfn.IFNA(VLOOKUP(C19,'Cost Codes 2019'!A14:H477,8),"")</f>
        <v/>
      </c>
      <c r="AB19" s="80" t="str">
        <f t="shared" si="2"/>
        <v/>
      </c>
    </row>
    <row r="20" spans="1:28" ht="27" customHeight="1" thickBot="1">
      <c r="A20" s="353"/>
      <c r="B20" s="165"/>
      <c r="C20" s="101"/>
      <c r="D20" s="102"/>
      <c r="E20" s="103"/>
      <c r="F20" s="104"/>
      <c r="G20" s="104"/>
      <c r="H20" s="104"/>
      <c r="I20" s="105"/>
      <c r="J20" s="105"/>
      <c r="K20" s="105"/>
      <c r="L20" s="104"/>
      <c r="M20" s="104"/>
      <c r="N20" s="105"/>
      <c r="O20" s="105"/>
      <c r="P20" s="105"/>
      <c r="Q20" s="105"/>
      <c r="R20" s="104"/>
      <c r="S20" s="104"/>
      <c r="T20" s="104"/>
      <c r="U20" s="104"/>
      <c r="V20" s="105"/>
      <c r="W20" s="105"/>
      <c r="X20" s="105"/>
      <c r="Y20" s="106"/>
      <c r="Z20" s="40">
        <f t="shared" si="1"/>
        <v>0</v>
      </c>
      <c r="AA20" s="41" t="str">
        <f>_xlfn.IFNA(VLOOKUP(C20,'Cost Codes 2019'!A15:H478,8),"")</f>
        <v/>
      </c>
      <c r="AB20" s="80" t="str">
        <f t="shared" si="2"/>
        <v/>
      </c>
    </row>
    <row r="21" spans="1:28" ht="27" customHeight="1" thickBot="1">
      <c r="A21" s="353"/>
      <c r="B21" s="165"/>
      <c r="C21" s="101"/>
      <c r="D21" s="102"/>
      <c r="E21" s="103"/>
      <c r="F21" s="104"/>
      <c r="G21" s="104"/>
      <c r="H21" s="104"/>
      <c r="I21" s="105"/>
      <c r="J21" s="105"/>
      <c r="K21" s="105"/>
      <c r="L21" s="104"/>
      <c r="M21" s="104"/>
      <c r="N21" s="105"/>
      <c r="O21" s="105"/>
      <c r="P21" s="105"/>
      <c r="Q21" s="105"/>
      <c r="R21" s="104"/>
      <c r="S21" s="104"/>
      <c r="T21" s="104"/>
      <c r="U21" s="104"/>
      <c r="V21" s="105"/>
      <c r="W21" s="105"/>
      <c r="X21" s="105"/>
      <c r="Y21" s="106"/>
      <c r="Z21" s="40">
        <f t="shared" si="1"/>
        <v>0</v>
      </c>
      <c r="AA21" s="41" t="str">
        <f>_xlfn.IFNA(VLOOKUP(C21,'Cost Codes 2019'!A16:H479,8),"")</f>
        <v/>
      </c>
      <c r="AB21" s="80" t="str">
        <f t="shared" si="2"/>
        <v/>
      </c>
    </row>
    <row r="22" spans="1:28" ht="27" customHeight="1" thickBot="1">
      <c r="A22" s="353"/>
      <c r="B22" s="165"/>
      <c r="C22" s="101"/>
      <c r="D22" s="102"/>
      <c r="E22" s="103"/>
      <c r="F22" s="104"/>
      <c r="G22" s="104"/>
      <c r="H22" s="104"/>
      <c r="I22" s="105"/>
      <c r="J22" s="105"/>
      <c r="K22" s="105"/>
      <c r="L22" s="104"/>
      <c r="M22" s="104"/>
      <c r="N22" s="105"/>
      <c r="O22" s="105"/>
      <c r="P22" s="105"/>
      <c r="Q22" s="105"/>
      <c r="R22" s="104"/>
      <c r="S22" s="104"/>
      <c r="T22" s="104"/>
      <c r="U22" s="104"/>
      <c r="V22" s="105"/>
      <c r="W22" s="105"/>
      <c r="X22" s="105"/>
      <c r="Y22" s="106"/>
      <c r="Z22" s="40">
        <f t="shared" si="1"/>
        <v>0</v>
      </c>
      <c r="AA22" s="41" t="str">
        <f>_xlfn.IFNA(VLOOKUP(C22,'Cost Codes 2019'!A17:H480,8),"")</f>
        <v/>
      </c>
      <c r="AB22" s="80" t="str">
        <f t="shared" si="2"/>
        <v/>
      </c>
    </row>
    <row r="23" spans="1:28" ht="27" customHeight="1" thickBot="1">
      <c r="A23" s="353"/>
      <c r="B23" s="165"/>
      <c r="C23" s="101"/>
      <c r="D23" s="102"/>
      <c r="E23" s="103"/>
      <c r="F23" s="104"/>
      <c r="G23" s="104"/>
      <c r="H23" s="104"/>
      <c r="I23" s="105"/>
      <c r="J23" s="105"/>
      <c r="K23" s="105"/>
      <c r="L23" s="104"/>
      <c r="M23" s="104"/>
      <c r="N23" s="105"/>
      <c r="O23" s="105"/>
      <c r="P23" s="105"/>
      <c r="Q23" s="105"/>
      <c r="R23" s="104"/>
      <c r="S23" s="104"/>
      <c r="T23" s="104"/>
      <c r="U23" s="104"/>
      <c r="V23" s="105"/>
      <c r="W23" s="105"/>
      <c r="X23" s="105"/>
      <c r="Y23" s="106"/>
      <c r="Z23" s="40">
        <f t="shared" si="1"/>
        <v>0</v>
      </c>
      <c r="AA23" s="41" t="str">
        <f>_xlfn.IFNA(VLOOKUP(C23,'Cost Codes 2019'!A18:H481,8),"")</f>
        <v/>
      </c>
      <c r="AB23" s="80" t="str">
        <f t="shared" si="2"/>
        <v/>
      </c>
    </row>
    <row r="24" spans="1:28" ht="27" customHeight="1" thickBot="1">
      <c r="A24" s="353"/>
      <c r="B24" s="165"/>
      <c r="C24" s="101"/>
      <c r="D24" s="102"/>
      <c r="E24" s="103"/>
      <c r="F24" s="104"/>
      <c r="G24" s="104"/>
      <c r="H24" s="104"/>
      <c r="I24" s="105"/>
      <c r="J24" s="105"/>
      <c r="K24" s="105"/>
      <c r="L24" s="104"/>
      <c r="M24" s="104"/>
      <c r="N24" s="105"/>
      <c r="O24" s="105"/>
      <c r="P24" s="105"/>
      <c r="Q24" s="105"/>
      <c r="R24" s="104"/>
      <c r="S24" s="104"/>
      <c r="T24" s="104"/>
      <c r="U24" s="104"/>
      <c r="V24" s="105"/>
      <c r="W24" s="105"/>
      <c r="X24" s="105"/>
      <c r="Y24" s="106"/>
      <c r="Z24" s="40">
        <f t="shared" si="1"/>
        <v>0</v>
      </c>
      <c r="AA24" s="41" t="str">
        <f>_xlfn.IFNA(VLOOKUP(C24,'Cost Codes 2019'!A19:H482,8),"")</f>
        <v/>
      </c>
      <c r="AB24" s="80" t="str">
        <f t="shared" si="2"/>
        <v/>
      </c>
    </row>
    <row r="25" spans="1:28" ht="27" customHeight="1" thickBot="1">
      <c r="A25" s="353"/>
      <c r="B25" s="165"/>
      <c r="C25" s="101"/>
      <c r="D25" s="102"/>
      <c r="E25" s="103"/>
      <c r="F25" s="104"/>
      <c r="G25" s="104"/>
      <c r="H25" s="104"/>
      <c r="I25" s="105"/>
      <c r="J25" s="105"/>
      <c r="K25" s="105"/>
      <c r="L25" s="104"/>
      <c r="M25" s="104"/>
      <c r="N25" s="105"/>
      <c r="O25" s="105"/>
      <c r="P25" s="105"/>
      <c r="Q25" s="105"/>
      <c r="R25" s="104"/>
      <c r="S25" s="104"/>
      <c r="T25" s="104"/>
      <c r="U25" s="104"/>
      <c r="V25" s="105"/>
      <c r="W25" s="105"/>
      <c r="X25" s="105"/>
      <c r="Y25" s="106"/>
      <c r="Z25" s="40">
        <f t="shared" si="1"/>
        <v>0</v>
      </c>
      <c r="AA25" s="41" t="str">
        <f>_xlfn.IFNA(VLOOKUP(C25,'Cost Codes 2019'!A20:H483,8),"")</f>
        <v/>
      </c>
      <c r="AB25" s="80" t="str">
        <f t="shared" si="2"/>
        <v/>
      </c>
    </row>
    <row r="26" spans="1:28" ht="27" customHeight="1" thickBot="1">
      <c r="A26" s="353"/>
      <c r="B26" s="165"/>
      <c r="C26" s="101"/>
      <c r="D26" s="102"/>
      <c r="E26" s="103"/>
      <c r="F26" s="104"/>
      <c r="G26" s="104"/>
      <c r="H26" s="104"/>
      <c r="I26" s="105"/>
      <c r="J26" s="105"/>
      <c r="K26" s="105"/>
      <c r="L26" s="104"/>
      <c r="M26" s="104"/>
      <c r="N26" s="105"/>
      <c r="O26" s="105"/>
      <c r="P26" s="105"/>
      <c r="Q26" s="105"/>
      <c r="R26" s="104"/>
      <c r="S26" s="104"/>
      <c r="T26" s="104"/>
      <c r="U26" s="104"/>
      <c r="V26" s="105"/>
      <c r="W26" s="105"/>
      <c r="X26" s="105"/>
      <c r="Y26" s="106"/>
      <c r="Z26" s="40">
        <f t="shared" si="1"/>
        <v>0</v>
      </c>
      <c r="AA26" s="41" t="str">
        <f>_xlfn.IFNA(VLOOKUP(C26,'Cost Codes 2019'!A21:H484,8),"")</f>
        <v/>
      </c>
      <c r="AB26" s="80" t="str">
        <f t="shared" si="2"/>
        <v/>
      </c>
    </row>
    <row r="27" spans="1:28" ht="27" customHeight="1" thickBot="1">
      <c r="A27" s="353"/>
      <c r="B27" s="165"/>
      <c r="C27" s="101"/>
      <c r="D27" s="102"/>
      <c r="E27" s="103"/>
      <c r="F27" s="104"/>
      <c r="G27" s="104"/>
      <c r="H27" s="104"/>
      <c r="I27" s="105"/>
      <c r="J27" s="105"/>
      <c r="K27" s="105"/>
      <c r="L27" s="104"/>
      <c r="M27" s="104"/>
      <c r="N27" s="105"/>
      <c r="O27" s="105"/>
      <c r="P27" s="105"/>
      <c r="Q27" s="105"/>
      <c r="R27" s="104"/>
      <c r="S27" s="104"/>
      <c r="T27" s="104"/>
      <c r="U27" s="104"/>
      <c r="V27" s="105"/>
      <c r="W27" s="105"/>
      <c r="X27" s="105"/>
      <c r="Y27" s="106"/>
      <c r="Z27" s="40">
        <f t="shared" si="1"/>
        <v>0</v>
      </c>
      <c r="AA27" s="41" t="str">
        <f>_xlfn.IFNA(VLOOKUP(C27,'Cost Codes 2019'!A22:H485,8),"")</f>
        <v/>
      </c>
      <c r="AB27" s="80" t="str">
        <f t="shared" si="2"/>
        <v/>
      </c>
    </row>
    <row r="28" spans="1:28" ht="27" customHeight="1" thickBot="1">
      <c r="A28" s="353"/>
      <c r="B28" s="165"/>
      <c r="C28" s="101"/>
      <c r="D28" s="102"/>
      <c r="E28" s="103"/>
      <c r="F28" s="104"/>
      <c r="G28" s="104"/>
      <c r="H28" s="104"/>
      <c r="I28" s="105"/>
      <c r="J28" s="105"/>
      <c r="K28" s="105"/>
      <c r="L28" s="104"/>
      <c r="M28" s="104"/>
      <c r="N28" s="105"/>
      <c r="O28" s="105"/>
      <c r="P28" s="105"/>
      <c r="Q28" s="105"/>
      <c r="R28" s="104"/>
      <c r="S28" s="104"/>
      <c r="T28" s="104"/>
      <c r="U28" s="104"/>
      <c r="V28" s="105"/>
      <c r="W28" s="105"/>
      <c r="X28" s="105"/>
      <c r="Y28" s="106"/>
      <c r="Z28" s="40">
        <f t="shared" si="1"/>
        <v>0</v>
      </c>
      <c r="AA28" s="41" t="str">
        <f>_xlfn.IFNA(VLOOKUP(C28,'Cost Codes 2019'!A23:H486,8),"")</f>
        <v/>
      </c>
      <c r="AB28" s="80" t="str">
        <f t="shared" si="2"/>
        <v/>
      </c>
    </row>
    <row r="29" spans="1:28" ht="27" customHeight="1" thickBot="1">
      <c r="A29" s="353"/>
      <c r="B29" s="165"/>
      <c r="C29" s="101"/>
      <c r="D29" s="102"/>
      <c r="E29" s="103"/>
      <c r="F29" s="104"/>
      <c r="G29" s="104"/>
      <c r="H29" s="104"/>
      <c r="I29" s="105"/>
      <c r="J29" s="105"/>
      <c r="K29" s="105"/>
      <c r="L29" s="104"/>
      <c r="M29" s="104"/>
      <c r="N29" s="105"/>
      <c r="O29" s="105"/>
      <c r="P29" s="105"/>
      <c r="Q29" s="105"/>
      <c r="R29" s="104"/>
      <c r="S29" s="104"/>
      <c r="T29" s="104"/>
      <c r="U29" s="104"/>
      <c r="V29" s="105"/>
      <c r="W29" s="105"/>
      <c r="X29" s="105"/>
      <c r="Y29" s="106"/>
      <c r="Z29" s="40">
        <f t="shared" si="1"/>
        <v>0</v>
      </c>
      <c r="AA29" s="41" t="str">
        <f>_xlfn.IFNA(VLOOKUP(C29,'Cost Codes 2019'!A24:H487,8),"")</f>
        <v/>
      </c>
      <c r="AB29" s="80" t="str">
        <f t="shared" si="2"/>
        <v/>
      </c>
    </row>
    <row r="30" spans="1:28" ht="27" customHeight="1" thickBot="1">
      <c r="A30" s="354"/>
      <c r="B30" s="166"/>
      <c r="C30" s="167"/>
      <c r="D30" s="168"/>
      <c r="E30" s="169"/>
      <c r="F30" s="170"/>
      <c r="G30" s="170"/>
      <c r="H30" s="170"/>
      <c r="I30" s="171"/>
      <c r="J30" s="171"/>
      <c r="K30" s="171"/>
      <c r="L30" s="170"/>
      <c r="M30" s="170"/>
      <c r="N30" s="171"/>
      <c r="O30" s="171"/>
      <c r="P30" s="171"/>
      <c r="Q30" s="171"/>
      <c r="R30" s="170"/>
      <c r="S30" s="170"/>
      <c r="T30" s="170"/>
      <c r="U30" s="170"/>
      <c r="V30" s="171"/>
      <c r="W30" s="171"/>
      <c r="X30" s="171"/>
      <c r="Y30" s="172"/>
      <c r="Z30" s="40">
        <f t="shared" si="1"/>
        <v>0</v>
      </c>
      <c r="AA30" s="41" t="str">
        <f>_xlfn.IFNA(VLOOKUP(C30,'Cost Codes 2019'!A25:H488,8),"")</f>
        <v/>
      </c>
      <c r="AB30" s="80" t="str">
        <f t="shared" si="2"/>
        <v/>
      </c>
    </row>
    <row r="31" spans="1:28" ht="6" customHeight="1" thickBot="1">
      <c r="A31" s="43"/>
      <c r="B31" s="44"/>
      <c r="C31" s="44"/>
      <c r="D31" s="45"/>
      <c r="E31" s="45"/>
      <c r="F31" s="45"/>
      <c r="G31" s="45"/>
      <c r="H31" s="45"/>
      <c r="I31" s="45"/>
      <c r="J31" s="45"/>
      <c r="K31" s="45"/>
      <c r="L31" s="45"/>
      <c r="M31" s="45"/>
      <c r="N31" s="45"/>
      <c r="O31" s="45"/>
      <c r="P31" s="45"/>
      <c r="Q31" s="45"/>
      <c r="R31" s="45"/>
      <c r="S31" s="45"/>
      <c r="T31" s="45"/>
      <c r="U31" s="45"/>
      <c r="V31" s="45"/>
      <c r="W31" s="45"/>
      <c r="X31" s="45"/>
      <c r="Y31" s="45"/>
      <c r="Z31" s="44"/>
      <c r="AA31" s="44"/>
      <c r="AB31" s="81"/>
    </row>
    <row r="32" spans="1:28" s="1" customFormat="1" ht="26.1" customHeight="1" thickBot="1">
      <c r="A32" s="358" t="s">
        <v>8</v>
      </c>
      <c r="B32" s="359"/>
      <c r="C32" s="359"/>
      <c r="D32" s="359"/>
      <c r="E32" s="359"/>
      <c r="F32" s="359"/>
      <c r="G32" s="359"/>
      <c r="H32" s="359"/>
      <c r="I32" s="359"/>
      <c r="J32" s="359"/>
      <c r="K32" s="359"/>
      <c r="L32" s="359"/>
      <c r="M32" s="359"/>
      <c r="N32" s="359"/>
      <c r="O32" s="359"/>
      <c r="P32" s="359"/>
      <c r="Q32" s="359"/>
      <c r="R32" s="360"/>
      <c r="S32" s="360"/>
      <c r="T32" s="360"/>
      <c r="U32" s="360"/>
      <c r="V32" s="360"/>
      <c r="W32" s="360"/>
      <c r="X32" s="360"/>
      <c r="Y32" s="360"/>
      <c r="Z32" s="360"/>
      <c r="AA32" s="360"/>
      <c r="AB32" s="361"/>
    </row>
    <row r="33" spans="1:28" ht="43.35" customHeight="1" thickBot="1">
      <c r="A33" s="364" t="s">
        <v>9</v>
      </c>
      <c r="B33" s="365"/>
      <c r="C33" s="365"/>
      <c r="D33" s="366"/>
      <c r="E33" s="364" t="s">
        <v>10</v>
      </c>
      <c r="F33" s="365"/>
      <c r="G33" s="365"/>
      <c r="H33" s="365"/>
      <c r="I33" s="365"/>
      <c r="J33" s="365"/>
      <c r="K33" s="365"/>
      <c r="L33" s="365"/>
      <c r="M33" s="365"/>
      <c r="N33" s="365"/>
      <c r="O33" s="365"/>
      <c r="P33" s="365"/>
      <c r="Q33" s="365"/>
      <c r="R33" s="369" t="s">
        <v>11</v>
      </c>
      <c r="S33" s="369"/>
      <c r="T33" s="369"/>
      <c r="U33" s="369"/>
      <c r="V33" s="369"/>
      <c r="W33" s="369"/>
      <c r="X33" s="369"/>
      <c r="Y33" s="369"/>
      <c r="Z33" s="369"/>
      <c r="AA33" s="369"/>
      <c r="AB33" s="84">
        <f>SUM(AB7:AB30)</f>
        <v>0</v>
      </c>
    </row>
    <row r="34" spans="1:28" ht="28.35" customHeight="1"/>
    <row r="35" spans="1:28" ht="28.35" customHeight="1"/>
    <row r="36" spans="1:28" ht="28.35" customHeight="1"/>
    <row r="37" spans="1:28" ht="28.35" customHeight="1"/>
    <row r="38" spans="1:28" ht="28.35" customHeight="1"/>
    <row r="39" spans="1:28" ht="28.35" customHeight="1"/>
    <row r="40" spans="1:28" ht="28.35" customHeight="1"/>
    <row r="41" spans="1:28" ht="28.35" customHeight="1"/>
    <row r="42" spans="1:28" ht="28.35" customHeight="1"/>
    <row r="43" spans="1:28" ht="28.35" customHeight="1"/>
    <row r="44" spans="1:28" ht="28.35" customHeight="1"/>
    <row r="45" spans="1:28" ht="28.35" customHeight="1"/>
    <row r="46" spans="1:28" ht="28.35" customHeight="1"/>
    <row r="47" spans="1:28" ht="28.35" customHeight="1"/>
    <row r="48" spans="1:28" ht="28.35" customHeight="1"/>
    <row r="49" ht="28.35" customHeight="1"/>
    <row r="50" ht="28.35" customHeight="1"/>
    <row r="51" ht="28.35" customHeight="1"/>
    <row r="52" ht="28.35" customHeight="1"/>
    <row r="53" ht="28.35" customHeight="1"/>
    <row r="54" ht="28.35" customHeight="1"/>
    <row r="55" ht="28.35" customHeight="1"/>
  </sheetData>
  <sheetProtection sheet="1" objects="1" scenarios="1" insertRows="0"/>
  <protectedRanges>
    <protectedRange algorithmName="SHA-512" hashValue="0CuqSmhTGuYZdn4Szli2nRmu9fKB3vFCCws03vhVzM4fVIsv2M4UY8shnuc4bkU1kEF6anvSx+ygW/WG/E/yWQ==" saltValue="gXlV+n9FQ4dh+VBR0U8TzA==" spinCount="100000" sqref="AA33:AB33 Z1:AA1 R1:W1 L1:O1 A1:J1 A31:AB32 A3:AB5 R33 AB7:AB30 Z7:Z30" name="Range1"/>
  </protectedRanges>
  <mergeCells count="17">
    <mergeCell ref="A7:A30"/>
    <mergeCell ref="A32:AB32"/>
    <mergeCell ref="A33:D33"/>
    <mergeCell ref="E33:Q33"/>
    <mergeCell ref="R33:AA33"/>
    <mergeCell ref="AA1:AB1"/>
    <mergeCell ref="A2:C2"/>
    <mergeCell ref="D2:Y2"/>
    <mergeCell ref="Z2:AB2"/>
    <mergeCell ref="A4:B4"/>
    <mergeCell ref="C4:C5"/>
    <mergeCell ref="D4:D5"/>
    <mergeCell ref="E4:Y4"/>
    <mergeCell ref="Z4:Z5"/>
    <mergeCell ref="AA4:AA5"/>
    <mergeCell ref="AB4:AB5"/>
    <mergeCell ref="A5:B5"/>
  </mergeCells>
  <printOptions horizontalCentered="1"/>
  <pageMargins left="0.7" right="0.7" top="0.75" bottom="0.75" header="0.3" footer="0.3"/>
  <pageSetup scale="55" orientation="landscape" r:id="rId1"/>
  <headerFooter>
    <oddFooter>&amp;L&amp;A&amp;CPage &amp;P of &amp;N&amp;R&amp;G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3873D-DFA5-413D-9987-979730E31453}">
  <sheetPr>
    <tabColor theme="9" tint="0.39997558519241921"/>
  </sheetPr>
  <dimension ref="A1:AB55"/>
  <sheetViews>
    <sheetView showGridLines="0" zoomScale="50" zoomScaleNormal="50" zoomScaleSheetLayoutView="40" zoomScalePageLayoutView="40" workbookViewId="0">
      <selection activeCell="D2" sqref="D2:Y2"/>
    </sheetView>
  </sheetViews>
  <sheetFormatPr defaultRowHeight="15"/>
  <cols>
    <col min="1" max="1" width="2.7109375" customWidth="1"/>
    <col min="2" max="2" width="38.7109375" bestFit="1" customWidth="1"/>
    <col min="3" max="3" width="6.7109375" customWidth="1"/>
    <col min="4" max="4" width="23.7109375" customWidth="1"/>
    <col min="5" max="25" width="5.7109375" customWidth="1"/>
    <col min="26" max="26" width="8.7109375" customWidth="1"/>
    <col min="27" max="28" width="10.7109375" customWidth="1"/>
  </cols>
  <sheetData>
    <row r="1" spans="1:28" ht="28.35" customHeight="1" thickBot="1">
      <c r="A1" s="73" t="s">
        <v>18</v>
      </c>
      <c r="B1" s="73"/>
      <c r="C1" s="73"/>
      <c r="D1" s="73"/>
      <c r="E1" s="73"/>
      <c r="F1" s="73"/>
      <c r="G1" s="73"/>
      <c r="H1" s="73"/>
      <c r="I1" s="69"/>
      <c r="J1" s="2"/>
      <c r="K1" s="2"/>
      <c r="L1" s="73"/>
      <c r="M1" s="73"/>
      <c r="N1" s="69"/>
      <c r="O1" s="2"/>
      <c r="P1" s="2"/>
      <c r="Q1" s="3"/>
      <c r="R1" s="73"/>
      <c r="S1" s="73"/>
      <c r="T1" s="73"/>
      <c r="U1" s="73"/>
      <c r="V1" s="69"/>
      <c r="W1" s="2"/>
      <c r="X1" s="2"/>
      <c r="Y1" s="3"/>
      <c r="Z1" s="69"/>
      <c r="AA1" s="372" t="str">
        <f>IF(Summary!I1=0,"",Summary!I1)</f>
        <v/>
      </c>
      <c r="AB1" s="372"/>
    </row>
    <row r="2" spans="1:28" ht="28.35" customHeight="1" thickBot="1">
      <c r="A2" s="374" t="str">
        <f>+Summary!A2</f>
        <v xml:space="preserve"> Applicant: </v>
      </c>
      <c r="B2" s="375"/>
      <c r="C2" s="376"/>
      <c r="D2" s="373" t="str">
        <f>+Summary!E2</f>
        <v xml:space="preserve">Activity: </v>
      </c>
      <c r="E2" s="373"/>
      <c r="F2" s="373"/>
      <c r="G2" s="373"/>
      <c r="H2" s="373"/>
      <c r="I2" s="373"/>
      <c r="J2" s="373"/>
      <c r="K2" s="373"/>
      <c r="L2" s="373"/>
      <c r="M2" s="373"/>
      <c r="N2" s="373"/>
      <c r="O2" s="373"/>
      <c r="P2" s="373"/>
      <c r="Q2" s="373"/>
      <c r="R2" s="373"/>
      <c r="S2" s="373"/>
      <c r="T2" s="373"/>
      <c r="U2" s="373"/>
      <c r="V2" s="373"/>
      <c r="W2" s="373"/>
      <c r="X2" s="373"/>
      <c r="Y2" s="373"/>
      <c r="Z2" s="372" t="str">
        <f>+Summary!H2</f>
        <v xml:space="preserve"> Project Ref #: </v>
      </c>
      <c r="AA2" s="372"/>
      <c r="AB2" s="372"/>
    </row>
    <row r="3" spans="1:28" ht="6" customHeight="1" thickBot="1">
      <c r="A3" s="74"/>
      <c r="B3" s="75"/>
      <c r="C3" s="75"/>
      <c r="D3" s="76"/>
      <c r="E3" s="76"/>
      <c r="F3" s="76"/>
      <c r="G3" s="76"/>
      <c r="H3" s="76"/>
      <c r="I3" s="76"/>
      <c r="J3" s="76"/>
      <c r="K3" s="76"/>
      <c r="L3" s="76"/>
      <c r="M3" s="76"/>
      <c r="N3" s="76"/>
      <c r="O3" s="76"/>
      <c r="P3" s="76"/>
      <c r="Q3" s="76"/>
      <c r="R3" s="76"/>
      <c r="S3" s="76"/>
      <c r="T3" s="76"/>
      <c r="U3" s="76"/>
      <c r="V3" s="76"/>
      <c r="W3" s="76"/>
      <c r="X3" s="76"/>
      <c r="Y3" s="76"/>
      <c r="Z3" s="75"/>
      <c r="AA3" s="75"/>
      <c r="AB3" s="77" t="s">
        <v>0</v>
      </c>
    </row>
    <row r="4" spans="1:28" s="4" customFormat="1" ht="30" customHeight="1" thickBot="1">
      <c r="A4" s="320" t="s">
        <v>19</v>
      </c>
      <c r="B4" s="321"/>
      <c r="C4" s="367" t="s">
        <v>20</v>
      </c>
      <c r="D4" s="315" t="s">
        <v>21</v>
      </c>
      <c r="E4" s="312" t="s">
        <v>22</v>
      </c>
      <c r="F4" s="313"/>
      <c r="G4" s="313"/>
      <c r="H4" s="313"/>
      <c r="I4" s="313"/>
      <c r="J4" s="313"/>
      <c r="K4" s="313"/>
      <c r="L4" s="313"/>
      <c r="M4" s="313"/>
      <c r="N4" s="313"/>
      <c r="O4" s="313"/>
      <c r="P4" s="313"/>
      <c r="Q4" s="313"/>
      <c r="R4" s="313"/>
      <c r="S4" s="313"/>
      <c r="T4" s="313"/>
      <c r="U4" s="313"/>
      <c r="V4" s="313"/>
      <c r="W4" s="313"/>
      <c r="X4" s="313"/>
      <c r="Y4" s="314"/>
      <c r="Z4" s="309" t="s">
        <v>23</v>
      </c>
      <c r="AA4" s="362" t="s">
        <v>24</v>
      </c>
      <c r="AB4" s="315" t="s">
        <v>25</v>
      </c>
    </row>
    <row r="5" spans="1:28" s="4" customFormat="1" ht="71.25" customHeight="1" thickBot="1">
      <c r="A5" s="377" t="s">
        <v>82</v>
      </c>
      <c r="B5" s="368"/>
      <c r="C5" s="368"/>
      <c r="D5" s="316"/>
      <c r="E5" s="34"/>
      <c r="F5" s="33" t="str">
        <f t="shared" ref="F5:Y5" si="0">IF(E5="","",E5+1)</f>
        <v/>
      </c>
      <c r="G5" s="33" t="str">
        <f t="shared" si="0"/>
        <v/>
      </c>
      <c r="H5" s="33" t="str">
        <f t="shared" si="0"/>
        <v/>
      </c>
      <c r="I5" s="33" t="str">
        <f t="shared" si="0"/>
        <v/>
      </c>
      <c r="J5" s="33" t="str">
        <f t="shared" si="0"/>
        <v/>
      </c>
      <c r="K5" s="33" t="str">
        <f t="shared" si="0"/>
        <v/>
      </c>
      <c r="L5" s="33" t="str">
        <f t="shared" si="0"/>
        <v/>
      </c>
      <c r="M5" s="33" t="str">
        <f t="shared" si="0"/>
        <v/>
      </c>
      <c r="N5" s="33" t="str">
        <f t="shared" si="0"/>
        <v/>
      </c>
      <c r="O5" s="33" t="str">
        <f t="shared" si="0"/>
        <v/>
      </c>
      <c r="P5" s="33" t="str">
        <f t="shared" si="0"/>
        <v/>
      </c>
      <c r="Q5" s="33" t="str">
        <f t="shared" si="0"/>
        <v/>
      </c>
      <c r="R5" s="33" t="str">
        <f t="shared" si="0"/>
        <v/>
      </c>
      <c r="S5" s="33" t="str">
        <f t="shared" si="0"/>
        <v/>
      </c>
      <c r="T5" s="33" t="str">
        <f t="shared" si="0"/>
        <v/>
      </c>
      <c r="U5" s="33" t="str">
        <f t="shared" si="0"/>
        <v/>
      </c>
      <c r="V5" s="33" t="str">
        <f t="shared" si="0"/>
        <v/>
      </c>
      <c r="W5" s="33" t="str">
        <f t="shared" si="0"/>
        <v/>
      </c>
      <c r="X5" s="33" t="str">
        <f t="shared" si="0"/>
        <v/>
      </c>
      <c r="Y5" s="33" t="str">
        <f t="shared" si="0"/>
        <v/>
      </c>
      <c r="Z5" s="310"/>
      <c r="AA5" s="363"/>
      <c r="AB5" s="316"/>
    </row>
    <row r="6" spans="1:28" s="4" customFormat="1" ht="5.0999999999999996" customHeight="1" thickBot="1">
      <c r="A6" s="78"/>
      <c r="B6" s="58"/>
      <c r="C6" s="79"/>
      <c r="D6" s="39"/>
      <c r="E6" s="39"/>
      <c r="F6" s="39"/>
      <c r="G6" s="39"/>
      <c r="H6" s="39"/>
      <c r="I6" s="39"/>
      <c r="J6" s="39"/>
      <c r="K6" s="39"/>
      <c r="L6" s="39"/>
      <c r="M6" s="39"/>
      <c r="N6" s="39"/>
      <c r="O6" s="39"/>
      <c r="P6" s="39"/>
      <c r="Q6" s="39"/>
      <c r="R6" s="39"/>
      <c r="S6" s="39"/>
      <c r="T6" s="39"/>
      <c r="U6" s="39"/>
      <c r="V6" s="39"/>
      <c r="W6" s="39"/>
      <c r="X6" s="39"/>
      <c r="Y6" s="39"/>
      <c r="Z6" s="39"/>
      <c r="AA6" s="39"/>
      <c r="AB6" s="62"/>
    </row>
    <row r="7" spans="1:28" s="1" customFormat="1" ht="27" customHeight="1" thickBot="1">
      <c r="A7" s="352"/>
      <c r="B7" s="164"/>
      <c r="C7" s="94"/>
      <c r="D7" s="95"/>
      <c r="E7" s="96"/>
      <c r="F7" s="97"/>
      <c r="G7" s="97"/>
      <c r="H7" s="97"/>
      <c r="I7" s="98"/>
      <c r="J7" s="98"/>
      <c r="K7" s="98"/>
      <c r="L7" s="97"/>
      <c r="M7" s="97"/>
      <c r="N7" s="98"/>
      <c r="O7" s="98"/>
      <c r="P7" s="98"/>
      <c r="Q7" s="98"/>
      <c r="R7" s="97"/>
      <c r="S7" s="97"/>
      <c r="T7" s="97"/>
      <c r="U7" s="97"/>
      <c r="V7" s="98"/>
      <c r="W7" s="98"/>
      <c r="X7" s="98"/>
      <c r="Y7" s="99"/>
      <c r="Z7" s="40">
        <f t="shared" ref="Z7:Z30" si="1">SUM(E7:Y7)</f>
        <v>0</v>
      </c>
      <c r="AA7" s="41" t="str">
        <f>_xlfn.IFNA(VLOOKUP(C7,'Cost Codes 2019'!A2:H465,8),"")</f>
        <v/>
      </c>
      <c r="AB7" s="80" t="str">
        <f>IFERROR(AA7*Z7,"")</f>
        <v/>
      </c>
    </row>
    <row r="8" spans="1:28" s="1" customFormat="1" ht="27" customHeight="1" thickBot="1">
      <c r="A8" s="353"/>
      <c r="B8" s="165"/>
      <c r="C8" s="101"/>
      <c r="D8" s="102"/>
      <c r="E8" s="103"/>
      <c r="F8" s="104"/>
      <c r="G8" s="104"/>
      <c r="H8" s="104"/>
      <c r="I8" s="105"/>
      <c r="J8" s="105"/>
      <c r="K8" s="105"/>
      <c r="L8" s="104"/>
      <c r="M8" s="104"/>
      <c r="N8" s="105"/>
      <c r="O8" s="105"/>
      <c r="P8" s="105"/>
      <c r="Q8" s="105"/>
      <c r="R8" s="104"/>
      <c r="S8" s="104"/>
      <c r="T8" s="104"/>
      <c r="U8" s="104"/>
      <c r="V8" s="105"/>
      <c r="W8" s="105"/>
      <c r="X8" s="105"/>
      <c r="Y8" s="106"/>
      <c r="Z8" s="40">
        <f t="shared" si="1"/>
        <v>0</v>
      </c>
      <c r="AA8" s="41" t="str">
        <f>_xlfn.IFNA(VLOOKUP(C8,'Cost Codes 2019'!A3:H466,8),"")</f>
        <v/>
      </c>
      <c r="AB8" s="80" t="str">
        <f t="shared" ref="AB8:AB30" si="2">IFERROR(AA8*Z8,"")</f>
        <v/>
      </c>
    </row>
    <row r="9" spans="1:28" ht="27" customHeight="1" thickBot="1">
      <c r="A9" s="353"/>
      <c r="B9" s="165"/>
      <c r="C9" s="101"/>
      <c r="D9" s="102"/>
      <c r="E9" s="103"/>
      <c r="F9" s="104"/>
      <c r="G9" s="104"/>
      <c r="H9" s="104"/>
      <c r="I9" s="105"/>
      <c r="J9" s="105"/>
      <c r="K9" s="105"/>
      <c r="L9" s="104"/>
      <c r="M9" s="104"/>
      <c r="N9" s="105"/>
      <c r="O9" s="105"/>
      <c r="P9" s="105"/>
      <c r="Q9" s="105"/>
      <c r="R9" s="104"/>
      <c r="S9" s="104"/>
      <c r="T9" s="104"/>
      <c r="U9" s="104"/>
      <c r="V9" s="105"/>
      <c r="W9" s="105"/>
      <c r="X9" s="105"/>
      <c r="Y9" s="106"/>
      <c r="Z9" s="40">
        <f t="shared" si="1"/>
        <v>0</v>
      </c>
      <c r="AA9" s="41" t="str">
        <f>_xlfn.IFNA(VLOOKUP(C9,'Cost Codes 2019'!A4:H467,8),"")</f>
        <v/>
      </c>
      <c r="AB9" s="80" t="str">
        <f t="shared" si="2"/>
        <v/>
      </c>
    </row>
    <row r="10" spans="1:28" ht="27" customHeight="1" thickBot="1">
      <c r="A10" s="353"/>
      <c r="B10" s="165"/>
      <c r="C10" s="101"/>
      <c r="D10" s="102"/>
      <c r="E10" s="103"/>
      <c r="F10" s="104"/>
      <c r="G10" s="104"/>
      <c r="H10" s="104"/>
      <c r="I10" s="105"/>
      <c r="J10" s="105"/>
      <c r="K10" s="105"/>
      <c r="L10" s="104"/>
      <c r="M10" s="104"/>
      <c r="N10" s="105"/>
      <c r="O10" s="105"/>
      <c r="P10" s="105"/>
      <c r="Q10" s="105"/>
      <c r="R10" s="104"/>
      <c r="S10" s="104"/>
      <c r="T10" s="104"/>
      <c r="U10" s="104"/>
      <c r="V10" s="105"/>
      <c r="W10" s="105"/>
      <c r="X10" s="105"/>
      <c r="Y10" s="106"/>
      <c r="Z10" s="40">
        <f t="shared" si="1"/>
        <v>0</v>
      </c>
      <c r="AA10" s="41" t="str">
        <f>_xlfn.IFNA(VLOOKUP(C10,'Cost Codes 2019'!A5:H468,8),"")</f>
        <v/>
      </c>
      <c r="AB10" s="80" t="str">
        <f t="shared" si="2"/>
        <v/>
      </c>
    </row>
    <row r="11" spans="1:28" ht="27" customHeight="1" thickBot="1">
      <c r="A11" s="353"/>
      <c r="B11" s="165"/>
      <c r="C11" s="101"/>
      <c r="D11" s="102"/>
      <c r="E11" s="103"/>
      <c r="F11" s="104"/>
      <c r="G11" s="104"/>
      <c r="H11" s="104"/>
      <c r="I11" s="105"/>
      <c r="J11" s="105"/>
      <c r="K11" s="105"/>
      <c r="L11" s="104"/>
      <c r="M11" s="104"/>
      <c r="N11" s="105"/>
      <c r="O11" s="105"/>
      <c r="P11" s="105"/>
      <c r="Q11" s="105"/>
      <c r="R11" s="104"/>
      <c r="S11" s="104"/>
      <c r="T11" s="104"/>
      <c r="U11" s="104"/>
      <c r="V11" s="105"/>
      <c r="W11" s="105"/>
      <c r="X11" s="105"/>
      <c r="Y11" s="106"/>
      <c r="Z11" s="40">
        <f t="shared" si="1"/>
        <v>0</v>
      </c>
      <c r="AA11" s="41" t="str">
        <f>_xlfn.IFNA(VLOOKUP(C11,'Cost Codes 2019'!A6:H469,8),"")</f>
        <v/>
      </c>
      <c r="AB11" s="80" t="str">
        <f t="shared" si="2"/>
        <v/>
      </c>
    </row>
    <row r="12" spans="1:28" ht="27" customHeight="1" thickBot="1">
      <c r="A12" s="353"/>
      <c r="B12" s="165"/>
      <c r="C12" s="101"/>
      <c r="D12" s="102"/>
      <c r="E12" s="103"/>
      <c r="F12" s="104"/>
      <c r="G12" s="104"/>
      <c r="H12" s="104"/>
      <c r="I12" s="105"/>
      <c r="J12" s="105"/>
      <c r="K12" s="105"/>
      <c r="L12" s="104"/>
      <c r="M12" s="104"/>
      <c r="N12" s="105"/>
      <c r="O12" s="105"/>
      <c r="P12" s="105"/>
      <c r="Q12" s="105"/>
      <c r="R12" s="104"/>
      <c r="S12" s="104"/>
      <c r="T12" s="104"/>
      <c r="U12" s="104"/>
      <c r="V12" s="105"/>
      <c r="W12" s="105"/>
      <c r="X12" s="105"/>
      <c r="Y12" s="106"/>
      <c r="Z12" s="40">
        <f t="shared" si="1"/>
        <v>0</v>
      </c>
      <c r="AA12" s="41" t="str">
        <f>_xlfn.IFNA(VLOOKUP(C12,'Cost Codes 2019'!A7:H470,8),"")</f>
        <v/>
      </c>
      <c r="AB12" s="80" t="str">
        <f t="shared" si="2"/>
        <v/>
      </c>
    </row>
    <row r="13" spans="1:28" ht="27" customHeight="1" thickBot="1">
      <c r="A13" s="353"/>
      <c r="B13" s="165"/>
      <c r="C13" s="101"/>
      <c r="D13" s="102"/>
      <c r="E13" s="103"/>
      <c r="F13" s="104"/>
      <c r="G13" s="104"/>
      <c r="H13" s="104"/>
      <c r="I13" s="105"/>
      <c r="J13" s="105"/>
      <c r="K13" s="105"/>
      <c r="L13" s="104"/>
      <c r="M13" s="104"/>
      <c r="N13" s="105"/>
      <c r="O13" s="105"/>
      <c r="P13" s="105"/>
      <c r="Q13" s="105"/>
      <c r="R13" s="104"/>
      <c r="S13" s="104"/>
      <c r="T13" s="104"/>
      <c r="U13" s="104"/>
      <c r="V13" s="105"/>
      <c r="W13" s="105"/>
      <c r="X13" s="105"/>
      <c r="Y13" s="106"/>
      <c r="Z13" s="40">
        <f t="shared" si="1"/>
        <v>0</v>
      </c>
      <c r="AA13" s="41" t="str">
        <f>_xlfn.IFNA(VLOOKUP(C13,'Cost Codes 2019'!A8:H471,8),"")</f>
        <v/>
      </c>
      <c r="AB13" s="80" t="str">
        <f t="shared" si="2"/>
        <v/>
      </c>
    </row>
    <row r="14" spans="1:28" ht="27" customHeight="1" thickBot="1">
      <c r="A14" s="353"/>
      <c r="B14" s="165"/>
      <c r="C14" s="101"/>
      <c r="D14" s="102"/>
      <c r="E14" s="103"/>
      <c r="F14" s="104"/>
      <c r="G14" s="104"/>
      <c r="H14" s="104"/>
      <c r="I14" s="105"/>
      <c r="J14" s="105"/>
      <c r="K14" s="105"/>
      <c r="L14" s="104"/>
      <c r="M14" s="104"/>
      <c r="N14" s="105"/>
      <c r="O14" s="105"/>
      <c r="P14" s="105"/>
      <c r="Q14" s="105"/>
      <c r="R14" s="104"/>
      <c r="S14" s="104"/>
      <c r="T14" s="104"/>
      <c r="U14" s="104"/>
      <c r="V14" s="105"/>
      <c r="W14" s="105"/>
      <c r="X14" s="105"/>
      <c r="Y14" s="106"/>
      <c r="Z14" s="40">
        <f t="shared" si="1"/>
        <v>0</v>
      </c>
      <c r="AA14" s="41" t="str">
        <f>_xlfn.IFNA(VLOOKUP(C14,'Cost Codes 2019'!A9:H472,8),"")</f>
        <v/>
      </c>
      <c r="AB14" s="80"/>
    </row>
    <row r="15" spans="1:28" ht="27" customHeight="1" thickBot="1">
      <c r="A15" s="353"/>
      <c r="B15" s="165"/>
      <c r="C15" s="101"/>
      <c r="D15" s="102"/>
      <c r="E15" s="103"/>
      <c r="F15" s="104"/>
      <c r="G15" s="104"/>
      <c r="H15" s="104"/>
      <c r="I15" s="105"/>
      <c r="J15" s="105"/>
      <c r="K15" s="105"/>
      <c r="L15" s="104"/>
      <c r="M15" s="104"/>
      <c r="N15" s="105"/>
      <c r="O15" s="105"/>
      <c r="P15" s="105"/>
      <c r="Q15" s="105"/>
      <c r="R15" s="104"/>
      <c r="S15" s="104"/>
      <c r="T15" s="104"/>
      <c r="U15" s="104"/>
      <c r="V15" s="105"/>
      <c r="W15" s="105"/>
      <c r="X15" s="105"/>
      <c r="Y15" s="106"/>
      <c r="Z15" s="40">
        <f t="shared" si="1"/>
        <v>0</v>
      </c>
      <c r="AA15" s="41" t="str">
        <f>_xlfn.IFNA(VLOOKUP(C15,'Cost Codes 2019'!A10:H473,8),"")</f>
        <v/>
      </c>
      <c r="AB15" s="80"/>
    </row>
    <row r="16" spans="1:28" ht="27" customHeight="1" thickBot="1">
      <c r="A16" s="353"/>
      <c r="B16" s="165"/>
      <c r="C16" s="101"/>
      <c r="D16" s="102"/>
      <c r="E16" s="103"/>
      <c r="F16" s="104"/>
      <c r="G16" s="104"/>
      <c r="H16" s="104"/>
      <c r="I16" s="105"/>
      <c r="J16" s="105"/>
      <c r="K16" s="105"/>
      <c r="L16" s="104"/>
      <c r="M16" s="104"/>
      <c r="N16" s="105"/>
      <c r="O16" s="105"/>
      <c r="P16" s="105"/>
      <c r="Q16" s="105"/>
      <c r="R16" s="104"/>
      <c r="S16" s="104"/>
      <c r="T16" s="104"/>
      <c r="U16" s="104"/>
      <c r="V16" s="105"/>
      <c r="W16" s="105"/>
      <c r="X16" s="105"/>
      <c r="Y16" s="106"/>
      <c r="Z16" s="40">
        <f t="shared" si="1"/>
        <v>0</v>
      </c>
      <c r="AA16" s="41" t="str">
        <f>_xlfn.IFNA(VLOOKUP(C16,'Cost Codes 2019'!A11:H474,8),"")</f>
        <v/>
      </c>
      <c r="AB16" s="80"/>
    </row>
    <row r="17" spans="1:28" ht="27" customHeight="1" thickBot="1">
      <c r="A17" s="353"/>
      <c r="B17" s="165"/>
      <c r="C17" s="101"/>
      <c r="D17" s="102"/>
      <c r="E17" s="103"/>
      <c r="F17" s="104"/>
      <c r="G17" s="104"/>
      <c r="H17" s="104"/>
      <c r="I17" s="105"/>
      <c r="J17" s="105"/>
      <c r="K17" s="105"/>
      <c r="L17" s="104"/>
      <c r="M17" s="104"/>
      <c r="N17" s="105"/>
      <c r="O17" s="105"/>
      <c r="P17" s="105"/>
      <c r="Q17" s="105"/>
      <c r="R17" s="104"/>
      <c r="S17" s="104"/>
      <c r="T17" s="104"/>
      <c r="U17" s="104"/>
      <c r="V17" s="105"/>
      <c r="W17" s="105"/>
      <c r="X17" s="105"/>
      <c r="Y17" s="106"/>
      <c r="Z17" s="40">
        <f t="shared" si="1"/>
        <v>0</v>
      </c>
      <c r="AA17" s="41" t="str">
        <f>_xlfn.IFNA(VLOOKUP(C17,'Cost Codes 2019'!A12:H475,8),"")</f>
        <v/>
      </c>
      <c r="AB17" s="80" t="str">
        <f t="shared" si="2"/>
        <v/>
      </c>
    </row>
    <row r="18" spans="1:28" ht="27" customHeight="1" thickBot="1">
      <c r="A18" s="353"/>
      <c r="B18" s="165"/>
      <c r="C18" s="101"/>
      <c r="D18" s="102"/>
      <c r="E18" s="103"/>
      <c r="F18" s="104"/>
      <c r="G18" s="104"/>
      <c r="H18" s="104"/>
      <c r="I18" s="105"/>
      <c r="J18" s="105"/>
      <c r="K18" s="105"/>
      <c r="L18" s="104"/>
      <c r="M18" s="104"/>
      <c r="N18" s="105"/>
      <c r="O18" s="105"/>
      <c r="P18" s="105"/>
      <c r="Q18" s="105"/>
      <c r="R18" s="104"/>
      <c r="S18" s="104"/>
      <c r="T18" s="104"/>
      <c r="U18" s="104"/>
      <c r="V18" s="105"/>
      <c r="W18" s="105"/>
      <c r="X18" s="105"/>
      <c r="Y18" s="106"/>
      <c r="Z18" s="40">
        <f t="shared" si="1"/>
        <v>0</v>
      </c>
      <c r="AA18" s="41" t="str">
        <f>_xlfn.IFNA(VLOOKUP(C18,'Cost Codes 2019'!A13:H476,8),"")</f>
        <v/>
      </c>
      <c r="AB18" s="80" t="str">
        <f t="shared" si="2"/>
        <v/>
      </c>
    </row>
    <row r="19" spans="1:28" ht="27" customHeight="1" thickBot="1">
      <c r="A19" s="353"/>
      <c r="B19" s="165"/>
      <c r="C19" s="101"/>
      <c r="D19" s="102"/>
      <c r="E19" s="103"/>
      <c r="F19" s="104"/>
      <c r="G19" s="104"/>
      <c r="H19" s="104"/>
      <c r="I19" s="105"/>
      <c r="J19" s="105"/>
      <c r="K19" s="105"/>
      <c r="L19" s="104"/>
      <c r="M19" s="104"/>
      <c r="N19" s="105"/>
      <c r="O19" s="105"/>
      <c r="P19" s="105"/>
      <c r="Q19" s="105"/>
      <c r="R19" s="104"/>
      <c r="S19" s="104"/>
      <c r="T19" s="104"/>
      <c r="U19" s="104"/>
      <c r="V19" s="105"/>
      <c r="W19" s="105"/>
      <c r="X19" s="105"/>
      <c r="Y19" s="106"/>
      <c r="Z19" s="40">
        <f t="shared" si="1"/>
        <v>0</v>
      </c>
      <c r="AA19" s="41" t="str">
        <f>_xlfn.IFNA(VLOOKUP(C19,'Cost Codes 2019'!A14:H477,8),"")</f>
        <v/>
      </c>
      <c r="AB19" s="80" t="str">
        <f t="shared" si="2"/>
        <v/>
      </c>
    </row>
    <row r="20" spans="1:28" ht="27" customHeight="1" thickBot="1">
      <c r="A20" s="353"/>
      <c r="B20" s="165"/>
      <c r="C20" s="101"/>
      <c r="D20" s="102"/>
      <c r="E20" s="103"/>
      <c r="F20" s="104"/>
      <c r="G20" s="104"/>
      <c r="H20" s="104"/>
      <c r="I20" s="105"/>
      <c r="J20" s="105"/>
      <c r="K20" s="105"/>
      <c r="L20" s="104"/>
      <c r="M20" s="104"/>
      <c r="N20" s="105"/>
      <c r="O20" s="105"/>
      <c r="P20" s="105"/>
      <c r="Q20" s="105"/>
      <c r="R20" s="104"/>
      <c r="S20" s="104"/>
      <c r="T20" s="104"/>
      <c r="U20" s="104"/>
      <c r="V20" s="105"/>
      <c r="W20" s="105"/>
      <c r="X20" s="105"/>
      <c r="Y20" s="106"/>
      <c r="Z20" s="40">
        <f t="shared" si="1"/>
        <v>0</v>
      </c>
      <c r="AA20" s="41" t="str">
        <f>_xlfn.IFNA(VLOOKUP(C20,'Cost Codes 2019'!A15:H478,8),"")</f>
        <v/>
      </c>
      <c r="AB20" s="80" t="str">
        <f t="shared" si="2"/>
        <v/>
      </c>
    </row>
    <row r="21" spans="1:28" ht="27" customHeight="1" thickBot="1">
      <c r="A21" s="353"/>
      <c r="B21" s="165"/>
      <c r="C21" s="101"/>
      <c r="D21" s="102"/>
      <c r="E21" s="103"/>
      <c r="F21" s="104"/>
      <c r="G21" s="104"/>
      <c r="H21" s="104"/>
      <c r="I21" s="105"/>
      <c r="J21" s="105"/>
      <c r="K21" s="105"/>
      <c r="L21" s="104"/>
      <c r="M21" s="104"/>
      <c r="N21" s="105"/>
      <c r="O21" s="105"/>
      <c r="P21" s="105"/>
      <c r="Q21" s="105"/>
      <c r="R21" s="104"/>
      <c r="S21" s="104"/>
      <c r="T21" s="104"/>
      <c r="U21" s="104"/>
      <c r="V21" s="105"/>
      <c r="W21" s="105"/>
      <c r="X21" s="105"/>
      <c r="Y21" s="106"/>
      <c r="Z21" s="40">
        <f t="shared" si="1"/>
        <v>0</v>
      </c>
      <c r="AA21" s="41" t="str">
        <f>_xlfn.IFNA(VLOOKUP(C21,'Cost Codes 2019'!A16:H479,8),"")</f>
        <v/>
      </c>
      <c r="AB21" s="80" t="str">
        <f t="shared" si="2"/>
        <v/>
      </c>
    </row>
    <row r="22" spans="1:28" ht="27" customHeight="1" thickBot="1">
      <c r="A22" s="353"/>
      <c r="B22" s="165"/>
      <c r="C22" s="101"/>
      <c r="D22" s="102"/>
      <c r="E22" s="103"/>
      <c r="F22" s="104"/>
      <c r="G22" s="104"/>
      <c r="H22" s="104"/>
      <c r="I22" s="105"/>
      <c r="J22" s="105"/>
      <c r="K22" s="105"/>
      <c r="L22" s="104"/>
      <c r="M22" s="104"/>
      <c r="N22" s="105"/>
      <c r="O22" s="105"/>
      <c r="P22" s="105"/>
      <c r="Q22" s="105"/>
      <c r="R22" s="104"/>
      <c r="S22" s="104"/>
      <c r="T22" s="104"/>
      <c r="U22" s="104"/>
      <c r="V22" s="105"/>
      <c r="W22" s="105"/>
      <c r="X22" s="105"/>
      <c r="Y22" s="106"/>
      <c r="Z22" s="40">
        <f t="shared" si="1"/>
        <v>0</v>
      </c>
      <c r="AA22" s="41" t="str">
        <f>_xlfn.IFNA(VLOOKUP(C22,'Cost Codes 2019'!A17:H480,8),"")</f>
        <v/>
      </c>
      <c r="AB22" s="80" t="str">
        <f t="shared" si="2"/>
        <v/>
      </c>
    </row>
    <row r="23" spans="1:28" ht="27" customHeight="1" thickBot="1">
      <c r="A23" s="353"/>
      <c r="B23" s="165"/>
      <c r="C23" s="101"/>
      <c r="D23" s="102"/>
      <c r="E23" s="103"/>
      <c r="F23" s="104"/>
      <c r="G23" s="104"/>
      <c r="H23" s="104"/>
      <c r="I23" s="105"/>
      <c r="J23" s="105"/>
      <c r="K23" s="105"/>
      <c r="L23" s="104"/>
      <c r="M23" s="104"/>
      <c r="N23" s="105"/>
      <c r="O23" s="105"/>
      <c r="P23" s="105"/>
      <c r="Q23" s="105"/>
      <c r="R23" s="104"/>
      <c r="S23" s="104"/>
      <c r="T23" s="104"/>
      <c r="U23" s="104"/>
      <c r="V23" s="105"/>
      <c r="W23" s="105"/>
      <c r="X23" s="105"/>
      <c r="Y23" s="106"/>
      <c r="Z23" s="40">
        <f t="shared" si="1"/>
        <v>0</v>
      </c>
      <c r="AA23" s="41" t="str">
        <f>_xlfn.IFNA(VLOOKUP(C23,'Cost Codes 2019'!A18:H481,8),"")</f>
        <v/>
      </c>
      <c r="AB23" s="80" t="str">
        <f t="shared" si="2"/>
        <v/>
      </c>
    </row>
    <row r="24" spans="1:28" ht="27" customHeight="1" thickBot="1">
      <c r="A24" s="353"/>
      <c r="B24" s="165"/>
      <c r="C24" s="101"/>
      <c r="D24" s="102"/>
      <c r="E24" s="103"/>
      <c r="F24" s="104"/>
      <c r="G24" s="104"/>
      <c r="H24" s="104"/>
      <c r="I24" s="105"/>
      <c r="J24" s="105"/>
      <c r="K24" s="105"/>
      <c r="L24" s="104"/>
      <c r="M24" s="104"/>
      <c r="N24" s="105"/>
      <c r="O24" s="105"/>
      <c r="P24" s="105"/>
      <c r="Q24" s="105"/>
      <c r="R24" s="104"/>
      <c r="S24" s="104"/>
      <c r="T24" s="104"/>
      <c r="U24" s="104"/>
      <c r="V24" s="105"/>
      <c r="W24" s="105"/>
      <c r="X24" s="105"/>
      <c r="Y24" s="106"/>
      <c r="Z24" s="40">
        <f t="shared" si="1"/>
        <v>0</v>
      </c>
      <c r="AA24" s="41" t="str">
        <f>_xlfn.IFNA(VLOOKUP(C24,'Cost Codes 2019'!A19:H482,8),"")</f>
        <v/>
      </c>
      <c r="AB24" s="80" t="str">
        <f t="shared" si="2"/>
        <v/>
      </c>
    </row>
    <row r="25" spans="1:28" ht="27" customHeight="1" thickBot="1">
      <c r="A25" s="353"/>
      <c r="B25" s="165"/>
      <c r="C25" s="101"/>
      <c r="D25" s="102"/>
      <c r="E25" s="103"/>
      <c r="F25" s="104"/>
      <c r="G25" s="104"/>
      <c r="H25" s="104"/>
      <c r="I25" s="105"/>
      <c r="J25" s="105"/>
      <c r="K25" s="105"/>
      <c r="L25" s="104"/>
      <c r="M25" s="104"/>
      <c r="N25" s="105"/>
      <c r="O25" s="105"/>
      <c r="P25" s="105"/>
      <c r="Q25" s="105"/>
      <c r="R25" s="104"/>
      <c r="S25" s="104"/>
      <c r="T25" s="104"/>
      <c r="U25" s="104"/>
      <c r="V25" s="105"/>
      <c r="W25" s="105"/>
      <c r="X25" s="105"/>
      <c r="Y25" s="106"/>
      <c r="Z25" s="40">
        <f t="shared" si="1"/>
        <v>0</v>
      </c>
      <c r="AA25" s="41" t="str">
        <f>_xlfn.IFNA(VLOOKUP(C25,'Cost Codes 2019'!A20:H483,8),"")</f>
        <v/>
      </c>
      <c r="AB25" s="80" t="str">
        <f t="shared" si="2"/>
        <v/>
      </c>
    </row>
    <row r="26" spans="1:28" ht="27" customHeight="1" thickBot="1">
      <c r="A26" s="353"/>
      <c r="B26" s="165"/>
      <c r="C26" s="101"/>
      <c r="D26" s="102"/>
      <c r="E26" s="103"/>
      <c r="F26" s="104"/>
      <c r="G26" s="104"/>
      <c r="H26" s="104"/>
      <c r="I26" s="105"/>
      <c r="J26" s="105"/>
      <c r="K26" s="105"/>
      <c r="L26" s="104"/>
      <c r="M26" s="104"/>
      <c r="N26" s="105"/>
      <c r="O26" s="105"/>
      <c r="P26" s="105"/>
      <c r="Q26" s="105"/>
      <c r="R26" s="104"/>
      <c r="S26" s="104"/>
      <c r="T26" s="104"/>
      <c r="U26" s="104"/>
      <c r="V26" s="105"/>
      <c r="W26" s="105"/>
      <c r="X26" s="105"/>
      <c r="Y26" s="106"/>
      <c r="Z26" s="40">
        <f t="shared" si="1"/>
        <v>0</v>
      </c>
      <c r="AA26" s="41" t="str">
        <f>_xlfn.IFNA(VLOOKUP(C26,'Cost Codes 2019'!A21:H484,8),"")</f>
        <v/>
      </c>
      <c r="AB26" s="80" t="str">
        <f t="shared" si="2"/>
        <v/>
      </c>
    </row>
    <row r="27" spans="1:28" ht="27" customHeight="1" thickBot="1">
      <c r="A27" s="353"/>
      <c r="B27" s="165"/>
      <c r="C27" s="101"/>
      <c r="D27" s="102"/>
      <c r="E27" s="103"/>
      <c r="F27" s="104"/>
      <c r="G27" s="104"/>
      <c r="H27" s="104"/>
      <c r="I27" s="105"/>
      <c r="J27" s="105"/>
      <c r="K27" s="105"/>
      <c r="L27" s="104"/>
      <c r="M27" s="104"/>
      <c r="N27" s="105"/>
      <c r="O27" s="105"/>
      <c r="P27" s="105"/>
      <c r="Q27" s="105"/>
      <c r="R27" s="104"/>
      <c r="S27" s="104"/>
      <c r="T27" s="104"/>
      <c r="U27" s="104"/>
      <c r="V27" s="105"/>
      <c r="W27" s="105"/>
      <c r="X27" s="105"/>
      <c r="Y27" s="106"/>
      <c r="Z27" s="40">
        <f t="shared" si="1"/>
        <v>0</v>
      </c>
      <c r="AA27" s="41" t="str">
        <f>_xlfn.IFNA(VLOOKUP(C27,'Cost Codes 2019'!A22:H485,8),"")</f>
        <v/>
      </c>
      <c r="AB27" s="80" t="str">
        <f t="shared" si="2"/>
        <v/>
      </c>
    </row>
    <row r="28" spans="1:28" ht="27" customHeight="1" thickBot="1">
      <c r="A28" s="353"/>
      <c r="B28" s="165"/>
      <c r="C28" s="101"/>
      <c r="D28" s="102"/>
      <c r="E28" s="103"/>
      <c r="F28" s="104"/>
      <c r="G28" s="104"/>
      <c r="H28" s="104"/>
      <c r="I28" s="105"/>
      <c r="J28" s="105"/>
      <c r="K28" s="105"/>
      <c r="L28" s="104"/>
      <c r="M28" s="104"/>
      <c r="N28" s="105"/>
      <c r="O28" s="105"/>
      <c r="P28" s="105"/>
      <c r="Q28" s="105"/>
      <c r="R28" s="104"/>
      <c r="S28" s="104"/>
      <c r="T28" s="104"/>
      <c r="U28" s="104"/>
      <c r="V28" s="105"/>
      <c r="W28" s="105"/>
      <c r="X28" s="105"/>
      <c r="Y28" s="106"/>
      <c r="Z28" s="40">
        <f t="shared" si="1"/>
        <v>0</v>
      </c>
      <c r="AA28" s="41" t="str">
        <f>_xlfn.IFNA(VLOOKUP(C28,'Cost Codes 2019'!A23:H486,8),"")</f>
        <v/>
      </c>
      <c r="AB28" s="80" t="str">
        <f t="shared" si="2"/>
        <v/>
      </c>
    </row>
    <row r="29" spans="1:28" ht="27" customHeight="1" thickBot="1">
      <c r="A29" s="353"/>
      <c r="B29" s="165"/>
      <c r="C29" s="101"/>
      <c r="D29" s="102"/>
      <c r="E29" s="103"/>
      <c r="F29" s="104"/>
      <c r="G29" s="104"/>
      <c r="H29" s="104"/>
      <c r="I29" s="105"/>
      <c r="J29" s="105"/>
      <c r="K29" s="105"/>
      <c r="L29" s="104"/>
      <c r="M29" s="104"/>
      <c r="N29" s="105"/>
      <c r="O29" s="105"/>
      <c r="P29" s="105"/>
      <c r="Q29" s="105"/>
      <c r="R29" s="104"/>
      <c r="S29" s="104"/>
      <c r="T29" s="104"/>
      <c r="U29" s="104"/>
      <c r="V29" s="105"/>
      <c r="W29" s="105"/>
      <c r="X29" s="105"/>
      <c r="Y29" s="106"/>
      <c r="Z29" s="40">
        <f t="shared" si="1"/>
        <v>0</v>
      </c>
      <c r="AA29" s="41" t="str">
        <f>_xlfn.IFNA(VLOOKUP(C29,'Cost Codes 2019'!A24:H487,8),"")</f>
        <v/>
      </c>
      <c r="AB29" s="80" t="str">
        <f t="shared" si="2"/>
        <v/>
      </c>
    </row>
    <row r="30" spans="1:28" ht="27" customHeight="1" thickBot="1">
      <c r="A30" s="354"/>
      <c r="B30" s="166"/>
      <c r="C30" s="167"/>
      <c r="D30" s="168"/>
      <c r="E30" s="169"/>
      <c r="F30" s="170"/>
      <c r="G30" s="170"/>
      <c r="H30" s="170"/>
      <c r="I30" s="171"/>
      <c r="J30" s="171"/>
      <c r="K30" s="171"/>
      <c r="L30" s="170"/>
      <c r="M30" s="170"/>
      <c r="N30" s="171"/>
      <c r="O30" s="171"/>
      <c r="P30" s="171"/>
      <c r="Q30" s="171"/>
      <c r="R30" s="170"/>
      <c r="S30" s="170"/>
      <c r="T30" s="170"/>
      <c r="U30" s="170"/>
      <c r="V30" s="171"/>
      <c r="W30" s="171"/>
      <c r="X30" s="171"/>
      <c r="Y30" s="172"/>
      <c r="Z30" s="40">
        <f t="shared" si="1"/>
        <v>0</v>
      </c>
      <c r="AA30" s="41" t="str">
        <f>_xlfn.IFNA(VLOOKUP(C30,'Cost Codes 2019'!A25:H488,8),"")</f>
        <v/>
      </c>
      <c r="AB30" s="80" t="str">
        <f t="shared" si="2"/>
        <v/>
      </c>
    </row>
    <row r="31" spans="1:28" ht="6" customHeight="1" thickBot="1">
      <c r="A31" s="43"/>
      <c r="B31" s="44"/>
      <c r="C31" s="44"/>
      <c r="D31" s="45"/>
      <c r="E31" s="45"/>
      <c r="F31" s="45"/>
      <c r="G31" s="45"/>
      <c r="H31" s="45"/>
      <c r="I31" s="45"/>
      <c r="J31" s="45"/>
      <c r="K31" s="45"/>
      <c r="L31" s="45"/>
      <c r="M31" s="45"/>
      <c r="N31" s="45"/>
      <c r="O31" s="45"/>
      <c r="P31" s="45"/>
      <c r="Q31" s="45"/>
      <c r="R31" s="45"/>
      <c r="S31" s="45"/>
      <c r="T31" s="45"/>
      <c r="U31" s="45"/>
      <c r="V31" s="45"/>
      <c r="W31" s="45"/>
      <c r="X31" s="45"/>
      <c r="Y31" s="45"/>
      <c r="Z31" s="44"/>
      <c r="AA31" s="44"/>
      <c r="AB31" s="81"/>
    </row>
    <row r="32" spans="1:28" s="1" customFormat="1" ht="26.1" customHeight="1" thickBot="1">
      <c r="A32" s="358" t="s">
        <v>8</v>
      </c>
      <c r="B32" s="359"/>
      <c r="C32" s="359"/>
      <c r="D32" s="359"/>
      <c r="E32" s="359"/>
      <c r="F32" s="359"/>
      <c r="G32" s="359"/>
      <c r="H32" s="359"/>
      <c r="I32" s="359"/>
      <c r="J32" s="359"/>
      <c r="K32" s="359"/>
      <c r="L32" s="359"/>
      <c r="M32" s="359"/>
      <c r="N32" s="359"/>
      <c r="O32" s="359"/>
      <c r="P32" s="359"/>
      <c r="Q32" s="359"/>
      <c r="R32" s="360"/>
      <c r="S32" s="360"/>
      <c r="T32" s="360"/>
      <c r="U32" s="360"/>
      <c r="V32" s="360"/>
      <c r="W32" s="360"/>
      <c r="X32" s="360"/>
      <c r="Y32" s="360"/>
      <c r="Z32" s="360"/>
      <c r="AA32" s="360"/>
      <c r="AB32" s="361"/>
    </row>
    <row r="33" spans="1:28" ht="43.35" customHeight="1" thickBot="1">
      <c r="A33" s="364" t="s">
        <v>9</v>
      </c>
      <c r="B33" s="365"/>
      <c r="C33" s="365"/>
      <c r="D33" s="366"/>
      <c r="E33" s="364" t="s">
        <v>10</v>
      </c>
      <c r="F33" s="365"/>
      <c r="G33" s="365"/>
      <c r="H33" s="365"/>
      <c r="I33" s="365"/>
      <c r="J33" s="365"/>
      <c r="K33" s="365"/>
      <c r="L33" s="365"/>
      <c r="M33" s="365"/>
      <c r="N33" s="365"/>
      <c r="O33" s="365"/>
      <c r="P33" s="365"/>
      <c r="Q33" s="365"/>
      <c r="R33" s="369" t="s">
        <v>11</v>
      </c>
      <c r="S33" s="369"/>
      <c r="T33" s="369"/>
      <c r="U33" s="369"/>
      <c r="V33" s="369"/>
      <c r="W33" s="369"/>
      <c r="X33" s="369"/>
      <c r="Y33" s="369"/>
      <c r="Z33" s="369"/>
      <c r="AA33" s="369"/>
      <c r="AB33" s="84">
        <f>SUM(AB7:AB30)</f>
        <v>0</v>
      </c>
    </row>
    <row r="34" spans="1:28" ht="28.35" customHeight="1"/>
    <row r="35" spans="1:28" ht="28.35" customHeight="1"/>
    <row r="36" spans="1:28" ht="28.35" customHeight="1"/>
    <row r="37" spans="1:28" ht="28.35" customHeight="1"/>
    <row r="38" spans="1:28" ht="28.35" customHeight="1"/>
    <row r="39" spans="1:28" ht="28.35" customHeight="1"/>
    <row r="40" spans="1:28" ht="28.35" customHeight="1"/>
    <row r="41" spans="1:28" ht="28.35" customHeight="1"/>
    <row r="42" spans="1:28" ht="28.35" customHeight="1"/>
    <row r="43" spans="1:28" ht="28.35" customHeight="1"/>
    <row r="44" spans="1:28" ht="28.35" customHeight="1"/>
    <row r="45" spans="1:28" ht="28.35" customHeight="1"/>
    <row r="46" spans="1:28" ht="28.35" customHeight="1"/>
    <row r="47" spans="1:28" ht="28.35" customHeight="1"/>
    <row r="48" spans="1:28" ht="28.35" customHeight="1"/>
    <row r="49" ht="28.35" customHeight="1"/>
    <row r="50" ht="28.35" customHeight="1"/>
    <row r="51" ht="28.35" customHeight="1"/>
    <row r="52" ht="28.35" customHeight="1"/>
    <row r="53" ht="28.35" customHeight="1"/>
    <row r="54" ht="28.35" customHeight="1"/>
    <row r="55" ht="28.35" customHeight="1"/>
  </sheetData>
  <sheetProtection sheet="1" objects="1" scenarios="1" insertRows="0"/>
  <protectedRanges>
    <protectedRange algorithmName="SHA-512" hashValue="0CuqSmhTGuYZdn4Szli2nRmu9fKB3vFCCws03vhVzM4fVIsv2M4UY8shnuc4bkU1kEF6anvSx+ygW/WG/E/yWQ==" saltValue="gXlV+n9FQ4dh+VBR0U8TzA==" spinCount="100000" sqref="AA33:AB33 Z1:AA1 R1:W1 L1:O1 A1:J1 A31:AB32 A3:AB5 R33 AB7:AB30 Z7:Z30" name="Range1"/>
  </protectedRanges>
  <mergeCells count="17">
    <mergeCell ref="A7:A30"/>
    <mergeCell ref="A32:AB32"/>
    <mergeCell ref="A33:D33"/>
    <mergeCell ref="E33:Q33"/>
    <mergeCell ref="R33:AA33"/>
    <mergeCell ref="AA1:AB1"/>
    <mergeCell ref="A2:C2"/>
    <mergeCell ref="D2:Y2"/>
    <mergeCell ref="Z2:AB2"/>
    <mergeCell ref="A4:B4"/>
    <mergeCell ref="C4:C5"/>
    <mergeCell ref="D4:D5"/>
    <mergeCell ref="E4:Y4"/>
    <mergeCell ref="Z4:Z5"/>
    <mergeCell ref="AA4:AA5"/>
    <mergeCell ref="AB4:AB5"/>
    <mergeCell ref="A5:B5"/>
  </mergeCells>
  <printOptions horizontalCentered="1"/>
  <pageMargins left="0.7" right="0.7" top="0.75" bottom="0.75" header="0.3" footer="0.3"/>
  <pageSetup scale="55" orientation="landscape" r:id="rId1"/>
  <headerFooter>
    <oddFooter>&amp;L&amp;A&amp;CPage &amp;P of &amp;N&amp;R&amp;G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EAD4D-A2F1-4874-B0D5-491E93E9DEE9}">
  <sheetPr>
    <tabColor theme="9" tint="0.39997558519241921"/>
  </sheetPr>
  <dimension ref="A1:AB55"/>
  <sheetViews>
    <sheetView showGridLines="0" zoomScale="50" zoomScaleNormal="50" zoomScaleSheetLayoutView="40" zoomScalePageLayoutView="40" workbookViewId="0">
      <selection activeCell="D2" sqref="D2:Y2"/>
    </sheetView>
  </sheetViews>
  <sheetFormatPr defaultRowHeight="15"/>
  <cols>
    <col min="1" max="1" width="2.7109375" customWidth="1"/>
    <col min="2" max="2" width="38.7109375" bestFit="1" customWidth="1"/>
    <col min="3" max="3" width="6.7109375" customWidth="1"/>
    <col min="4" max="4" width="23.7109375" customWidth="1"/>
    <col min="5" max="25" width="5.7109375" customWidth="1"/>
    <col min="26" max="26" width="8.7109375" customWidth="1"/>
    <col min="27" max="28" width="10.7109375" customWidth="1"/>
  </cols>
  <sheetData>
    <row r="1" spans="1:28" ht="28.35" customHeight="1" thickBot="1">
      <c r="A1" s="73" t="s">
        <v>18</v>
      </c>
      <c r="B1" s="73"/>
      <c r="C1" s="73"/>
      <c r="D1" s="73"/>
      <c r="E1" s="73"/>
      <c r="F1" s="73"/>
      <c r="G1" s="73"/>
      <c r="H1" s="73"/>
      <c r="I1" s="69"/>
      <c r="J1" s="2"/>
      <c r="K1" s="2"/>
      <c r="L1" s="73"/>
      <c r="M1" s="73"/>
      <c r="N1" s="69"/>
      <c r="O1" s="2"/>
      <c r="P1" s="2"/>
      <c r="Q1" s="3"/>
      <c r="R1" s="73"/>
      <c r="S1" s="73"/>
      <c r="T1" s="73"/>
      <c r="U1" s="73"/>
      <c r="V1" s="69"/>
      <c r="W1" s="2"/>
      <c r="X1" s="2"/>
      <c r="Y1" s="3"/>
      <c r="Z1" s="69"/>
      <c r="AA1" s="372" t="str">
        <f>IF(Summary!I1=0,"",Summary!I1)</f>
        <v/>
      </c>
      <c r="AB1" s="372"/>
    </row>
    <row r="2" spans="1:28" ht="28.35" customHeight="1" thickBot="1">
      <c r="A2" s="374" t="str">
        <f>+Summary!A2</f>
        <v xml:space="preserve"> Applicant: </v>
      </c>
      <c r="B2" s="375"/>
      <c r="C2" s="376"/>
      <c r="D2" s="373" t="str">
        <f>+Summary!E2</f>
        <v xml:space="preserve">Activity: </v>
      </c>
      <c r="E2" s="373"/>
      <c r="F2" s="373"/>
      <c r="G2" s="373"/>
      <c r="H2" s="373"/>
      <c r="I2" s="373"/>
      <c r="J2" s="373"/>
      <c r="K2" s="373"/>
      <c r="L2" s="373"/>
      <c r="M2" s="373"/>
      <c r="N2" s="373"/>
      <c r="O2" s="373"/>
      <c r="P2" s="373"/>
      <c r="Q2" s="373"/>
      <c r="R2" s="373"/>
      <c r="S2" s="373"/>
      <c r="T2" s="373"/>
      <c r="U2" s="373"/>
      <c r="V2" s="373"/>
      <c r="W2" s="373"/>
      <c r="X2" s="373"/>
      <c r="Y2" s="373"/>
      <c r="Z2" s="372" t="str">
        <f>+Summary!H2</f>
        <v xml:space="preserve"> Project Ref #: </v>
      </c>
      <c r="AA2" s="372"/>
      <c r="AB2" s="372"/>
    </row>
    <row r="3" spans="1:28" ht="6" customHeight="1" thickBot="1">
      <c r="A3" s="74"/>
      <c r="B3" s="75"/>
      <c r="C3" s="75"/>
      <c r="D3" s="76"/>
      <c r="E3" s="76"/>
      <c r="F3" s="76"/>
      <c r="G3" s="76"/>
      <c r="H3" s="76"/>
      <c r="I3" s="76"/>
      <c r="J3" s="76"/>
      <c r="K3" s="76"/>
      <c r="L3" s="76"/>
      <c r="M3" s="76"/>
      <c r="N3" s="76"/>
      <c r="O3" s="76"/>
      <c r="P3" s="76"/>
      <c r="Q3" s="76"/>
      <c r="R3" s="76"/>
      <c r="S3" s="76"/>
      <c r="T3" s="76"/>
      <c r="U3" s="76"/>
      <c r="V3" s="76"/>
      <c r="W3" s="76"/>
      <c r="X3" s="76"/>
      <c r="Y3" s="76"/>
      <c r="Z3" s="75"/>
      <c r="AA3" s="75"/>
      <c r="AB3" s="77" t="s">
        <v>0</v>
      </c>
    </row>
    <row r="4" spans="1:28" s="4" customFormat="1" ht="30" customHeight="1" thickBot="1">
      <c r="A4" s="320" t="s">
        <v>19</v>
      </c>
      <c r="B4" s="321"/>
      <c r="C4" s="367" t="s">
        <v>20</v>
      </c>
      <c r="D4" s="315" t="s">
        <v>21</v>
      </c>
      <c r="E4" s="312" t="s">
        <v>22</v>
      </c>
      <c r="F4" s="313"/>
      <c r="G4" s="313"/>
      <c r="H4" s="313"/>
      <c r="I4" s="313"/>
      <c r="J4" s="313"/>
      <c r="K4" s="313"/>
      <c r="L4" s="313"/>
      <c r="M4" s="313"/>
      <c r="N4" s="313"/>
      <c r="O4" s="313"/>
      <c r="P4" s="313"/>
      <c r="Q4" s="313"/>
      <c r="R4" s="313"/>
      <c r="S4" s="313"/>
      <c r="T4" s="313"/>
      <c r="U4" s="313"/>
      <c r="V4" s="313"/>
      <c r="W4" s="313"/>
      <c r="X4" s="313"/>
      <c r="Y4" s="314"/>
      <c r="Z4" s="309" t="s">
        <v>23</v>
      </c>
      <c r="AA4" s="362" t="s">
        <v>24</v>
      </c>
      <c r="AB4" s="315" t="s">
        <v>25</v>
      </c>
    </row>
    <row r="5" spans="1:28" s="4" customFormat="1" ht="71.25" customHeight="1" thickBot="1">
      <c r="A5" s="377" t="s">
        <v>82</v>
      </c>
      <c r="B5" s="368"/>
      <c r="C5" s="368"/>
      <c r="D5" s="316"/>
      <c r="E5" s="34"/>
      <c r="F5" s="33" t="str">
        <f t="shared" ref="F5:Y5" si="0">IF(E5="","",E5+1)</f>
        <v/>
      </c>
      <c r="G5" s="33" t="str">
        <f t="shared" si="0"/>
        <v/>
      </c>
      <c r="H5" s="33" t="str">
        <f t="shared" si="0"/>
        <v/>
      </c>
      <c r="I5" s="33" t="str">
        <f t="shared" si="0"/>
        <v/>
      </c>
      <c r="J5" s="33" t="str">
        <f t="shared" si="0"/>
        <v/>
      </c>
      <c r="K5" s="33" t="str">
        <f t="shared" si="0"/>
        <v/>
      </c>
      <c r="L5" s="33" t="str">
        <f t="shared" si="0"/>
        <v/>
      </c>
      <c r="M5" s="33" t="str">
        <f t="shared" si="0"/>
        <v/>
      </c>
      <c r="N5" s="33" t="str">
        <f t="shared" si="0"/>
        <v/>
      </c>
      <c r="O5" s="33" t="str">
        <f t="shared" si="0"/>
        <v/>
      </c>
      <c r="P5" s="33" t="str">
        <f t="shared" si="0"/>
        <v/>
      </c>
      <c r="Q5" s="33" t="str">
        <f t="shared" si="0"/>
        <v/>
      </c>
      <c r="R5" s="33" t="str">
        <f t="shared" si="0"/>
        <v/>
      </c>
      <c r="S5" s="33" t="str">
        <f t="shared" si="0"/>
        <v/>
      </c>
      <c r="T5" s="33" t="str">
        <f t="shared" si="0"/>
        <v/>
      </c>
      <c r="U5" s="33" t="str">
        <f t="shared" si="0"/>
        <v/>
      </c>
      <c r="V5" s="33" t="str">
        <f t="shared" si="0"/>
        <v/>
      </c>
      <c r="W5" s="33" t="str">
        <f t="shared" si="0"/>
        <v/>
      </c>
      <c r="X5" s="33" t="str">
        <f t="shared" si="0"/>
        <v/>
      </c>
      <c r="Y5" s="33" t="str">
        <f t="shared" si="0"/>
        <v/>
      </c>
      <c r="Z5" s="310"/>
      <c r="AA5" s="363"/>
      <c r="AB5" s="316"/>
    </row>
    <row r="6" spans="1:28" s="4" customFormat="1" ht="5.0999999999999996" customHeight="1" thickBot="1">
      <c r="A6" s="78"/>
      <c r="B6" s="58"/>
      <c r="C6" s="79"/>
      <c r="D6" s="39"/>
      <c r="E6" s="39"/>
      <c r="F6" s="39"/>
      <c r="G6" s="39"/>
      <c r="H6" s="39"/>
      <c r="I6" s="39"/>
      <c r="J6" s="39"/>
      <c r="K6" s="39"/>
      <c r="L6" s="39"/>
      <c r="M6" s="39"/>
      <c r="N6" s="39"/>
      <c r="O6" s="39"/>
      <c r="P6" s="39"/>
      <c r="Q6" s="39"/>
      <c r="R6" s="39"/>
      <c r="S6" s="39"/>
      <c r="T6" s="39"/>
      <c r="U6" s="39"/>
      <c r="V6" s="39"/>
      <c r="W6" s="39"/>
      <c r="X6" s="39"/>
      <c r="Y6" s="39"/>
      <c r="Z6" s="39"/>
      <c r="AA6" s="39"/>
      <c r="AB6" s="62"/>
    </row>
    <row r="7" spans="1:28" s="1" customFormat="1" ht="27" customHeight="1" thickBot="1">
      <c r="A7" s="352"/>
      <c r="B7" s="164"/>
      <c r="C7" s="94"/>
      <c r="D7" s="95"/>
      <c r="E7" s="96"/>
      <c r="F7" s="97"/>
      <c r="G7" s="97"/>
      <c r="H7" s="97"/>
      <c r="I7" s="98"/>
      <c r="J7" s="98"/>
      <c r="K7" s="98"/>
      <c r="L7" s="97"/>
      <c r="M7" s="97"/>
      <c r="N7" s="98"/>
      <c r="O7" s="98"/>
      <c r="P7" s="98"/>
      <c r="Q7" s="98"/>
      <c r="R7" s="97"/>
      <c r="S7" s="97"/>
      <c r="T7" s="97"/>
      <c r="U7" s="97"/>
      <c r="V7" s="98"/>
      <c r="W7" s="98"/>
      <c r="X7" s="98"/>
      <c r="Y7" s="99"/>
      <c r="Z7" s="40">
        <f t="shared" ref="Z7:Z30" si="1">SUM(E7:Y7)</f>
        <v>0</v>
      </c>
      <c r="AA7" s="41" t="str">
        <f>_xlfn.IFNA(VLOOKUP(C7,'Cost Codes 2019'!A2:H465,8),"")</f>
        <v/>
      </c>
      <c r="AB7" s="80" t="str">
        <f>IFERROR(AA7*Z7,"")</f>
        <v/>
      </c>
    </row>
    <row r="8" spans="1:28" s="1" customFormat="1" ht="27" customHeight="1" thickBot="1">
      <c r="A8" s="353"/>
      <c r="B8" s="165"/>
      <c r="C8" s="101"/>
      <c r="D8" s="102"/>
      <c r="E8" s="103"/>
      <c r="F8" s="104"/>
      <c r="G8" s="104"/>
      <c r="H8" s="104"/>
      <c r="I8" s="105"/>
      <c r="J8" s="105"/>
      <c r="K8" s="105"/>
      <c r="L8" s="104"/>
      <c r="M8" s="104"/>
      <c r="N8" s="105"/>
      <c r="O8" s="105"/>
      <c r="P8" s="105"/>
      <c r="Q8" s="105"/>
      <c r="R8" s="104"/>
      <c r="S8" s="104"/>
      <c r="T8" s="104"/>
      <c r="U8" s="104"/>
      <c r="V8" s="105"/>
      <c r="W8" s="105"/>
      <c r="X8" s="105"/>
      <c r="Y8" s="106"/>
      <c r="Z8" s="40">
        <f t="shared" si="1"/>
        <v>0</v>
      </c>
      <c r="AA8" s="41" t="str">
        <f>_xlfn.IFNA(VLOOKUP(C8,'Cost Codes 2019'!A3:H466,8),"")</f>
        <v/>
      </c>
      <c r="AB8" s="80" t="str">
        <f t="shared" ref="AB8:AB30" si="2">IFERROR(AA8*Z8,"")</f>
        <v/>
      </c>
    </row>
    <row r="9" spans="1:28" ht="27" customHeight="1" thickBot="1">
      <c r="A9" s="353"/>
      <c r="B9" s="165"/>
      <c r="C9" s="101"/>
      <c r="D9" s="102"/>
      <c r="E9" s="103"/>
      <c r="F9" s="104"/>
      <c r="G9" s="104"/>
      <c r="H9" s="104"/>
      <c r="I9" s="105"/>
      <c r="J9" s="105"/>
      <c r="K9" s="105"/>
      <c r="L9" s="104"/>
      <c r="M9" s="104"/>
      <c r="N9" s="105"/>
      <c r="O9" s="105"/>
      <c r="P9" s="105"/>
      <c r="Q9" s="105"/>
      <c r="R9" s="104"/>
      <c r="S9" s="104"/>
      <c r="T9" s="104"/>
      <c r="U9" s="104"/>
      <c r="V9" s="105"/>
      <c r="W9" s="105"/>
      <c r="X9" s="105"/>
      <c r="Y9" s="106"/>
      <c r="Z9" s="40">
        <f t="shared" si="1"/>
        <v>0</v>
      </c>
      <c r="AA9" s="41" t="str">
        <f>_xlfn.IFNA(VLOOKUP(C9,'Cost Codes 2019'!A4:H467,8),"")</f>
        <v/>
      </c>
      <c r="AB9" s="80" t="str">
        <f t="shared" si="2"/>
        <v/>
      </c>
    </row>
    <row r="10" spans="1:28" ht="27" customHeight="1" thickBot="1">
      <c r="A10" s="353"/>
      <c r="B10" s="165"/>
      <c r="C10" s="101"/>
      <c r="D10" s="102"/>
      <c r="E10" s="103"/>
      <c r="F10" s="104"/>
      <c r="G10" s="104"/>
      <c r="H10" s="104"/>
      <c r="I10" s="105"/>
      <c r="J10" s="105"/>
      <c r="K10" s="105"/>
      <c r="L10" s="104"/>
      <c r="M10" s="104"/>
      <c r="N10" s="105"/>
      <c r="O10" s="105"/>
      <c r="P10" s="105"/>
      <c r="Q10" s="105"/>
      <c r="R10" s="104"/>
      <c r="S10" s="104"/>
      <c r="T10" s="104"/>
      <c r="U10" s="104"/>
      <c r="V10" s="105"/>
      <c r="W10" s="105"/>
      <c r="X10" s="105"/>
      <c r="Y10" s="106"/>
      <c r="Z10" s="40">
        <f t="shared" si="1"/>
        <v>0</v>
      </c>
      <c r="AA10" s="41" t="str">
        <f>_xlfn.IFNA(VLOOKUP(C10,'Cost Codes 2019'!A5:H468,8),"")</f>
        <v/>
      </c>
      <c r="AB10" s="80" t="str">
        <f t="shared" si="2"/>
        <v/>
      </c>
    </row>
    <row r="11" spans="1:28" ht="27" customHeight="1" thickBot="1">
      <c r="A11" s="353"/>
      <c r="B11" s="165"/>
      <c r="C11" s="101"/>
      <c r="D11" s="102"/>
      <c r="E11" s="103"/>
      <c r="F11" s="104"/>
      <c r="G11" s="104"/>
      <c r="H11" s="104"/>
      <c r="I11" s="105"/>
      <c r="J11" s="105"/>
      <c r="K11" s="105"/>
      <c r="L11" s="104"/>
      <c r="M11" s="104"/>
      <c r="N11" s="105"/>
      <c r="O11" s="105"/>
      <c r="P11" s="105"/>
      <c r="Q11" s="105"/>
      <c r="R11" s="104"/>
      <c r="S11" s="104"/>
      <c r="T11" s="104"/>
      <c r="U11" s="104"/>
      <c r="V11" s="105"/>
      <c r="W11" s="105"/>
      <c r="X11" s="105"/>
      <c r="Y11" s="106"/>
      <c r="Z11" s="40">
        <f t="shared" si="1"/>
        <v>0</v>
      </c>
      <c r="AA11" s="41" t="str">
        <f>_xlfn.IFNA(VLOOKUP(C11,'Cost Codes 2019'!A6:H469,8),"")</f>
        <v/>
      </c>
      <c r="AB11" s="80" t="str">
        <f t="shared" si="2"/>
        <v/>
      </c>
    </row>
    <row r="12" spans="1:28" ht="27" customHeight="1" thickBot="1">
      <c r="A12" s="353"/>
      <c r="B12" s="165"/>
      <c r="C12" s="101"/>
      <c r="D12" s="102"/>
      <c r="E12" s="103"/>
      <c r="F12" s="104"/>
      <c r="G12" s="104"/>
      <c r="H12" s="104"/>
      <c r="I12" s="105"/>
      <c r="J12" s="105"/>
      <c r="K12" s="105"/>
      <c r="L12" s="104"/>
      <c r="M12" s="104"/>
      <c r="N12" s="105"/>
      <c r="O12" s="105"/>
      <c r="P12" s="105"/>
      <c r="Q12" s="105"/>
      <c r="R12" s="104"/>
      <c r="S12" s="104"/>
      <c r="T12" s="104"/>
      <c r="U12" s="104"/>
      <c r="V12" s="105"/>
      <c r="W12" s="105"/>
      <c r="X12" s="105"/>
      <c r="Y12" s="106"/>
      <c r="Z12" s="40">
        <f t="shared" si="1"/>
        <v>0</v>
      </c>
      <c r="AA12" s="41" t="str">
        <f>_xlfn.IFNA(VLOOKUP(C12,'Cost Codes 2019'!A7:H470,8),"")</f>
        <v/>
      </c>
      <c r="AB12" s="80" t="str">
        <f t="shared" si="2"/>
        <v/>
      </c>
    </row>
    <row r="13" spans="1:28" ht="27" customHeight="1" thickBot="1">
      <c r="A13" s="353"/>
      <c r="B13" s="165"/>
      <c r="C13" s="101"/>
      <c r="D13" s="102"/>
      <c r="E13" s="103"/>
      <c r="F13" s="104"/>
      <c r="G13" s="104"/>
      <c r="H13" s="104"/>
      <c r="I13" s="105"/>
      <c r="J13" s="105"/>
      <c r="K13" s="105"/>
      <c r="L13" s="104"/>
      <c r="M13" s="104"/>
      <c r="N13" s="105"/>
      <c r="O13" s="105"/>
      <c r="P13" s="105"/>
      <c r="Q13" s="105"/>
      <c r="R13" s="104"/>
      <c r="S13" s="104"/>
      <c r="T13" s="104"/>
      <c r="U13" s="104"/>
      <c r="V13" s="105"/>
      <c r="W13" s="105"/>
      <c r="X13" s="105"/>
      <c r="Y13" s="106"/>
      <c r="Z13" s="40">
        <f t="shared" si="1"/>
        <v>0</v>
      </c>
      <c r="AA13" s="41" t="str">
        <f>_xlfn.IFNA(VLOOKUP(C13,'Cost Codes 2019'!A8:H471,8),"")</f>
        <v/>
      </c>
      <c r="AB13" s="80" t="str">
        <f t="shared" si="2"/>
        <v/>
      </c>
    </row>
    <row r="14" spans="1:28" ht="27" customHeight="1" thickBot="1">
      <c r="A14" s="353"/>
      <c r="B14" s="165"/>
      <c r="C14" s="101"/>
      <c r="D14" s="102"/>
      <c r="E14" s="103"/>
      <c r="F14" s="104"/>
      <c r="G14" s="104"/>
      <c r="H14" s="104"/>
      <c r="I14" s="105"/>
      <c r="J14" s="105"/>
      <c r="K14" s="105"/>
      <c r="L14" s="104"/>
      <c r="M14" s="104"/>
      <c r="N14" s="105"/>
      <c r="O14" s="105"/>
      <c r="P14" s="105"/>
      <c r="Q14" s="105"/>
      <c r="R14" s="104"/>
      <c r="S14" s="104"/>
      <c r="T14" s="104"/>
      <c r="U14" s="104"/>
      <c r="V14" s="105"/>
      <c r="W14" s="105"/>
      <c r="X14" s="105"/>
      <c r="Y14" s="106"/>
      <c r="Z14" s="40">
        <f t="shared" si="1"/>
        <v>0</v>
      </c>
      <c r="AA14" s="41" t="str">
        <f>_xlfn.IFNA(VLOOKUP(C14,'Cost Codes 2019'!A9:H472,8),"")</f>
        <v/>
      </c>
      <c r="AB14" s="80"/>
    </row>
    <row r="15" spans="1:28" ht="27" customHeight="1" thickBot="1">
      <c r="A15" s="353"/>
      <c r="B15" s="165"/>
      <c r="C15" s="101"/>
      <c r="D15" s="102"/>
      <c r="E15" s="103"/>
      <c r="F15" s="104"/>
      <c r="G15" s="104"/>
      <c r="H15" s="104"/>
      <c r="I15" s="105"/>
      <c r="J15" s="105"/>
      <c r="K15" s="105"/>
      <c r="L15" s="104"/>
      <c r="M15" s="104"/>
      <c r="N15" s="105"/>
      <c r="O15" s="105"/>
      <c r="P15" s="105"/>
      <c r="Q15" s="105"/>
      <c r="R15" s="104"/>
      <c r="S15" s="104"/>
      <c r="T15" s="104"/>
      <c r="U15" s="104"/>
      <c r="V15" s="105"/>
      <c r="W15" s="105"/>
      <c r="X15" s="105"/>
      <c r="Y15" s="106"/>
      <c r="Z15" s="40">
        <f t="shared" si="1"/>
        <v>0</v>
      </c>
      <c r="AA15" s="41" t="str">
        <f>_xlfn.IFNA(VLOOKUP(C15,'Cost Codes 2019'!A10:H473,8),"")</f>
        <v/>
      </c>
      <c r="AB15" s="80"/>
    </row>
    <row r="16" spans="1:28" ht="27" customHeight="1" thickBot="1">
      <c r="A16" s="353"/>
      <c r="B16" s="165"/>
      <c r="C16" s="101"/>
      <c r="D16" s="102"/>
      <c r="E16" s="103"/>
      <c r="F16" s="104"/>
      <c r="G16" s="104"/>
      <c r="H16" s="104"/>
      <c r="I16" s="105"/>
      <c r="J16" s="105"/>
      <c r="K16" s="105"/>
      <c r="L16" s="104"/>
      <c r="M16" s="104"/>
      <c r="N16" s="105"/>
      <c r="O16" s="105"/>
      <c r="P16" s="105"/>
      <c r="Q16" s="105"/>
      <c r="R16" s="104"/>
      <c r="S16" s="104"/>
      <c r="T16" s="104"/>
      <c r="U16" s="104"/>
      <c r="V16" s="105"/>
      <c r="W16" s="105"/>
      <c r="X16" s="105"/>
      <c r="Y16" s="106"/>
      <c r="Z16" s="40">
        <f t="shared" si="1"/>
        <v>0</v>
      </c>
      <c r="AA16" s="41" t="str">
        <f>_xlfn.IFNA(VLOOKUP(C16,'Cost Codes 2019'!A11:H474,8),"")</f>
        <v/>
      </c>
      <c r="AB16" s="80"/>
    </row>
    <row r="17" spans="1:28" ht="27" customHeight="1" thickBot="1">
      <c r="A17" s="353"/>
      <c r="B17" s="165"/>
      <c r="C17" s="101"/>
      <c r="D17" s="102"/>
      <c r="E17" s="103"/>
      <c r="F17" s="104"/>
      <c r="G17" s="104"/>
      <c r="H17" s="104"/>
      <c r="I17" s="105"/>
      <c r="J17" s="105"/>
      <c r="K17" s="105"/>
      <c r="L17" s="104"/>
      <c r="M17" s="104"/>
      <c r="N17" s="105"/>
      <c r="O17" s="105"/>
      <c r="P17" s="105"/>
      <c r="Q17" s="105"/>
      <c r="R17" s="104"/>
      <c r="S17" s="104"/>
      <c r="T17" s="104"/>
      <c r="U17" s="104"/>
      <c r="V17" s="105"/>
      <c r="W17" s="105"/>
      <c r="X17" s="105"/>
      <c r="Y17" s="106"/>
      <c r="Z17" s="40">
        <f t="shared" si="1"/>
        <v>0</v>
      </c>
      <c r="AA17" s="41" t="str">
        <f>_xlfn.IFNA(VLOOKUP(C17,'Cost Codes 2019'!A12:H475,8),"")</f>
        <v/>
      </c>
      <c r="AB17" s="80" t="str">
        <f t="shared" si="2"/>
        <v/>
      </c>
    </row>
    <row r="18" spans="1:28" ht="27" customHeight="1" thickBot="1">
      <c r="A18" s="353"/>
      <c r="B18" s="165"/>
      <c r="C18" s="101"/>
      <c r="D18" s="102"/>
      <c r="E18" s="103"/>
      <c r="F18" s="104"/>
      <c r="G18" s="104"/>
      <c r="H18" s="104"/>
      <c r="I18" s="105"/>
      <c r="J18" s="105"/>
      <c r="K18" s="105"/>
      <c r="L18" s="104"/>
      <c r="M18" s="104"/>
      <c r="N18" s="105"/>
      <c r="O18" s="105"/>
      <c r="P18" s="105"/>
      <c r="Q18" s="105"/>
      <c r="R18" s="104"/>
      <c r="S18" s="104"/>
      <c r="T18" s="104"/>
      <c r="U18" s="104"/>
      <c r="V18" s="105"/>
      <c r="W18" s="105"/>
      <c r="X18" s="105"/>
      <c r="Y18" s="106"/>
      <c r="Z18" s="40">
        <f t="shared" si="1"/>
        <v>0</v>
      </c>
      <c r="AA18" s="41" t="str">
        <f>_xlfn.IFNA(VLOOKUP(C18,'Cost Codes 2019'!A13:H476,8),"")</f>
        <v/>
      </c>
      <c r="AB18" s="80" t="str">
        <f t="shared" si="2"/>
        <v/>
      </c>
    </row>
    <row r="19" spans="1:28" ht="27" customHeight="1" thickBot="1">
      <c r="A19" s="353"/>
      <c r="B19" s="165"/>
      <c r="C19" s="101"/>
      <c r="D19" s="102"/>
      <c r="E19" s="103"/>
      <c r="F19" s="104"/>
      <c r="G19" s="104"/>
      <c r="H19" s="104"/>
      <c r="I19" s="105"/>
      <c r="J19" s="105"/>
      <c r="K19" s="105"/>
      <c r="L19" s="104"/>
      <c r="M19" s="104"/>
      <c r="N19" s="105"/>
      <c r="O19" s="105"/>
      <c r="P19" s="105"/>
      <c r="Q19" s="105"/>
      <c r="R19" s="104"/>
      <c r="S19" s="104"/>
      <c r="T19" s="104"/>
      <c r="U19" s="104"/>
      <c r="V19" s="105"/>
      <c r="W19" s="105"/>
      <c r="X19" s="105"/>
      <c r="Y19" s="106"/>
      <c r="Z19" s="40">
        <f t="shared" si="1"/>
        <v>0</v>
      </c>
      <c r="AA19" s="41" t="str">
        <f>_xlfn.IFNA(VLOOKUP(C19,'Cost Codes 2019'!A14:H477,8),"")</f>
        <v/>
      </c>
      <c r="AB19" s="80" t="str">
        <f t="shared" si="2"/>
        <v/>
      </c>
    </row>
    <row r="20" spans="1:28" ht="27" customHeight="1" thickBot="1">
      <c r="A20" s="353"/>
      <c r="B20" s="165"/>
      <c r="C20" s="101"/>
      <c r="D20" s="102"/>
      <c r="E20" s="103"/>
      <c r="F20" s="104"/>
      <c r="G20" s="104"/>
      <c r="H20" s="104"/>
      <c r="I20" s="105"/>
      <c r="J20" s="105"/>
      <c r="K20" s="105"/>
      <c r="L20" s="104"/>
      <c r="M20" s="104"/>
      <c r="N20" s="105"/>
      <c r="O20" s="105"/>
      <c r="P20" s="105"/>
      <c r="Q20" s="105"/>
      <c r="R20" s="104"/>
      <c r="S20" s="104"/>
      <c r="T20" s="104"/>
      <c r="U20" s="104"/>
      <c r="V20" s="105"/>
      <c r="W20" s="105"/>
      <c r="X20" s="105"/>
      <c r="Y20" s="106"/>
      <c r="Z20" s="40">
        <f t="shared" si="1"/>
        <v>0</v>
      </c>
      <c r="AA20" s="41" t="str">
        <f>_xlfn.IFNA(VLOOKUP(C20,'Cost Codes 2019'!A15:H478,8),"")</f>
        <v/>
      </c>
      <c r="AB20" s="80" t="str">
        <f t="shared" si="2"/>
        <v/>
      </c>
    </row>
    <row r="21" spans="1:28" ht="27" customHeight="1" thickBot="1">
      <c r="A21" s="353"/>
      <c r="B21" s="165"/>
      <c r="C21" s="101"/>
      <c r="D21" s="102"/>
      <c r="E21" s="103"/>
      <c r="F21" s="104"/>
      <c r="G21" s="104"/>
      <c r="H21" s="104"/>
      <c r="I21" s="105"/>
      <c r="J21" s="105"/>
      <c r="K21" s="105"/>
      <c r="L21" s="104"/>
      <c r="M21" s="104"/>
      <c r="N21" s="105"/>
      <c r="O21" s="105"/>
      <c r="P21" s="105"/>
      <c r="Q21" s="105"/>
      <c r="R21" s="104"/>
      <c r="S21" s="104"/>
      <c r="T21" s="104"/>
      <c r="U21" s="104"/>
      <c r="V21" s="105"/>
      <c r="W21" s="105"/>
      <c r="X21" s="105"/>
      <c r="Y21" s="106"/>
      <c r="Z21" s="40">
        <f t="shared" si="1"/>
        <v>0</v>
      </c>
      <c r="AA21" s="41" t="str">
        <f>_xlfn.IFNA(VLOOKUP(C21,'Cost Codes 2019'!A16:H479,8),"")</f>
        <v/>
      </c>
      <c r="AB21" s="80" t="str">
        <f t="shared" si="2"/>
        <v/>
      </c>
    </row>
    <row r="22" spans="1:28" ht="27" customHeight="1" thickBot="1">
      <c r="A22" s="353"/>
      <c r="B22" s="165"/>
      <c r="C22" s="101"/>
      <c r="D22" s="102"/>
      <c r="E22" s="103"/>
      <c r="F22" s="104"/>
      <c r="G22" s="104"/>
      <c r="H22" s="104"/>
      <c r="I22" s="105"/>
      <c r="J22" s="105"/>
      <c r="K22" s="105"/>
      <c r="L22" s="104"/>
      <c r="M22" s="104"/>
      <c r="N22" s="105"/>
      <c r="O22" s="105"/>
      <c r="P22" s="105"/>
      <c r="Q22" s="105"/>
      <c r="R22" s="104"/>
      <c r="S22" s="104"/>
      <c r="T22" s="104"/>
      <c r="U22" s="104"/>
      <c r="V22" s="105"/>
      <c r="W22" s="105"/>
      <c r="X22" s="105"/>
      <c r="Y22" s="106"/>
      <c r="Z22" s="40">
        <f t="shared" si="1"/>
        <v>0</v>
      </c>
      <c r="AA22" s="41" t="str">
        <f>_xlfn.IFNA(VLOOKUP(C22,'Cost Codes 2019'!A17:H480,8),"")</f>
        <v/>
      </c>
      <c r="AB22" s="80" t="str">
        <f t="shared" si="2"/>
        <v/>
      </c>
    </row>
    <row r="23" spans="1:28" ht="27" customHeight="1" thickBot="1">
      <c r="A23" s="353"/>
      <c r="B23" s="165"/>
      <c r="C23" s="101"/>
      <c r="D23" s="102"/>
      <c r="E23" s="103"/>
      <c r="F23" s="104"/>
      <c r="G23" s="104"/>
      <c r="H23" s="104"/>
      <c r="I23" s="105"/>
      <c r="J23" s="105"/>
      <c r="K23" s="105"/>
      <c r="L23" s="104"/>
      <c r="M23" s="104"/>
      <c r="N23" s="105"/>
      <c r="O23" s="105"/>
      <c r="P23" s="105"/>
      <c r="Q23" s="105"/>
      <c r="R23" s="104"/>
      <c r="S23" s="104"/>
      <c r="T23" s="104"/>
      <c r="U23" s="104"/>
      <c r="V23" s="105"/>
      <c r="W23" s="105"/>
      <c r="X23" s="105"/>
      <c r="Y23" s="106"/>
      <c r="Z23" s="40">
        <f t="shared" si="1"/>
        <v>0</v>
      </c>
      <c r="AA23" s="41" t="str">
        <f>_xlfn.IFNA(VLOOKUP(C23,'Cost Codes 2019'!A18:H481,8),"")</f>
        <v/>
      </c>
      <c r="AB23" s="80" t="str">
        <f t="shared" si="2"/>
        <v/>
      </c>
    </row>
    <row r="24" spans="1:28" ht="27" customHeight="1" thickBot="1">
      <c r="A24" s="353"/>
      <c r="B24" s="165"/>
      <c r="C24" s="101"/>
      <c r="D24" s="102"/>
      <c r="E24" s="103"/>
      <c r="F24" s="104"/>
      <c r="G24" s="104"/>
      <c r="H24" s="104"/>
      <c r="I24" s="105"/>
      <c r="J24" s="105"/>
      <c r="K24" s="105"/>
      <c r="L24" s="104"/>
      <c r="M24" s="104"/>
      <c r="N24" s="105"/>
      <c r="O24" s="105"/>
      <c r="P24" s="105"/>
      <c r="Q24" s="105"/>
      <c r="R24" s="104"/>
      <c r="S24" s="104"/>
      <c r="T24" s="104"/>
      <c r="U24" s="104"/>
      <c r="V24" s="105"/>
      <c r="W24" s="105"/>
      <c r="X24" s="105"/>
      <c r="Y24" s="106"/>
      <c r="Z24" s="40">
        <f t="shared" si="1"/>
        <v>0</v>
      </c>
      <c r="AA24" s="41" t="str">
        <f>_xlfn.IFNA(VLOOKUP(C24,'Cost Codes 2019'!A19:H482,8),"")</f>
        <v/>
      </c>
      <c r="AB24" s="80" t="str">
        <f t="shared" si="2"/>
        <v/>
      </c>
    </row>
    <row r="25" spans="1:28" ht="27" customHeight="1" thickBot="1">
      <c r="A25" s="353"/>
      <c r="B25" s="165"/>
      <c r="C25" s="101"/>
      <c r="D25" s="102"/>
      <c r="E25" s="103"/>
      <c r="F25" s="104"/>
      <c r="G25" s="104"/>
      <c r="H25" s="104"/>
      <c r="I25" s="105"/>
      <c r="J25" s="105"/>
      <c r="K25" s="105"/>
      <c r="L25" s="104"/>
      <c r="M25" s="104"/>
      <c r="N25" s="105"/>
      <c r="O25" s="105"/>
      <c r="P25" s="105"/>
      <c r="Q25" s="105"/>
      <c r="R25" s="104"/>
      <c r="S25" s="104"/>
      <c r="T25" s="104"/>
      <c r="U25" s="104"/>
      <c r="V25" s="105"/>
      <c r="W25" s="105"/>
      <c r="X25" s="105"/>
      <c r="Y25" s="106"/>
      <c r="Z25" s="40">
        <f t="shared" si="1"/>
        <v>0</v>
      </c>
      <c r="AA25" s="41" t="str">
        <f>_xlfn.IFNA(VLOOKUP(C25,'Cost Codes 2019'!A20:H483,8),"")</f>
        <v/>
      </c>
      <c r="AB25" s="80" t="str">
        <f t="shared" si="2"/>
        <v/>
      </c>
    </row>
    <row r="26" spans="1:28" ht="27" customHeight="1" thickBot="1">
      <c r="A26" s="353"/>
      <c r="B26" s="165"/>
      <c r="C26" s="101"/>
      <c r="D26" s="102"/>
      <c r="E26" s="103"/>
      <c r="F26" s="104"/>
      <c r="G26" s="104"/>
      <c r="H26" s="104"/>
      <c r="I26" s="105"/>
      <c r="J26" s="105"/>
      <c r="K26" s="105"/>
      <c r="L26" s="104"/>
      <c r="M26" s="104"/>
      <c r="N26" s="105"/>
      <c r="O26" s="105"/>
      <c r="P26" s="105"/>
      <c r="Q26" s="105"/>
      <c r="R26" s="104"/>
      <c r="S26" s="104"/>
      <c r="T26" s="104"/>
      <c r="U26" s="104"/>
      <c r="V26" s="105"/>
      <c r="W26" s="105"/>
      <c r="X26" s="105"/>
      <c r="Y26" s="106"/>
      <c r="Z26" s="40">
        <f t="shared" si="1"/>
        <v>0</v>
      </c>
      <c r="AA26" s="41" t="str">
        <f>_xlfn.IFNA(VLOOKUP(C26,'Cost Codes 2019'!A21:H484,8),"")</f>
        <v/>
      </c>
      <c r="AB26" s="80" t="str">
        <f t="shared" si="2"/>
        <v/>
      </c>
    </row>
    <row r="27" spans="1:28" ht="27" customHeight="1" thickBot="1">
      <c r="A27" s="353"/>
      <c r="B27" s="165"/>
      <c r="C27" s="101"/>
      <c r="D27" s="102"/>
      <c r="E27" s="103"/>
      <c r="F27" s="104"/>
      <c r="G27" s="104"/>
      <c r="H27" s="104"/>
      <c r="I27" s="105"/>
      <c r="J27" s="105"/>
      <c r="K27" s="105"/>
      <c r="L27" s="104"/>
      <c r="M27" s="104"/>
      <c r="N27" s="105"/>
      <c r="O27" s="105"/>
      <c r="P27" s="105"/>
      <c r="Q27" s="105"/>
      <c r="R27" s="104"/>
      <c r="S27" s="104"/>
      <c r="T27" s="104"/>
      <c r="U27" s="104"/>
      <c r="V27" s="105"/>
      <c r="W27" s="105"/>
      <c r="X27" s="105"/>
      <c r="Y27" s="106"/>
      <c r="Z27" s="40">
        <f t="shared" si="1"/>
        <v>0</v>
      </c>
      <c r="AA27" s="41" t="str">
        <f>_xlfn.IFNA(VLOOKUP(C27,'Cost Codes 2019'!A22:H485,8),"")</f>
        <v/>
      </c>
      <c r="AB27" s="80" t="str">
        <f t="shared" si="2"/>
        <v/>
      </c>
    </row>
    <row r="28" spans="1:28" ht="27" customHeight="1" thickBot="1">
      <c r="A28" s="353"/>
      <c r="B28" s="165"/>
      <c r="C28" s="101"/>
      <c r="D28" s="102"/>
      <c r="E28" s="103"/>
      <c r="F28" s="104"/>
      <c r="G28" s="104"/>
      <c r="H28" s="104"/>
      <c r="I28" s="105"/>
      <c r="J28" s="105"/>
      <c r="K28" s="105"/>
      <c r="L28" s="104"/>
      <c r="M28" s="104"/>
      <c r="N28" s="105"/>
      <c r="O28" s="105"/>
      <c r="P28" s="105"/>
      <c r="Q28" s="105"/>
      <c r="R28" s="104"/>
      <c r="S28" s="104"/>
      <c r="T28" s="104"/>
      <c r="U28" s="104"/>
      <c r="V28" s="105"/>
      <c r="W28" s="105"/>
      <c r="X28" s="105"/>
      <c r="Y28" s="106"/>
      <c r="Z28" s="40">
        <f t="shared" si="1"/>
        <v>0</v>
      </c>
      <c r="AA28" s="41" t="str">
        <f>_xlfn.IFNA(VLOOKUP(C28,'Cost Codes 2019'!A23:H486,8),"")</f>
        <v/>
      </c>
      <c r="AB28" s="80" t="str">
        <f t="shared" si="2"/>
        <v/>
      </c>
    </row>
    <row r="29" spans="1:28" ht="27" customHeight="1" thickBot="1">
      <c r="A29" s="353"/>
      <c r="B29" s="165"/>
      <c r="C29" s="101"/>
      <c r="D29" s="102"/>
      <c r="E29" s="103"/>
      <c r="F29" s="104"/>
      <c r="G29" s="104"/>
      <c r="H29" s="104"/>
      <c r="I29" s="105"/>
      <c r="J29" s="105"/>
      <c r="K29" s="105"/>
      <c r="L29" s="104"/>
      <c r="M29" s="104"/>
      <c r="N29" s="105"/>
      <c r="O29" s="105"/>
      <c r="P29" s="105"/>
      <c r="Q29" s="105"/>
      <c r="R29" s="104"/>
      <c r="S29" s="104"/>
      <c r="T29" s="104"/>
      <c r="U29" s="104"/>
      <c r="V29" s="105"/>
      <c r="W29" s="105"/>
      <c r="X29" s="105"/>
      <c r="Y29" s="106"/>
      <c r="Z29" s="40">
        <f t="shared" si="1"/>
        <v>0</v>
      </c>
      <c r="AA29" s="41" t="str">
        <f>_xlfn.IFNA(VLOOKUP(C29,'Cost Codes 2019'!A24:H487,8),"")</f>
        <v/>
      </c>
      <c r="AB29" s="80" t="str">
        <f t="shared" si="2"/>
        <v/>
      </c>
    </row>
    <row r="30" spans="1:28" ht="27" customHeight="1" thickBot="1">
      <c r="A30" s="354"/>
      <c r="B30" s="166"/>
      <c r="C30" s="167"/>
      <c r="D30" s="168"/>
      <c r="E30" s="169"/>
      <c r="F30" s="170"/>
      <c r="G30" s="170"/>
      <c r="H30" s="170"/>
      <c r="I30" s="171"/>
      <c r="J30" s="171"/>
      <c r="K30" s="171"/>
      <c r="L30" s="170"/>
      <c r="M30" s="170"/>
      <c r="N30" s="171"/>
      <c r="O30" s="171"/>
      <c r="P30" s="171"/>
      <c r="Q30" s="171"/>
      <c r="R30" s="170"/>
      <c r="S30" s="170"/>
      <c r="T30" s="170"/>
      <c r="U30" s="170"/>
      <c r="V30" s="171"/>
      <c r="W30" s="171"/>
      <c r="X30" s="171"/>
      <c r="Y30" s="172"/>
      <c r="Z30" s="40">
        <f t="shared" si="1"/>
        <v>0</v>
      </c>
      <c r="AA30" s="41" t="str">
        <f>_xlfn.IFNA(VLOOKUP(C30,'Cost Codes 2019'!A25:H488,8),"")</f>
        <v/>
      </c>
      <c r="AB30" s="80" t="str">
        <f t="shared" si="2"/>
        <v/>
      </c>
    </row>
    <row r="31" spans="1:28" ht="6" customHeight="1" thickBot="1">
      <c r="A31" s="43"/>
      <c r="B31" s="44"/>
      <c r="C31" s="44"/>
      <c r="D31" s="45"/>
      <c r="E31" s="45"/>
      <c r="F31" s="45"/>
      <c r="G31" s="45"/>
      <c r="H31" s="45"/>
      <c r="I31" s="45"/>
      <c r="J31" s="45"/>
      <c r="K31" s="45"/>
      <c r="L31" s="45"/>
      <c r="M31" s="45"/>
      <c r="N31" s="45"/>
      <c r="O31" s="45"/>
      <c r="P31" s="45"/>
      <c r="Q31" s="45"/>
      <c r="R31" s="45"/>
      <c r="S31" s="45"/>
      <c r="T31" s="45"/>
      <c r="U31" s="45"/>
      <c r="V31" s="45"/>
      <c r="W31" s="45"/>
      <c r="X31" s="45"/>
      <c r="Y31" s="45"/>
      <c r="Z31" s="44"/>
      <c r="AA31" s="44"/>
      <c r="AB31" s="81"/>
    </row>
    <row r="32" spans="1:28" s="1" customFormat="1" ht="26.1" customHeight="1" thickBot="1">
      <c r="A32" s="358" t="s">
        <v>8</v>
      </c>
      <c r="B32" s="359"/>
      <c r="C32" s="359"/>
      <c r="D32" s="359"/>
      <c r="E32" s="359"/>
      <c r="F32" s="359"/>
      <c r="G32" s="359"/>
      <c r="H32" s="359"/>
      <c r="I32" s="359"/>
      <c r="J32" s="359"/>
      <c r="K32" s="359"/>
      <c r="L32" s="359"/>
      <c r="M32" s="359"/>
      <c r="N32" s="359"/>
      <c r="O32" s="359"/>
      <c r="P32" s="359"/>
      <c r="Q32" s="359"/>
      <c r="R32" s="360"/>
      <c r="S32" s="360"/>
      <c r="T32" s="360"/>
      <c r="U32" s="360"/>
      <c r="V32" s="360"/>
      <c r="W32" s="360"/>
      <c r="X32" s="360"/>
      <c r="Y32" s="360"/>
      <c r="Z32" s="360"/>
      <c r="AA32" s="360"/>
      <c r="AB32" s="361"/>
    </row>
    <row r="33" spans="1:28" ht="43.35" customHeight="1" thickBot="1">
      <c r="A33" s="364" t="s">
        <v>9</v>
      </c>
      <c r="B33" s="365"/>
      <c r="C33" s="365"/>
      <c r="D33" s="366"/>
      <c r="E33" s="364" t="s">
        <v>10</v>
      </c>
      <c r="F33" s="365"/>
      <c r="G33" s="365"/>
      <c r="H33" s="365"/>
      <c r="I33" s="365"/>
      <c r="J33" s="365"/>
      <c r="K33" s="365"/>
      <c r="L33" s="365"/>
      <c r="M33" s="365"/>
      <c r="N33" s="365"/>
      <c r="O33" s="365"/>
      <c r="P33" s="365"/>
      <c r="Q33" s="365"/>
      <c r="R33" s="369" t="s">
        <v>11</v>
      </c>
      <c r="S33" s="369"/>
      <c r="T33" s="369"/>
      <c r="U33" s="369"/>
      <c r="V33" s="369"/>
      <c r="W33" s="369"/>
      <c r="X33" s="369"/>
      <c r="Y33" s="369"/>
      <c r="Z33" s="369"/>
      <c r="AA33" s="369"/>
      <c r="AB33" s="84">
        <f>SUM(AB7:AB30)</f>
        <v>0</v>
      </c>
    </row>
    <row r="34" spans="1:28" ht="28.35" customHeight="1"/>
    <row r="35" spans="1:28" ht="28.35" customHeight="1"/>
    <row r="36" spans="1:28" ht="28.35" customHeight="1"/>
    <row r="37" spans="1:28" ht="28.35" customHeight="1"/>
    <row r="38" spans="1:28" ht="28.35" customHeight="1"/>
    <row r="39" spans="1:28" ht="28.35" customHeight="1"/>
    <row r="40" spans="1:28" ht="28.35" customHeight="1"/>
    <row r="41" spans="1:28" ht="28.35" customHeight="1"/>
    <row r="42" spans="1:28" ht="28.35" customHeight="1"/>
    <row r="43" spans="1:28" ht="28.35" customHeight="1"/>
    <row r="44" spans="1:28" ht="28.35" customHeight="1"/>
    <row r="45" spans="1:28" ht="28.35" customHeight="1"/>
    <row r="46" spans="1:28" ht="28.35" customHeight="1"/>
    <row r="47" spans="1:28" ht="28.35" customHeight="1"/>
    <row r="48" spans="1:28" ht="28.35" customHeight="1"/>
    <row r="49" ht="28.35" customHeight="1"/>
    <row r="50" ht="28.35" customHeight="1"/>
    <row r="51" ht="28.35" customHeight="1"/>
    <row r="52" ht="28.35" customHeight="1"/>
    <row r="53" ht="28.35" customHeight="1"/>
    <row r="54" ht="28.35" customHeight="1"/>
    <row r="55" ht="28.35" customHeight="1"/>
  </sheetData>
  <sheetProtection sheet="1" objects="1" scenarios="1" insertRows="0"/>
  <protectedRanges>
    <protectedRange algorithmName="SHA-512" hashValue="0CuqSmhTGuYZdn4Szli2nRmu9fKB3vFCCws03vhVzM4fVIsv2M4UY8shnuc4bkU1kEF6anvSx+ygW/WG/E/yWQ==" saltValue="gXlV+n9FQ4dh+VBR0U8TzA==" spinCount="100000" sqref="AA33:AB33 Z1:AA1 R1:W1 L1:O1 A1:J1 A31:AB32 A3:AB5 R33 AB7:AB30 Z7:Z30" name="Range1"/>
  </protectedRanges>
  <mergeCells count="17">
    <mergeCell ref="A7:A30"/>
    <mergeCell ref="A32:AB32"/>
    <mergeCell ref="A33:D33"/>
    <mergeCell ref="E33:Q33"/>
    <mergeCell ref="R33:AA33"/>
    <mergeCell ref="AA1:AB1"/>
    <mergeCell ref="A2:C2"/>
    <mergeCell ref="D2:Y2"/>
    <mergeCell ref="Z2:AB2"/>
    <mergeCell ref="A4:B4"/>
    <mergeCell ref="C4:C5"/>
    <mergeCell ref="D4:D5"/>
    <mergeCell ref="E4:Y4"/>
    <mergeCell ref="Z4:Z5"/>
    <mergeCell ref="AA4:AA5"/>
    <mergeCell ref="AB4:AB5"/>
    <mergeCell ref="A5:B5"/>
  </mergeCells>
  <printOptions horizontalCentered="1"/>
  <pageMargins left="0.7" right="0.7" top="0.75" bottom="0.75" header="0.3" footer="0.3"/>
  <pageSetup scale="55" orientation="landscape" r:id="rId1"/>
  <headerFooter>
    <oddFooter>&amp;L&amp;A&amp;CPage &amp;P of &amp;N&amp;R&amp;G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3B1F9-D2A7-4AB5-ADAB-F51E5A5EBB83}">
  <sheetPr>
    <tabColor theme="9" tint="0.39997558519241921"/>
  </sheetPr>
  <dimension ref="A1:AB55"/>
  <sheetViews>
    <sheetView showGridLines="0" zoomScale="50" zoomScaleNormal="50" zoomScaleSheetLayoutView="40" zoomScalePageLayoutView="40" workbookViewId="0">
      <selection activeCell="D2" sqref="D2:Y2"/>
    </sheetView>
  </sheetViews>
  <sheetFormatPr defaultRowHeight="15"/>
  <cols>
    <col min="1" max="1" width="2.7109375" customWidth="1"/>
    <col min="2" max="2" width="38.7109375" bestFit="1" customWidth="1"/>
    <col min="3" max="3" width="6.7109375" customWidth="1"/>
    <col min="4" max="4" width="23.7109375" customWidth="1"/>
    <col min="5" max="25" width="5.7109375" customWidth="1"/>
    <col min="26" max="26" width="8.7109375" customWidth="1"/>
    <col min="27" max="28" width="10.7109375" customWidth="1"/>
  </cols>
  <sheetData>
    <row r="1" spans="1:28" ht="28.35" customHeight="1" thickBot="1">
      <c r="A1" s="73" t="s">
        <v>18</v>
      </c>
      <c r="B1" s="73"/>
      <c r="C1" s="73"/>
      <c r="D1" s="73"/>
      <c r="E1" s="73"/>
      <c r="F1" s="73"/>
      <c r="G1" s="73"/>
      <c r="H1" s="73"/>
      <c r="I1" s="69"/>
      <c r="J1" s="2"/>
      <c r="K1" s="2"/>
      <c r="L1" s="73"/>
      <c r="M1" s="73"/>
      <c r="N1" s="69"/>
      <c r="O1" s="2"/>
      <c r="P1" s="2"/>
      <c r="Q1" s="3"/>
      <c r="R1" s="73"/>
      <c r="S1" s="73"/>
      <c r="T1" s="73"/>
      <c r="U1" s="73"/>
      <c r="V1" s="69"/>
      <c r="W1" s="2"/>
      <c r="X1" s="2"/>
      <c r="Y1" s="3"/>
      <c r="Z1" s="69"/>
      <c r="AA1" s="372" t="str">
        <f>IF(Summary!I1=0,"",Summary!I1)</f>
        <v/>
      </c>
      <c r="AB1" s="372"/>
    </row>
    <row r="2" spans="1:28" ht="28.35" customHeight="1" thickBot="1">
      <c r="A2" s="374" t="str">
        <f>+Summary!A2</f>
        <v xml:space="preserve"> Applicant: </v>
      </c>
      <c r="B2" s="375"/>
      <c r="C2" s="376"/>
      <c r="D2" s="373" t="str">
        <f>+Summary!E2</f>
        <v xml:space="preserve">Activity: </v>
      </c>
      <c r="E2" s="373"/>
      <c r="F2" s="373"/>
      <c r="G2" s="373"/>
      <c r="H2" s="373"/>
      <c r="I2" s="373"/>
      <c r="J2" s="373"/>
      <c r="K2" s="373"/>
      <c r="L2" s="373"/>
      <c r="M2" s="373"/>
      <c r="N2" s="373"/>
      <c r="O2" s="373"/>
      <c r="P2" s="373"/>
      <c r="Q2" s="373"/>
      <c r="R2" s="373"/>
      <c r="S2" s="373"/>
      <c r="T2" s="373"/>
      <c r="U2" s="373"/>
      <c r="V2" s="373"/>
      <c r="W2" s="373"/>
      <c r="X2" s="373"/>
      <c r="Y2" s="373"/>
      <c r="Z2" s="372" t="str">
        <f>+Summary!H2</f>
        <v xml:space="preserve"> Project Ref #: </v>
      </c>
      <c r="AA2" s="372"/>
      <c r="AB2" s="372"/>
    </row>
    <row r="3" spans="1:28" ht="6" customHeight="1" thickBot="1">
      <c r="A3" s="74"/>
      <c r="B3" s="75"/>
      <c r="C3" s="75"/>
      <c r="D3" s="76"/>
      <c r="E3" s="76"/>
      <c r="F3" s="76"/>
      <c r="G3" s="76"/>
      <c r="H3" s="76"/>
      <c r="I3" s="76"/>
      <c r="J3" s="76"/>
      <c r="K3" s="76"/>
      <c r="L3" s="76"/>
      <c r="M3" s="76"/>
      <c r="N3" s="76"/>
      <c r="O3" s="76"/>
      <c r="P3" s="76"/>
      <c r="Q3" s="76"/>
      <c r="R3" s="76"/>
      <c r="S3" s="76"/>
      <c r="T3" s="76"/>
      <c r="U3" s="76"/>
      <c r="V3" s="76"/>
      <c r="W3" s="76"/>
      <c r="X3" s="76"/>
      <c r="Y3" s="76"/>
      <c r="Z3" s="75"/>
      <c r="AA3" s="75"/>
      <c r="AB3" s="77" t="s">
        <v>0</v>
      </c>
    </row>
    <row r="4" spans="1:28" s="4" customFormat="1" ht="30" customHeight="1" thickBot="1">
      <c r="A4" s="320" t="s">
        <v>19</v>
      </c>
      <c r="B4" s="321"/>
      <c r="C4" s="367" t="s">
        <v>20</v>
      </c>
      <c r="D4" s="315" t="s">
        <v>21</v>
      </c>
      <c r="E4" s="312" t="s">
        <v>22</v>
      </c>
      <c r="F4" s="313"/>
      <c r="G4" s="313"/>
      <c r="H4" s="313"/>
      <c r="I4" s="313"/>
      <c r="J4" s="313"/>
      <c r="K4" s="313"/>
      <c r="L4" s="313"/>
      <c r="M4" s="313"/>
      <c r="N4" s="313"/>
      <c r="O4" s="313"/>
      <c r="P4" s="313"/>
      <c r="Q4" s="313"/>
      <c r="R4" s="313"/>
      <c r="S4" s="313"/>
      <c r="T4" s="313"/>
      <c r="U4" s="313"/>
      <c r="V4" s="313"/>
      <c r="W4" s="313"/>
      <c r="X4" s="313"/>
      <c r="Y4" s="314"/>
      <c r="Z4" s="309" t="s">
        <v>23</v>
      </c>
      <c r="AA4" s="362" t="s">
        <v>24</v>
      </c>
      <c r="AB4" s="315" t="s">
        <v>25</v>
      </c>
    </row>
    <row r="5" spans="1:28" s="4" customFormat="1" ht="71.25" customHeight="1" thickBot="1">
      <c r="A5" s="377" t="s">
        <v>82</v>
      </c>
      <c r="B5" s="368"/>
      <c r="C5" s="368"/>
      <c r="D5" s="316"/>
      <c r="E5" s="34"/>
      <c r="F5" s="33" t="str">
        <f t="shared" ref="F5:Y5" si="0">IF(E5="","",E5+1)</f>
        <v/>
      </c>
      <c r="G5" s="33" t="str">
        <f t="shared" si="0"/>
        <v/>
      </c>
      <c r="H5" s="33" t="str">
        <f t="shared" si="0"/>
        <v/>
      </c>
      <c r="I5" s="33" t="str">
        <f t="shared" si="0"/>
        <v/>
      </c>
      <c r="J5" s="33" t="str">
        <f t="shared" si="0"/>
        <v/>
      </c>
      <c r="K5" s="33" t="str">
        <f t="shared" si="0"/>
        <v/>
      </c>
      <c r="L5" s="33" t="str">
        <f t="shared" si="0"/>
        <v/>
      </c>
      <c r="M5" s="33" t="str">
        <f t="shared" si="0"/>
        <v/>
      </c>
      <c r="N5" s="33" t="str">
        <f t="shared" si="0"/>
        <v/>
      </c>
      <c r="O5" s="33" t="str">
        <f t="shared" si="0"/>
        <v/>
      </c>
      <c r="P5" s="33" t="str">
        <f t="shared" si="0"/>
        <v/>
      </c>
      <c r="Q5" s="33" t="str">
        <f t="shared" si="0"/>
        <v/>
      </c>
      <c r="R5" s="33" t="str">
        <f t="shared" si="0"/>
        <v/>
      </c>
      <c r="S5" s="33" t="str">
        <f t="shared" si="0"/>
        <v/>
      </c>
      <c r="T5" s="33" t="str">
        <f t="shared" si="0"/>
        <v/>
      </c>
      <c r="U5" s="33" t="str">
        <f t="shared" si="0"/>
        <v/>
      </c>
      <c r="V5" s="33" t="str">
        <f t="shared" si="0"/>
        <v/>
      </c>
      <c r="W5" s="33" t="str">
        <f t="shared" si="0"/>
        <v/>
      </c>
      <c r="X5" s="33" t="str">
        <f t="shared" si="0"/>
        <v/>
      </c>
      <c r="Y5" s="33" t="str">
        <f t="shared" si="0"/>
        <v/>
      </c>
      <c r="Z5" s="310"/>
      <c r="AA5" s="363"/>
      <c r="AB5" s="316"/>
    </row>
    <row r="6" spans="1:28" s="4" customFormat="1" ht="5.0999999999999996" customHeight="1" thickBot="1">
      <c r="A6" s="78"/>
      <c r="B6" s="58"/>
      <c r="C6" s="79"/>
      <c r="D6" s="39"/>
      <c r="E6" s="39"/>
      <c r="F6" s="39"/>
      <c r="G6" s="39"/>
      <c r="H6" s="39"/>
      <c r="I6" s="39"/>
      <c r="J6" s="39"/>
      <c r="K6" s="39"/>
      <c r="L6" s="39"/>
      <c r="M6" s="39"/>
      <c r="N6" s="39"/>
      <c r="O6" s="39"/>
      <c r="P6" s="39"/>
      <c r="Q6" s="39"/>
      <c r="R6" s="39"/>
      <c r="S6" s="39"/>
      <c r="T6" s="39"/>
      <c r="U6" s="39"/>
      <c r="V6" s="39"/>
      <c r="W6" s="39"/>
      <c r="X6" s="39"/>
      <c r="Y6" s="39"/>
      <c r="Z6" s="39"/>
      <c r="AA6" s="39"/>
      <c r="AB6" s="62"/>
    </row>
    <row r="7" spans="1:28" s="1" customFormat="1" ht="27" customHeight="1" thickBot="1">
      <c r="A7" s="352"/>
      <c r="B7" s="164"/>
      <c r="C7" s="94"/>
      <c r="D7" s="95"/>
      <c r="E7" s="96"/>
      <c r="F7" s="97"/>
      <c r="G7" s="97"/>
      <c r="H7" s="97"/>
      <c r="I7" s="98"/>
      <c r="J7" s="98"/>
      <c r="K7" s="98"/>
      <c r="L7" s="97"/>
      <c r="M7" s="97"/>
      <c r="N7" s="98"/>
      <c r="O7" s="98"/>
      <c r="P7" s="98"/>
      <c r="Q7" s="98"/>
      <c r="R7" s="97"/>
      <c r="S7" s="97"/>
      <c r="T7" s="97"/>
      <c r="U7" s="97"/>
      <c r="V7" s="98"/>
      <c r="W7" s="98"/>
      <c r="X7" s="98"/>
      <c r="Y7" s="99"/>
      <c r="Z7" s="40">
        <f t="shared" ref="Z7:Z30" si="1">SUM(E7:Y7)</f>
        <v>0</v>
      </c>
      <c r="AA7" s="41" t="str">
        <f>_xlfn.IFNA(VLOOKUP(C7,'Cost Codes 2019'!A2:H465,8),"")</f>
        <v/>
      </c>
      <c r="AB7" s="80" t="str">
        <f>IFERROR(AA7*Z7,"")</f>
        <v/>
      </c>
    </row>
    <row r="8" spans="1:28" s="1" customFormat="1" ht="27" customHeight="1" thickBot="1">
      <c r="A8" s="353"/>
      <c r="B8" s="165"/>
      <c r="C8" s="101"/>
      <c r="D8" s="102"/>
      <c r="E8" s="103"/>
      <c r="F8" s="104"/>
      <c r="G8" s="104"/>
      <c r="H8" s="104"/>
      <c r="I8" s="105"/>
      <c r="J8" s="105"/>
      <c r="K8" s="105"/>
      <c r="L8" s="104"/>
      <c r="M8" s="104"/>
      <c r="N8" s="105"/>
      <c r="O8" s="105"/>
      <c r="P8" s="105"/>
      <c r="Q8" s="105"/>
      <c r="R8" s="104"/>
      <c r="S8" s="104"/>
      <c r="T8" s="104"/>
      <c r="U8" s="104"/>
      <c r="V8" s="105"/>
      <c r="W8" s="105"/>
      <c r="X8" s="105"/>
      <c r="Y8" s="106"/>
      <c r="Z8" s="40">
        <f t="shared" si="1"/>
        <v>0</v>
      </c>
      <c r="AA8" s="41" t="str">
        <f>_xlfn.IFNA(VLOOKUP(C8,'Cost Codes 2019'!A3:H466,8),"")</f>
        <v/>
      </c>
      <c r="AB8" s="80" t="str">
        <f t="shared" ref="AB8:AB30" si="2">IFERROR(AA8*Z8,"")</f>
        <v/>
      </c>
    </row>
    <row r="9" spans="1:28" ht="27" customHeight="1" thickBot="1">
      <c r="A9" s="353"/>
      <c r="B9" s="165"/>
      <c r="C9" s="101"/>
      <c r="D9" s="102"/>
      <c r="E9" s="103"/>
      <c r="F9" s="104"/>
      <c r="G9" s="104"/>
      <c r="H9" s="104"/>
      <c r="I9" s="105"/>
      <c r="J9" s="105"/>
      <c r="K9" s="105"/>
      <c r="L9" s="104"/>
      <c r="M9" s="104"/>
      <c r="N9" s="105"/>
      <c r="O9" s="105"/>
      <c r="P9" s="105"/>
      <c r="Q9" s="105"/>
      <c r="R9" s="104"/>
      <c r="S9" s="104"/>
      <c r="T9" s="104"/>
      <c r="U9" s="104"/>
      <c r="V9" s="105"/>
      <c r="W9" s="105"/>
      <c r="X9" s="105"/>
      <c r="Y9" s="106"/>
      <c r="Z9" s="40">
        <f t="shared" si="1"/>
        <v>0</v>
      </c>
      <c r="AA9" s="41" t="str">
        <f>_xlfn.IFNA(VLOOKUP(C9,'Cost Codes 2019'!A4:H467,8),"")</f>
        <v/>
      </c>
      <c r="AB9" s="80" t="str">
        <f t="shared" si="2"/>
        <v/>
      </c>
    </row>
    <row r="10" spans="1:28" ht="27" customHeight="1" thickBot="1">
      <c r="A10" s="353"/>
      <c r="B10" s="165"/>
      <c r="C10" s="101"/>
      <c r="D10" s="102"/>
      <c r="E10" s="103"/>
      <c r="F10" s="104"/>
      <c r="G10" s="104"/>
      <c r="H10" s="104"/>
      <c r="I10" s="105"/>
      <c r="J10" s="105"/>
      <c r="K10" s="105"/>
      <c r="L10" s="104"/>
      <c r="M10" s="104"/>
      <c r="N10" s="105"/>
      <c r="O10" s="105"/>
      <c r="P10" s="105"/>
      <c r="Q10" s="105"/>
      <c r="R10" s="104"/>
      <c r="S10" s="104"/>
      <c r="T10" s="104"/>
      <c r="U10" s="104"/>
      <c r="V10" s="105"/>
      <c r="W10" s="105"/>
      <c r="X10" s="105"/>
      <c r="Y10" s="106"/>
      <c r="Z10" s="40">
        <f t="shared" si="1"/>
        <v>0</v>
      </c>
      <c r="AA10" s="41" t="str">
        <f>_xlfn.IFNA(VLOOKUP(C10,'Cost Codes 2019'!A5:H468,8),"")</f>
        <v/>
      </c>
      <c r="AB10" s="80" t="str">
        <f t="shared" si="2"/>
        <v/>
      </c>
    </row>
    <row r="11" spans="1:28" ht="27" customHeight="1" thickBot="1">
      <c r="A11" s="353"/>
      <c r="B11" s="165"/>
      <c r="C11" s="101"/>
      <c r="D11" s="102"/>
      <c r="E11" s="103"/>
      <c r="F11" s="104"/>
      <c r="G11" s="104"/>
      <c r="H11" s="104"/>
      <c r="I11" s="105"/>
      <c r="J11" s="105"/>
      <c r="K11" s="105"/>
      <c r="L11" s="104"/>
      <c r="M11" s="104"/>
      <c r="N11" s="105"/>
      <c r="O11" s="105"/>
      <c r="P11" s="105"/>
      <c r="Q11" s="105"/>
      <c r="R11" s="104"/>
      <c r="S11" s="104"/>
      <c r="T11" s="104"/>
      <c r="U11" s="104"/>
      <c r="V11" s="105"/>
      <c r="W11" s="105"/>
      <c r="X11" s="105"/>
      <c r="Y11" s="106"/>
      <c r="Z11" s="40">
        <f t="shared" si="1"/>
        <v>0</v>
      </c>
      <c r="AA11" s="41" t="str">
        <f>_xlfn.IFNA(VLOOKUP(C11,'Cost Codes 2019'!A6:H469,8),"")</f>
        <v/>
      </c>
      <c r="AB11" s="80" t="str">
        <f t="shared" si="2"/>
        <v/>
      </c>
    </row>
    <row r="12" spans="1:28" ht="27" customHeight="1" thickBot="1">
      <c r="A12" s="353"/>
      <c r="B12" s="165"/>
      <c r="C12" s="101"/>
      <c r="D12" s="102"/>
      <c r="E12" s="103"/>
      <c r="F12" s="104"/>
      <c r="G12" s="104"/>
      <c r="H12" s="104"/>
      <c r="I12" s="105"/>
      <c r="J12" s="105"/>
      <c r="K12" s="105"/>
      <c r="L12" s="104"/>
      <c r="M12" s="104"/>
      <c r="N12" s="105"/>
      <c r="O12" s="105"/>
      <c r="P12" s="105"/>
      <c r="Q12" s="105"/>
      <c r="R12" s="104"/>
      <c r="S12" s="104"/>
      <c r="T12" s="104"/>
      <c r="U12" s="104"/>
      <c r="V12" s="105"/>
      <c r="W12" s="105"/>
      <c r="X12" s="105"/>
      <c r="Y12" s="106"/>
      <c r="Z12" s="40">
        <f t="shared" si="1"/>
        <v>0</v>
      </c>
      <c r="AA12" s="41" t="str">
        <f>_xlfn.IFNA(VLOOKUP(C12,'Cost Codes 2019'!A7:H470,8),"")</f>
        <v/>
      </c>
      <c r="AB12" s="80" t="str">
        <f t="shared" si="2"/>
        <v/>
      </c>
    </row>
    <row r="13" spans="1:28" ht="27" customHeight="1" thickBot="1">
      <c r="A13" s="353"/>
      <c r="B13" s="165"/>
      <c r="C13" s="101"/>
      <c r="D13" s="102"/>
      <c r="E13" s="103"/>
      <c r="F13" s="104"/>
      <c r="G13" s="104"/>
      <c r="H13" s="104"/>
      <c r="I13" s="105"/>
      <c r="J13" s="105"/>
      <c r="K13" s="105"/>
      <c r="L13" s="104"/>
      <c r="M13" s="104"/>
      <c r="N13" s="105"/>
      <c r="O13" s="105"/>
      <c r="P13" s="105"/>
      <c r="Q13" s="105"/>
      <c r="R13" s="104"/>
      <c r="S13" s="104"/>
      <c r="T13" s="104"/>
      <c r="U13" s="104"/>
      <c r="V13" s="105"/>
      <c r="W13" s="105"/>
      <c r="X13" s="105"/>
      <c r="Y13" s="106"/>
      <c r="Z13" s="40">
        <f t="shared" si="1"/>
        <v>0</v>
      </c>
      <c r="AA13" s="41" t="str">
        <f>_xlfn.IFNA(VLOOKUP(C13,'Cost Codes 2019'!A8:H471,8),"")</f>
        <v/>
      </c>
      <c r="AB13" s="80" t="str">
        <f t="shared" si="2"/>
        <v/>
      </c>
    </row>
    <row r="14" spans="1:28" ht="27" customHeight="1" thickBot="1">
      <c r="A14" s="353"/>
      <c r="B14" s="165"/>
      <c r="C14" s="101"/>
      <c r="D14" s="102"/>
      <c r="E14" s="103"/>
      <c r="F14" s="104"/>
      <c r="G14" s="104"/>
      <c r="H14" s="104"/>
      <c r="I14" s="105"/>
      <c r="J14" s="105"/>
      <c r="K14" s="105"/>
      <c r="L14" s="104"/>
      <c r="M14" s="104"/>
      <c r="N14" s="105"/>
      <c r="O14" s="105"/>
      <c r="P14" s="105"/>
      <c r="Q14" s="105"/>
      <c r="R14" s="104"/>
      <c r="S14" s="104"/>
      <c r="T14" s="104"/>
      <c r="U14" s="104"/>
      <c r="V14" s="105"/>
      <c r="W14" s="105"/>
      <c r="X14" s="105"/>
      <c r="Y14" s="106"/>
      <c r="Z14" s="40">
        <f t="shared" si="1"/>
        <v>0</v>
      </c>
      <c r="AA14" s="41" t="str">
        <f>_xlfn.IFNA(VLOOKUP(C14,'Cost Codes 2019'!A9:H472,8),"")</f>
        <v/>
      </c>
      <c r="AB14" s="80"/>
    </row>
    <row r="15" spans="1:28" ht="27" customHeight="1" thickBot="1">
      <c r="A15" s="353"/>
      <c r="B15" s="165"/>
      <c r="C15" s="101"/>
      <c r="D15" s="102"/>
      <c r="E15" s="103"/>
      <c r="F15" s="104"/>
      <c r="G15" s="104"/>
      <c r="H15" s="104"/>
      <c r="I15" s="105"/>
      <c r="J15" s="105"/>
      <c r="K15" s="105"/>
      <c r="L15" s="104"/>
      <c r="M15" s="104"/>
      <c r="N15" s="105"/>
      <c r="O15" s="105"/>
      <c r="P15" s="105"/>
      <c r="Q15" s="105"/>
      <c r="R15" s="104"/>
      <c r="S15" s="104"/>
      <c r="T15" s="104"/>
      <c r="U15" s="104"/>
      <c r="V15" s="105"/>
      <c r="W15" s="105"/>
      <c r="X15" s="105"/>
      <c r="Y15" s="106"/>
      <c r="Z15" s="40">
        <f t="shared" si="1"/>
        <v>0</v>
      </c>
      <c r="AA15" s="41" t="str">
        <f>_xlfn.IFNA(VLOOKUP(C15,'Cost Codes 2019'!A10:H473,8),"")</f>
        <v/>
      </c>
      <c r="AB15" s="80"/>
    </row>
    <row r="16" spans="1:28" ht="27" customHeight="1" thickBot="1">
      <c r="A16" s="353"/>
      <c r="B16" s="165"/>
      <c r="C16" s="101"/>
      <c r="D16" s="102"/>
      <c r="E16" s="103"/>
      <c r="F16" s="104"/>
      <c r="G16" s="104"/>
      <c r="H16" s="104"/>
      <c r="I16" s="105"/>
      <c r="J16" s="105"/>
      <c r="K16" s="105"/>
      <c r="L16" s="104"/>
      <c r="M16" s="104"/>
      <c r="N16" s="105"/>
      <c r="O16" s="105"/>
      <c r="P16" s="105"/>
      <c r="Q16" s="105"/>
      <c r="R16" s="104"/>
      <c r="S16" s="104"/>
      <c r="T16" s="104"/>
      <c r="U16" s="104"/>
      <c r="V16" s="105"/>
      <c r="W16" s="105"/>
      <c r="X16" s="105"/>
      <c r="Y16" s="106"/>
      <c r="Z16" s="40">
        <f t="shared" si="1"/>
        <v>0</v>
      </c>
      <c r="AA16" s="41" t="str">
        <f>_xlfn.IFNA(VLOOKUP(C16,'Cost Codes 2019'!A11:H474,8),"")</f>
        <v/>
      </c>
      <c r="AB16" s="80"/>
    </row>
    <row r="17" spans="1:28" ht="27" customHeight="1" thickBot="1">
      <c r="A17" s="353"/>
      <c r="B17" s="165"/>
      <c r="C17" s="101"/>
      <c r="D17" s="102"/>
      <c r="E17" s="103"/>
      <c r="F17" s="104"/>
      <c r="G17" s="104"/>
      <c r="H17" s="104"/>
      <c r="I17" s="105"/>
      <c r="J17" s="105"/>
      <c r="K17" s="105"/>
      <c r="L17" s="104"/>
      <c r="M17" s="104"/>
      <c r="N17" s="105"/>
      <c r="O17" s="105"/>
      <c r="P17" s="105"/>
      <c r="Q17" s="105"/>
      <c r="R17" s="104"/>
      <c r="S17" s="104"/>
      <c r="T17" s="104"/>
      <c r="U17" s="104"/>
      <c r="V17" s="105"/>
      <c r="W17" s="105"/>
      <c r="X17" s="105"/>
      <c r="Y17" s="106"/>
      <c r="Z17" s="40">
        <f t="shared" si="1"/>
        <v>0</v>
      </c>
      <c r="AA17" s="41" t="str">
        <f>_xlfn.IFNA(VLOOKUP(C17,'Cost Codes 2019'!A12:H475,8),"")</f>
        <v/>
      </c>
      <c r="AB17" s="80" t="str">
        <f t="shared" si="2"/>
        <v/>
      </c>
    </row>
    <row r="18" spans="1:28" ht="27" customHeight="1" thickBot="1">
      <c r="A18" s="353"/>
      <c r="B18" s="165"/>
      <c r="C18" s="101"/>
      <c r="D18" s="102"/>
      <c r="E18" s="103"/>
      <c r="F18" s="104"/>
      <c r="G18" s="104"/>
      <c r="H18" s="104"/>
      <c r="I18" s="105"/>
      <c r="J18" s="105"/>
      <c r="K18" s="105"/>
      <c r="L18" s="104"/>
      <c r="M18" s="104"/>
      <c r="N18" s="105"/>
      <c r="O18" s="105"/>
      <c r="P18" s="105"/>
      <c r="Q18" s="105"/>
      <c r="R18" s="104"/>
      <c r="S18" s="104"/>
      <c r="T18" s="104"/>
      <c r="U18" s="104"/>
      <c r="V18" s="105"/>
      <c r="W18" s="105"/>
      <c r="X18" s="105"/>
      <c r="Y18" s="106"/>
      <c r="Z18" s="40">
        <f t="shared" si="1"/>
        <v>0</v>
      </c>
      <c r="AA18" s="41" t="str">
        <f>_xlfn.IFNA(VLOOKUP(C18,'Cost Codes 2019'!A13:H476,8),"")</f>
        <v/>
      </c>
      <c r="AB18" s="80" t="str">
        <f t="shared" si="2"/>
        <v/>
      </c>
    </row>
    <row r="19" spans="1:28" ht="27" customHeight="1" thickBot="1">
      <c r="A19" s="353"/>
      <c r="B19" s="165"/>
      <c r="C19" s="101"/>
      <c r="D19" s="102"/>
      <c r="E19" s="103"/>
      <c r="F19" s="104"/>
      <c r="G19" s="104"/>
      <c r="H19" s="104"/>
      <c r="I19" s="105"/>
      <c r="J19" s="105"/>
      <c r="K19" s="105"/>
      <c r="L19" s="104"/>
      <c r="M19" s="104"/>
      <c r="N19" s="105"/>
      <c r="O19" s="105"/>
      <c r="P19" s="105"/>
      <c r="Q19" s="105"/>
      <c r="R19" s="104"/>
      <c r="S19" s="104"/>
      <c r="T19" s="104"/>
      <c r="U19" s="104"/>
      <c r="V19" s="105"/>
      <c r="W19" s="105"/>
      <c r="X19" s="105"/>
      <c r="Y19" s="106"/>
      <c r="Z19" s="40">
        <f t="shared" si="1"/>
        <v>0</v>
      </c>
      <c r="AA19" s="41" t="str">
        <f>_xlfn.IFNA(VLOOKUP(C19,'Cost Codes 2019'!A14:H477,8),"")</f>
        <v/>
      </c>
      <c r="AB19" s="80" t="str">
        <f t="shared" si="2"/>
        <v/>
      </c>
    </row>
    <row r="20" spans="1:28" ht="27" customHeight="1" thickBot="1">
      <c r="A20" s="353"/>
      <c r="B20" s="165"/>
      <c r="C20" s="101"/>
      <c r="D20" s="102"/>
      <c r="E20" s="103"/>
      <c r="F20" s="104"/>
      <c r="G20" s="104"/>
      <c r="H20" s="104"/>
      <c r="I20" s="105"/>
      <c r="J20" s="105"/>
      <c r="K20" s="105"/>
      <c r="L20" s="104"/>
      <c r="M20" s="104"/>
      <c r="N20" s="105"/>
      <c r="O20" s="105"/>
      <c r="P20" s="105"/>
      <c r="Q20" s="105"/>
      <c r="R20" s="104"/>
      <c r="S20" s="104"/>
      <c r="T20" s="104"/>
      <c r="U20" s="104"/>
      <c r="V20" s="105"/>
      <c r="W20" s="105"/>
      <c r="X20" s="105"/>
      <c r="Y20" s="106"/>
      <c r="Z20" s="40">
        <f t="shared" si="1"/>
        <v>0</v>
      </c>
      <c r="AA20" s="41" t="str">
        <f>_xlfn.IFNA(VLOOKUP(C20,'Cost Codes 2019'!A15:H478,8),"")</f>
        <v/>
      </c>
      <c r="AB20" s="80" t="str">
        <f t="shared" si="2"/>
        <v/>
      </c>
    </row>
    <row r="21" spans="1:28" ht="27" customHeight="1" thickBot="1">
      <c r="A21" s="353"/>
      <c r="B21" s="165"/>
      <c r="C21" s="101"/>
      <c r="D21" s="102"/>
      <c r="E21" s="103"/>
      <c r="F21" s="104"/>
      <c r="G21" s="104"/>
      <c r="H21" s="104"/>
      <c r="I21" s="105"/>
      <c r="J21" s="105"/>
      <c r="K21" s="105"/>
      <c r="L21" s="104"/>
      <c r="M21" s="104"/>
      <c r="N21" s="105"/>
      <c r="O21" s="105"/>
      <c r="P21" s="105"/>
      <c r="Q21" s="105"/>
      <c r="R21" s="104"/>
      <c r="S21" s="104"/>
      <c r="T21" s="104"/>
      <c r="U21" s="104"/>
      <c r="V21" s="105"/>
      <c r="W21" s="105"/>
      <c r="X21" s="105"/>
      <c r="Y21" s="106"/>
      <c r="Z21" s="40">
        <f t="shared" si="1"/>
        <v>0</v>
      </c>
      <c r="AA21" s="41" t="str">
        <f>_xlfn.IFNA(VLOOKUP(C21,'Cost Codes 2019'!A16:H479,8),"")</f>
        <v/>
      </c>
      <c r="AB21" s="80" t="str">
        <f t="shared" si="2"/>
        <v/>
      </c>
    </row>
    <row r="22" spans="1:28" ht="27" customHeight="1" thickBot="1">
      <c r="A22" s="353"/>
      <c r="B22" s="165"/>
      <c r="C22" s="101"/>
      <c r="D22" s="102"/>
      <c r="E22" s="103"/>
      <c r="F22" s="104"/>
      <c r="G22" s="104"/>
      <c r="H22" s="104"/>
      <c r="I22" s="105"/>
      <c r="J22" s="105"/>
      <c r="K22" s="105"/>
      <c r="L22" s="104"/>
      <c r="M22" s="104"/>
      <c r="N22" s="105"/>
      <c r="O22" s="105"/>
      <c r="P22" s="105"/>
      <c r="Q22" s="105"/>
      <c r="R22" s="104"/>
      <c r="S22" s="104"/>
      <c r="T22" s="104"/>
      <c r="U22" s="104"/>
      <c r="V22" s="105"/>
      <c r="W22" s="105"/>
      <c r="X22" s="105"/>
      <c r="Y22" s="106"/>
      <c r="Z22" s="40">
        <f t="shared" si="1"/>
        <v>0</v>
      </c>
      <c r="AA22" s="41" t="str">
        <f>_xlfn.IFNA(VLOOKUP(C22,'Cost Codes 2019'!A17:H480,8),"")</f>
        <v/>
      </c>
      <c r="AB22" s="80" t="str">
        <f t="shared" si="2"/>
        <v/>
      </c>
    </row>
    <row r="23" spans="1:28" ht="27" customHeight="1" thickBot="1">
      <c r="A23" s="353"/>
      <c r="B23" s="165"/>
      <c r="C23" s="101"/>
      <c r="D23" s="102"/>
      <c r="E23" s="103"/>
      <c r="F23" s="104"/>
      <c r="G23" s="104"/>
      <c r="H23" s="104"/>
      <c r="I23" s="105"/>
      <c r="J23" s="105"/>
      <c r="K23" s="105"/>
      <c r="L23" s="104"/>
      <c r="M23" s="104"/>
      <c r="N23" s="105"/>
      <c r="O23" s="105"/>
      <c r="P23" s="105"/>
      <c r="Q23" s="105"/>
      <c r="R23" s="104"/>
      <c r="S23" s="104"/>
      <c r="T23" s="104"/>
      <c r="U23" s="104"/>
      <c r="V23" s="105"/>
      <c r="W23" s="105"/>
      <c r="X23" s="105"/>
      <c r="Y23" s="106"/>
      <c r="Z23" s="40">
        <f t="shared" si="1"/>
        <v>0</v>
      </c>
      <c r="AA23" s="41" t="str">
        <f>_xlfn.IFNA(VLOOKUP(C23,'Cost Codes 2019'!A18:H481,8),"")</f>
        <v/>
      </c>
      <c r="AB23" s="80" t="str">
        <f t="shared" si="2"/>
        <v/>
      </c>
    </row>
    <row r="24" spans="1:28" ht="27" customHeight="1" thickBot="1">
      <c r="A24" s="353"/>
      <c r="B24" s="165"/>
      <c r="C24" s="101"/>
      <c r="D24" s="102"/>
      <c r="E24" s="103"/>
      <c r="F24" s="104"/>
      <c r="G24" s="104"/>
      <c r="H24" s="104"/>
      <c r="I24" s="105"/>
      <c r="J24" s="105"/>
      <c r="K24" s="105"/>
      <c r="L24" s="104"/>
      <c r="M24" s="104"/>
      <c r="N24" s="105"/>
      <c r="O24" s="105"/>
      <c r="P24" s="105"/>
      <c r="Q24" s="105"/>
      <c r="R24" s="104"/>
      <c r="S24" s="104"/>
      <c r="T24" s="104"/>
      <c r="U24" s="104"/>
      <c r="V24" s="105"/>
      <c r="W24" s="105"/>
      <c r="X24" s="105"/>
      <c r="Y24" s="106"/>
      <c r="Z24" s="40">
        <f t="shared" si="1"/>
        <v>0</v>
      </c>
      <c r="AA24" s="41" t="str">
        <f>_xlfn.IFNA(VLOOKUP(C24,'Cost Codes 2019'!A19:H482,8),"")</f>
        <v/>
      </c>
      <c r="AB24" s="80" t="str">
        <f t="shared" si="2"/>
        <v/>
      </c>
    </row>
    <row r="25" spans="1:28" ht="27" customHeight="1" thickBot="1">
      <c r="A25" s="353"/>
      <c r="B25" s="165"/>
      <c r="C25" s="101"/>
      <c r="D25" s="102"/>
      <c r="E25" s="103"/>
      <c r="F25" s="104"/>
      <c r="G25" s="104"/>
      <c r="H25" s="104"/>
      <c r="I25" s="105"/>
      <c r="J25" s="105"/>
      <c r="K25" s="105"/>
      <c r="L25" s="104"/>
      <c r="M25" s="104"/>
      <c r="N25" s="105"/>
      <c r="O25" s="105"/>
      <c r="P25" s="105"/>
      <c r="Q25" s="105"/>
      <c r="R25" s="104"/>
      <c r="S25" s="104"/>
      <c r="T25" s="104"/>
      <c r="U25" s="104"/>
      <c r="V25" s="105"/>
      <c r="W25" s="105"/>
      <c r="X25" s="105"/>
      <c r="Y25" s="106"/>
      <c r="Z25" s="40">
        <f t="shared" si="1"/>
        <v>0</v>
      </c>
      <c r="AA25" s="41" t="str">
        <f>_xlfn.IFNA(VLOOKUP(C25,'Cost Codes 2019'!A20:H483,8),"")</f>
        <v/>
      </c>
      <c r="AB25" s="80" t="str">
        <f t="shared" si="2"/>
        <v/>
      </c>
    </row>
    <row r="26" spans="1:28" ht="27" customHeight="1" thickBot="1">
      <c r="A26" s="353"/>
      <c r="B26" s="165"/>
      <c r="C26" s="101"/>
      <c r="D26" s="102"/>
      <c r="E26" s="103"/>
      <c r="F26" s="104"/>
      <c r="G26" s="104"/>
      <c r="H26" s="104"/>
      <c r="I26" s="105"/>
      <c r="J26" s="105"/>
      <c r="K26" s="105"/>
      <c r="L26" s="104"/>
      <c r="M26" s="104"/>
      <c r="N26" s="105"/>
      <c r="O26" s="105"/>
      <c r="P26" s="105"/>
      <c r="Q26" s="105"/>
      <c r="R26" s="104"/>
      <c r="S26" s="104"/>
      <c r="T26" s="104"/>
      <c r="U26" s="104"/>
      <c r="V26" s="105"/>
      <c r="W26" s="105"/>
      <c r="X26" s="105"/>
      <c r="Y26" s="106"/>
      <c r="Z26" s="40">
        <f t="shared" si="1"/>
        <v>0</v>
      </c>
      <c r="AA26" s="41" t="str">
        <f>_xlfn.IFNA(VLOOKUP(C26,'Cost Codes 2019'!A21:H484,8),"")</f>
        <v/>
      </c>
      <c r="AB26" s="80" t="str">
        <f t="shared" si="2"/>
        <v/>
      </c>
    </row>
    <row r="27" spans="1:28" ht="27" customHeight="1" thickBot="1">
      <c r="A27" s="353"/>
      <c r="B27" s="165"/>
      <c r="C27" s="101"/>
      <c r="D27" s="102"/>
      <c r="E27" s="103"/>
      <c r="F27" s="104"/>
      <c r="G27" s="104"/>
      <c r="H27" s="104"/>
      <c r="I27" s="105"/>
      <c r="J27" s="105"/>
      <c r="K27" s="105"/>
      <c r="L27" s="104"/>
      <c r="M27" s="104"/>
      <c r="N27" s="105"/>
      <c r="O27" s="105"/>
      <c r="P27" s="105"/>
      <c r="Q27" s="105"/>
      <c r="R27" s="104"/>
      <c r="S27" s="104"/>
      <c r="T27" s="104"/>
      <c r="U27" s="104"/>
      <c r="V27" s="105"/>
      <c r="W27" s="105"/>
      <c r="X27" s="105"/>
      <c r="Y27" s="106"/>
      <c r="Z27" s="40">
        <f t="shared" si="1"/>
        <v>0</v>
      </c>
      <c r="AA27" s="41" t="str">
        <f>_xlfn.IFNA(VLOOKUP(C27,'Cost Codes 2019'!A22:H485,8),"")</f>
        <v/>
      </c>
      <c r="AB27" s="80" t="str">
        <f t="shared" si="2"/>
        <v/>
      </c>
    </row>
    <row r="28" spans="1:28" ht="27" customHeight="1" thickBot="1">
      <c r="A28" s="353"/>
      <c r="B28" s="165"/>
      <c r="C28" s="101"/>
      <c r="D28" s="102"/>
      <c r="E28" s="103"/>
      <c r="F28" s="104"/>
      <c r="G28" s="104"/>
      <c r="H28" s="104"/>
      <c r="I28" s="105"/>
      <c r="J28" s="105"/>
      <c r="K28" s="105"/>
      <c r="L28" s="104"/>
      <c r="M28" s="104"/>
      <c r="N28" s="105"/>
      <c r="O28" s="105"/>
      <c r="P28" s="105"/>
      <c r="Q28" s="105"/>
      <c r="R28" s="104"/>
      <c r="S28" s="104"/>
      <c r="T28" s="104"/>
      <c r="U28" s="104"/>
      <c r="V28" s="105"/>
      <c r="W28" s="105"/>
      <c r="X28" s="105"/>
      <c r="Y28" s="106"/>
      <c r="Z28" s="40">
        <f t="shared" si="1"/>
        <v>0</v>
      </c>
      <c r="AA28" s="41" t="str">
        <f>_xlfn.IFNA(VLOOKUP(C28,'Cost Codes 2019'!A23:H486,8),"")</f>
        <v/>
      </c>
      <c r="AB28" s="80" t="str">
        <f t="shared" si="2"/>
        <v/>
      </c>
    </row>
    <row r="29" spans="1:28" ht="27" customHeight="1" thickBot="1">
      <c r="A29" s="353"/>
      <c r="B29" s="165"/>
      <c r="C29" s="101"/>
      <c r="D29" s="102"/>
      <c r="E29" s="103"/>
      <c r="F29" s="104"/>
      <c r="G29" s="104"/>
      <c r="H29" s="104"/>
      <c r="I29" s="105"/>
      <c r="J29" s="105"/>
      <c r="K29" s="105"/>
      <c r="L29" s="104"/>
      <c r="M29" s="104"/>
      <c r="N29" s="105"/>
      <c r="O29" s="105"/>
      <c r="P29" s="105"/>
      <c r="Q29" s="105"/>
      <c r="R29" s="104"/>
      <c r="S29" s="104"/>
      <c r="T29" s="104"/>
      <c r="U29" s="104"/>
      <c r="V29" s="105"/>
      <c r="W29" s="105"/>
      <c r="X29" s="105"/>
      <c r="Y29" s="106"/>
      <c r="Z29" s="40">
        <f t="shared" si="1"/>
        <v>0</v>
      </c>
      <c r="AA29" s="41" t="str">
        <f>_xlfn.IFNA(VLOOKUP(C29,'Cost Codes 2019'!A24:H487,8),"")</f>
        <v/>
      </c>
      <c r="AB29" s="80" t="str">
        <f t="shared" si="2"/>
        <v/>
      </c>
    </row>
    <row r="30" spans="1:28" ht="27" customHeight="1" thickBot="1">
      <c r="A30" s="354"/>
      <c r="B30" s="166"/>
      <c r="C30" s="167"/>
      <c r="D30" s="168"/>
      <c r="E30" s="169"/>
      <c r="F30" s="170"/>
      <c r="G30" s="170"/>
      <c r="H30" s="170"/>
      <c r="I30" s="171"/>
      <c r="J30" s="171"/>
      <c r="K30" s="171"/>
      <c r="L30" s="170"/>
      <c r="M30" s="170"/>
      <c r="N30" s="171"/>
      <c r="O30" s="171"/>
      <c r="P30" s="171"/>
      <c r="Q30" s="171"/>
      <c r="R30" s="170"/>
      <c r="S30" s="170"/>
      <c r="T30" s="170"/>
      <c r="U30" s="170"/>
      <c r="V30" s="171"/>
      <c r="W30" s="171"/>
      <c r="X30" s="171"/>
      <c r="Y30" s="172"/>
      <c r="Z30" s="40">
        <f t="shared" si="1"/>
        <v>0</v>
      </c>
      <c r="AA30" s="41" t="str">
        <f>_xlfn.IFNA(VLOOKUP(C30,'Cost Codes 2019'!A25:H488,8),"")</f>
        <v/>
      </c>
      <c r="AB30" s="80" t="str">
        <f t="shared" si="2"/>
        <v/>
      </c>
    </row>
    <row r="31" spans="1:28" ht="6" customHeight="1" thickBot="1">
      <c r="A31" s="43"/>
      <c r="B31" s="44"/>
      <c r="C31" s="44"/>
      <c r="D31" s="45"/>
      <c r="E31" s="45"/>
      <c r="F31" s="45"/>
      <c r="G31" s="45"/>
      <c r="H31" s="45"/>
      <c r="I31" s="45"/>
      <c r="J31" s="45"/>
      <c r="K31" s="45"/>
      <c r="L31" s="45"/>
      <c r="M31" s="45"/>
      <c r="N31" s="45"/>
      <c r="O31" s="45"/>
      <c r="P31" s="45"/>
      <c r="Q31" s="45"/>
      <c r="R31" s="45"/>
      <c r="S31" s="45"/>
      <c r="T31" s="45"/>
      <c r="U31" s="45"/>
      <c r="V31" s="45"/>
      <c r="W31" s="45"/>
      <c r="X31" s="45"/>
      <c r="Y31" s="45"/>
      <c r="Z31" s="44"/>
      <c r="AA31" s="44"/>
      <c r="AB31" s="81"/>
    </row>
    <row r="32" spans="1:28" s="1" customFormat="1" ht="26.1" customHeight="1" thickBot="1">
      <c r="A32" s="358" t="s">
        <v>8</v>
      </c>
      <c r="B32" s="359"/>
      <c r="C32" s="359"/>
      <c r="D32" s="359"/>
      <c r="E32" s="359"/>
      <c r="F32" s="359"/>
      <c r="G32" s="359"/>
      <c r="H32" s="359"/>
      <c r="I32" s="359"/>
      <c r="J32" s="359"/>
      <c r="K32" s="359"/>
      <c r="L32" s="359"/>
      <c r="M32" s="359"/>
      <c r="N32" s="359"/>
      <c r="O32" s="359"/>
      <c r="P32" s="359"/>
      <c r="Q32" s="359"/>
      <c r="R32" s="360"/>
      <c r="S32" s="360"/>
      <c r="T32" s="360"/>
      <c r="U32" s="360"/>
      <c r="V32" s="360"/>
      <c r="W32" s="360"/>
      <c r="X32" s="360"/>
      <c r="Y32" s="360"/>
      <c r="Z32" s="360"/>
      <c r="AA32" s="360"/>
      <c r="AB32" s="361"/>
    </row>
    <row r="33" spans="1:28" ht="43.35" customHeight="1" thickBot="1">
      <c r="A33" s="364" t="s">
        <v>9</v>
      </c>
      <c r="B33" s="365"/>
      <c r="C33" s="365"/>
      <c r="D33" s="366"/>
      <c r="E33" s="364" t="s">
        <v>10</v>
      </c>
      <c r="F33" s="365"/>
      <c r="G33" s="365"/>
      <c r="H33" s="365"/>
      <c r="I33" s="365"/>
      <c r="J33" s="365"/>
      <c r="K33" s="365"/>
      <c r="L33" s="365"/>
      <c r="M33" s="365"/>
      <c r="N33" s="365"/>
      <c r="O33" s="365"/>
      <c r="P33" s="365"/>
      <c r="Q33" s="365"/>
      <c r="R33" s="369" t="s">
        <v>11</v>
      </c>
      <c r="S33" s="369"/>
      <c r="T33" s="369"/>
      <c r="U33" s="369"/>
      <c r="V33" s="369"/>
      <c r="W33" s="369"/>
      <c r="X33" s="369"/>
      <c r="Y33" s="369"/>
      <c r="Z33" s="369"/>
      <c r="AA33" s="369"/>
      <c r="AB33" s="84">
        <f>SUM(AB7:AB30)</f>
        <v>0</v>
      </c>
    </row>
    <row r="34" spans="1:28" ht="28.35" customHeight="1"/>
    <row r="35" spans="1:28" ht="28.35" customHeight="1"/>
    <row r="36" spans="1:28" ht="28.35" customHeight="1"/>
    <row r="37" spans="1:28" ht="28.35" customHeight="1"/>
    <row r="38" spans="1:28" ht="28.35" customHeight="1"/>
    <row r="39" spans="1:28" ht="28.35" customHeight="1"/>
    <row r="40" spans="1:28" ht="28.35" customHeight="1"/>
    <row r="41" spans="1:28" ht="28.35" customHeight="1"/>
    <row r="42" spans="1:28" ht="28.35" customHeight="1"/>
    <row r="43" spans="1:28" ht="28.35" customHeight="1"/>
    <row r="44" spans="1:28" ht="28.35" customHeight="1"/>
    <row r="45" spans="1:28" ht="28.35" customHeight="1"/>
    <row r="46" spans="1:28" ht="28.35" customHeight="1"/>
    <row r="47" spans="1:28" ht="28.35" customHeight="1"/>
    <row r="48" spans="1:28" ht="28.35" customHeight="1"/>
    <row r="49" ht="28.35" customHeight="1"/>
    <row r="50" ht="28.35" customHeight="1"/>
    <row r="51" ht="28.35" customHeight="1"/>
    <row r="52" ht="28.35" customHeight="1"/>
    <row r="53" ht="28.35" customHeight="1"/>
    <row r="54" ht="28.35" customHeight="1"/>
    <row r="55" ht="28.35" customHeight="1"/>
  </sheetData>
  <sheetProtection sheet="1" objects="1" scenarios="1" insertRows="0"/>
  <protectedRanges>
    <protectedRange algorithmName="SHA-512" hashValue="0CuqSmhTGuYZdn4Szli2nRmu9fKB3vFCCws03vhVzM4fVIsv2M4UY8shnuc4bkU1kEF6anvSx+ygW/WG/E/yWQ==" saltValue="gXlV+n9FQ4dh+VBR0U8TzA==" spinCount="100000" sqref="AA33:AB33 Z1:AA1 R1:W1 L1:O1 A1:J1 A31:AB32 A3:AB5 R33 AB7:AB30 Z7:Z30" name="Range1"/>
  </protectedRanges>
  <mergeCells count="17">
    <mergeCell ref="A7:A30"/>
    <mergeCell ref="A32:AB32"/>
    <mergeCell ref="A33:D33"/>
    <mergeCell ref="E33:Q33"/>
    <mergeCell ref="R33:AA33"/>
    <mergeCell ref="AA1:AB1"/>
    <mergeCell ref="A2:C2"/>
    <mergeCell ref="D2:Y2"/>
    <mergeCell ref="Z2:AB2"/>
    <mergeCell ref="A4:B4"/>
    <mergeCell ref="C4:C5"/>
    <mergeCell ref="D4:D5"/>
    <mergeCell ref="E4:Y4"/>
    <mergeCell ref="Z4:Z5"/>
    <mergeCell ref="AA4:AA5"/>
    <mergeCell ref="AB4:AB5"/>
    <mergeCell ref="A5:B5"/>
  </mergeCells>
  <printOptions horizontalCentered="1"/>
  <pageMargins left="0.7" right="0.7" top="0.75" bottom="0.75" header="0.3" footer="0.3"/>
  <pageSetup scale="55" orientation="landscape" r:id="rId1"/>
  <headerFooter>
    <oddFooter>&amp;L&amp;A&amp;CPage &amp;P of &amp;N&amp;R&amp;G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73CED3"/>
  </sheetPr>
  <dimension ref="A1:P27"/>
  <sheetViews>
    <sheetView showGridLines="0" zoomScale="85" zoomScaleNormal="85" zoomScaleSheetLayoutView="40" workbookViewId="0">
      <selection activeCell="B7" sqref="B7"/>
    </sheetView>
  </sheetViews>
  <sheetFormatPr defaultRowHeight="15"/>
  <cols>
    <col min="1" max="1" width="3.140625" customWidth="1"/>
    <col min="2" max="2" width="33.5703125" customWidth="1"/>
    <col min="3" max="3" width="12.140625" customWidth="1"/>
    <col min="4" max="4" width="11.140625" customWidth="1"/>
    <col min="5" max="6" width="11.7109375" customWidth="1"/>
    <col min="7" max="7" width="12" customWidth="1"/>
    <col min="8" max="8" width="11" customWidth="1"/>
    <col min="9" max="9" width="12.85546875" customWidth="1"/>
  </cols>
  <sheetData>
    <row r="1" spans="1:16" s="119" customFormat="1" ht="18.75">
      <c r="A1" s="116" t="s">
        <v>39</v>
      </c>
      <c r="B1" s="116"/>
      <c r="C1" s="116"/>
      <c r="D1" s="116"/>
      <c r="E1" s="117"/>
      <c r="F1" s="117"/>
      <c r="G1" s="116"/>
      <c r="H1" s="118"/>
      <c r="I1" s="296" t="str">
        <f>IF(Summary!I1=0,"",Summary!I1)</f>
        <v/>
      </c>
      <c r="J1" s="296"/>
    </row>
    <row r="2" spans="1:16" ht="21.6" customHeight="1">
      <c r="A2" s="296" t="str">
        <f>+Summary!A2</f>
        <v xml:space="preserve"> Applicant: </v>
      </c>
      <c r="B2" s="296"/>
      <c r="C2" s="296"/>
      <c r="D2" s="297" t="str">
        <f>+Summary!E2</f>
        <v xml:space="preserve">Activity: </v>
      </c>
      <c r="E2" s="297"/>
      <c r="F2" s="297"/>
      <c r="G2" s="297"/>
      <c r="H2" s="297"/>
      <c r="I2" s="296" t="str">
        <f>+Summary!H2</f>
        <v xml:space="preserve"> Project Ref #: </v>
      </c>
      <c r="J2" s="296"/>
    </row>
    <row r="3" spans="1:16" ht="4.3499999999999996" customHeight="1">
      <c r="A3" s="383"/>
      <c r="B3" s="383"/>
      <c r="C3" s="383"/>
      <c r="D3" s="383"/>
      <c r="E3" s="383"/>
      <c r="F3" s="383"/>
      <c r="G3" s="383"/>
      <c r="H3" s="383"/>
      <c r="I3" s="383"/>
      <c r="J3" s="383"/>
    </row>
    <row r="4" spans="1:16" ht="18.600000000000001" customHeight="1">
      <c r="A4" s="380" t="s">
        <v>1</v>
      </c>
      <c r="B4" s="380"/>
      <c r="C4" s="381" t="s">
        <v>2</v>
      </c>
      <c r="D4" s="381"/>
      <c r="E4" s="381" t="s">
        <v>3</v>
      </c>
      <c r="F4" s="381" t="s">
        <v>53</v>
      </c>
      <c r="G4" s="381" t="s">
        <v>54</v>
      </c>
      <c r="H4" s="381" t="s">
        <v>4</v>
      </c>
      <c r="I4" s="381" t="s">
        <v>5</v>
      </c>
      <c r="J4" s="380" t="s">
        <v>6</v>
      </c>
      <c r="L4" s="370" t="s">
        <v>1092</v>
      </c>
      <c r="M4" s="370"/>
      <c r="N4" s="370"/>
      <c r="O4" s="370"/>
      <c r="P4" s="370"/>
    </row>
    <row r="5" spans="1:16" ht="44.45" customHeight="1">
      <c r="A5" s="380"/>
      <c r="B5" s="380"/>
      <c r="C5" s="120" t="s">
        <v>7</v>
      </c>
      <c r="D5" s="121" t="s">
        <v>52</v>
      </c>
      <c r="E5" s="381"/>
      <c r="F5" s="381"/>
      <c r="G5" s="381"/>
      <c r="H5" s="381"/>
      <c r="I5" s="381"/>
      <c r="J5" s="380"/>
      <c r="L5" s="370"/>
      <c r="M5" s="370"/>
      <c r="N5" s="370"/>
      <c r="O5" s="370"/>
      <c r="P5" s="370"/>
    </row>
    <row r="6" spans="1:16" ht="6.95" customHeight="1">
      <c r="A6" s="383"/>
      <c r="B6" s="383"/>
      <c r="C6" s="383"/>
      <c r="D6" s="383"/>
      <c r="E6" s="383"/>
      <c r="F6" s="383"/>
      <c r="G6" s="383"/>
      <c r="H6" s="383"/>
      <c r="I6" s="383"/>
      <c r="J6" s="383"/>
      <c r="L6" s="370"/>
      <c r="M6" s="370"/>
      <c r="N6" s="370"/>
      <c r="O6" s="370"/>
      <c r="P6" s="370"/>
    </row>
    <row r="7" spans="1:16" ht="18" customHeight="1" thickBot="1">
      <c r="A7" s="173"/>
      <c r="B7" s="107"/>
      <c r="C7" s="108"/>
      <c r="D7" s="107"/>
      <c r="E7" s="109"/>
      <c r="F7" s="109"/>
      <c r="G7" s="110"/>
      <c r="H7" s="105"/>
      <c r="I7" s="42"/>
      <c r="J7" s="82">
        <f>I7*H7</f>
        <v>0</v>
      </c>
      <c r="L7" s="371"/>
      <c r="M7" s="371"/>
      <c r="N7" s="371"/>
      <c r="O7" s="371"/>
      <c r="P7" s="371"/>
    </row>
    <row r="8" spans="1:16" ht="18" customHeight="1">
      <c r="A8" s="174"/>
      <c r="B8" s="107"/>
      <c r="C8" s="108"/>
      <c r="D8" s="107"/>
      <c r="E8" s="111"/>
      <c r="F8" s="111"/>
      <c r="G8" s="112"/>
      <c r="H8" s="100"/>
      <c r="I8" s="42"/>
      <c r="J8" s="82">
        <f t="shared" ref="J8:J24" si="0">I8*H8</f>
        <v>0</v>
      </c>
    </row>
    <row r="9" spans="1:16" ht="18" customHeight="1">
      <c r="A9" s="174"/>
      <c r="B9" s="107"/>
      <c r="C9" s="107"/>
      <c r="D9" s="107"/>
      <c r="E9" s="109"/>
      <c r="F9" s="109"/>
      <c r="G9" s="113"/>
      <c r="H9" s="105"/>
      <c r="I9" s="42"/>
      <c r="J9" s="82">
        <f t="shared" si="0"/>
        <v>0</v>
      </c>
    </row>
    <row r="10" spans="1:16" ht="18" customHeight="1">
      <c r="A10" s="174"/>
      <c r="B10" s="107"/>
      <c r="C10" s="107"/>
      <c r="D10" s="107"/>
      <c r="E10" s="111"/>
      <c r="F10" s="111"/>
      <c r="G10" s="112"/>
      <c r="H10" s="100"/>
      <c r="I10" s="42"/>
      <c r="J10" s="82">
        <f t="shared" ref="J10" si="1">I10*H10</f>
        <v>0</v>
      </c>
    </row>
    <row r="11" spans="1:16" ht="18" customHeight="1">
      <c r="A11" s="174"/>
      <c r="B11" s="107"/>
      <c r="C11" s="107"/>
      <c r="D11" s="107"/>
      <c r="E11" s="111"/>
      <c r="F11" s="111"/>
      <c r="G11" s="112"/>
      <c r="H11" s="100"/>
      <c r="I11" s="42"/>
      <c r="J11" s="82">
        <f t="shared" si="0"/>
        <v>0</v>
      </c>
    </row>
    <row r="12" spans="1:16" ht="18" customHeight="1">
      <c r="A12" s="174"/>
      <c r="B12" s="114"/>
      <c r="C12" s="107"/>
      <c r="D12" s="107"/>
      <c r="E12" s="109"/>
      <c r="F12" s="109"/>
      <c r="G12" s="113"/>
      <c r="H12" s="105"/>
      <c r="I12" s="42"/>
      <c r="J12" s="82">
        <f t="shared" si="0"/>
        <v>0</v>
      </c>
    </row>
    <row r="13" spans="1:16" ht="18" customHeight="1">
      <c r="A13" s="174"/>
      <c r="B13" s="114"/>
      <c r="C13" s="107"/>
      <c r="D13" s="107"/>
      <c r="E13" s="111"/>
      <c r="F13" s="111"/>
      <c r="G13" s="112"/>
      <c r="H13" s="100"/>
      <c r="I13" s="42"/>
      <c r="J13" s="82">
        <f t="shared" si="0"/>
        <v>0</v>
      </c>
    </row>
    <row r="14" spans="1:16" ht="18" customHeight="1">
      <c r="A14" s="174"/>
      <c r="B14" s="107"/>
      <c r="C14" s="107"/>
      <c r="D14" s="107"/>
      <c r="E14" s="109"/>
      <c r="F14" s="109"/>
      <c r="G14" s="113"/>
      <c r="H14" s="105"/>
      <c r="I14" s="42"/>
      <c r="J14" s="82">
        <f t="shared" si="0"/>
        <v>0</v>
      </c>
    </row>
    <row r="15" spans="1:16" ht="18" customHeight="1">
      <c r="A15" s="174"/>
      <c r="B15" s="107"/>
      <c r="C15" s="107"/>
      <c r="D15" s="107"/>
      <c r="E15" s="111"/>
      <c r="F15" s="111"/>
      <c r="G15" s="112"/>
      <c r="H15" s="100"/>
      <c r="I15" s="42"/>
      <c r="J15" s="82">
        <f t="shared" si="0"/>
        <v>0</v>
      </c>
    </row>
    <row r="16" spans="1:16" ht="18" customHeight="1">
      <c r="A16" s="174"/>
      <c r="B16" s="114"/>
      <c r="C16" s="107"/>
      <c r="D16" s="107"/>
      <c r="E16" s="109"/>
      <c r="F16" s="109"/>
      <c r="G16" s="113"/>
      <c r="H16" s="105"/>
      <c r="I16" s="42"/>
      <c r="J16" s="82">
        <f t="shared" si="0"/>
        <v>0</v>
      </c>
    </row>
    <row r="17" spans="1:10" ht="18" customHeight="1">
      <c r="A17" s="174"/>
      <c r="B17" s="114"/>
      <c r="C17" s="107"/>
      <c r="D17" s="107"/>
      <c r="E17" s="111"/>
      <c r="F17" s="111"/>
      <c r="G17" s="112"/>
      <c r="H17" s="100"/>
      <c r="I17" s="42"/>
      <c r="J17" s="82">
        <f t="shared" si="0"/>
        <v>0</v>
      </c>
    </row>
    <row r="18" spans="1:10" ht="18" customHeight="1">
      <c r="A18" s="174"/>
      <c r="B18" s="114"/>
      <c r="C18" s="107"/>
      <c r="D18" s="107"/>
      <c r="E18" s="109"/>
      <c r="F18" s="109"/>
      <c r="G18" s="113"/>
      <c r="H18" s="105"/>
      <c r="I18" s="42"/>
      <c r="J18" s="82">
        <f t="shared" si="0"/>
        <v>0</v>
      </c>
    </row>
    <row r="19" spans="1:10" ht="18" customHeight="1">
      <c r="A19" s="174"/>
      <c r="B19" s="114"/>
      <c r="C19" s="107"/>
      <c r="D19" s="107"/>
      <c r="E19" s="111"/>
      <c r="F19" s="111"/>
      <c r="G19" s="112"/>
      <c r="H19" s="100"/>
      <c r="I19" s="42"/>
      <c r="J19" s="82">
        <f t="shared" si="0"/>
        <v>0</v>
      </c>
    </row>
    <row r="20" spans="1:10" ht="18" customHeight="1">
      <c r="A20" s="174"/>
      <c r="B20" s="114"/>
      <c r="C20" s="107"/>
      <c r="D20" s="107"/>
      <c r="E20" s="109"/>
      <c r="F20" s="109"/>
      <c r="G20" s="113"/>
      <c r="H20" s="105"/>
      <c r="I20" s="42"/>
      <c r="J20" s="82">
        <f t="shared" si="0"/>
        <v>0</v>
      </c>
    </row>
    <row r="21" spans="1:10" ht="18" customHeight="1">
      <c r="A21" s="174"/>
      <c r="B21" s="114"/>
      <c r="C21" s="107"/>
      <c r="D21" s="107"/>
      <c r="E21" s="111"/>
      <c r="F21" s="111"/>
      <c r="G21" s="112"/>
      <c r="H21" s="100"/>
      <c r="I21" s="42"/>
      <c r="J21" s="82">
        <f t="shared" si="0"/>
        <v>0</v>
      </c>
    </row>
    <row r="22" spans="1:10" ht="18" customHeight="1">
      <c r="A22" s="174"/>
      <c r="B22" s="107"/>
      <c r="C22" s="107"/>
      <c r="D22" s="107"/>
      <c r="E22" s="115"/>
      <c r="F22" s="115"/>
      <c r="G22" s="113"/>
      <c r="H22" s="105"/>
      <c r="I22" s="42"/>
      <c r="J22" s="82">
        <f t="shared" si="0"/>
        <v>0</v>
      </c>
    </row>
    <row r="23" spans="1:10" ht="18" customHeight="1">
      <c r="A23" s="174"/>
      <c r="B23" s="107"/>
      <c r="C23" s="107"/>
      <c r="D23" s="107"/>
      <c r="E23" s="115"/>
      <c r="F23" s="115"/>
      <c r="G23" s="113"/>
      <c r="H23" s="105"/>
      <c r="I23" s="42"/>
      <c r="J23" s="82">
        <f t="shared" si="0"/>
        <v>0</v>
      </c>
    </row>
    <row r="24" spans="1:10" ht="18" customHeight="1">
      <c r="A24" s="175"/>
      <c r="B24" s="107"/>
      <c r="C24" s="107"/>
      <c r="D24" s="107"/>
      <c r="E24" s="111"/>
      <c r="F24" s="111"/>
      <c r="G24" s="112"/>
      <c r="H24" s="100"/>
      <c r="I24" s="42"/>
      <c r="J24" s="82">
        <f t="shared" si="0"/>
        <v>0</v>
      </c>
    </row>
    <row r="25" spans="1:10" ht="18" customHeight="1">
      <c r="A25" s="383"/>
      <c r="B25" s="383"/>
      <c r="C25" s="383"/>
      <c r="D25" s="383"/>
      <c r="E25" s="383"/>
      <c r="F25" s="383"/>
      <c r="G25" s="383"/>
      <c r="H25" s="383"/>
      <c r="I25" s="383"/>
      <c r="J25" s="383"/>
    </row>
    <row r="26" spans="1:10">
      <c r="A26" s="379" t="s">
        <v>8</v>
      </c>
      <c r="B26" s="379"/>
      <c r="C26" s="379"/>
      <c r="D26" s="379"/>
      <c r="E26" s="379"/>
      <c r="F26" s="379"/>
      <c r="G26" s="379"/>
      <c r="H26" s="379"/>
      <c r="I26" s="379"/>
      <c r="J26" s="379"/>
    </row>
    <row r="27" spans="1:10" ht="34.9" customHeight="1">
      <c r="A27" s="378" t="s">
        <v>9</v>
      </c>
      <c r="B27" s="378"/>
      <c r="C27" s="378"/>
      <c r="D27" s="378"/>
      <c r="E27" s="378"/>
      <c r="F27" s="378" t="s">
        <v>10</v>
      </c>
      <c r="G27" s="378"/>
      <c r="H27" s="382" t="s">
        <v>11</v>
      </c>
      <c r="I27" s="382"/>
      <c r="J27" s="83">
        <f>SUM(J7:J24)</f>
        <v>0</v>
      </c>
    </row>
  </sheetData>
  <sheetProtection insertRows="0"/>
  <mergeCells count="20">
    <mergeCell ref="L4:P7"/>
    <mergeCell ref="A25:J25"/>
    <mergeCell ref="A3:J3"/>
    <mergeCell ref="A6:J6"/>
    <mergeCell ref="I1:J1"/>
    <mergeCell ref="A27:E27"/>
    <mergeCell ref="A26:J26"/>
    <mergeCell ref="D2:H2"/>
    <mergeCell ref="A2:C2"/>
    <mergeCell ref="A4:B5"/>
    <mergeCell ref="C4:D4"/>
    <mergeCell ref="E4:E5"/>
    <mergeCell ref="G4:G5"/>
    <mergeCell ref="H4:H5"/>
    <mergeCell ref="I4:I5"/>
    <mergeCell ref="J4:J5"/>
    <mergeCell ref="F4:F5"/>
    <mergeCell ref="I2:J2"/>
    <mergeCell ref="F27:G27"/>
    <mergeCell ref="H27:I27"/>
  </mergeCells>
  <printOptions horizontalCentered="1"/>
  <pageMargins left="0.25" right="0.25" top="0.75" bottom="1.1499999999999999" header="0.3" footer="0.3"/>
  <pageSetup scale="94" orientation="landscape" r:id="rId1"/>
  <headerFooter>
    <oddFooter>&amp;L&amp;A&amp;CPage &amp;P of &amp;N&amp;R&amp;G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464AF-8681-4A96-A381-9594FB1A3FB2}">
  <sheetPr>
    <tabColor rgb="FF73CED3"/>
  </sheetPr>
  <dimension ref="A1:J27"/>
  <sheetViews>
    <sheetView showGridLines="0" zoomScale="85" zoomScaleNormal="85" zoomScaleSheetLayoutView="40" workbookViewId="0">
      <selection activeCell="B7" sqref="B7"/>
    </sheetView>
  </sheetViews>
  <sheetFormatPr defaultRowHeight="15"/>
  <cols>
    <col min="1" max="1" width="3.140625" customWidth="1"/>
    <col min="2" max="2" width="33.5703125" customWidth="1"/>
    <col min="3" max="3" width="12.140625" customWidth="1"/>
    <col min="4" max="4" width="11.140625" customWidth="1"/>
    <col min="5" max="6" width="11.7109375" customWidth="1"/>
    <col min="7" max="7" width="12" customWidth="1"/>
    <col min="8" max="8" width="11" customWidth="1"/>
    <col min="9" max="9" width="12.85546875" customWidth="1"/>
  </cols>
  <sheetData>
    <row r="1" spans="1:10" s="119" customFormat="1" ht="18.75">
      <c r="A1" s="116" t="s">
        <v>39</v>
      </c>
      <c r="B1" s="116"/>
      <c r="C1" s="116"/>
      <c r="D1" s="116"/>
      <c r="E1" s="117"/>
      <c r="F1" s="117"/>
      <c r="G1" s="116"/>
      <c r="H1" s="118"/>
      <c r="I1" s="296" t="str">
        <f>IF(Summary!I1=0,"",Summary!I1)</f>
        <v/>
      </c>
      <c r="J1" s="296"/>
    </row>
    <row r="2" spans="1:10" ht="21.6" customHeight="1">
      <c r="A2" s="296" t="str">
        <f>+Summary!A2</f>
        <v xml:space="preserve"> Applicant: </v>
      </c>
      <c r="B2" s="296"/>
      <c r="C2" s="296"/>
      <c r="D2" s="297" t="str">
        <f>+Summary!E2</f>
        <v xml:space="preserve">Activity: </v>
      </c>
      <c r="E2" s="297"/>
      <c r="F2" s="297"/>
      <c r="G2" s="297"/>
      <c r="H2" s="297"/>
      <c r="I2" s="296" t="str">
        <f>+Summary!H2</f>
        <v xml:space="preserve"> Project Ref #: </v>
      </c>
      <c r="J2" s="296"/>
    </row>
    <row r="3" spans="1:10" ht="4.3499999999999996" customHeight="1">
      <c r="A3" s="383"/>
      <c r="B3" s="383"/>
      <c r="C3" s="383"/>
      <c r="D3" s="383"/>
      <c r="E3" s="383"/>
      <c r="F3" s="383"/>
      <c r="G3" s="383"/>
      <c r="H3" s="383"/>
      <c r="I3" s="383"/>
      <c r="J3" s="383"/>
    </row>
    <row r="4" spans="1:10" ht="18.600000000000001" customHeight="1">
      <c r="A4" s="380" t="s">
        <v>1</v>
      </c>
      <c r="B4" s="380"/>
      <c r="C4" s="381" t="s">
        <v>2</v>
      </c>
      <c r="D4" s="381"/>
      <c r="E4" s="381" t="s">
        <v>3</v>
      </c>
      <c r="F4" s="381" t="s">
        <v>53</v>
      </c>
      <c r="G4" s="381" t="s">
        <v>54</v>
      </c>
      <c r="H4" s="381" t="s">
        <v>4</v>
      </c>
      <c r="I4" s="381" t="s">
        <v>5</v>
      </c>
      <c r="J4" s="380" t="s">
        <v>6</v>
      </c>
    </row>
    <row r="5" spans="1:10" ht="44.45" customHeight="1">
      <c r="A5" s="380"/>
      <c r="B5" s="380"/>
      <c r="C5" s="190" t="s">
        <v>7</v>
      </c>
      <c r="D5" s="191" t="s">
        <v>52</v>
      </c>
      <c r="E5" s="381"/>
      <c r="F5" s="381"/>
      <c r="G5" s="381"/>
      <c r="H5" s="381"/>
      <c r="I5" s="381"/>
      <c r="J5" s="380"/>
    </row>
    <row r="6" spans="1:10" ht="6.95" customHeight="1">
      <c r="A6" s="383"/>
      <c r="B6" s="383"/>
      <c r="C6" s="383"/>
      <c r="D6" s="383"/>
      <c r="E6" s="383"/>
      <c r="F6" s="383"/>
      <c r="G6" s="383"/>
      <c r="H6" s="383"/>
      <c r="I6" s="383"/>
      <c r="J6" s="383"/>
    </row>
    <row r="7" spans="1:10" ht="18" customHeight="1">
      <c r="A7" s="173"/>
      <c r="B7" s="107"/>
      <c r="C7" s="108"/>
      <c r="D7" s="107"/>
      <c r="E7" s="109"/>
      <c r="F7" s="109"/>
      <c r="G7" s="110"/>
      <c r="H7" s="105"/>
      <c r="I7" s="42"/>
      <c r="J7" s="82">
        <f>I7*H7</f>
        <v>0</v>
      </c>
    </row>
    <row r="8" spans="1:10" ht="18" customHeight="1">
      <c r="A8" s="174"/>
      <c r="B8" s="107"/>
      <c r="C8" s="108"/>
      <c r="D8" s="107"/>
      <c r="E8" s="111"/>
      <c r="F8" s="111"/>
      <c r="G8" s="112"/>
      <c r="H8" s="100"/>
      <c r="I8" s="42"/>
      <c r="J8" s="82">
        <f t="shared" ref="J8:J24" si="0">I8*H8</f>
        <v>0</v>
      </c>
    </row>
    <row r="9" spans="1:10" ht="18" customHeight="1">
      <c r="A9" s="174"/>
      <c r="B9" s="107"/>
      <c r="C9" s="107"/>
      <c r="D9" s="107"/>
      <c r="E9" s="109"/>
      <c r="F9" s="109"/>
      <c r="G9" s="113"/>
      <c r="H9" s="105"/>
      <c r="I9" s="42"/>
      <c r="J9" s="82">
        <f t="shared" si="0"/>
        <v>0</v>
      </c>
    </row>
    <row r="10" spans="1:10" ht="18" customHeight="1">
      <c r="A10" s="174"/>
      <c r="B10" s="107"/>
      <c r="C10" s="107"/>
      <c r="D10" s="107"/>
      <c r="E10" s="111"/>
      <c r="F10" s="111"/>
      <c r="G10" s="112"/>
      <c r="H10" s="100"/>
      <c r="I10" s="42"/>
      <c r="J10" s="82">
        <f t="shared" si="0"/>
        <v>0</v>
      </c>
    </row>
    <row r="11" spans="1:10" ht="18" customHeight="1">
      <c r="A11" s="174"/>
      <c r="B11" s="107"/>
      <c r="C11" s="107"/>
      <c r="D11" s="107"/>
      <c r="E11" s="111"/>
      <c r="F11" s="111"/>
      <c r="G11" s="112"/>
      <c r="H11" s="100"/>
      <c r="I11" s="42"/>
      <c r="J11" s="82">
        <f t="shared" si="0"/>
        <v>0</v>
      </c>
    </row>
    <row r="12" spans="1:10" ht="18" customHeight="1">
      <c r="A12" s="174"/>
      <c r="B12" s="114"/>
      <c r="C12" s="107"/>
      <c r="D12" s="107"/>
      <c r="E12" s="109"/>
      <c r="F12" s="109"/>
      <c r="G12" s="113"/>
      <c r="H12" s="105"/>
      <c r="I12" s="42"/>
      <c r="J12" s="82">
        <f t="shared" si="0"/>
        <v>0</v>
      </c>
    </row>
    <row r="13" spans="1:10" ht="18" customHeight="1">
      <c r="A13" s="174"/>
      <c r="B13" s="114"/>
      <c r="C13" s="107"/>
      <c r="D13" s="107"/>
      <c r="E13" s="111"/>
      <c r="F13" s="111"/>
      <c r="G13" s="112"/>
      <c r="H13" s="100"/>
      <c r="I13" s="42"/>
      <c r="J13" s="82">
        <f t="shared" si="0"/>
        <v>0</v>
      </c>
    </row>
    <row r="14" spans="1:10" ht="18" customHeight="1">
      <c r="A14" s="174"/>
      <c r="B14" s="107"/>
      <c r="C14" s="107"/>
      <c r="D14" s="107"/>
      <c r="E14" s="109"/>
      <c r="F14" s="109"/>
      <c r="G14" s="113"/>
      <c r="H14" s="105"/>
      <c r="I14" s="42"/>
      <c r="J14" s="82">
        <f t="shared" si="0"/>
        <v>0</v>
      </c>
    </row>
    <row r="15" spans="1:10" ht="18" customHeight="1">
      <c r="A15" s="174"/>
      <c r="B15" s="107"/>
      <c r="C15" s="107"/>
      <c r="D15" s="107"/>
      <c r="E15" s="111"/>
      <c r="F15" s="111"/>
      <c r="G15" s="112"/>
      <c r="H15" s="100"/>
      <c r="I15" s="42"/>
      <c r="J15" s="82">
        <f t="shared" si="0"/>
        <v>0</v>
      </c>
    </row>
    <row r="16" spans="1:10" ht="18" customHeight="1">
      <c r="A16" s="174"/>
      <c r="B16" s="114"/>
      <c r="C16" s="107"/>
      <c r="D16" s="107"/>
      <c r="E16" s="109"/>
      <c r="F16" s="109"/>
      <c r="G16" s="113"/>
      <c r="H16" s="105"/>
      <c r="I16" s="42"/>
      <c r="J16" s="82">
        <f t="shared" si="0"/>
        <v>0</v>
      </c>
    </row>
    <row r="17" spans="1:10" ht="18" customHeight="1">
      <c r="A17" s="174"/>
      <c r="B17" s="114"/>
      <c r="C17" s="107"/>
      <c r="D17" s="107"/>
      <c r="E17" s="111"/>
      <c r="F17" s="111"/>
      <c r="G17" s="112"/>
      <c r="H17" s="100"/>
      <c r="I17" s="42"/>
      <c r="J17" s="82">
        <f t="shared" si="0"/>
        <v>0</v>
      </c>
    </row>
    <row r="18" spans="1:10" ht="18" customHeight="1">
      <c r="A18" s="174"/>
      <c r="B18" s="114"/>
      <c r="C18" s="107"/>
      <c r="D18" s="107"/>
      <c r="E18" s="109"/>
      <c r="F18" s="109"/>
      <c r="G18" s="113"/>
      <c r="H18" s="105"/>
      <c r="I18" s="42"/>
      <c r="J18" s="82">
        <f t="shared" si="0"/>
        <v>0</v>
      </c>
    </row>
    <row r="19" spans="1:10" ht="18" customHeight="1">
      <c r="A19" s="174"/>
      <c r="B19" s="114"/>
      <c r="C19" s="107"/>
      <c r="D19" s="107"/>
      <c r="E19" s="111"/>
      <c r="F19" s="111"/>
      <c r="G19" s="112"/>
      <c r="H19" s="100"/>
      <c r="I19" s="42"/>
      <c r="J19" s="82">
        <f t="shared" si="0"/>
        <v>0</v>
      </c>
    </row>
    <row r="20" spans="1:10" ht="18" customHeight="1">
      <c r="A20" s="174"/>
      <c r="B20" s="114"/>
      <c r="C20" s="107"/>
      <c r="D20" s="107"/>
      <c r="E20" s="109"/>
      <c r="F20" s="109"/>
      <c r="G20" s="113"/>
      <c r="H20" s="105"/>
      <c r="I20" s="42"/>
      <c r="J20" s="82">
        <f t="shared" si="0"/>
        <v>0</v>
      </c>
    </row>
    <row r="21" spans="1:10" ht="18" customHeight="1">
      <c r="A21" s="174"/>
      <c r="B21" s="114"/>
      <c r="C21" s="107"/>
      <c r="D21" s="107"/>
      <c r="E21" s="111"/>
      <c r="F21" s="111"/>
      <c r="G21" s="112"/>
      <c r="H21" s="100"/>
      <c r="I21" s="42"/>
      <c r="J21" s="82">
        <f t="shared" si="0"/>
        <v>0</v>
      </c>
    </row>
    <row r="22" spans="1:10" ht="18" customHeight="1">
      <c r="A22" s="174"/>
      <c r="B22" s="107"/>
      <c r="C22" s="107"/>
      <c r="D22" s="107"/>
      <c r="E22" s="115"/>
      <c r="F22" s="115"/>
      <c r="G22" s="113"/>
      <c r="H22" s="105"/>
      <c r="I22" s="42"/>
      <c r="J22" s="82">
        <f t="shared" si="0"/>
        <v>0</v>
      </c>
    </row>
    <row r="23" spans="1:10" ht="18" customHeight="1">
      <c r="A23" s="174"/>
      <c r="B23" s="107"/>
      <c r="C23" s="107"/>
      <c r="D23" s="107"/>
      <c r="E23" s="115"/>
      <c r="F23" s="115"/>
      <c r="G23" s="113"/>
      <c r="H23" s="105"/>
      <c r="I23" s="42"/>
      <c r="J23" s="82">
        <f t="shared" si="0"/>
        <v>0</v>
      </c>
    </row>
    <row r="24" spans="1:10" ht="18" customHeight="1">
      <c r="A24" s="175"/>
      <c r="B24" s="107"/>
      <c r="C24" s="107"/>
      <c r="D24" s="107"/>
      <c r="E24" s="111"/>
      <c r="F24" s="111"/>
      <c r="G24" s="112"/>
      <c r="H24" s="100"/>
      <c r="I24" s="42"/>
      <c r="J24" s="82">
        <f t="shared" si="0"/>
        <v>0</v>
      </c>
    </row>
    <row r="25" spans="1:10" ht="18" customHeight="1">
      <c r="A25" s="383"/>
      <c r="B25" s="383"/>
      <c r="C25" s="383"/>
      <c r="D25" s="383"/>
      <c r="E25" s="383"/>
      <c r="F25" s="383"/>
      <c r="G25" s="383"/>
      <c r="H25" s="383"/>
      <c r="I25" s="383"/>
      <c r="J25" s="383"/>
    </row>
    <row r="26" spans="1:10">
      <c r="A26" s="379" t="s">
        <v>8</v>
      </c>
      <c r="B26" s="379"/>
      <c r="C26" s="379"/>
      <c r="D26" s="379"/>
      <c r="E26" s="379"/>
      <c r="F26" s="379"/>
      <c r="G26" s="379"/>
      <c r="H26" s="379"/>
      <c r="I26" s="379"/>
      <c r="J26" s="379"/>
    </row>
    <row r="27" spans="1:10" ht="34.9" customHeight="1">
      <c r="A27" s="378" t="s">
        <v>9</v>
      </c>
      <c r="B27" s="378"/>
      <c r="C27" s="378"/>
      <c r="D27" s="378"/>
      <c r="E27" s="378"/>
      <c r="F27" s="378" t="s">
        <v>10</v>
      </c>
      <c r="G27" s="378"/>
      <c r="H27" s="382" t="s">
        <v>11</v>
      </c>
      <c r="I27" s="382"/>
      <c r="J27" s="83">
        <f>SUM(J7:J24)</f>
        <v>0</v>
      </c>
    </row>
  </sheetData>
  <sheetProtection sheet="1" objects="1" scenarios="1" insertRows="0"/>
  <mergeCells count="19">
    <mergeCell ref="A26:J26"/>
    <mergeCell ref="A27:E27"/>
    <mergeCell ref="F27:G27"/>
    <mergeCell ref="H27:I27"/>
    <mergeCell ref="H4:H5"/>
    <mergeCell ref="I4:I5"/>
    <mergeCell ref="J4:J5"/>
    <mergeCell ref="A6:J6"/>
    <mergeCell ref="A25:J25"/>
    <mergeCell ref="A4:B5"/>
    <mergeCell ref="C4:D4"/>
    <mergeCell ref="E4:E5"/>
    <mergeCell ref="F4:F5"/>
    <mergeCell ref="G4:G5"/>
    <mergeCell ref="I1:J1"/>
    <mergeCell ref="A2:C2"/>
    <mergeCell ref="D2:H2"/>
    <mergeCell ref="I2:J2"/>
    <mergeCell ref="A3:J3"/>
  </mergeCells>
  <printOptions horizontalCentered="1"/>
  <pageMargins left="0.25" right="0.25" top="0.75" bottom="1.1499999999999999" header="0.3" footer="0.3"/>
  <pageSetup scale="94" orientation="landscape" r:id="rId1"/>
  <headerFooter>
    <oddFooter>&amp;L&amp;A&amp;CPage &amp;P of &amp;N&amp;R&amp;G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74804-2BC1-4E25-8011-49B9FB4D76B3}">
  <sheetPr>
    <tabColor rgb="FF73CED3"/>
  </sheetPr>
  <dimension ref="A1:J27"/>
  <sheetViews>
    <sheetView showGridLines="0" zoomScale="85" zoomScaleNormal="85" zoomScaleSheetLayoutView="40" workbookViewId="0">
      <selection activeCell="B7" sqref="B7"/>
    </sheetView>
  </sheetViews>
  <sheetFormatPr defaultRowHeight="15"/>
  <cols>
    <col min="1" max="1" width="3.140625" customWidth="1"/>
    <col min="2" max="2" width="33.5703125" customWidth="1"/>
    <col min="3" max="3" width="12.140625" customWidth="1"/>
    <col min="4" max="4" width="11.140625" customWidth="1"/>
    <col min="5" max="6" width="11.7109375" customWidth="1"/>
    <col min="7" max="7" width="12" customWidth="1"/>
    <col min="8" max="8" width="11" customWidth="1"/>
    <col min="9" max="9" width="12.85546875" customWidth="1"/>
  </cols>
  <sheetData>
    <row r="1" spans="1:10" s="119" customFormat="1" ht="18.75">
      <c r="A1" s="116" t="s">
        <v>39</v>
      </c>
      <c r="B1" s="116"/>
      <c r="C1" s="116"/>
      <c r="D1" s="116"/>
      <c r="E1" s="117"/>
      <c r="F1" s="117"/>
      <c r="G1" s="116"/>
      <c r="H1" s="118"/>
      <c r="I1" s="296" t="str">
        <f>IF(Summary!I1=0,"",Summary!I1)</f>
        <v/>
      </c>
      <c r="J1" s="296"/>
    </row>
    <row r="2" spans="1:10" ht="21.6" customHeight="1">
      <c r="A2" s="296" t="str">
        <f>+Summary!A2</f>
        <v xml:space="preserve"> Applicant: </v>
      </c>
      <c r="B2" s="296"/>
      <c r="C2" s="296"/>
      <c r="D2" s="297" t="str">
        <f>+Summary!E2</f>
        <v xml:space="preserve">Activity: </v>
      </c>
      <c r="E2" s="297"/>
      <c r="F2" s="297"/>
      <c r="G2" s="297"/>
      <c r="H2" s="297"/>
      <c r="I2" s="296" t="str">
        <f>+Summary!H2</f>
        <v xml:space="preserve"> Project Ref #: </v>
      </c>
      <c r="J2" s="296"/>
    </row>
    <row r="3" spans="1:10" ht="4.3499999999999996" customHeight="1">
      <c r="A3" s="383"/>
      <c r="B3" s="383"/>
      <c r="C3" s="383"/>
      <c r="D3" s="383"/>
      <c r="E3" s="383"/>
      <c r="F3" s="383"/>
      <c r="G3" s="383"/>
      <c r="H3" s="383"/>
      <c r="I3" s="383"/>
      <c r="J3" s="383"/>
    </row>
    <row r="4" spans="1:10" ht="18.600000000000001" customHeight="1">
      <c r="A4" s="380" t="s">
        <v>1</v>
      </c>
      <c r="B4" s="380"/>
      <c r="C4" s="381" t="s">
        <v>2</v>
      </c>
      <c r="D4" s="381"/>
      <c r="E4" s="381" t="s">
        <v>3</v>
      </c>
      <c r="F4" s="381" t="s">
        <v>53</v>
      </c>
      <c r="G4" s="381" t="s">
        <v>54</v>
      </c>
      <c r="H4" s="381" t="s">
        <v>4</v>
      </c>
      <c r="I4" s="381" t="s">
        <v>5</v>
      </c>
      <c r="J4" s="380" t="s">
        <v>6</v>
      </c>
    </row>
    <row r="5" spans="1:10" ht="44.45" customHeight="1">
      <c r="A5" s="380"/>
      <c r="B5" s="380"/>
      <c r="C5" s="190" t="s">
        <v>7</v>
      </c>
      <c r="D5" s="191" t="s">
        <v>52</v>
      </c>
      <c r="E5" s="381"/>
      <c r="F5" s="381"/>
      <c r="G5" s="381"/>
      <c r="H5" s="381"/>
      <c r="I5" s="381"/>
      <c r="J5" s="380"/>
    </row>
    <row r="6" spans="1:10" ht="6.95" customHeight="1">
      <c r="A6" s="383"/>
      <c r="B6" s="383"/>
      <c r="C6" s="383"/>
      <c r="D6" s="383"/>
      <c r="E6" s="383"/>
      <c r="F6" s="383"/>
      <c r="G6" s="383"/>
      <c r="H6" s="383"/>
      <c r="I6" s="383"/>
      <c r="J6" s="383"/>
    </row>
    <row r="7" spans="1:10" ht="18" customHeight="1">
      <c r="A7" s="173"/>
      <c r="B7" s="107"/>
      <c r="C7" s="108"/>
      <c r="D7" s="107"/>
      <c r="E7" s="109"/>
      <c r="F7" s="109"/>
      <c r="G7" s="110"/>
      <c r="H7" s="105"/>
      <c r="I7" s="42"/>
      <c r="J7" s="82">
        <f>I7*H7</f>
        <v>0</v>
      </c>
    </row>
    <row r="8" spans="1:10" ht="18" customHeight="1">
      <c r="A8" s="174"/>
      <c r="B8" s="107"/>
      <c r="C8" s="108"/>
      <c r="D8" s="107"/>
      <c r="E8" s="111"/>
      <c r="F8" s="111"/>
      <c r="G8" s="112"/>
      <c r="H8" s="100"/>
      <c r="I8" s="42"/>
      <c r="J8" s="82">
        <f t="shared" ref="J8:J24" si="0">I8*H8</f>
        <v>0</v>
      </c>
    </row>
    <row r="9" spans="1:10" ht="18" customHeight="1">
      <c r="A9" s="174"/>
      <c r="B9" s="107"/>
      <c r="C9" s="107"/>
      <c r="D9" s="107"/>
      <c r="E9" s="109"/>
      <c r="F9" s="109"/>
      <c r="G9" s="113"/>
      <c r="H9" s="105"/>
      <c r="I9" s="42"/>
      <c r="J9" s="82">
        <f t="shared" si="0"/>
        <v>0</v>
      </c>
    </row>
    <row r="10" spans="1:10" ht="18" customHeight="1">
      <c r="A10" s="174"/>
      <c r="B10" s="107"/>
      <c r="C10" s="107"/>
      <c r="D10" s="107"/>
      <c r="E10" s="111"/>
      <c r="F10" s="111"/>
      <c r="G10" s="112"/>
      <c r="H10" s="100"/>
      <c r="I10" s="42"/>
      <c r="J10" s="82">
        <f t="shared" si="0"/>
        <v>0</v>
      </c>
    </row>
    <row r="11" spans="1:10" ht="18" customHeight="1">
      <c r="A11" s="174"/>
      <c r="B11" s="107"/>
      <c r="C11" s="107"/>
      <c r="D11" s="107"/>
      <c r="E11" s="111"/>
      <c r="F11" s="111"/>
      <c r="G11" s="112"/>
      <c r="H11" s="100"/>
      <c r="I11" s="42"/>
      <c r="J11" s="82">
        <f t="shared" si="0"/>
        <v>0</v>
      </c>
    </row>
    <row r="12" spans="1:10" ht="18" customHeight="1">
      <c r="A12" s="174"/>
      <c r="B12" s="114"/>
      <c r="C12" s="107"/>
      <c r="D12" s="107"/>
      <c r="E12" s="109"/>
      <c r="F12" s="109"/>
      <c r="G12" s="113"/>
      <c r="H12" s="105"/>
      <c r="I12" s="42"/>
      <c r="J12" s="82">
        <f t="shared" si="0"/>
        <v>0</v>
      </c>
    </row>
    <row r="13" spans="1:10" ht="18" customHeight="1">
      <c r="A13" s="174"/>
      <c r="B13" s="114"/>
      <c r="C13" s="107"/>
      <c r="D13" s="107"/>
      <c r="E13" s="111"/>
      <c r="F13" s="111"/>
      <c r="G13" s="112"/>
      <c r="H13" s="100"/>
      <c r="I13" s="42"/>
      <c r="J13" s="82">
        <f t="shared" si="0"/>
        <v>0</v>
      </c>
    </row>
    <row r="14" spans="1:10" ht="18" customHeight="1">
      <c r="A14" s="174"/>
      <c r="B14" s="107"/>
      <c r="C14" s="107"/>
      <c r="D14" s="107"/>
      <c r="E14" s="109"/>
      <c r="F14" s="109"/>
      <c r="G14" s="113"/>
      <c r="H14" s="105"/>
      <c r="I14" s="42"/>
      <c r="J14" s="82">
        <f t="shared" si="0"/>
        <v>0</v>
      </c>
    </row>
    <row r="15" spans="1:10" ht="18" customHeight="1">
      <c r="A15" s="174"/>
      <c r="B15" s="107"/>
      <c r="C15" s="107"/>
      <c r="D15" s="107"/>
      <c r="E15" s="111"/>
      <c r="F15" s="111"/>
      <c r="G15" s="112"/>
      <c r="H15" s="100"/>
      <c r="I15" s="42"/>
      <c r="J15" s="82">
        <f t="shared" si="0"/>
        <v>0</v>
      </c>
    </row>
    <row r="16" spans="1:10" ht="18" customHeight="1">
      <c r="A16" s="174"/>
      <c r="B16" s="114"/>
      <c r="C16" s="107"/>
      <c r="D16" s="107"/>
      <c r="E16" s="109"/>
      <c r="F16" s="109"/>
      <c r="G16" s="113"/>
      <c r="H16" s="105"/>
      <c r="I16" s="42"/>
      <c r="J16" s="82">
        <f t="shared" si="0"/>
        <v>0</v>
      </c>
    </row>
    <row r="17" spans="1:10" ht="18" customHeight="1">
      <c r="A17" s="174"/>
      <c r="B17" s="114"/>
      <c r="C17" s="107"/>
      <c r="D17" s="107"/>
      <c r="E17" s="111"/>
      <c r="F17" s="111"/>
      <c r="G17" s="112"/>
      <c r="H17" s="100"/>
      <c r="I17" s="42"/>
      <c r="J17" s="82">
        <f t="shared" si="0"/>
        <v>0</v>
      </c>
    </row>
    <row r="18" spans="1:10" ht="18" customHeight="1">
      <c r="A18" s="174"/>
      <c r="B18" s="114"/>
      <c r="C18" s="107"/>
      <c r="D18" s="107"/>
      <c r="E18" s="109"/>
      <c r="F18" s="109"/>
      <c r="G18" s="113"/>
      <c r="H18" s="105"/>
      <c r="I18" s="42"/>
      <c r="J18" s="82">
        <f t="shared" si="0"/>
        <v>0</v>
      </c>
    </row>
    <row r="19" spans="1:10" ht="18" customHeight="1">
      <c r="A19" s="174"/>
      <c r="B19" s="114"/>
      <c r="C19" s="107"/>
      <c r="D19" s="107"/>
      <c r="E19" s="111"/>
      <c r="F19" s="111"/>
      <c r="G19" s="112"/>
      <c r="H19" s="100"/>
      <c r="I19" s="42"/>
      <c r="J19" s="82">
        <f t="shared" si="0"/>
        <v>0</v>
      </c>
    </row>
    <row r="20" spans="1:10" ht="18" customHeight="1">
      <c r="A20" s="174"/>
      <c r="B20" s="114"/>
      <c r="C20" s="107"/>
      <c r="D20" s="107"/>
      <c r="E20" s="109"/>
      <c r="F20" s="109"/>
      <c r="G20" s="113"/>
      <c r="H20" s="105"/>
      <c r="I20" s="42"/>
      <c r="J20" s="82">
        <f t="shared" si="0"/>
        <v>0</v>
      </c>
    </row>
    <row r="21" spans="1:10" ht="18" customHeight="1">
      <c r="A21" s="174"/>
      <c r="B21" s="114"/>
      <c r="C21" s="107"/>
      <c r="D21" s="107"/>
      <c r="E21" s="111"/>
      <c r="F21" s="111"/>
      <c r="G21" s="112"/>
      <c r="H21" s="100"/>
      <c r="I21" s="42"/>
      <c r="J21" s="82">
        <f t="shared" si="0"/>
        <v>0</v>
      </c>
    </row>
    <row r="22" spans="1:10" ht="18" customHeight="1">
      <c r="A22" s="174"/>
      <c r="B22" s="107"/>
      <c r="C22" s="107"/>
      <c r="D22" s="107"/>
      <c r="E22" s="115"/>
      <c r="F22" s="115"/>
      <c r="G22" s="113"/>
      <c r="H22" s="105"/>
      <c r="I22" s="42"/>
      <c r="J22" s="82">
        <f t="shared" si="0"/>
        <v>0</v>
      </c>
    </row>
    <row r="23" spans="1:10" ht="18" customHeight="1">
      <c r="A23" s="174"/>
      <c r="B23" s="107"/>
      <c r="C23" s="107"/>
      <c r="D23" s="107"/>
      <c r="E23" s="115"/>
      <c r="F23" s="115"/>
      <c r="G23" s="113"/>
      <c r="H23" s="105"/>
      <c r="I23" s="42"/>
      <c r="J23" s="82">
        <f t="shared" si="0"/>
        <v>0</v>
      </c>
    </row>
    <row r="24" spans="1:10" ht="18" customHeight="1">
      <c r="A24" s="175"/>
      <c r="B24" s="107"/>
      <c r="C24" s="107"/>
      <c r="D24" s="107"/>
      <c r="E24" s="111"/>
      <c r="F24" s="111"/>
      <c r="G24" s="112"/>
      <c r="H24" s="100"/>
      <c r="I24" s="42"/>
      <c r="J24" s="82">
        <f t="shared" si="0"/>
        <v>0</v>
      </c>
    </row>
    <row r="25" spans="1:10" ht="18" customHeight="1">
      <c r="A25" s="383"/>
      <c r="B25" s="383"/>
      <c r="C25" s="383"/>
      <c r="D25" s="383"/>
      <c r="E25" s="383"/>
      <c r="F25" s="383"/>
      <c r="G25" s="383"/>
      <c r="H25" s="383"/>
      <c r="I25" s="383"/>
      <c r="J25" s="383"/>
    </row>
    <row r="26" spans="1:10">
      <c r="A26" s="379" t="s">
        <v>8</v>
      </c>
      <c r="B26" s="379"/>
      <c r="C26" s="379"/>
      <c r="D26" s="379"/>
      <c r="E26" s="379"/>
      <c r="F26" s="379"/>
      <c r="G26" s="379"/>
      <c r="H26" s="379"/>
      <c r="I26" s="379"/>
      <c r="J26" s="379"/>
    </row>
    <row r="27" spans="1:10" ht="34.9" customHeight="1">
      <c r="A27" s="378" t="s">
        <v>9</v>
      </c>
      <c r="B27" s="378"/>
      <c r="C27" s="378"/>
      <c r="D27" s="378"/>
      <c r="E27" s="378"/>
      <c r="F27" s="378" t="s">
        <v>10</v>
      </c>
      <c r="G27" s="378"/>
      <c r="H27" s="382" t="s">
        <v>11</v>
      </c>
      <c r="I27" s="382"/>
      <c r="J27" s="83">
        <f>SUM(J7:J24)</f>
        <v>0</v>
      </c>
    </row>
  </sheetData>
  <sheetProtection sheet="1" objects="1" scenarios="1" insertRows="0"/>
  <mergeCells count="19">
    <mergeCell ref="A26:J26"/>
    <mergeCell ref="A27:E27"/>
    <mergeCell ref="F27:G27"/>
    <mergeCell ref="H27:I27"/>
    <mergeCell ref="H4:H5"/>
    <mergeCell ref="I4:I5"/>
    <mergeCell ref="J4:J5"/>
    <mergeCell ref="A6:J6"/>
    <mergeCell ref="A25:J25"/>
    <mergeCell ref="A4:B5"/>
    <mergeCell ref="C4:D4"/>
    <mergeCell ref="E4:E5"/>
    <mergeCell ref="F4:F5"/>
    <mergeCell ref="G4:G5"/>
    <mergeCell ref="I1:J1"/>
    <mergeCell ref="A2:C2"/>
    <mergeCell ref="D2:H2"/>
    <mergeCell ref="I2:J2"/>
    <mergeCell ref="A3:J3"/>
  </mergeCells>
  <printOptions horizontalCentered="1"/>
  <pageMargins left="0.25" right="0.25" top="0.75" bottom="1.1499999999999999" header="0.3" footer="0.3"/>
  <pageSetup scale="94" orientation="landscape" r:id="rId1"/>
  <headerFooter>
    <oddFooter>&amp;L&amp;A&amp;CPage &amp;P of &amp;N&amp;R&amp;G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C1AE6-AA67-4A8C-8DBC-44426ED63AD7}">
  <sheetPr>
    <tabColor rgb="FF73CED3"/>
  </sheetPr>
  <dimension ref="A1:J27"/>
  <sheetViews>
    <sheetView showGridLines="0" zoomScale="85" zoomScaleNormal="85" zoomScaleSheetLayoutView="40" workbookViewId="0">
      <selection activeCell="B7" sqref="B7"/>
    </sheetView>
  </sheetViews>
  <sheetFormatPr defaultRowHeight="15"/>
  <cols>
    <col min="1" max="1" width="3.140625" customWidth="1"/>
    <col min="2" max="2" width="33.5703125" customWidth="1"/>
    <col min="3" max="3" width="12.140625" customWidth="1"/>
    <col min="4" max="4" width="11.140625" customWidth="1"/>
    <col min="5" max="6" width="11.7109375" customWidth="1"/>
    <col min="7" max="7" width="12" customWidth="1"/>
    <col min="8" max="8" width="11" customWidth="1"/>
    <col min="9" max="9" width="12.85546875" customWidth="1"/>
  </cols>
  <sheetData>
    <row r="1" spans="1:10" s="119" customFormat="1" ht="18.75">
      <c r="A1" s="116" t="s">
        <v>39</v>
      </c>
      <c r="B1" s="116"/>
      <c r="C1" s="116"/>
      <c r="D1" s="116"/>
      <c r="E1" s="117"/>
      <c r="F1" s="117"/>
      <c r="G1" s="116"/>
      <c r="H1" s="118"/>
      <c r="I1" s="296" t="str">
        <f>IF(Summary!I1=0,"",Summary!I1)</f>
        <v/>
      </c>
      <c r="J1" s="296"/>
    </row>
    <row r="2" spans="1:10" ht="21.6" customHeight="1">
      <c r="A2" s="296" t="str">
        <f>+Summary!A2</f>
        <v xml:space="preserve"> Applicant: </v>
      </c>
      <c r="B2" s="296"/>
      <c r="C2" s="296"/>
      <c r="D2" s="297" t="str">
        <f>+Summary!E2</f>
        <v xml:space="preserve">Activity: </v>
      </c>
      <c r="E2" s="297"/>
      <c r="F2" s="297"/>
      <c r="G2" s="297"/>
      <c r="H2" s="297"/>
      <c r="I2" s="296" t="str">
        <f>+Summary!H2</f>
        <v xml:space="preserve"> Project Ref #: </v>
      </c>
      <c r="J2" s="296"/>
    </row>
    <row r="3" spans="1:10" ht="4.3499999999999996" customHeight="1">
      <c r="A3" s="383"/>
      <c r="B3" s="383"/>
      <c r="C3" s="383"/>
      <c r="D3" s="383"/>
      <c r="E3" s="383"/>
      <c r="F3" s="383"/>
      <c r="G3" s="383"/>
      <c r="H3" s="383"/>
      <c r="I3" s="383"/>
      <c r="J3" s="383"/>
    </row>
    <row r="4" spans="1:10" ht="18.600000000000001" customHeight="1">
      <c r="A4" s="380" t="s">
        <v>1</v>
      </c>
      <c r="B4" s="380"/>
      <c r="C4" s="381" t="s">
        <v>2</v>
      </c>
      <c r="D4" s="381"/>
      <c r="E4" s="381" t="s">
        <v>3</v>
      </c>
      <c r="F4" s="381" t="s">
        <v>53</v>
      </c>
      <c r="G4" s="381" t="s">
        <v>54</v>
      </c>
      <c r="H4" s="381" t="s">
        <v>4</v>
      </c>
      <c r="I4" s="381" t="s">
        <v>5</v>
      </c>
      <c r="J4" s="380" t="s">
        <v>6</v>
      </c>
    </row>
    <row r="5" spans="1:10" ht="44.45" customHeight="1">
      <c r="A5" s="380"/>
      <c r="B5" s="380"/>
      <c r="C5" s="190" t="s">
        <v>7</v>
      </c>
      <c r="D5" s="191" t="s">
        <v>52</v>
      </c>
      <c r="E5" s="381"/>
      <c r="F5" s="381"/>
      <c r="G5" s="381"/>
      <c r="H5" s="381"/>
      <c r="I5" s="381"/>
      <c r="J5" s="380"/>
    </row>
    <row r="6" spans="1:10" ht="6.95" customHeight="1">
      <c r="A6" s="383"/>
      <c r="B6" s="383"/>
      <c r="C6" s="383"/>
      <c r="D6" s="383"/>
      <c r="E6" s="383"/>
      <c r="F6" s="383"/>
      <c r="G6" s="383"/>
      <c r="H6" s="383"/>
      <c r="I6" s="383"/>
      <c r="J6" s="383"/>
    </row>
    <row r="7" spans="1:10" ht="18" customHeight="1">
      <c r="A7" s="173"/>
      <c r="B7" s="107"/>
      <c r="C7" s="108"/>
      <c r="D7" s="107"/>
      <c r="E7" s="109"/>
      <c r="F7" s="109"/>
      <c r="G7" s="110"/>
      <c r="H7" s="105"/>
      <c r="I7" s="42"/>
      <c r="J7" s="82">
        <f>I7*H7</f>
        <v>0</v>
      </c>
    </row>
    <row r="8" spans="1:10" ht="18" customHeight="1">
      <c r="A8" s="174"/>
      <c r="B8" s="107"/>
      <c r="C8" s="108"/>
      <c r="D8" s="107"/>
      <c r="E8" s="111"/>
      <c r="F8" s="111"/>
      <c r="G8" s="112"/>
      <c r="H8" s="100"/>
      <c r="I8" s="42"/>
      <c r="J8" s="82">
        <f t="shared" ref="J8:J24" si="0">I8*H8</f>
        <v>0</v>
      </c>
    </row>
    <row r="9" spans="1:10" ht="18" customHeight="1">
      <c r="A9" s="174"/>
      <c r="B9" s="107"/>
      <c r="C9" s="107"/>
      <c r="D9" s="107"/>
      <c r="E9" s="109"/>
      <c r="F9" s="109"/>
      <c r="G9" s="113"/>
      <c r="H9" s="105"/>
      <c r="I9" s="42"/>
      <c r="J9" s="82">
        <f t="shared" si="0"/>
        <v>0</v>
      </c>
    </row>
    <row r="10" spans="1:10" ht="18" customHeight="1">
      <c r="A10" s="174"/>
      <c r="B10" s="107"/>
      <c r="C10" s="107"/>
      <c r="D10" s="107"/>
      <c r="E10" s="111"/>
      <c r="F10" s="111"/>
      <c r="G10" s="112"/>
      <c r="H10" s="100"/>
      <c r="I10" s="42"/>
      <c r="J10" s="82">
        <f t="shared" si="0"/>
        <v>0</v>
      </c>
    </row>
    <row r="11" spans="1:10" ht="18" customHeight="1">
      <c r="A11" s="174"/>
      <c r="B11" s="107"/>
      <c r="C11" s="107"/>
      <c r="D11" s="107"/>
      <c r="E11" s="111"/>
      <c r="F11" s="111"/>
      <c r="G11" s="112"/>
      <c r="H11" s="100"/>
      <c r="I11" s="42"/>
      <c r="J11" s="82">
        <f t="shared" si="0"/>
        <v>0</v>
      </c>
    </row>
    <row r="12" spans="1:10" ht="18" customHeight="1">
      <c r="A12" s="174"/>
      <c r="B12" s="114"/>
      <c r="C12" s="107"/>
      <c r="D12" s="107"/>
      <c r="E12" s="109"/>
      <c r="F12" s="109"/>
      <c r="G12" s="113"/>
      <c r="H12" s="105"/>
      <c r="I12" s="42"/>
      <c r="J12" s="82">
        <f t="shared" si="0"/>
        <v>0</v>
      </c>
    </row>
    <row r="13" spans="1:10" ht="18" customHeight="1">
      <c r="A13" s="174"/>
      <c r="B13" s="114"/>
      <c r="C13" s="107"/>
      <c r="D13" s="107"/>
      <c r="E13" s="111"/>
      <c r="F13" s="111"/>
      <c r="G13" s="112"/>
      <c r="H13" s="100"/>
      <c r="I13" s="42"/>
      <c r="J13" s="82">
        <f t="shared" si="0"/>
        <v>0</v>
      </c>
    </row>
    <row r="14" spans="1:10" ht="18" customHeight="1">
      <c r="A14" s="174"/>
      <c r="B14" s="107"/>
      <c r="C14" s="107"/>
      <c r="D14" s="107"/>
      <c r="E14" s="109"/>
      <c r="F14" s="109"/>
      <c r="G14" s="113"/>
      <c r="H14" s="105"/>
      <c r="I14" s="42"/>
      <c r="J14" s="82">
        <f t="shared" si="0"/>
        <v>0</v>
      </c>
    </row>
    <row r="15" spans="1:10" ht="18" customHeight="1">
      <c r="A15" s="174"/>
      <c r="B15" s="107"/>
      <c r="C15" s="107"/>
      <c r="D15" s="107"/>
      <c r="E15" s="111"/>
      <c r="F15" s="111"/>
      <c r="G15" s="112"/>
      <c r="H15" s="100"/>
      <c r="I15" s="42"/>
      <c r="J15" s="82">
        <f t="shared" si="0"/>
        <v>0</v>
      </c>
    </row>
    <row r="16" spans="1:10" ht="18" customHeight="1">
      <c r="A16" s="174"/>
      <c r="B16" s="114"/>
      <c r="C16" s="107"/>
      <c r="D16" s="107"/>
      <c r="E16" s="109"/>
      <c r="F16" s="109"/>
      <c r="G16" s="113"/>
      <c r="H16" s="105"/>
      <c r="I16" s="42"/>
      <c r="J16" s="82">
        <f t="shared" si="0"/>
        <v>0</v>
      </c>
    </row>
    <row r="17" spans="1:10" ht="18" customHeight="1">
      <c r="A17" s="174"/>
      <c r="B17" s="114"/>
      <c r="C17" s="107"/>
      <c r="D17" s="107"/>
      <c r="E17" s="111"/>
      <c r="F17" s="111"/>
      <c r="G17" s="112"/>
      <c r="H17" s="100"/>
      <c r="I17" s="42"/>
      <c r="J17" s="82">
        <f t="shared" si="0"/>
        <v>0</v>
      </c>
    </row>
    <row r="18" spans="1:10" ht="18" customHeight="1">
      <c r="A18" s="174"/>
      <c r="B18" s="114"/>
      <c r="C18" s="107"/>
      <c r="D18" s="107"/>
      <c r="E18" s="109"/>
      <c r="F18" s="109"/>
      <c r="G18" s="113"/>
      <c r="H18" s="105"/>
      <c r="I18" s="42"/>
      <c r="J18" s="82">
        <f t="shared" si="0"/>
        <v>0</v>
      </c>
    </row>
    <row r="19" spans="1:10" ht="18" customHeight="1">
      <c r="A19" s="174"/>
      <c r="B19" s="114"/>
      <c r="C19" s="107"/>
      <c r="D19" s="107"/>
      <c r="E19" s="111"/>
      <c r="F19" s="111"/>
      <c r="G19" s="112"/>
      <c r="H19" s="100"/>
      <c r="I19" s="42"/>
      <c r="J19" s="82">
        <f t="shared" si="0"/>
        <v>0</v>
      </c>
    </row>
    <row r="20" spans="1:10" ht="18" customHeight="1">
      <c r="A20" s="174"/>
      <c r="B20" s="114"/>
      <c r="C20" s="107"/>
      <c r="D20" s="107"/>
      <c r="E20" s="109"/>
      <c r="F20" s="109"/>
      <c r="G20" s="113"/>
      <c r="H20" s="105"/>
      <c r="I20" s="42"/>
      <c r="J20" s="82">
        <f t="shared" si="0"/>
        <v>0</v>
      </c>
    </row>
    <row r="21" spans="1:10" ht="18" customHeight="1">
      <c r="A21" s="174"/>
      <c r="B21" s="114"/>
      <c r="C21" s="107"/>
      <c r="D21" s="107"/>
      <c r="E21" s="111"/>
      <c r="F21" s="111"/>
      <c r="G21" s="112"/>
      <c r="H21" s="100"/>
      <c r="I21" s="42"/>
      <c r="J21" s="82">
        <f t="shared" si="0"/>
        <v>0</v>
      </c>
    </row>
    <row r="22" spans="1:10" ht="18" customHeight="1">
      <c r="A22" s="174"/>
      <c r="B22" s="107"/>
      <c r="C22" s="107"/>
      <c r="D22" s="107"/>
      <c r="E22" s="115"/>
      <c r="F22" s="115"/>
      <c r="G22" s="113"/>
      <c r="H22" s="105"/>
      <c r="I22" s="42"/>
      <c r="J22" s="82">
        <f t="shared" si="0"/>
        <v>0</v>
      </c>
    </row>
    <row r="23" spans="1:10" ht="18" customHeight="1">
      <c r="A23" s="174"/>
      <c r="B23" s="107"/>
      <c r="C23" s="107"/>
      <c r="D23" s="107"/>
      <c r="E23" s="115"/>
      <c r="F23" s="115"/>
      <c r="G23" s="113"/>
      <c r="H23" s="105"/>
      <c r="I23" s="42"/>
      <c r="J23" s="82">
        <f t="shared" si="0"/>
        <v>0</v>
      </c>
    </row>
    <row r="24" spans="1:10" ht="18" customHeight="1">
      <c r="A24" s="175"/>
      <c r="B24" s="107"/>
      <c r="C24" s="107"/>
      <c r="D24" s="107"/>
      <c r="E24" s="111"/>
      <c r="F24" s="111"/>
      <c r="G24" s="112"/>
      <c r="H24" s="100"/>
      <c r="I24" s="42"/>
      <c r="J24" s="82">
        <f t="shared" si="0"/>
        <v>0</v>
      </c>
    </row>
    <row r="25" spans="1:10" ht="18" customHeight="1">
      <c r="A25" s="383"/>
      <c r="B25" s="383"/>
      <c r="C25" s="383"/>
      <c r="D25" s="383"/>
      <c r="E25" s="383"/>
      <c r="F25" s="383"/>
      <c r="G25" s="383"/>
      <c r="H25" s="383"/>
      <c r="I25" s="383"/>
      <c r="J25" s="383"/>
    </row>
    <row r="26" spans="1:10">
      <c r="A26" s="379" t="s">
        <v>8</v>
      </c>
      <c r="B26" s="379"/>
      <c r="C26" s="379"/>
      <c r="D26" s="379"/>
      <c r="E26" s="379"/>
      <c r="F26" s="379"/>
      <c r="G26" s="379"/>
      <c r="H26" s="379"/>
      <c r="I26" s="379"/>
      <c r="J26" s="379"/>
    </row>
    <row r="27" spans="1:10" ht="34.9" customHeight="1">
      <c r="A27" s="378" t="s">
        <v>9</v>
      </c>
      <c r="B27" s="378"/>
      <c r="C27" s="378"/>
      <c r="D27" s="378"/>
      <c r="E27" s="378"/>
      <c r="F27" s="378" t="s">
        <v>10</v>
      </c>
      <c r="G27" s="378"/>
      <c r="H27" s="382" t="s">
        <v>11</v>
      </c>
      <c r="I27" s="382"/>
      <c r="J27" s="83">
        <f>SUM(J7:J24)</f>
        <v>0</v>
      </c>
    </row>
  </sheetData>
  <sheetProtection sheet="1" objects="1" scenarios="1" insertRows="0"/>
  <mergeCells count="19">
    <mergeCell ref="A27:E27"/>
    <mergeCell ref="F27:G27"/>
    <mergeCell ref="H27:I27"/>
    <mergeCell ref="H4:H5"/>
    <mergeCell ref="I4:I5"/>
    <mergeCell ref="J4:J5"/>
    <mergeCell ref="A6:J6"/>
    <mergeCell ref="A25:J25"/>
    <mergeCell ref="A26:J26"/>
    <mergeCell ref="I1:J1"/>
    <mergeCell ref="A2:C2"/>
    <mergeCell ref="D2:H2"/>
    <mergeCell ref="I2:J2"/>
    <mergeCell ref="A3:J3"/>
    <mergeCell ref="A4:B5"/>
    <mergeCell ref="C4:D4"/>
    <mergeCell ref="E4:E5"/>
    <mergeCell ref="F4:F5"/>
    <mergeCell ref="G4:G5"/>
  </mergeCells>
  <printOptions horizontalCentered="1"/>
  <pageMargins left="0.25" right="0.25" top="0.75" bottom="1.1499999999999999" header="0.3" footer="0.3"/>
  <pageSetup scale="94" orientation="landscape" r:id="rId1"/>
  <headerFooter>
    <oddFooter>&amp;L&amp;A&amp;CPage &amp;P of &amp;N&amp;R&amp;G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AD50-D8DA-4181-849B-681D7D098AEC}">
  <sheetPr>
    <tabColor rgb="FF73CED3"/>
    <pageSetUpPr fitToPage="1"/>
  </sheetPr>
  <dimension ref="A1:J27"/>
  <sheetViews>
    <sheetView showGridLines="0" zoomScale="85" zoomScaleNormal="85" zoomScaleSheetLayoutView="40" workbookViewId="0">
      <selection activeCell="B7" sqref="B7"/>
    </sheetView>
  </sheetViews>
  <sheetFormatPr defaultRowHeight="15"/>
  <cols>
    <col min="1" max="1" width="3.140625" customWidth="1"/>
    <col min="2" max="2" width="33.5703125" customWidth="1"/>
    <col min="3" max="3" width="12.140625" customWidth="1"/>
    <col min="4" max="4" width="11.140625" customWidth="1"/>
    <col min="5" max="6" width="11.7109375" customWidth="1"/>
    <col min="7" max="7" width="12" customWidth="1"/>
    <col min="8" max="8" width="11" customWidth="1"/>
    <col min="9" max="9" width="12.85546875" customWidth="1"/>
  </cols>
  <sheetData>
    <row r="1" spans="1:10" s="119" customFormat="1" ht="18.75">
      <c r="A1" s="116" t="s">
        <v>39</v>
      </c>
      <c r="B1" s="116"/>
      <c r="C1" s="116"/>
      <c r="D1" s="116"/>
      <c r="E1" s="117"/>
      <c r="F1" s="117"/>
      <c r="G1" s="116"/>
      <c r="H1" s="118"/>
      <c r="I1" s="296" t="str">
        <f>IF(Summary!I1=0,"",Summary!I1)</f>
        <v/>
      </c>
      <c r="J1" s="296"/>
    </row>
    <row r="2" spans="1:10" ht="21.6" customHeight="1">
      <c r="A2" s="296" t="str">
        <f>+Summary!A2</f>
        <v xml:space="preserve"> Applicant: </v>
      </c>
      <c r="B2" s="296"/>
      <c r="C2" s="296"/>
      <c r="D2" s="297" t="str">
        <f>+Summary!E2</f>
        <v xml:space="preserve">Activity: </v>
      </c>
      <c r="E2" s="297"/>
      <c r="F2" s="297"/>
      <c r="G2" s="297"/>
      <c r="H2" s="297"/>
      <c r="I2" s="296" t="str">
        <f>+Summary!H2</f>
        <v xml:space="preserve"> Project Ref #: </v>
      </c>
      <c r="J2" s="296"/>
    </row>
    <row r="3" spans="1:10" ht="4.3499999999999996" customHeight="1">
      <c r="A3" s="383"/>
      <c r="B3" s="383"/>
      <c r="C3" s="383"/>
      <c r="D3" s="383"/>
      <c r="E3" s="383"/>
      <c r="F3" s="383"/>
      <c r="G3" s="383"/>
      <c r="H3" s="383"/>
      <c r="I3" s="383"/>
      <c r="J3" s="383"/>
    </row>
    <row r="4" spans="1:10" ht="18.600000000000001" customHeight="1">
      <c r="A4" s="380" t="s">
        <v>1</v>
      </c>
      <c r="B4" s="380"/>
      <c r="C4" s="381" t="s">
        <v>2</v>
      </c>
      <c r="D4" s="381"/>
      <c r="E4" s="381" t="s">
        <v>3</v>
      </c>
      <c r="F4" s="381" t="s">
        <v>53</v>
      </c>
      <c r="G4" s="381" t="s">
        <v>54</v>
      </c>
      <c r="H4" s="381" t="s">
        <v>4</v>
      </c>
      <c r="I4" s="381" t="s">
        <v>5</v>
      </c>
      <c r="J4" s="380" t="s">
        <v>6</v>
      </c>
    </row>
    <row r="5" spans="1:10" ht="44.45" customHeight="1">
      <c r="A5" s="380"/>
      <c r="B5" s="380"/>
      <c r="C5" s="190" t="s">
        <v>7</v>
      </c>
      <c r="D5" s="191" t="s">
        <v>52</v>
      </c>
      <c r="E5" s="381"/>
      <c r="F5" s="381"/>
      <c r="G5" s="381"/>
      <c r="H5" s="381"/>
      <c r="I5" s="381"/>
      <c r="J5" s="380"/>
    </row>
    <row r="6" spans="1:10" ht="6.95" customHeight="1">
      <c r="A6" s="383"/>
      <c r="B6" s="383"/>
      <c r="C6" s="383"/>
      <c r="D6" s="383"/>
      <c r="E6" s="383"/>
      <c r="F6" s="383"/>
      <c r="G6" s="383"/>
      <c r="H6" s="383"/>
      <c r="I6" s="383"/>
      <c r="J6" s="383"/>
    </row>
    <row r="7" spans="1:10" ht="18" customHeight="1">
      <c r="A7" s="173"/>
      <c r="B7" s="107"/>
      <c r="C7" s="108"/>
      <c r="D7" s="107"/>
      <c r="E7" s="109"/>
      <c r="F7" s="109"/>
      <c r="G7" s="110"/>
      <c r="H7" s="105"/>
      <c r="I7" s="42"/>
      <c r="J7" s="82">
        <f>I7*H7</f>
        <v>0</v>
      </c>
    </row>
    <row r="8" spans="1:10" ht="18" customHeight="1">
      <c r="A8" s="174"/>
      <c r="B8" s="107"/>
      <c r="C8" s="108"/>
      <c r="D8" s="107"/>
      <c r="E8" s="111"/>
      <c r="F8" s="111"/>
      <c r="G8" s="112"/>
      <c r="H8" s="100"/>
      <c r="I8" s="42"/>
      <c r="J8" s="82">
        <f t="shared" ref="J8:J24" si="0">I8*H8</f>
        <v>0</v>
      </c>
    </row>
    <row r="9" spans="1:10" ht="18" customHeight="1">
      <c r="A9" s="174"/>
      <c r="B9" s="107"/>
      <c r="C9" s="107"/>
      <c r="D9" s="107"/>
      <c r="E9" s="109"/>
      <c r="F9" s="109"/>
      <c r="G9" s="113"/>
      <c r="H9" s="105"/>
      <c r="I9" s="42"/>
      <c r="J9" s="82">
        <f t="shared" si="0"/>
        <v>0</v>
      </c>
    </row>
    <row r="10" spans="1:10" ht="18" customHeight="1">
      <c r="A10" s="174"/>
      <c r="B10" s="107"/>
      <c r="C10" s="107"/>
      <c r="D10" s="107"/>
      <c r="E10" s="111"/>
      <c r="F10" s="111"/>
      <c r="G10" s="112"/>
      <c r="H10" s="100"/>
      <c r="I10" s="42"/>
      <c r="J10" s="82">
        <f t="shared" si="0"/>
        <v>0</v>
      </c>
    </row>
    <row r="11" spans="1:10" ht="18" customHeight="1">
      <c r="A11" s="174"/>
      <c r="B11" s="107"/>
      <c r="C11" s="107"/>
      <c r="D11" s="107"/>
      <c r="E11" s="111"/>
      <c r="F11" s="111"/>
      <c r="G11" s="112"/>
      <c r="H11" s="100"/>
      <c r="I11" s="42"/>
      <c r="J11" s="82">
        <f t="shared" si="0"/>
        <v>0</v>
      </c>
    </row>
    <row r="12" spans="1:10" ht="18" customHeight="1">
      <c r="A12" s="174"/>
      <c r="B12" s="114"/>
      <c r="C12" s="107"/>
      <c r="D12" s="107"/>
      <c r="E12" s="109"/>
      <c r="F12" s="109"/>
      <c r="G12" s="113"/>
      <c r="H12" s="105"/>
      <c r="I12" s="42"/>
      <c r="J12" s="82">
        <f t="shared" si="0"/>
        <v>0</v>
      </c>
    </row>
    <row r="13" spans="1:10" ht="18" customHeight="1">
      <c r="A13" s="174"/>
      <c r="B13" s="114"/>
      <c r="C13" s="107"/>
      <c r="D13" s="107"/>
      <c r="E13" s="111"/>
      <c r="F13" s="111"/>
      <c r="G13" s="112"/>
      <c r="H13" s="100"/>
      <c r="I13" s="42"/>
      <c r="J13" s="82">
        <f t="shared" si="0"/>
        <v>0</v>
      </c>
    </row>
    <row r="14" spans="1:10" ht="18" customHeight="1">
      <c r="A14" s="174"/>
      <c r="B14" s="107"/>
      <c r="C14" s="107"/>
      <c r="D14" s="107"/>
      <c r="E14" s="109"/>
      <c r="F14" s="109"/>
      <c r="G14" s="113"/>
      <c r="H14" s="105"/>
      <c r="I14" s="42"/>
      <c r="J14" s="82">
        <f t="shared" si="0"/>
        <v>0</v>
      </c>
    </row>
    <row r="15" spans="1:10" ht="18" customHeight="1">
      <c r="A15" s="174"/>
      <c r="B15" s="107"/>
      <c r="C15" s="107"/>
      <c r="D15" s="107"/>
      <c r="E15" s="111"/>
      <c r="F15" s="111"/>
      <c r="G15" s="112"/>
      <c r="H15" s="100"/>
      <c r="I15" s="42"/>
      <c r="J15" s="82">
        <f t="shared" si="0"/>
        <v>0</v>
      </c>
    </row>
    <row r="16" spans="1:10" ht="18" customHeight="1">
      <c r="A16" s="174"/>
      <c r="B16" s="114"/>
      <c r="C16" s="107"/>
      <c r="D16" s="107"/>
      <c r="E16" s="109"/>
      <c r="F16" s="109"/>
      <c r="G16" s="113"/>
      <c r="H16" s="105"/>
      <c r="I16" s="42"/>
      <c r="J16" s="82">
        <f t="shared" si="0"/>
        <v>0</v>
      </c>
    </row>
    <row r="17" spans="1:10" ht="18" customHeight="1">
      <c r="A17" s="174"/>
      <c r="B17" s="114"/>
      <c r="C17" s="107"/>
      <c r="D17" s="107"/>
      <c r="E17" s="111"/>
      <c r="F17" s="111"/>
      <c r="G17" s="112"/>
      <c r="H17" s="100"/>
      <c r="I17" s="42"/>
      <c r="J17" s="82">
        <f t="shared" si="0"/>
        <v>0</v>
      </c>
    </row>
    <row r="18" spans="1:10" ht="18" customHeight="1">
      <c r="A18" s="174"/>
      <c r="B18" s="114"/>
      <c r="C18" s="107"/>
      <c r="D18" s="107"/>
      <c r="E18" s="109"/>
      <c r="F18" s="109"/>
      <c r="G18" s="113"/>
      <c r="H18" s="105"/>
      <c r="I18" s="42"/>
      <c r="J18" s="82">
        <f t="shared" si="0"/>
        <v>0</v>
      </c>
    </row>
    <row r="19" spans="1:10" ht="18" customHeight="1">
      <c r="A19" s="174"/>
      <c r="B19" s="114"/>
      <c r="C19" s="107"/>
      <c r="D19" s="107"/>
      <c r="E19" s="111"/>
      <c r="F19" s="111"/>
      <c r="G19" s="112"/>
      <c r="H19" s="100"/>
      <c r="I19" s="42"/>
      <c r="J19" s="82">
        <f t="shared" si="0"/>
        <v>0</v>
      </c>
    </row>
    <row r="20" spans="1:10" ht="18" customHeight="1">
      <c r="A20" s="174"/>
      <c r="B20" s="114"/>
      <c r="C20" s="107"/>
      <c r="D20" s="107"/>
      <c r="E20" s="109"/>
      <c r="F20" s="109"/>
      <c r="G20" s="113"/>
      <c r="H20" s="105"/>
      <c r="I20" s="42"/>
      <c r="J20" s="82">
        <f t="shared" si="0"/>
        <v>0</v>
      </c>
    </row>
    <row r="21" spans="1:10" ht="18" customHeight="1">
      <c r="A21" s="174"/>
      <c r="B21" s="114"/>
      <c r="C21" s="107"/>
      <c r="D21" s="107"/>
      <c r="E21" s="111"/>
      <c r="F21" s="111"/>
      <c r="G21" s="112"/>
      <c r="H21" s="100"/>
      <c r="I21" s="42"/>
      <c r="J21" s="82">
        <f t="shared" si="0"/>
        <v>0</v>
      </c>
    </row>
    <row r="22" spans="1:10" ht="18" customHeight="1">
      <c r="A22" s="174"/>
      <c r="B22" s="107"/>
      <c r="C22" s="107"/>
      <c r="D22" s="107"/>
      <c r="E22" s="115"/>
      <c r="F22" s="115"/>
      <c r="G22" s="113"/>
      <c r="H22" s="105"/>
      <c r="I22" s="42"/>
      <c r="J22" s="82">
        <f t="shared" si="0"/>
        <v>0</v>
      </c>
    </row>
    <row r="23" spans="1:10" ht="18" customHeight="1">
      <c r="A23" s="174"/>
      <c r="B23" s="107"/>
      <c r="C23" s="107"/>
      <c r="D23" s="107"/>
      <c r="E23" s="115"/>
      <c r="F23" s="115"/>
      <c r="G23" s="113"/>
      <c r="H23" s="105"/>
      <c r="I23" s="42"/>
      <c r="J23" s="82">
        <f t="shared" si="0"/>
        <v>0</v>
      </c>
    </row>
    <row r="24" spans="1:10" ht="18" customHeight="1">
      <c r="A24" s="175"/>
      <c r="B24" s="107"/>
      <c r="C24" s="107"/>
      <c r="D24" s="107"/>
      <c r="E24" s="111"/>
      <c r="F24" s="111"/>
      <c r="G24" s="112"/>
      <c r="H24" s="100"/>
      <c r="I24" s="42"/>
      <c r="J24" s="82">
        <f t="shared" si="0"/>
        <v>0</v>
      </c>
    </row>
    <row r="25" spans="1:10" ht="18" customHeight="1">
      <c r="A25" s="383"/>
      <c r="B25" s="383"/>
      <c r="C25" s="383"/>
      <c r="D25" s="383"/>
      <c r="E25" s="383"/>
      <c r="F25" s="383"/>
      <c r="G25" s="383"/>
      <c r="H25" s="383"/>
      <c r="I25" s="383"/>
      <c r="J25" s="383"/>
    </row>
    <row r="26" spans="1:10">
      <c r="A26" s="379" t="s">
        <v>8</v>
      </c>
      <c r="B26" s="379"/>
      <c r="C26" s="379"/>
      <c r="D26" s="379"/>
      <c r="E26" s="379"/>
      <c r="F26" s="379"/>
      <c r="G26" s="379"/>
      <c r="H26" s="379"/>
      <c r="I26" s="379"/>
      <c r="J26" s="379"/>
    </row>
    <row r="27" spans="1:10" ht="34.9" customHeight="1">
      <c r="A27" s="378" t="s">
        <v>9</v>
      </c>
      <c r="B27" s="378"/>
      <c r="C27" s="378"/>
      <c r="D27" s="378"/>
      <c r="E27" s="378"/>
      <c r="F27" s="378" t="s">
        <v>10</v>
      </c>
      <c r="G27" s="378"/>
      <c r="H27" s="382" t="s">
        <v>11</v>
      </c>
      <c r="I27" s="382"/>
      <c r="J27" s="83">
        <f>SUM(J7:J24)</f>
        <v>0</v>
      </c>
    </row>
  </sheetData>
  <sheetProtection sheet="1" objects="1" scenarios="1" insertRows="0"/>
  <mergeCells count="19">
    <mergeCell ref="A27:E27"/>
    <mergeCell ref="F27:G27"/>
    <mergeCell ref="H27:I27"/>
    <mergeCell ref="H4:H5"/>
    <mergeCell ref="I4:I5"/>
    <mergeCell ref="J4:J5"/>
    <mergeCell ref="A6:J6"/>
    <mergeCell ref="A25:J25"/>
    <mergeCell ref="A26:J26"/>
    <mergeCell ref="I1:J1"/>
    <mergeCell ref="A2:C2"/>
    <mergeCell ref="D2:H2"/>
    <mergeCell ref="I2:J2"/>
    <mergeCell ref="A3:J3"/>
    <mergeCell ref="A4:B5"/>
    <mergeCell ref="C4:D4"/>
    <mergeCell ref="E4:E5"/>
    <mergeCell ref="F4:F5"/>
    <mergeCell ref="G4:G5"/>
  </mergeCells>
  <printOptions horizontalCentered="1"/>
  <pageMargins left="0.25" right="0.25" top="0.75" bottom="1.1499999999999999" header="0.3" footer="0.3"/>
  <pageSetup scale="94" orientation="landscape" r:id="rId1"/>
  <headerFooter>
    <oddFooter>&amp;L&amp;A&amp;CPage &amp;P of &amp;N&amp;R&amp;G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EB8585"/>
  </sheetPr>
  <dimension ref="A1:L47"/>
  <sheetViews>
    <sheetView showGridLines="0" zoomScale="70" zoomScaleNormal="70" zoomScaleSheetLayoutView="40" workbookViewId="0">
      <selection activeCell="F7" sqref="F7"/>
    </sheetView>
  </sheetViews>
  <sheetFormatPr defaultRowHeight="15"/>
  <cols>
    <col min="1" max="1" width="2" customWidth="1"/>
    <col min="2" max="2" width="48.7109375" customWidth="1"/>
    <col min="3" max="3" width="46" customWidth="1"/>
    <col min="4" max="4" width="20.7109375" customWidth="1"/>
    <col min="5" max="5" width="16.7109375" customWidth="1"/>
    <col min="6" max="6" width="15.140625" customWidth="1"/>
  </cols>
  <sheetData>
    <row r="1" spans="1:12" ht="21" customHeight="1">
      <c r="A1" s="384" t="s">
        <v>83</v>
      </c>
      <c r="B1" s="384"/>
      <c r="C1" s="116"/>
      <c r="D1" s="117"/>
      <c r="E1" s="296" t="str">
        <f>IF(Summary!I1=0,"",Summary!I1)</f>
        <v/>
      </c>
      <c r="F1" s="296"/>
    </row>
    <row r="2" spans="1:12" ht="28.35" customHeight="1">
      <c r="A2" s="296" t="str">
        <f>+Summary!A2</f>
        <v xml:space="preserve"> Applicant: </v>
      </c>
      <c r="B2" s="296"/>
      <c r="C2" s="297" t="str">
        <f>+Summary!E2</f>
        <v xml:space="preserve">Activity: </v>
      </c>
      <c r="D2" s="297"/>
      <c r="E2" s="296" t="str">
        <f>+Summary!H2</f>
        <v xml:space="preserve"> Project Ref #: </v>
      </c>
      <c r="F2" s="296"/>
    </row>
    <row r="3" spans="1:12" ht="5.0999999999999996" customHeight="1">
      <c r="A3" s="388"/>
      <c r="B3" s="389"/>
      <c r="C3" s="389"/>
      <c r="D3" s="389"/>
      <c r="E3" s="389"/>
      <c r="F3" s="390"/>
    </row>
    <row r="4" spans="1:12" s="4" customFormat="1" ht="30" customHeight="1">
      <c r="A4" s="385" t="s">
        <v>26</v>
      </c>
      <c r="B4" s="385"/>
      <c r="C4" s="386" t="s">
        <v>27</v>
      </c>
      <c r="D4" s="386" t="s">
        <v>28</v>
      </c>
      <c r="E4" s="386" t="s">
        <v>55</v>
      </c>
      <c r="F4" s="387" t="s">
        <v>29</v>
      </c>
      <c r="H4" s="370" t="s">
        <v>1094</v>
      </c>
      <c r="I4" s="370"/>
      <c r="J4" s="370"/>
      <c r="K4" s="370"/>
      <c r="L4" s="370"/>
    </row>
    <row r="5" spans="1:12" s="4" customFormat="1" ht="28.35" customHeight="1">
      <c r="A5" s="385"/>
      <c r="B5" s="385"/>
      <c r="C5" s="386"/>
      <c r="D5" s="386"/>
      <c r="E5" s="386"/>
      <c r="F5" s="387"/>
      <c r="H5" s="370"/>
      <c r="I5" s="370"/>
      <c r="J5" s="370"/>
      <c r="K5" s="370"/>
      <c r="L5" s="370"/>
    </row>
    <row r="6" spans="1:12" s="4" customFormat="1" ht="5.0999999999999996" customHeight="1">
      <c r="A6" s="391"/>
      <c r="B6" s="392"/>
      <c r="C6" s="392"/>
      <c r="D6" s="392"/>
      <c r="E6" s="392"/>
      <c r="F6" s="393"/>
      <c r="H6" s="370"/>
      <c r="I6" s="370"/>
      <c r="J6" s="370"/>
      <c r="K6" s="370"/>
      <c r="L6" s="370"/>
    </row>
    <row r="7" spans="1:12" s="1" customFormat="1" ht="27" customHeight="1" thickBot="1">
      <c r="A7" s="176"/>
      <c r="B7" s="85"/>
      <c r="C7" s="86"/>
      <c r="D7" s="87"/>
      <c r="E7" s="88"/>
      <c r="F7" s="89"/>
      <c r="H7" s="371"/>
      <c r="I7" s="371"/>
      <c r="J7" s="371"/>
      <c r="K7" s="371"/>
      <c r="L7" s="371"/>
    </row>
    <row r="8" spans="1:12" s="1" customFormat="1" ht="27" customHeight="1">
      <c r="A8" s="177"/>
      <c r="B8" s="85"/>
      <c r="C8" s="86"/>
      <c r="D8" s="90"/>
      <c r="E8" s="88"/>
      <c r="F8" s="89"/>
    </row>
    <row r="9" spans="1:12" ht="27" customHeight="1">
      <c r="A9" s="177"/>
      <c r="B9" s="85"/>
      <c r="C9" s="86"/>
      <c r="D9" s="87"/>
      <c r="E9" s="88"/>
      <c r="F9" s="89"/>
    </row>
    <row r="10" spans="1:12" ht="27" customHeight="1">
      <c r="A10" s="177"/>
      <c r="B10" s="85"/>
      <c r="C10" s="86"/>
      <c r="D10" s="90"/>
      <c r="E10" s="88"/>
      <c r="F10" s="89"/>
    </row>
    <row r="11" spans="1:12" ht="27" customHeight="1">
      <c r="A11" s="177"/>
      <c r="B11" s="85"/>
      <c r="C11" s="86"/>
      <c r="D11" s="87"/>
      <c r="E11" s="88"/>
      <c r="F11" s="89"/>
    </row>
    <row r="12" spans="1:12" ht="27" customHeight="1">
      <c r="A12" s="177"/>
      <c r="B12" s="85"/>
      <c r="C12" s="86"/>
      <c r="D12" s="90"/>
      <c r="E12" s="88"/>
      <c r="F12" s="89"/>
    </row>
    <row r="13" spans="1:12" ht="27" customHeight="1">
      <c r="A13" s="177"/>
      <c r="B13" s="85"/>
      <c r="C13" s="86"/>
      <c r="D13" s="87"/>
      <c r="E13" s="88"/>
      <c r="F13" s="89"/>
    </row>
    <row r="14" spans="1:12" ht="27" customHeight="1">
      <c r="A14" s="177"/>
      <c r="B14" s="85"/>
      <c r="C14" s="86"/>
      <c r="D14" s="90"/>
      <c r="E14" s="88"/>
      <c r="F14" s="89"/>
    </row>
    <row r="15" spans="1:12" ht="27" customHeight="1">
      <c r="A15" s="177"/>
      <c r="B15" s="85"/>
      <c r="C15" s="86"/>
      <c r="D15" s="90"/>
      <c r="E15" s="88"/>
      <c r="F15" s="89"/>
    </row>
    <row r="16" spans="1:12" ht="27" customHeight="1">
      <c r="A16" s="177"/>
      <c r="B16" s="85"/>
      <c r="C16" s="86"/>
      <c r="D16" s="90"/>
      <c r="E16" s="88"/>
      <c r="F16" s="89"/>
    </row>
    <row r="17" spans="1:6" ht="27" customHeight="1">
      <c r="A17" s="177"/>
      <c r="B17" s="85"/>
      <c r="C17" s="86"/>
      <c r="D17" s="87"/>
      <c r="E17" s="88"/>
      <c r="F17" s="89"/>
    </row>
    <row r="18" spans="1:6" ht="27" customHeight="1">
      <c r="A18" s="177"/>
      <c r="B18" s="85"/>
      <c r="C18" s="86"/>
      <c r="D18" s="90"/>
      <c r="E18" s="88"/>
      <c r="F18" s="89"/>
    </row>
    <row r="19" spans="1:6" ht="27" customHeight="1">
      <c r="A19" s="177"/>
      <c r="B19" s="85"/>
      <c r="C19" s="86"/>
      <c r="D19" s="87"/>
      <c r="E19" s="88"/>
      <c r="F19" s="89"/>
    </row>
    <row r="20" spans="1:6" ht="27" customHeight="1">
      <c r="A20" s="177"/>
      <c r="B20" s="85"/>
      <c r="C20" s="86"/>
      <c r="D20" s="90"/>
      <c r="E20" s="88"/>
      <c r="F20" s="89"/>
    </row>
    <row r="21" spans="1:6" ht="27" customHeight="1">
      <c r="A21" s="177"/>
      <c r="B21" s="85"/>
      <c r="C21" s="86"/>
      <c r="D21" s="87"/>
      <c r="E21" s="88"/>
      <c r="F21" s="89"/>
    </row>
    <row r="22" spans="1:6" ht="27" customHeight="1">
      <c r="A22" s="178"/>
      <c r="B22" s="85"/>
      <c r="C22" s="86"/>
      <c r="D22" s="90"/>
      <c r="E22" s="88"/>
      <c r="F22" s="89"/>
    </row>
    <row r="23" spans="1:6" s="4" customFormat="1" ht="5.0999999999999996" customHeight="1">
      <c r="A23" s="391"/>
      <c r="B23" s="392"/>
      <c r="C23" s="392"/>
      <c r="D23" s="392"/>
      <c r="E23" s="392"/>
      <c r="F23" s="393"/>
    </row>
    <row r="24" spans="1:6" s="1" customFormat="1" ht="26.1" customHeight="1">
      <c r="A24" s="396" t="s">
        <v>8</v>
      </c>
      <c r="B24" s="396"/>
      <c r="C24" s="396"/>
      <c r="D24" s="396"/>
      <c r="E24" s="396"/>
      <c r="F24" s="396"/>
    </row>
    <row r="25" spans="1:6" ht="32.1" customHeight="1">
      <c r="A25" s="91" t="s">
        <v>9</v>
      </c>
      <c r="B25" s="91"/>
      <c r="C25" s="92" t="s">
        <v>10</v>
      </c>
      <c r="D25" s="394" t="s">
        <v>11</v>
      </c>
      <c r="E25" s="395"/>
      <c r="F25" s="93">
        <f>SUM(F7:F22)</f>
        <v>0</v>
      </c>
    </row>
    <row r="26" spans="1:6" ht="28.35" customHeight="1"/>
    <row r="27" spans="1:6" ht="28.35" customHeight="1"/>
    <row r="28" spans="1:6" ht="28.35" customHeight="1"/>
    <row r="29" spans="1:6" ht="28.35" customHeight="1"/>
    <row r="30" spans="1:6" ht="28.35" customHeight="1"/>
    <row r="31" spans="1:6" ht="28.35" customHeight="1"/>
    <row r="32" spans="1:6" ht="28.35" customHeight="1"/>
    <row r="33" ht="28.35" customHeight="1"/>
    <row r="34" ht="28.35" customHeight="1"/>
    <row r="35" ht="28.35" customHeight="1"/>
    <row r="36" ht="28.35" customHeight="1"/>
    <row r="37" ht="28.35" customHeight="1"/>
    <row r="38" ht="28.35" customHeight="1"/>
    <row r="39" ht="28.35" customHeight="1"/>
    <row r="40" ht="28.35" customHeight="1"/>
    <row r="41" ht="28.35" customHeight="1"/>
    <row r="42" ht="28.35" customHeight="1"/>
    <row r="43" ht="28.35" customHeight="1"/>
    <row r="44" ht="28.35" customHeight="1"/>
    <row r="45" ht="28.35" customHeight="1"/>
    <row r="46" ht="28.35" customHeight="1"/>
    <row r="47" ht="28.35" customHeight="1"/>
  </sheetData>
  <sheetProtection insertRows="0"/>
  <mergeCells count="16">
    <mergeCell ref="H4:L7"/>
    <mergeCell ref="A3:F3"/>
    <mergeCell ref="A23:F23"/>
    <mergeCell ref="D25:E25"/>
    <mergeCell ref="A24:F24"/>
    <mergeCell ref="A6:F6"/>
    <mergeCell ref="A1:B1"/>
    <mergeCell ref="C2:D2"/>
    <mergeCell ref="E2:F2"/>
    <mergeCell ref="A4:B5"/>
    <mergeCell ref="A2:B2"/>
    <mergeCell ref="C4:C5"/>
    <mergeCell ref="D4:D5"/>
    <mergeCell ref="E4:E5"/>
    <mergeCell ref="F4:F5"/>
    <mergeCell ref="E1:F1"/>
  </mergeCells>
  <printOptions horizontalCentered="1"/>
  <pageMargins left="0.25" right="0.25" top="0.75" bottom="1.1499999999999999" header="0.3" footer="0.3"/>
  <pageSetup scale="73" orientation="landscape" r:id="rId1"/>
  <headerFooter>
    <oddFooter>&amp;L&amp;A&amp;CPage &amp;P of &amp;N&amp;R&amp;G</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fitToPage="1"/>
  </sheetPr>
  <dimension ref="A1:L22"/>
  <sheetViews>
    <sheetView showGridLines="0" showRuler="0" zoomScale="85" zoomScaleNormal="85" zoomScaleSheetLayoutView="40" zoomScalePageLayoutView="25" workbookViewId="0">
      <selection activeCell="L8" sqref="L8"/>
    </sheetView>
  </sheetViews>
  <sheetFormatPr defaultColWidth="9.140625" defaultRowHeight="15"/>
  <cols>
    <col min="1" max="2" width="9.140625" style="7"/>
    <col min="3" max="3" width="7" style="7" customWidth="1"/>
    <col min="4" max="4" width="23" style="7" customWidth="1"/>
    <col min="5" max="5" width="9.140625" style="7"/>
    <col min="6" max="6" width="18.85546875" style="7" bestFit="1" customWidth="1"/>
    <col min="7" max="7" width="9.140625" style="7"/>
    <col min="8" max="8" width="16.140625" style="7" customWidth="1"/>
    <col min="9" max="16384" width="9.140625" style="7"/>
  </cols>
  <sheetData>
    <row r="1" spans="1:12" ht="31.5">
      <c r="A1" s="278" t="s">
        <v>37</v>
      </c>
      <c r="B1" s="279"/>
      <c r="C1" s="279"/>
      <c r="D1" s="279"/>
      <c r="E1" s="279"/>
      <c r="F1" s="188"/>
      <c r="G1" s="189"/>
      <c r="H1" s="261" t="s">
        <v>1089</v>
      </c>
      <c r="I1" s="283"/>
      <c r="J1" s="284"/>
      <c r="K1" s="263"/>
    </row>
    <row r="2" spans="1:12" ht="26.45" customHeight="1">
      <c r="A2" s="280" t="s">
        <v>44</v>
      </c>
      <c r="B2" s="280"/>
      <c r="C2" s="280"/>
      <c r="D2" s="280"/>
      <c r="E2" s="281" t="s">
        <v>45</v>
      </c>
      <c r="F2" s="281"/>
      <c r="G2" s="281"/>
      <c r="H2" s="282" t="s">
        <v>1093</v>
      </c>
      <c r="I2" s="282"/>
      <c r="J2" s="282"/>
      <c r="K2" s="264"/>
    </row>
    <row r="3" spans="1:12">
      <c r="A3" s="265"/>
      <c r="B3" s="148"/>
      <c r="C3" s="148"/>
      <c r="D3" s="148"/>
      <c r="E3" s="148"/>
      <c r="F3" s="148"/>
      <c r="G3" s="148"/>
      <c r="H3" s="148"/>
      <c r="I3" s="148"/>
      <c r="J3" s="266"/>
    </row>
    <row r="4" spans="1:12">
      <c r="A4" s="265"/>
      <c r="B4" s="148"/>
      <c r="C4" s="148"/>
      <c r="D4" s="148"/>
      <c r="E4" s="148"/>
      <c r="F4" s="145" t="s">
        <v>41</v>
      </c>
      <c r="G4" s="148"/>
      <c r="H4" s="145" t="s">
        <v>42</v>
      </c>
      <c r="I4" s="148"/>
      <c r="J4" s="266"/>
    </row>
    <row r="5" spans="1:12">
      <c r="A5" s="265"/>
      <c r="B5" s="148"/>
      <c r="C5" s="148"/>
      <c r="D5" s="148"/>
      <c r="E5" s="148"/>
      <c r="F5" s="148"/>
      <c r="G5" s="148"/>
      <c r="H5" s="148"/>
      <c r="I5" s="148"/>
      <c r="J5" s="266"/>
    </row>
    <row r="6" spans="1:12" ht="21.95" customHeight="1">
      <c r="A6" s="265"/>
      <c r="B6" s="148"/>
      <c r="C6" s="148" t="b">
        <v>0</v>
      </c>
      <c r="D6" s="149" t="s">
        <v>56</v>
      </c>
      <c r="E6" s="146"/>
      <c r="F6" s="151">
        <f>IF(C6,'Labor '!Z32+'Labor  (2)'!Z32+'Labor  (3)'!Z32+'Labor  (4)'!Z32+'Labor  (5)'!Z32,0)</f>
        <v>0</v>
      </c>
      <c r="G6" s="267"/>
      <c r="H6" s="268">
        <f>Total_Reg_Time+'Labor  (2)'!Total_Reg_Time+'Labor  (3)'!Total_Reg_Time+'Labor  (4)'!Total_Reg_Time+'Labor  (5)'!Total_Reg_Time</f>
        <v>0</v>
      </c>
      <c r="I6" s="148"/>
      <c r="J6" s="266"/>
      <c r="K6" s="269"/>
    </row>
    <row r="7" spans="1:12" ht="21.95" customHeight="1">
      <c r="A7" s="265"/>
      <c r="B7" s="148"/>
      <c r="C7" s="148"/>
      <c r="D7" s="150"/>
      <c r="E7" s="146"/>
      <c r="F7" s="147"/>
      <c r="G7" s="267"/>
      <c r="H7" s="267"/>
      <c r="I7" s="148"/>
      <c r="J7" s="266"/>
    </row>
    <row r="8" spans="1:12" ht="21.95" customHeight="1">
      <c r="A8" s="265"/>
      <c r="B8" s="148"/>
      <c r="C8" s="148"/>
      <c r="D8" s="149" t="s">
        <v>43</v>
      </c>
      <c r="E8" s="146"/>
      <c r="F8" s="151">
        <f>Total_O.T._Cost+'Labor  (2)'!Total_O.T._Cost+'Labor  (3)'!Total_O.T._Cost+'Labor  (4)'!Total_O.T._Cost+'Labor  (5)'!Total_O.T._Cost</f>
        <v>0</v>
      </c>
      <c r="G8" s="267"/>
      <c r="H8" s="268">
        <f>O.T._Hours+'Labor  (2)'!O.T._Hours+'Labor  (3)'!O.T._Hours+'Labor  (4)'!O.T._Hours+'Labor  (5)'!O.T._Hours</f>
        <v>0</v>
      </c>
      <c r="I8" s="148"/>
      <c r="J8" s="266"/>
      <c r="K8" s="269"/>
    </row>
    <row r="9" spans="1:12" ht="21.95" customHeight="1">
      <c r="A9" s="265"/>
      <c r="B9" s="148"/>
      <c r="C9" s="148"/>
      <c r="D9" s="150"/>
      <c r="E9" s="146"/>
      <c r="F9" s="147"/>
      <c r="G9" s="267"/>
      <c r="H9" s="267"/>
      <c r="I9" s="148"/>
      <c r="J9" s="266"/>
    </row>
    <row r="10" spans="1:12" ht="21.95" customHeight="1">
      <c r="A10" s="265"/>
      <c r="B10" s="148"/>
      <c r="C10" s="148"/>
      <c r="D10" s="149" t="s">
        <v>19</v>
      </c>
      <c r="E10" s="146"/>
      <c r="F10" s="151">
        <f>+Equipment!AB33+'Equipment (2)'!AB33+'Equipment (3)'!AB33+'Equipment (4)'!AB33+'Equipment (5)'!AB33</f>
        <v>0</v>
      </c>
      <c r="G10" s="267"/>
      <c r="H10" s="268">
        <f>SUM(Equipment!Z7:Z30)+SUM('Equipment (2)'!Z7:Z30)+SUM('Equipment (3)'!Z7:Z30)+SUM('Equipment (4)'!Z7:Z30)+SUM('Equipment (5)'!Z7:Z30)</f>
        <v>0</v>
      </c>
      <c r="I10" s="148"/>
      <c r="J10" s="266"/>
    </row>
    <row r="11" spans="1:12" ht="21.95" customHeight="1">
      <c r="A11" s="265"/>
      <c r="B11" s="148"/>
      <c r="C11" s="148"/>
      <c r="D11" s="150"/>
      <c r="E11" s="146"/>
      <c r="F11" s="147"/>
      <c r="G11" s="267"/>
      <c r="H11" s="267"/>
      <c r="I11" s="148"/>
      <c r="J11" s="266"/>
    </row>
    <row r="12" spans="1:12" ht="21.95" customHeight="1">
      <c r="A12" s="265"/>
      <c r="B12" s="148"/>
      <c r="C12" s="148"/>
      <c r="D12" s="149" t="s">
        <v>38</v>
      </c>
      <c r="E12" s="146"/>
      <c r="F12" s="151">
        <f>+Materials!J27+'Materials (2)'!J27+'Materials (3)'!J27+'Materials (4)'!J27+'Materials (5)'!J27</f>
        <v>0</v>
      </c>
      <c r="G12" s="267"/>
      <c r="H12" s="267"/>
      <c r="I12" s="148"/>
      <c r="J12" s="266"/>
    </row>
    <row r="13" spans="1:12" ht="21.95" customHeight="1">
      <c r="A13" s="265"/>
      <c r="B13" s="148"/>
      <c r="C13" s="148"/>
      <c r="D13" s="150"/>
      <c r="E13" s="146"/>
      <c r="F13" s="147"/>
      <c r="G13" s="267"/>
      <c r="H13" s="267"/>
      <c r="I13" s="148"/>
      <c r="J13" s="266"/>
      <c r="L13" s="270"/>
    </row>
    <row r="14" spans="1:12" ht="21.95" customHeight="1">
      <c r="A14" s="265"/>
      <c r="B14" s="148"/>
      <c r="C14" s="148"/>
      <c r="D14" s="179" t="s">
        <v>86</v>
      </c>
      <c r="E14" s="146"/>
      <c r="F14" s="151">
        <f>+'Contracts and Rentals'!F25+'Contracts and Rentals (2)'!F25+'Contracts and Rentals (3)'!F25</f>
        <v>0</v>
      </c>
      <c r="G14" s="267"/>
      <c r="H14" s="267"/>
      <c r="I14" s="148"/>
      <c r="J14" s="266"/>
    </row>
    <row r="15" spans="1:12" ht="21.95" customHeight="1">
      <c r="A15" s="265"/>
      <c r="B15" s="148"/>
      <c r="C15" s="148"/>
      <c r="D15" s="150"/>
      <c r="E15" s="146"/>
      <c r="F15" s="147"/>
      <c r="G15" s="267"/>
      <c r="H15" s="267"/>
      <c r="I15" s="148"/>
      <c r="J15" s="266"/>
    </row>
    <row r="16" spans="1:12" ht="21.95" customHeight="1">
      <c r="A16" s="265"/>
      <c r="B16" s="148"/>
      <c r="C16" s="148"/>
      <c r="D16" s="149" t="s">
        <v>34</v>
      </c>
      <c r="E16" s="146"/>
      <c r="F16" s="151">
        <f>SUM(F6:F15)</f>
        <v>0</v>
      </c>
      <c r="G16" s="267"/>
      <c r="H16" s="267"/>
      <c r="I16" s="148"/>
      <c r="J16" s="266"/>
    </row>
    <row r="17" spans="1:10">
      <c r="A17" s="265"/>
      <c r="B17" s="148"/>
      <c r="C17" s="148"/>
      <c r="D17" s="148"/>
      <c r="E17" s="148"/>
      <c r="F17" s="148"/>
      <c r="G17" s="148"/>
      <c r="H17" s="148"/>
      <c r="I17" s="148"/>
      <c r="J17" s="266"/>
    </row>
    <row r="18" spans="1:10">
      <c r="A18" s="265"/>
      <c r="B18" s="148"/>
      <c r="C18" s="148"/>
      <c r="D18" s="148"/>
      <c r="E18" s="148"/>
      <c r="F18" s="148"/>
      <c r="G18" s="148"/>
      <c r="H18" s="148"/>
      <c r="I18" s="148"/>
      <c r="J18" s="266"/>
    </row>
    <row r="19" spans="1:10">
      <c r="A19" s="265"/>
      <c r="B19" s="148"/>
      <c r="C19" s="148"/>
      <c r="D19" s="148"/>
      <c r="E19" s="148"/>
      <c r="F19" s="148"/>
      <c r="G19" s="148"/>
      <c r="H19" s="148"/>
      <c r="I19" s="148"/>
      <c r="J19" s="266"/>
    </row>
    <row r="20" spans="1:10">
      <c r="A20" s="265"/>
      <c r="B20" s="148"/>
      <c r="C20" s="148"/>
      <c r="D20" s="148"/>
      <c r="E20" s="148"/>
      <c r="F20" s="148"/>
      <c r="G20" s="148"/>
      <c r="H20" s="148"/>
      <c r="I20" s="148"/>
      <c r="J20" s="266"/>
    </row>
    <row r="21" spans="1:10" ht="29.45" customHeight="1" thickBot="1">
      <c r="A21" s="271" t="s">
        <v>8</v>
      </c>
      <c r="B21" s="272"/>
      <c r="C21" s="272"/>
      <c r="D21" s="272"/>
      <c r="E21" s="272"/>
      <c r="F21" s="272"/>
      <c r="G21" s="272"/>
      <c r="H21" s="272"/>
      <c r="I21" s="272"/>
      <c r="J21" s="273"/>
    </row>
    <row r="22" spans="1:10" ht="39.75" customHeight="1">
      <c r="A22" s="274" t="s">
        <v>9</v>
      </c>
      <c r="B22" s="275"/>
      <c r="C22" s="275"/>
      <c r="D22" s="275"/>
      <c r="E22" s="275"/>
      <c r="F22" s="275"/>
      <c r="G22" s="275"/>
      <c r="H22" s="276" t="s">
        <v>10</v>
      </c>
      <c r="I22" s="276"/>
      <c r="J22" s="277"/>
    </row>
  </sheetData>
  <mergeCells count="8">
    <mergeCell ref="A21:J21"/>
    <mergeCell ref="A22:G22"/>
    <mergeCell ref="H22:J22"/>
    <mergeCell ref="A1:E1"/>
    <mergeCell ref="A2:D2"/>
    <mergeCell ref="E2:G2"/>
    <mergeCell ref="H2:J2"/>
    <mergeCell ref="I1:J1"/>
  </mergeCells>
  <printOptions horizontalCentered="1"/>
  <pageMargins left="0.25" right="0.25" top="0.75" bottom="1.04" header="0.3" footer="0.3"/>
  <pageSetup orientation="landscape" r:id="rId1"/>
  <headerFooter>
    <oddFooter>&amp;CPage &amp;P of &amp;N&amp;R&amp;G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6625" r:id="rId5" name="Check Box 1">
              <controlPr defaultSize="0" autoFill="0" autoLine="0" autoPict="0">
                <anchor moveWithCells="1">
                  <from>
                    <xdr:col>0</xdr:col>
                    <xdr:colOff>228600</xdr:colOff>
                    <xdr:row>4</xdr:row>
                    <xdr:rowOff>152400</xdr:rowOff>
                  </from>
                  <to>
                    <xdr:col>2</xdr:col>
                    <xdr:colOff>276225</xdr:colOff>
                    <xdr:row>6</xdr:row>
                    <xdr:rowOff>66675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09195-8419-41C8-8F4E-845F72B514AB}">
  <sheetPr>
    <tabColor rgb="FFEB8585"/>
  </sheetPr>
  <dimension ref="A1:F47"/>
  <sheetViews>
    <sheetView showGridLines="0" zoomScale="70" zoomScaleNormal="70" zoomScaleSheetLayoutView="40" workbookViewId="0">
      <selection activeCell="F7" sqref="F7"/>
    </sheetView>
  </sheetViews>
  <sheetFormatPr defaultRowHeight="15"/>
  <cols>
    <col min="1" max="1" width="2" customWidth="1"/>
    <col min="2" max="2" width="48.7109375" customWidth="1"/>
    <col min="3" max="3" width="46" customWidth="1"/>
    <col min="4" max="4" width="20.7109375" customWidth="1"/>
    <col min="5" max="5" width="16.7109375" customWidth="1"/>
    <col min="6" max="6" width="15.140625" customWidth="1"/>
  </cols>
  <sheetData>
    <row r="1" spans="1:6" ht="21" customHeight="1">
      <c r="A1" s="384" t="s">
        <v>83</v>
      </c>
      <c r="B1" s="384"/>
      <c r="C1" s="116"/>
      <c r="D1" s="117"/>
      <c r="E1" s="296" t="str">
        <f>IF(Summary!I1=0,"",Summary!I1)</f>
        <v/>
      </c>
      <c r="F1" s="296"/>
    </row>
    <row r="2" spans="1:6" ht="28.35" customHeight="1">
      <c r="A2" s="296" t="str">
        <f>+Summary!A2</f>
        <v xml:space="preserve"> Applicant: </v>
      </c>
      <c r="B2" s="296"/>
      <c r="C2" s="297" t="str">
        <f>+Summary!E2</f>
        <v xml:space="preserve">Activity: </v>
      </c>
      <c r="D2" s="297"/>
      <c r="E2" s="296" t="str">
        <f>+Summary!H2</f>
        <v xml:space="preserve"> Project Ref #: </v>
      </c>
      <c r="F2" s="296"/>
    </row>
    <row r="3" spans="1:6" ht="5.0999999999999996" customHeight="1">
      <c r="A3" s="388"/>
      <c r="B3" s="389"/>
      <c r="C3" s="389"/>
      <c r="D3" s="389"/>
      <c r="E3" s="389"/>
      <c r="F3" s="390"/>
    </row>
    <row r="4" spans="1:6" s="4" customFormat="1" ht="30" customHeight="1">
      <c r="A4" s="385" t="s">
        <v>26</v>
      </c>
      <c r="B4" s="385"/>
      <c r="C4" s="386" t="s">
        <v>27</v>
      </c>
      <c r="D4" s="386" t="s">
        <v>28</v>
      </c>
      <c r="E4" s="386" t="s">
        <v>55</v>
      </c>
      <c r="F4" s="387" t="s">
        <v>29</v>
      </c>
    </row>
    <row r="5" spans="1:6" s="4" customFormat="1" ht="28.35" customHeight="1">
      <c r="A5" s="385"/>
      <c r="B5" s="385"/>
      <c r="C5" s="386"/>
      <c r="D5" s="386"/>
      <c r="E5" s="386"/>
      <c r="F5" s="387"/>
    </row>
    <row r="6" spans="1:6" s="4" customFormat="1" ht="5.0999999999999996" customHeight="1">
      <c r="A6" s="391"/>
      <c r="B6" s="392"/>
      <c r="C6" s="392"/>
      <c r="D6" s="392"/>
      <c r="E6" s="392"/>
      <c r="F6" s="393"/>
    </row>
    <row r="7" spans="1:6" s="1" customFormat="1" ht="27" customHeight="1">
      <c r="A7" s="176"/>
      <c r="B7" s="85"/>
      <c r="C7" s="86"/>
      <c r="D7" s="87"/>
      <c r="E7" s="88"/>
      <c r="F7" s="89"/>
    </row>
    <row r="8" spans="1:6" s="1" customFormat="1" ht="27" customHeight="1">
      <c r="A8" s="177"/>
      <c r="B8" s="85"/>
      <c r="C8" s="86"/>
      <c r="D8" s="90"/>
      <c r="E8" s="88"/>
      <c r="F8" s="89"/>
    </row>
    <row r="9" spans="1:6" ht="27" customHeight="1">
      <c r="A9" s="177"/>
      <c r="B9" s="85"/>
      <c r="C9" s="86"/>
      <c r="D9" s="87"/>
      <c r="E9" s="88"/>
      <c r="F9" s="89"/>
    </row>
    <row r="10" spans="1:6" ht="27" customHeight="1">
      <c r="A10" s="177"/>
      <c r="B10" s="85"/>
      <c r="C10" s="86"/>
      <c r="D10" s="90"/>
      <c r="E10" s="88"/>
      <c r="F10" s="89"/>
    </row>
    <row r="11" spans="1:6" ht="27" customHeight="1">
      <c r="A11" s="177"/>
      <c r="B11" s="85"/>
      <c r="C11" s="86"/>
      <c r="D11" s="87"/>
      <c r="E11" s="88"/>
      <c r="F11" s="89"/>
    </row>
    <row r="12" spans="1:6" ht="27" customHeight="1">
      <c r="A12" s="177"/>
      <c r="B12" s="85"/>
      <c r="C12" s="86"/>
      <c r="D12" s="90"/>
      <c r="E12" s="88"/>
      <c r="F12" s="89"/>
    </row>
    <row r="13" spans="1:6" ht="27" customHeight="1">
      <c r="A13" s="177"/>
      <c r="B13" s="85"/>
      <c r="C13" s="86"/>
      <c r="D13" s="87"/>
      <c r="E13" s="88"/>
      <c r="F13" s="89"/>
    </row>
    <row r="14" spans="1:6" ht="27" customHeight="1">
      <c r="A14" s="177"/>
      <c r="B14" s="85"/>
      <c r="C14" s="86"/>
      <c r="D14" s="90"/>
      <c r="E14" s="88"/>
      <c r="F14" s="89"/>
    </row>
    <row r="15" spans="1:6" ht="27" customHeight="1">
      <c r="A15" s="177"/>
      <c r="B15" s="85"/>
      <c r="C15" s="86"/>
      <c r="D15" s="90"/>
      <c r="E15" s="88"/>
      <c r="F15" s="89"/>
    </row>
    <row r="16" spans="1:6" ht="27" customHeight="1">
      <c r="A16" s="177"/>
      <c r="B16" s="85"/>
      <c r="C16" s="86"/>
      <c r="D16" s="90"/>
      <c r="E16" s="88"/>
      <c r="F16" s="89"/>
    </row>
    <row r="17" spans="1:6" ht="27" customHeight="1">
      <c r="A17" s="177"/>
      <c r="B17" s="85"/>
      <c r="C17" s="86"/>
      <c r="D17" s="87"/>
      <c r="E17" s="88"/>
      <c r="F17" s="89"/>
    </row>
    <row r="18" spans="1:6" ht="27" customHeight="1">
      <c r="A18" s="177"/>
      <c r="B18" s="85"/>
      <c r="C18" s="86"/>
      <c r="D18" s="90"/>
      <c r="E18" s="88"/>
      <c r="F18" s="89"/>
    </row>
    <row r="19" spans="1:6" ht="27" customHeight="1">
      <c r="A19" s="177"/>
      <c r="B19" s="85"/>
      <c r="C19" s="86"/>
      <c r="D19" s="87"/>
      <c r="E19" s="88"/>
      <c r="F19" s="89"/>
    </row>
    <row r="20" spans="1:6" ht="27" customHeight="1">
      <c r="A20" s="177"/>
      <c r="B20" s="85"/>
      <c r="C20" s="86"/>
      <c r="D20" s="90"/>
      <c r="E20" s="88"/>
      <c r="F20" s="89"/>
    </row>
    <row r="21" spans="1:6" ht="27" customHeight="1">
      <c r="A21" s="177"/>
      <c r="B21" s="85"/>
      <c r="C21" s="86"/>
      <c r="D21" s="87"/>
      <c r="E21" s="88"/>
      <c r="F21" s="89"/>
    </row>
    <row r="22" spans="1:6" ht="27" customHeight="1">
      <c r="A22" s="178"/>
      <c r="B22" s="85"/>
      <c r="C22" s="86"/>
      <c r="D22" s="90"/>
      <c r="E22" s="88"/>
      <c r="F22" s="89"/>
    </row>
    <row r="23" spans="1:6" s="4" customFormat="1" ht="5.0999999999999996" customHeight="1">
      <c r="A23" s="391"/>
      <c r="B23" s="392"/>
      <c r="C23" s="392"/>
      <c r="D23" s="392"/>
      <c r="E23" s="392"/>
      <c r="F23" s="393"/>
    </row>
    <row r="24" spans="1:6" s="1" customFormat="1" ht="26.1" customHeight="1">
      <c r="A24" s="396" t="s">
        <v>8</v>
      </c>
      <c r="B24" s="396"/>
      <c r="C24" s="396"/>
      <c r="D24" s="396"/>
      <c r="E24" s="396"/>
      <c r="F24" s="396"/>
    </row>
    <row r="25" spans="1:6" ht="32.1" customHeight="1">
      <c r="A25" s="91" t="s">
        <v>9</v>
      </c>
      <c r="B25" s="91"/>
      <c r="C25" s="92" t="s">
        <v>10</v>
      </c>
      <c r="D25" s="394" t="s">
        <v>11</v>
      </c>
      <c r="E25" s="395"/>
      <c r="F25" s="93">
        <f>SUM(F7:F22)</f>
        <v>0</v>
      </c>
    </row>
    <row r="26" spans="1:6" ht="28.35" customHeight="1"/>
    <row r="27" spans="1:6" ht="28.35" customHeight="1"/>
    <row r="28" spans="1:6" ht="28.35" customHeight="1"/>
    <row r="29" spans="1:6" ht="28.35" customHeight="1"/>
    <row r="30" spans="1:6" ht="28.35" customHeight="1"/>
    <row r="31" spans="1:6" ht="28.35" customHeight="1"/>
    <row r="32" spans="1:6" ht="28.35" customHeight="1"/>
    <row r="33" ht="28.35" customHeight="1"/>
    <row r="34" ht="28.35" customHeight="1"/>
    <row r="35" ht="28.35" customHeight="1"/>
    <row r="36" ht="28.35" customHeight="1"/>
    <row r="37" ht="28.35" customHeight="1"/>
    <row r="38" ht="28.35" customHeight="1"/>
    <row r="39" ht="28.35" customHeight="1"/>
    <row r="40" ht="28.35" customHeight="1"/>
    <row r="41" ht="28.35" customHeight="1"/>
    <row r="42" ht="28.35" customHeight="1"/>
    <row r="43" ht="28.35" customHeight="1"/>
    <row r="44" ht="28.35" customHeight="1"/>
    <row r="45" ht="28.35" customHeight="1"/>
    <row r="46" ht="28.35" customHeight="1"/>
    <row r="47" ht="28.35" customHeight="1"/>
  </sheetData>
  <sheetProtection sheet="1" objects="1" scenarios="1" insertRows="0"/>
  <mergeCells count="15">
    <mergeCell ref="A23:F23"/>
    <mergeCell ref="A24:F24"/>
    <mergeCell ref="D25:E25"/>
    <mergeCell ref="A4:B5"/>
    <mergeCell ref="C4:C5"/>
    <mergeCell ref="D4:D5"/>
    <mergeCell ref="E4:E5"/>
    <mergeCell ref="F4:F5"/>
    <mergeCell ref="A6:F6"/>
    <mergeCell ref="A3:F3"/>
    <mergeCell ref="A1:B1"/>
    <mergeCell ref="E1:F1"/>
    <mergeCell ref="A2:B2"/>
    <mergeCell ref="C2:D2"/>
    <mergeCell ref="E2:F2"/>
  </mergeCells>
  <printOptions horizontalCentered="1"/>
  <pageMargins left="0.25" right="0.25" top="0.75" bottom="1.1499999999999999" header="0.3" footer="0.3"/>
  <pageSetup scale="73" orientation="landscape" r:id="rId1"/>
  <headerFooter>
    <oddFooter>&amp;L&amp;A&amp;CPage &amp;P of &amp;N&amp;R&amp;G</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52982-ABD2-4354-BC1E-DB66991903F2}">
  <sheetPr>
    <tabColor rgb="FFEB8585"/>
  </sheetPr>
  <dimension ref="A1:F47"/>
  <sheetViews>
    <sheetView showGridLines="0" zoomScale="70" zoomScaleNormal="70" zoomScaleSheetLayoutView="40" workbookViewId="0">
      <selection activeCell="F7" sqref="F7"/>
    </sheetView>
  </sheetViews>
  <sheetFormatPr defaultRowHeight="15"/>
  <cols>
    <col min="1" max="1" width="2" customWidth="1"/>
    <col min="2" max="2" width="48.7109375" customWidth="1"/>
    <col min="3" max="3" width="46" customWidth="1"/>
    <col min="4" max="4" width="20.7109375" customWidth="1"/>
    <col min="5" max="5" width="16.7109375" customWidth="1"/>
    <col min="6" max="6" width="15.140625" customWidth="1"/>
  </cols>
  <sheetData>
    <row r="1" spans="1:6" ht="21" customHeight="1">
      <c r="A1" s="384" t="s">
        <v>83</v>
      </c>
      <c r="B1" s="384"/>
      <c r="C1" s="116"/>
      <c r="D1" s="117"/>
      <c r="E1" s="296" t="str">
        <f>IF(Summary!I1=0,"",Summary!I1)</f>
        <v/>
      </c>
      <c r="F1" s="296"/>
    </row>
    <row r="2" spans="1:6" ht="28.35" customHeight="1">
      <c r="A2" s="296" t="str">
        <f>+Summary!A2</f>
        <v xml:space="preserve"> Applicant: </v>
      </c>
      <c r="B2" s="296"/>
      <c r="C2" s="297" t="str">
        <f>+Summary!E2</f>
        <v xml:space="preserve">Activity: </v>
      </c>
      <c r="D2" s="297"/>
      <c r="E2" s="296" t="str">
        <f>+Summary!H2</f>
        <v xml:space="preserve"> Project Ref #: </v>
      </c>
      <c r="F2" s="296"/>
    </row>
    <row r="3" spans="1:6" ht="5.0999999999999996" customHeight="1">
      <c r="A3" s="388"/>
      <c r="B3" s="389"/>
      <c r="C3" s="389"/>
      <c r="D3" s="389"/>
      <c r="E3" s="389"/>
      <c r="F3" s="390"/>
    </row>
    <row r="4" spans="1:6" s="4" customFormat="1" ht="30" customHeight="1">
      <c r="A4" s="385" t="s">
        <v>26</v>
      </c>
      <c r="B4" s="385"/>
      <c r="C4" s="386" t="s">
        <v>27</v>
      </c>
      <c r="D4" s="386" t="s">
        <v>28</v>
      </c>
      <c r="E4" s="386" t="s">
        <v>55</v>
      </c>
      <c r="F4" s="387" t="s">
        <v>29</v>
      </c>
    </row>
    <row r="5" spans="1:6" s="4" customFormat="1" ht="28.35" customHeight="1">
      <c r="A5" s="385"/>
      <c r="B5" s="385"/>
      <c r="C5" s="386"/>
      <c r="D5" s="386"/>
      <c r="E5" s="386"/>
      <c r="F5" s="387"/>
    </row>
    <row r="6" spans="1:6" s="4" customFormat="1" ht="5.0999999999999996" customHeight="1">
      <c r="A6" s="391"/>
      <c r="B6" s="392"/>
      <c r="C6" s="392"/>
      <c r="D6" s="392"/>
      <c r="E6" s="392"/>
      <c r="F6" s="393"/>
    </row>
    <row r="7" spans="1:6" s="1" customFormat="1" ht="27" customHeight="1">
      <c r="A7" s="176"/>
      <c r="B7" s="85"/>
      <c r="C7" s="86"/>
      <c r="D7" s="87"/>
      <c r="E7" s="88"/>
      <c r="F7" s="89"/>
    </row>
    <row r="8" spans="1:6" s="1" customFormat="1" ht="27" customHeight="1">
      <c r="A8" s="177"/>
      <c r="B8" s="85"/>
      <c r="C8" s="86"/>
      <c r="D8" s="90"/>
      <c r="E8" s="88"/>
      <c r="F8" s="89"/>
    </row>
    <row r="9" spans="1:6" ht="27" customHeight="1">
      <c r="A9" s="177"/>
      <c r="B9" s="85"/>
      <c r="C9" s="86"/>
      <c r="D9" s="87"/>
      <c r="E9" s="88"/>
      <c r="F9" s="89"/>
    </row>
    <row r="10" spans="1:6" ht="27" customHeight="1">
      <c r="A10" s="177"/>
      <c r="B10" s="85"/>
      <c r="C10" s="86"/>
      <c r="D10" s="90"/>
      <c r="E10" s="88"/>
      <c r="F10" s="89"/>
    </row>
    <row r="11" spans="1:6" ht="27" customHeight="1">
      <c r="A11" s="177"/>
      <c r="B11" s="85"/>
      <c r="C11" s="86"/>
      <c r="D11" s="87"/>
      <c r="E11" s="88"/>
      <c r="F11" s="89"/>
    </row>
    <row r="12" spans="1:6" ht="27" customHeight="1">
      <c r="A12" s="177"/>
      <c r="B12" s="85"/>
      <c r="C12" s="86"/>
      <c r="D12" s="90"/>
      <c r="E12" s="88"/>
      <c r="F12" s="89"/>
    </row>
    <row r="13" spans="1:6" ht="27" customHeight="1">
      <c r="A13" s="177"/>
      <c r="B13" s="85"/>
      <c r="C13" s="86"/>
      <c r="D13" s="87"/>
      <c r="E13" s="88"/>
      <c r="F13" s="89"/>
    </row>
    <row r="14" spans="1:6" ht="27" customHeight="1">
      <c r="A14" s="177"/>
      <c r="B14" s="85"/>
      <c r="C14" s="86"/>
      <c r="D14" s="90"/>
      <c r="E14" s="88"/>
      <c r="F14" s="89"/>
    </row>
    <row r="15" spans="1:6" ht="27" customHeight="1">
      <c r="A15" s="177"/>
      <c r="B15" s="85"/>
      <c r="C15" s="86"/>
      <c r="D15" s="90"/>
      <c r="E15" s="88"/>
      <c r="F15" s="89"/>
    </row>
    <row r="16" spans="1:6" ht="27" customHeight="1">
      <c r="A16" s="177"/>
      <c r="B16" s="85"/>
      <c r="C16" s="86"/>
      <c r="D16" s="90"/>
      <c r="E16" s="88"/>
      <c r="F16" s="89"/>
    </row>
    <row r="17" spans="1:6" ht="27" customHeight="1">
      <c r="A17" s="177"/>
      <c r="B17" s="85"/>
      <c r="C17" s="86"/>
      <c r="D17" s="87"/>
      <c r="E17" s="88"/>
      <c r="F17" s="89"/>
    </row>
    <row r="18" spans="1:6" ht="27" customHeight="1">
      <c r="A18" s="177"/>
      <c r="B18" s="85"/>
      <c r="C18" s="86"/>
      <c r="D18" s="90"/>
      <c r="E18" s="88"/>
      <c r="F18" s="89"/>
    </row>
    <row r="19" spans="1:6" ht="27" customHeight="1">
      <c r="A19" s="177"/>
      <c r="B19" s="85"/>
      <c r="C19" s="86"/>
      <c r="D19" s="87"/>
      <c r="E19" s="88"/>
      <c r="F19" s="89"/>
    </row>
    <row r="20" spans="1:6" ht="27" customHeight="1">
      <c r="A20" s="177"/>
      <c r="B20" s="85"/>
      <c r="C20" s="86"/>
      <c r="D20" s="90"/>
      <c r="E20" s="88"/>
      <c r="F20" s="89"/>
    </row>
    <row r="21" spans="1:6" ht="27" customHeight="1">
      <c r="A21" s="177"/>
      <c r="B21" s="85"/>
      <c r="C21" s="86"/>
      <c r="D21" s="87"/>
      <c r="E21" s="88"/>
      <c r="F21" s="89"/>
    </row>
    <row r="22" spans="1:6" ht="27" customHeight="1">
      <c r="A22" s="178"/>
      <c r="B22" s="85"/>
      <c r="C22" s="86"/>
      <c r="D22" s="90"/>
      <c r="E22" s="88"/>
      <c r="F22" s="89"/>
    </row>
    <row r="23" spans="1:6" s="4" customFormat="1" ht="5.0999999999999996" customHeight="1">
      <c r="A23" s="391"/>
      <c r="B23" s="392"/>
      <c r="C23" s="392"/>
      <c r="D23" s="392"/>
      <c r="E23" s="392"/>
      <c r="F23" s="393"/>
    </row>
    <row r="24" spans="1:6" s="1" customFormat="1" ht="26.1" customHeight="1">
      <c r="A24" s="396" t="s">
        <v>8</v>
      </c>
      <c r="B24" s="396"/>
      <c r="C24" s="396"/>
      <c r="D24" s="396"/>
      <c r="E24" s="396"/>
      <c r="F24" s="396"/>
    </row>
    <row r="25" spans="1:6" ht="32.1" customHeight="1">
      <c r="A25" s="91" t="s">
        <v>9</v>
      </c>
      <c r="B25" s="91"/>
      <c r="C25" s="92" t="s">
        <v>10</v>
      </c>
      <c r="D25" s="394" t="s">
        <v>11</v>
      </c>
      <c r="E25" s="395"/>
      <c r="F25" s="93">
        <f>SUM(F7:F22)</f>
        <v>0</v>
      </c>
    </row>
    <row r="26" spans="1:6" ht="28.35" customHeight="1"/>
    <row r="27" spans="1:6" ht="28.35" customHeight="1"/>
    <row r="28" spans="1:6" ht="28.35" customHeight="1"/>
    <row r="29" spans="1:6" ht="28.35" customHeight="1"/>
    <row r="30" spans="1:6" ht="28.35" customHeight="1"/>
    <row r="31" spans="1:6" ht="28.35" customHeight="1"/>
    <row r="32" spans="1:6" ht="28.35" customHeight="1"/>
    <row r="33" ht="28.35" customHeight="1"/>
    <row r="34" ht="28.35" customHeight="1"/>
    <row r="35" ht="28.35" customHeight="1"/>
    <row r="36" ht="28.35" customHeight="1"/>
    <row r="37" ht="28.35" customHeight="1"/>
    <row r="38" ht="28.35" customHeight="1"/>
    <row r="39" ht="28.35" customHeight="1"/>
    <row r="40" ht="28.35" customHeight="1"/>
    <row r="41" ht="28.35" customHeight="1"/>
    <row r="42" ht="28.35" customHeight="1"/>
    <row r="43" ht="28.35" customHeight="1"/>
    <row r="44" ht="28.35" customHeight="1"/>
    <row r="45" ht="28.35" customHeight="1"/>
    <row r="46" ht="28.35" customHeight="1"/>
    <row r="47" ht="28.35" customHeight="1"/>
  </sheetData>
  <sheetProtection sheet="1" objects="1" scenarios="1" insertRows="0"/>
  <mergeCells count="15">
    <mergeCell ref="A23:F23"/>
    <mergeCell ref="A24:F24"/>
    <mergeCell ref="D25:E25"/>
    <mergeCell ref="A4:B5"/>
    <mergeCell ref="C4:C5"/>
    <mergeCell ref="D4:D5"/>
    <mergeCell ref="E4:E5"/>
    <mergeCell ref="F4:F5"/>
    <mergeCell ref="A6:F6"/>
    <mergeCell ref="A3:F3"/>
    <mergeCell ref="A1:B1"/>
    <mergeCell ref="E1:F1"/>
    <mergeCell ref="A2:B2"/>
    <mergeCell ref="C2:D2"/>
    <mergeCell ref="E2:F2"/>
  </mergeCells>
  <printOptions horizontalCentered="1"/>
  <pageMargins left="0.25" right="0.25" top="0.75" bottom="1.1499999999999999" header="0.3" footer="0.3"/>
  <pageSetup scale="73" orientation="landscape" r:id="rId1"/>
  <headerFooter>
    <oddFooter>&amp;L&amp;A&amp;CPage &amp;P of &amp;N&amp;R&amp;G</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O496"/>
  <sheetViews>
    <sheetView showGridLines="0" zoomScale="85" zoomScaleNormal="85" workbookViewId="0">
      <pane ySplit="2" topLeftCell="A223" activePane="bottomLeft" state="frozen"/>
      <selection pane="bottomLeft" activeCell="M235" sqref="M235"/>
    </sheetView>
  </sheetViews>
  <sheetFormatPr defaultColWidth="8" defaultRowHeight="12.75"/>
  <cols>
    <col min="1" max="1" width="14.140625" style="180" customWidth="1"/>
    <col min="2" max="2" width="24.140625" style="180" customWidth="1"/>
    <col min="3" max="3" width="24.140625" style="181" customWidth="1"/>
    <col min="4" max="4" width="18.42578125" style="180" customWidth="1"/>
    <col min="5" max="5" width="8.140625" style="180" customWidth="1"/>
    <col min="6" max="6" width="20" style="181" customWidth="1"/>
    <col min="7" max="7" width="10.5703125" style="180" customWidth="1"/>
    <col min="8" max="8" width="14" style="180" customWidth="1"/>
    <col min="9" max="9" width="2.5703125" style="180" customWidth="1"/>
    <col min="10" max="16384" width="8" style="180"/>
  </cols>
  <sheetData>
    <row r="1" spans="1:15" ht="42" customHeight="1">
      <c r="A1" s="414" t="s">
        <v>1087</v>
      </c>
      <c r="B1" s="415"/>
      <c r="C1" s="415"/>
      <c r="D1" s="415"/>
      <c r="E1" s="415"/>
      <c r="F1" s="415"/>
      <c r="G1" s="415"/>
      <c r="H1" s="416"/>
    </row>
    <row r="2" spans="1:15" ht="32.25" customHeight="1" thickBot="1">
      <c r="A2" s="187" t="s">
        <v>93</v>
      </c>
      <c r="B2" s="187" t="s">
        <v>92</v>
      </c>
      <c r="C2" s="187" t="s">
        <v>91</v>
      </c>
      <c r="D2" s="187" t="s">
        <v>87</v>
      </c>
      <c r="E2" s="187" t="s">
        <v>47</v>
      </c>
      <c r="F2" s="187" t="s">
        <v>90</v>
      </c>
      <c r="G2" s="187" t="s">
        <v>46</v>
      </c>
      <c r="H2" s="187" t="s">
        <v>1088</v>
      </c>
      <c r="I2" s="186"/>
    </row>
    <row r="3" spans="1:15" ht="12.75" customHeight="1">
      <c r="A3" s="192">
        <v>8010</v>
      </c>
      <c r="B3" s="193" t="s">
        <v>95</v>
      </c>
      <c r="C3" s="193" t="s">
        <v>96</v>
      </c>
      <c r="D3" s="194" t="s">
        <v>97</v>
      </c>
      <c r="E3" s="194" t="s">
        <v>98</v>
      </c>
      <c r="F3" s="193" t="s">
        <v>99</v>
      </c>
      <c r="G3" s="194" t="s">
        <v>100</v>
      </c>
      <c r="H3" s="195">
        <v>1.62</v>
      </c>
      <c r="I3" s="402" t="s">
        <v>89</v>
      </c>
      <c r="J3" s="403"/>
      <c r="K3" s="403"/>
      <c r="L3" s="403"/>
      <c r="M3" s="403"/>
      <c r="N3" s="403"/>
      <c r="O3" s="404"/>
    </row>
    <row r="4" spans="1:15" ht="14.25">
      <c r="A4" s="192">
        <v>8011</v>
      </c>
      <c r="B4" s="193" t="s">
        <v>95</v>
      </c>
      <c r="C4" s="193" t="s">
        <v>96</v>
      </c>
      <c r="D4" s="194" t="s">
        <v>101</v>
      </c>
      <c r="E4" s="194" t="s">
        <v>102</v>
      </c>
      <c r="F4" s="193" t="s">
        <v>99</v>
      </c>
      <c r="G4" s="194" t="s">
        <v>100</v>
      </c>
      <c r="H4" s="195">
        <v>9.86</v>
      </c>
      <c r="I4" s="405"/>
      <c r="J4" s="406"/>
      <c r="K4" s="406"/>
      <c r="L4" s="406"/>
      <c r="M4" s="406"/>
      <c r="N4" s="406"/>
      <c r="O4" s="407"/>
    </row>
    <row r="5" spans="1:15" ht="14.25">
      <c r="A5" s="192">
        <v>8012</v>
      </c>
      <c r="B5" s="193" t="s">
        <v>95</v>
      </c>
      <c r="C5" s="193" t="s">
        <v>96</v>
      </c>
      <c r="D5" s="194" t="s">
        <v>103</v>
      </c>
      <c r="E5" s="194" t="s">
        <v>104</v>
      </c>
      <c r="F5" s="193" t="s">
        <v>99</v>
      </c>
      <c r="G5" s="194" t="s">
        <v>100</v>
      </c>
      <c r="H5" s="195">
        <v>12.49</v>
      </c>
      <c r="I5" s="405"/>
      <c r="J5" s="406"/>
      <c r="K5" s="406"/>
      <c r="L5" s="406"/>
      <c r="M5" s="406"/>
      <c r="N5" s="406"/>
      <c r="O5" s="407"/>
    </row>
    <row r="6" spans="1:15" ht="14.25">
      <c r="A6" s="192">
        <v>8013</v>
      </c>
      <c r="B6" s="193" t="s">
        <v>95</v>
      </c>
      <c r="C6" s="193" t="s">
        <v>96</v>
      </c>
      <c r="D6" s="194" t="s">
        <v>105</v>
      </c>
      <c r="E6" s="194" t="s">
        <v>106</v>
      </c>
      <c r="F6" s="193" t="s">
        <v>99</v>
      </c>
      <c r="G6" s="194" t="s">
        <v>100</v>
      </c>
      <c r="H6" s="195">
        <v>20.98</v>
      </c>
      <c r="I6" s="405"/>
      <c r="J6" s="406"/>
      <c r="K6" s="406"/>
      <c r="L6" s="406"/>
      <c r="M6" s="406"/>
      <c r="N6" s="406"/>
      <c r="O6" s="407"/>
    </row>
    <row r="7" spans="1:15" ht="14.25">
      <c r="A7" s="192">
        <v>8014</v>
      </c>
      <c r="B7" s="193" t="s">
        <v>95</v>
      </c>
      <c r="C7" s="193" t="s">
        <v>96</v>
      </c>
      <c r="D7" s="194" t="s">
        <v>107</v>
      </c>
      <c r="E7" s="194" t="s">
        <v>108</v>
      </c>
      <c r="F7" s="193" t="s">
        <v>99</v>
      </c>
      <c r="G7" s="194" t="s">
        <v>100</v>
      </c>
      <c r="H7" s="195">
        <v>32.130000000000003</v>
      </c>
      <c r="I7" s="405"/>
      <c r="J7" s="406"/>
      <c r="K7" s="406"/>
      <c r="L7" s="406"/>
      <c r="M7" s="406"/>
      <c r="N7" s="406"/>
      <c r="O7" s="407"/>
    </row>
    <row r="8" spans="1:15" ht="14.25">
      <c r="A8" s="192">
        <v>8015</v>
      </c>
      <c r="B8" s="193" t="s">
        <v>95</v>
      </c>
      <c r="C8" s="193" t="s">
        <v>96</v>
      </c>
      <c r="D8" s="194" t="s">
        <v>109</v>
      </c>
      <c r="E8" s="194" t="s">
        <v>110</v>
      </c>
      <c r="F8" s="193" t="s">
        <v>99</v>
      </c>
      <c r="G8" s="194" t="s">
        <v>100</v>
      </c>
      <c r="H8" s="195">
        <v>57.05</v>
      </c>
      <c r="I8" s="405"/>
      <c r="J8" s="406"/>
      <c r="K8" s="406"/>
      <c r="L8" s="406"/>
      <c r="M8" s="406"/>
      <c r="N8" s="406"/>
      <c r="O8" s="407"/>
    </row>
    <row r="9" spans="1:15" ht="14.25">
      <c r="A9" s="192">
        <v>8016</v>
      </c>
      <c r="B9" s="193" t="s">
        <v>95</v>
      </c>
      <c r="C9" s="193" t="s">
        <v>96</v>
      </c>
      <c r="D9" s="194" t="s">
        <v>111</v>
      </c>
      <c r="E9" s="194" t="s">
        <v>112</v>
      </c>
      <c r="F9" s="193" t="s">
        <v>99</v>
      </c>
      <c r="G9" s="194" t="s">
        <v>100</v>
      </c>
      <c r="H9" s="195">
        <v>95.6</v>
      </c>
      <c r="I9" s="405"/>
      <c r="J9" s="406"/>
      <c r="K9" s="406"/>
      <c r="L9" s="406"/>
      <c r="M9" s="406"/>
      <c r="N9" s="406"/>
      <c r="O9" s="407"/>
    </row>
    <row r="10" spans="1:15" ht="14.25">
      <c r="A10" s="192">
        <v>8017</v>
      </c>
      <c r="B10" s="193" t="s">
        <v>95</v>
      </c>
      <c r="C10" s="193" t="s">
        <v>96</v>
      </c>
      <c r="D10" s="194" t="s">
        <v>113</v>
      </c>
      <c r="E10" s="194" t="s">
        <v>114</v>
      </c>
      <c r="F10" s="193" t="s">
        <v>99</v>
      </c>
      <c r="G10" s="194" t="s">
        <v>100</v>
      </c>
      <c r="H10" s="195">
        <v>98.55</v>
      </c>
      <c r="I10" s="405"/>
      <c r="J10" s="406"/>
      <c r="K10" s="406"/>
      <c r="L10" s="406"/>
      <c r="M10" s="406"/>
      <c r="N10" s="406"/>
      <c r="O10" s="407"/>
    </row>
    <row r="11" spans="1:15" ht="15">
      <c r="A11" s="192">
        <v>8040</v>
      </c>
      <c r="B11" s="193" t="s">
        <v>115</v>
      </c>
      <c r="C11" s="196"/>
      <c r="D11" s="196"/>
      <c r="E11" s="194" t="s">
        <v>116</v>
      </c>
      <c r="F11" s="196"/>
      <c r="G11" s="194" t="s">
        <v>100</v>
      </c>
      <c r="H11" s="195">
        <v>28.09</v>
      </c>
      <c r="I11" s="405"/>
      <c r="J11" s="406"/>
      <c r="K11" s="406"/>
      <c r="L11" s="406"/>
      <c r="M11" s="406"/>
      <c r="N11" s="406"/>
      <c r="O11" s="407"/>
    </row>
    <row r="12" spans="1:15" ht="15">
      <c r="A12" s="192">
        <v>8041</v>
      </c>
      <c r="B12" s="193" t="s">
        <v>115</v>
      </c>
      <c r="C12" s="196"/>
      <c r="D12" s="196"/>
      <c r="E12" s="194" t="s">
        <v>117</v>
      </c>
      <c r="F12" s="196"/>
      <c r="G12" s="194" t="s">
        <v>100</v>
      </c>
      <c r="H12" s="195">
        <v>41.18</v>
      </c>
      <c r="I12" s="405"/>
      <c r="J12" s="406"/>
      <c r="K12" s="406"/>
      <c r="L12" s="406"/>
      <c r="M12" s="406"/>
      <c r="N12" s="406"/>
      <c r="O12" s="407"/>
    </row>
    <row r="13" spans="1:15" ht="15">
      <c r="A13" s="192">
        <v>8050</v>
      </c>
      <c r="B13" s="193" t="s">
        <v>118</v>
      </c>
      <c r="C13" s="196"/>
      <c r="D13" s="196"/>
      <c r="E13" s="194" t="s">
        <v>119</v>
      </c>
      <c r="F13" s="193" t="s">
        <v>120</v>
      </c>
      <c r="G13" s="194" t="s">
        <v>100</v>
      </c>
      <c r="H13" s="195">
        <v>4.53</v>
      </c>
      <c r="I13" s="405"/>
      <c r="J13" s="406"/>
      <c r="K13" s="406"/>
      <c r="L13" s="406"/>
      <c r="M13" s="406"/>
      <c r="N13" s="406"/>
      <c r="O13" s="407"/>
    </row>
    <row r="14" spans="1:15" ht="15">
      <c r="A14" s="192">
        <v>8051</v>
      </c>
      <c r="B14" s="193" t="s">
        <v>121</v>
      </c>
      <c r="C14" s="196"/>
      <c r="D14" s="196"/>
      <c r="E14" s="194" t="s">
        <v>122</v>
      </c>
      <c r="F14" s="193" t="s">
        <v>120</v>
      </c>
      <c r="G14" s="194" t="s">
        <v>100</v>
      </c>
      <c r="H14" s="195">
        <v>11.6</v>
      </c>
      <c r="I14" s="405"/>
      <c r="J14" s="406"/>
      <c r="K14" s="406"/>
      <c r="L14" s="406"/>
      <c r="M14" s="406"/>
      <c r="N14" s="406"/>
      <c r="O14" s="407"/>
    </row>
    <row r="15" spans="1:15" ht="15">
      <c r="A15" s="192">
        <v>8060</v>
      </c>
      <c r="B15" s="193" t="s">
        <v>123</v>
      </c>
      <c r="C15" s="193" t="s">
        <v>124</v>
      </c>
      <c r="D15" s="194" t="s">
        <v>125</v>
      </c>
      <c r="E15" s="194" t="s">
        <v>126</v>
      </c>
      <c r="F15" s="196"/>
      <c r="G15" s="194" t="s">
        <v>100</v>
      </c>
      <c r="H15" s="195">
        <v>2.34</v>
      </c>
      <c r="I15" s="405"/>
      <c r="J15" s="406"/>
      <c r="K15" s="406"/>
      <c r="L15" s="406"/>
      <c r="M15" s="406"/>
      <c r="N15" s="406"/>
      <c r="O15" s="407"/>
    </row>
    <row r="16" spans="1:15" ht="15">
      <c r="A16" s="192">
        <v>8061</v>
      </c>
      <c r="B16" s="193" t="s">
        <v>123</v>
      </c>
      <c r="C16" s="193" t="s">
        <v>124</v>
      </c>
      <c r="D16" s="194" t="s">
        <v>127</v>
      </c>
      <c r="E16" s="194" t="s">
        <v>128</v>
      </c>
      <c r="F16" s="196"/>
      <c r="G16" s="194" t="s">
        <v>100</v>
      </c>
      <c r="H16" s="195">
        <v>4.6500000000000004</v>
      </c>
      <c r="I16" s="405"/>
      <c r="J16" s="406"/>
      <c r="K16" s="406"/>
      <c r="L16" s="406"/>
      <c r="M16" s="406"/>
      <c r="N16" s="406"/>
      <c r="O16" s="407"/>
    </row>
    <row r="17" spans="1:15" ht="42.75">
      <c r="A17" s="197">
        <v>8062</v>
      </c>
      <c r="B17" s="198" t="s">
        <v>129</v>
      </c>
      <c r="C17" s="198" t="s">
        <v>130</v>
      </c>
      <c r="D17" s="199" t="s">
        <v>131</v>
      </c>
      <c r="E17" s="199" t="s">
        <v>128</v>
      </c>
      <c r="F17" s="200" t="s">
        <v>132</v>
      </c>
      <c r="G17" s="199" t="s">
        <v>100</v>
      </c>
      <c r="H17" s="201">
        <v>3.25</v>
      </c>
      <c r="I17" s="405"/>
      <c r="J17" s="406"/>
      <c r="K17" s="406"/>
      <c r="L17" s="406"/>
      <c r="M17" s="406"/>
      <c r="N17" s="406"/>
      <c r="O17" s="407"/>
    </row>
    <row r="18" spans="1:15" ht="85.5">
      <c r="A18" s="202">
        <v>8063</v>
      </c>
      <c r="B18" s="203" t="s">
        <v>133</v>
      </c>
      <c r="C18" s="203" t="s">
        <v>134</v>
      </c>
      <c r="D18" s="204" t="s">
        <v>135</v>
      </c>
      <c r="E18" s="204" t="s">
        <v>136</v>
      </c>
      <c r="F18" s="193" t="s">
        <v>137</v>
      </c>
      <c r="G18" s="204" t="s">
        <v>100</v>
      </c>
      <c r="H18" s="205">
        <v>34.93</v>
      </c>
      <c r="I18" s="405"/>
      <c r="J18" s="406"/>
      <c r="K18" s="406"/>
      <c r="L18" s="406"/>
      <c r="M18" s="406"/>
      <c r="N18" s="406"/>
      <c r="O18" s="407"/>
    </row>
    <row r="19" spans="1:15" ht="15">
      <c r="A19" s="192">
        <v>8064</v>
      </c>
      <c r="B19" s="193" t="s">
        <v>138</v>
      </c>
      <c r="C19" s="196"/>
      <c r="D19" s="196"/>
      <c r="E19" s="196"/>
      <c r="F19" s="196"/>
      <c r="G19" s="194" t="s">
        <v>100</v>
      </c>
      <c r="H19" s="195">
        <v>35.270000000000003</v>
      </c>
      <c r="I19" s="405"/>
      <c r="J19" s="406"/>
      <c r="K19" s="406"/>
      <c r="L19" s="406"/>
      <c r="M19" s="406"/>
      <c r="N19" s="406"/>
      <c r="O19" s="407"/>
    </row>
    <row r="20" spans="1:15" ht="25.5" customHeight="1">
      <c r="A20" s="197">
        <v>8065</v>
      </c>
      <c r="B20" s="198" t="s">
        <v>139</v>
      </c>
      <c r="C20" s="200" t="s">
        <v>140</v>
      </c>
      <c r="D20" s="199" t="s">
        <v>141</v>
      </c>
      <c r="E20" s="197">
        <v>300</v>
      </c>
      <c r="F20" s="198" t="s">
        <v>142</v>
      </c>
      <c r="G20" s="199" t="s">
        <v>100</v>
      </c>
      <c r="H20" s="201">
        <v>172.29</v>
      </c>
      <c r="I20" s="408" t="s">
        <v>88</v>
      </c>
      <c r="J20" s="409"/>
      <c r="K20" s="409"/>
      <c r="L20" s="409"/>
      <c r="M20" s="409"/>
      <c r="N20" s="409"/>
      <c r="O20" s="410"/>
    </row>
    <row r="21" spans="1:15" ht="43.5" thickBot="1">
      <c r="A21" s="197">
        <v>8066</v>
      </c>
      <c r="B21" s="198" t="s">
        <v>139</v>
      </c>
      <c r="C21" s="200" t="s">
        <v>140</v>
      </c>
      <c r="D21" s="199" t="s">
        <v>143</v>
      </c>
      <c r="E21" s="197">
        <v>24</v>
      </c>
      <c r="F21" s="198" t="s">
        <v>144</v>
      </c>
      <c r="G21" s="199" t="s">
        <v>100</v>
      </c>
      <c r="H21" s="201">
        <v>33.83</v>
      </c>
      <c r="I21" s="411"/>
      <c r="J21" s="412"/>
      <c r="K21" s="412"/>
      <c r="L21" s="412"/>
      <c r="M21" s="412"/>
      <c r="N21" s="412"/>
      <c r="O21" s="413"/>
    </row>
    <row r="22" spans="1:15" ht="28.5">
      <c r="A22" s="197">
        <v>8067</v>
      </c>
      <c r="B22" s="198" t="s">
        <v>145</v>
      </c>
      <c r="C22" s="198" t="s">
        <v>145</v>
      </c>
      <c r="D22" s="206" t="s">
        <v>146</v>
      </c>
      <c r="E22" s="197">
        <v>45</v>
      </c>
      <c r="F22" s="198" t="s">
        <v>147</v>
      </c>
      <c r="G22" s="199" t="s">
        <v>100</v>
      </c>
      <c r="H22" s="201">
        <v>41.04</v>
      </c>
      <c r="I22" s="185"/>
      <c r="J22" s="185"/>
      <c r="K22" s="185"/>
      <c r="L22" s="185"/>
      <c r="M22" s="185"/>
      <c r="N22" s="185"/>
      <c r="O22" s="185"/>
    </row>
    <row r="23" spans="1:15" ht="28.5">
      <c r="A23" s="192">
        <v>8068</v>
      </c>
      <c r="B23" s="193" t="s">
        <v>148</v>
      </c>
      <c r="C23" s="193" t="s">
        <v>149</v>
      </c>
      <c r="D23" s="207" t="s">
        <v>150</v>
      </c>
      <c r="E23" s="196"/>
      <c r="F23" s="196"/>
      <c r="G23" s="194" t="s">
        <v>100</v>
      </c>
      <c r="H23" s="195">
        <v>20.61</v>
      </c>
    </row>
    <row r="24" spans="1:15" ht="42.75">
      <c r="A24" s="194" t="s">
        <v>151</v>
      </c>
      <c r="B24" s="193" t="s">
        <v>148</v>
      </c>
      <c r="C24" s="193" t="s">
        <v>152</v>
      </c>
      <c r="D24" s="193" t="s">
        <v>153</v>
      </c>
      <c r="E24" s="196"/>
      <c r="F24" s="196"/>
      <c r="G24" s="194" t="s">
        <v>100</v>
      </c>
      <c r="H24" s="195">
        <v>28.74</v>
      </c>
    </row>
    <row r="25" spans="1:15" ht="42.75">
      <c r="A25" s="194" t="s">
        <v>154</v>
      </c>
      <c r="B25" s="193" t="s">
        <v>148</v>
      </c>
      <c r="C25" s="193" t="s">
        <v>155</v>
      </c>
      <c r="D25" s="208" t="s">
        <v>156</v>
      </c>
      <c r="E25" s="196"/>
      <c r="F25" s="196"/>
      <c r="G25" s="194" t="s">
        <v>100</v>
      </c>
      <c r="H25" s="195">
        <v>43.17</v>
      </c>
    </row>
    <row r="26" spans="1:15" ht="28.5">
      <c r="A26" s="192">
        <v>8070</v>
      </c>
      <c r="B26" s="193" t="s">
        <v>157</v>
      </c>
      <c r="C26" s="196"/>
      <c r="D26" s="196"/>
      <c r="E26" s="194" t="s">
        <v>158</v>
      </c>
      <c r="F26" s="193" t="s">
        <v>159</v>
      </c>
      <c r="G26" s="194" t="s">
        <v>160</v>
      </c>
      <c r="H26" s="195">
        <v>0.54500000000000004</v>
      </c>
    </row>
    <row r="27" spans="1:15" ht="15">
      <c r="A27" s="192">
        <v>8071</v>
      </c>
      <c r="B27" s="193" t="s">
        <v>157</v>
      </c>
      <c r="C27" s="196"/>
      <c r="D27" s="196"/>
      <c r="E27" s="194" t="s">
        <v>158</v>
      </c>
      <c r="F27" s="193" t="s">
        <v>161</v>
      </c>
      <c r="G27" s="194" t="s">
        <v>100</v>
      </c>
      <c r="H27" s="195">
        <v>12.43</v>
      </c>
    </row>
    <row r="28" spans="1:15" ht="15">
      <c r="A28" s="192">
        <v>8072</v>
      </c>
      <c r="B28" s="193" t="s">
        <v>162</v>
      </c>
      <c r="C28" s="196"/>
      <c r="D28" s="196"/>
      <c r="E28" s="194" t="s">
        <v>163</v>
      </c>
      <c r="F28" s="193" t="s">
        <v>164</v>
      </c>
      <c r="G28" s="194" t="s">
        <v>160</v>
      </c>
      <c r="H28" s="195">
        <v>0.54500000000000004</v>
      </c>
    </row>
    <row r="29" spans="1:15" ht="28.5">
      <c r="A29" s="192">
        <v>8073</v>
      </c>
      <c r="B29" s="193" t="s">
        <v>162</v>
      </c>
      <c r="C29" s="196"/>
      <c r="D29" s="196"/>
      <c r="E29" s="194" t="s">
        <v>163</v>
      </c>
      <c r="F29" s="193" t="s">
        <v>165</v>
      </c>
      <c r="G29" s="194" t="s">
        <v>100</v>
      </c>
      <c r="H29" s="195">
        <v>16.05</v>
      </c>
    </row>
    <row r="30" spans="1:15" ht="15">
      <c r="A30" s="192">
        <v>8075</v>
      </c>
      <c r="B30" s="193" t="s">
        <v>166</v>
      </c>
      <c r="C30" s="196"/>
      <c r="D30" s="196"/>
      <c r="E30" s="196"/>
      <c r="F30" s="196"/>
      <c r="G30" s="194" t="s">
        <v>160</v>
      </c>
      <c r="H30" s="195">
        <v>0.505</v>
      </c>
    </row>
    <row r="31" spans="1:15" ht="28.5">
      <c r="A31" s="192">
        <v>8076</v>
      </c>
      <c r="B31" s="193" t="s">
        <v>167</v>
      </c>
      <c r="C31" s="193" t="s">
        <v>168</v>
      </c>
      <c r="D31" s="196"/>
      <c r="E31" s="194" t="s">
        <v>169</v>
      </c>
      <c r="F31" s="196"/>
      <c r="G31" s="194" t="s">
        <v>100</v>
      </c>
      <c r="H31" s="195">
        <v>23.99</v>
      </c>
    </row>
    <row r="32" spans="1:15" ht="28.5">
      <c r="A32" s="192">
        <v>8077</v>
      </c>
      <c r="B32" s="193" t="s">
        <v>170</v>
      </c>
      <c r="C32" s="193" t="s">
        <v>171</v>
      </c>
      <c r="D32" s="209" t="s">
        <v>172</v>
      </c>
      <c r="E32" s="192">
        <v>360</v>
      </c>
      <c r="F32" s="193" t="s">
        <v>173</v>
      </c>
      <c r="G32" s="194" t="s">
        <v>100</v>
      </c>
      <c r="H32" s="195">
        <v>19.62</v>
      </c>
    </row>
    <row r="33" spans="1:8" ht="28.5">
      <c r="A33" s="192">
        <v>8078</v>
      </c>
      <c r="B33" s="193" t="s">
        <v>174</v>
      </c>
      <c r="C33" s="193" t="s">
        <v>175</v>
      </c>
      <c r="D33" s="193" t="s">
        <v>176</v>
      </c>
      <c r="E33" s="194" t="s">
        <v>177</v>
      </c>
      <c r="F33" s="193" t="s">
        <v>178</v>
      </c>
      <c r="G33" s="210" t="s">
        <v>179</v>
      </c>
      <c r="H33" s="195">
        <v>51.8</v>
      </c>
    </row>
    <row r="34" spans="1:8" ht="42.75">
      <c r="A34" s="197">
        <v>8079</v>
      </c>
      <c r="B34" s="198" t="s">
        <v>180</v>
      </c>
      <c r="C34" s="200" t="s">
        <v>181</v>
      </c>
      <c r="D34" s="211" t="s">
        <v>182</v>
      </c>
      <c r="E34" s="199" t="s">
        <v>183</v>
      </c>
      <c r="F34" s="198" t="s">
        <v>178</v>
      </c>
      <c r="G34" s="212" t="s">
        <v>179</v>
      </c>
      <c r="H34" s="201">
        <v>48.35</v>
      </c>
    </row>
    <row r="35" spans="1:8" ht="28.5">
      <c r="A35" s="192">
        <v>8080</v>
      </c>
      <c r="B35" s="193" t="s">
        <v>184</v>
      </c>
      <c r="C35" s="193" t="s">
        <v>185</v>
      </c>
      <c r="D35" s="213"/>
      <c r="E35" s="214" t="s">
        <v>186</v>
      </c>
      <c r="F35" s="213"/>
      <c r="G35" s="194" t="s">
        <v>100</v>
      </c>
      <c r="H35" s="195">
        <v>8.23</v>
      </c>
    </row>
    <row r="36" spans="1:8" ht="28.5">
      <c r="A36" s="192">
        <v>8081</v>
      </c>
      <c r="B36" s="193" t="s">
        <v>184</v>
      </c>
      <c r="C36" s="193" t="s">
        <v>187</v>
      </c>
      <c r="D36" s="213"/>
      <c r="E36" s="214" t="s">
        <v>188</v>
      </c>
      <c r="F36" s="213"/>
      <c r="G36" s="194" t="s">
        <v>100</v>
      </c>
      <c r="H36" s="195">
        <v>8.67</v>
      </c>
    </row>
    <row r="37" spans="1:8" ht="28.5">
      <c r="A37" s="192">
        <v>8082</v>
      </c>
      <c r="B37" s="193" t="s">
        <v>184</v>
      </c>
      <c r="C37" s="193" t="s">
        <v>189</v>
      </c>
      <c r="D37" s="213"/>
      <c r="E37" s="215" t="s">
        <v>190</v>
      </c>
      <c r="F37" s="213"/>
      <c r="G37" s="194" t="s">
        <v>100</v>
      </c>
      <c r="H37" s="195">
        <v>8.68</v>
      </c>
    </row>
    <row r="38" spans="1:8" ht="28.5">
      <c r="A38" s="192">
        <v>8083</v>
      </c>
      <c r="B38" s="193" t="s">
        <v>184</v>
      </c>
      <c r="C38" s="193" t="s">
        <v>191</v>
      </c>
      <c r="D38" s="213"/>
      <c r="E38" s="215" t="s">
        <v>192</v>
      </c>
      <c r="F38" s="213"/>
      <c r="G38" s="194" t="s">
        <v>100</v>
      </c>
      <c r="H38" s="195">
        <v>9.23</v>
      </c>
    </row>
    <row r="39" spans="1:8" ht="28.5">
      <c r="A39" s="192">
        <v>8084</v>
      </c>
      <c r="B39" s="193" t="s">
        <v>184</v>
      </c>
      <c r="C39" s="193" t="s">
        <v>193</v>
      </c>
      <c r="D39" s="213"/>
      <c r="E39" s="207" t="s">
        <v>194</v>
      </c>
      <c r="F39" s="213"/>
      <c r="G39" s="194" t="s">
        <v>100</v>
      </c>
      <c r="H39" s="195">
        <v>9.81</v>
      </c>
    </row>
    <row r="40" spans="1:8" ht="28.5">
      <c r="A40" s="192">
        <v>8085</v>
      </c>
      <c r="B40" s="193" t="s">
        <v>184</v>
      </c>
      <c r="C40" s="193" t="s">
        <v>195</v>
      </c>
      <c r="D40" s="213"/>
      <c r="E40" s="207" t="s">
        <v>196</v>
      </c>
      <c r="F40" s="213"/>
      <c r="G40" s="194" t="s">
        <v>100</v>
      </c>
      <c r="H40" s="195">
        <v>10.66</v>
      </c>
    </row>
    <row r="41" spans="1:8" ht="28.5">
      <c r="A41" s="192">
        <v>8086</v>
      </c>
      <c r="B41" s="193" t="s">
        <v>184</v>
      </c>
      <c r="C41" s="193" t="s">
        <v>197</v>
      </c>
      <c r="D41" s="213"/>
      <c r="E41" s="207" t="s">
        <v>198</v>
      </c>
      <c r="F41" s="213"/>
      <c r="G41" s="194" t="s">
        <v>100</v>
      </c>
      <c r="H41" s="195">
        <v>12.2</v>
      </c>
    </row>
    <row r="42" spans="1:8" ht="28.5">
      <c r="A42" s="192">
        <v>8087</v>
      </c>
      <c r="B42" s="193" t="s">
        <v>184</v>
      </c>
      <c r="C42" s="193" t="s">
        <v>199</v>
      </c>
      <c r="D42" s="213"/>
      <c r="E42" s="207" t="s">
        <v>198</v>
      </c>
      <c r="F42" s="213"/>
      <c r="G42" s="194" t="s">
        <v>100</v>
      </c>
      <c r="H42" s="195">
        <v>13.07</v>
      </c>
    </row>
    <row r="43" spans="1:8" ht="28.5">
      <c r="A43" s="192">
        <v>8088</v>
      </c>
      <c r="B43" s="193" t="s">
        <v>184</v>
      </c>
      <c r="C43" s="193" t="s">
        <v>200</v>
      </c>
      <c r="D43" s="213"/>
      <c r="E43" s="207" t="s">
        <v>201</v>
      </c>
      <c r="F43" s="213"/>
      <c r="G43" s="194" t="s">
        <v>100</v>
      </c>
      <c r="H43" s="195">
        <v>13.86</v>
      </c>
    </row>
    <row r="44" spans="1:8" ht="28.5">
      <c r="A44" s="192">
        <v>8089</v>
      </c>
      <c r="B44" s="193" t="s">
        <v>184</v>
      </c>
      <c r="C44" s="193" t="s">
        <v>202</v>
      </c>
      <c r="D44" s="213"/>
      <c r="E44" s="207" t="s">
        <v>203</v>
      </c>
      <c r="F44" s="213"/>
      <c r="G44" s="194" t="s">
        <v>100</v>
      </c>
      <c r="H44" s="195">
        <v>14.79</v>
      </c>
    </row>
    <row r="45" spans="1:8" ht="14.25">
      <c r="A45" s="192">
        <v>8110</v>
      </c>
      <c r="B45" s="193" t="s">
        <v>204</v>
      </c>
      <c r="C45" s="193" t="s">
        <v>205</v>
      </c>
      <c r="D45" s="194" t="s">
        <v>206</v>
      </c>
      <c r="E45" s="192">
        <v>0</v>
      </c>
      <c r="F45" s="193" t="s">
        <v>207</v>
      </c>
      <c r="G45" s="194" t="s">
        <v>100</v>
      </c>
      <c r="H45" s="195">
        <v>52</v>
      </c>
    </row>
    <row r="46" spans="1:8" ht="14.25">
      <c r="A46" s="192">
        <v>8111</v>
      </c>
      <c r="B46" s="193" t="s">
        <v>204</v>
      </c>
      <c r="C46" s="193" t="s">
        <v>205</v>
      </c>
      <c r="D46" s="194" t="s">
        <v>208</v>
      </c>
      <c r="E46" s="192">
        <v>0</v>
      </c>
      <c r="F46" s="193" t="s">
        <v>207</v>
      </c>
      <c r="G46" s="194" t="s">
        <v>100</v>
      </c>
      <c r="H46" s="195">
        <v>61.96</v>
      </c>
    </row>
    <row r="47" spans="1:8" ht="14.25">
      <c r="A47" s="192">
        <v>8112</v>
      </c>
      <c r="B47" s="193" t="s">
        <v>204</v>
      </c>
      <c r="C47" s="193" t="s">
        <v>205</v>
      </c>
      <c r="D47" s="194" t="s">
        <v>209</v>
      </c>
      <c r="E47" s="192">
        <v>0</v>
      </c>
      <c r="F47" s="193" t="s">
        <v>207</v>
      </c>
      <c r="G47" s="194" t="s">
        <v>100</v>
      </c>
      <c r="H47" s="195">
        <v>109.97</v>
      </c>
    </row>
    <row r="48" spans="1:8" ht="14.25">
      <c r="A48" s="192">
        <v>8113</v>
      </c>
      <c r="B48" s="193" t="s">
        <v>204</v>
      </c>
      <c r="C48" s="193" t="s">
        <v>205</v>
      </c>
      <c r="D48" s="194" t="s">
        <v>210</v>
      </c>
      <c r="E48" s="192">
        <v>0</v>
      </c>
      <c r="F48" s="193" t="s">
        <v>207</v>
      </c>
      <c r="G48" s="194" t="s">
        <v>100</v>
      </c>
      <c r="H48" s="195">
        <v>136.9</v>
      </c>
    </row>
    <row r="49" spans="1:8" ht="28.5">
      <c r="A49" s="192">
        <v>8120</v>
      </c>
      <c r="B49" s="193" t="s">
        <v>211</v>
      </c>
      <c r="C49" s="193" t="s">
        <v>205</v>
      </c>
      <c r="D49" s="194" t="s">
        <v>212</v>
      </c>
      <c r="E49" s="207" t="s">
        <v>213</v>
      </c>
      <c r="F49" s="193" t="s">
        <v>214</v>
      </c>
      <c r="G49" s="194" t="s">
        <v>100</v>
      </c>
      <c r="H49" s="195">
        <v>352.71</v>
      </c>
    </row>
    <row r="50" spans="1:8" ht="28.5">
      <c r="A50" s="192">
        <v>8121</v>
      </c>
      <c r="B50" s="193" t="s">
        <v>211</v>
      </c>
      <c r="C50" s="193" t="s">
        <v>205</v>
      </c>
      <c r="D50" s="194" t="s">
        <v>215</v>
      </c>
      <c r="E50" s="215" t="s">
        <v>216</v>
      </c>
      <c r="F50" s="193" t="s">
        <v>214</v>
      </c>
      <c r="G50" s="194" t="s">
        <v>100</v>
      </c>
      <c r="H50" s="195">
        <v>400.32</v>
      </c>
    </row>
    <row r="51" spans="1:8" ht="28.5">
      <c r="A51" s="192">
        <v>8122</v>
      </c>
      <c r="B51" s="193" t="s">
        <v>211</v>
      </c>
      <c r="C51" s="193" t="s">
        <v>205</v>
      </c>
      <c r="D51" s="194" t="s">
        <v>217</v>
      </c>
      <c r="E51" s="215" t="s">
        <v>218</v>
      </c>
      <c r="F51" s="193" t="s">
        <v>214</v>
      </c>
      <c r="G51" s="194" t="s">
        <v>100</v>
      </c>
      <c r="H51" s="195">
        <v>624.55999999999995</v>
      </c>
    </row>
    <row r="52" spans="1:8" ht="28.5">
      <c r="A52" s="192">
        <v>8123</v>
      </c>
      <c r="B52" s="193" t="s">
        <v>211</v>
      </c>
      <c r="C52" s="193" t="s">
        <v>205</v>
      </c>
      <c r="D52" s="194" t="s">
        <v>219</v>
      </c>
      <c r="E52" s="215" t="s">
        <v>220</v>
      </c>
      <c r="F52" s="193" t="s">
        <v>214</v>
      </c>
      <c r="G52" s="194" t="s">
        <v>100</v>
      </c>
      <c r="H52" s="216">
        <v>1181.8599999999999</v>
      </c>
    </row>
    <row r="53" spans="1:8" ht="28.5">
      <c r="A53" s="192">
        <v>8124</v>
      </c>
      <c r="B53" s="193" t="s">
        <v>221</v>
      </c>
      <c r="C53" s="193" t="s">
        <v>222</v>
      </c>
      <c r="D53" s="194" t="s">
        <v>223</v>
      </c>
      <c r="E53" s="192">
        <v>400</v>
      </c>
      <c r="F53" s="213"/>
      <c r="G53" s="194" t="s">
        <v>100</v>
      </c>
      <c r="H53" s="195">
        <v>32.700000000000003</v>
      </c>
    </row>
    <row r="54" spans="1:8" ht="28.5">
      <c r="A54" s="192">
        <v>8125</v>
      </c>
      <c r="B54" s="193" t="s">
        <v>221</v>
      </c>
      <c r="C54" s="193" t="s">
        <v>222</v>
      </c>
      <c r="D54" s="194" t="s">
        <v>223</v>
      </c>
      <c r="E54" s="192">
        <v>425</v>
      </c>
      <c r="F54" s="213"/>
      <c r="G54" s="194" t="s">
        <v>100</v>
      </c>
      <c r="H54" s="195">
        <v>33.06</v>
      </c>
    </row>
    <row r="55" spans="1:8" ht="15">
      <c r="A55" s="192">
        <v>8126</v>
      </c>
      <c r="B55" s="193" t="s">
        <v>224</v>
      </c>
      <c r="C55" s="193" t="s">
        <v>225</v>
      </c>
      <c r="D55" s="213"/>
      <c r="E55" s="192">
        <v>360</v>
      </c>
      <c r="F55" s="213"/>
      <c r="G55" s="194" t="s">
        <v>100</v>
      </c>
      <c r="H55" s="195">
        <v>41.35</v>
      </c>
    </row>
    <row r="56" spans="1:8" ht="15">
      <c r="A56" s="192">
        <v>8130</v>
      </c>
      <c r="B56" s="193" t="s">
        <v>226</v>
      </c>
      <c r="C56" s="213"/>
      <c r="D56" s="213"/>
      <c r="E56" s="192">
        <v>0</v>
      </c>
      <c r="F56" s="193" t="s">
        <v>227</v>
      </c>
      <c r="G56" s="194" t="s">
        <v>100</v>
      </c>
      <c r="H56" s="195">
        <v>1.46</v>
      </c>
    </row>
    <row r="57" spans="1:8" ht="14.25">
      <c r="A57" s="192">
        <v>8131</v>
      </c>
      <c r="B57" s="193" t="s">
        <v>228</v>
      </c>
      <c r="C57" s="193" t="s">
        <v>205</v>
      </c>
      <c r="D57" s="194" t="s">
        <v>229</v>
      </c>
      <c r="E57" s="207" t="s">
        <v>104</v>
      </c>
      <c r="F57" s="193" t="s">
        <v>230</v>
      </c>
      <c r="G57" s="194" t="s">
        <v>100</v>
      </c>
      <c r="H57" s="195">
        <v>12.55</v>
      </c>
    </row>
    <row r="58" spans="1:8" ht="28.5">
      <c r="A58" s="192">
        <v>8132</v>
      </c>
      <c r="B58" s="193" t="s">
        <v>231</v>
      </c>
      <c r="C58" s="193" t="s">
        <v>205</v>
      </c>
      <c r="D58" s="194" t="s">
        <v>232</v>
      </c>
      <c r="E58" s="207" t="s">
        <v>136</v>
      </c>
      <c r="F58" s="193" t="s">
        <v>233</v>
      </c>
      <c r="G58" s="194" t="s">
        <v>100</v>
      </c>
      <c r="H58" s="195">
        <v>16.579999999999998</v>
      </c>
    </row>
    <row r="59" spans="1:8" ht="28.5">
      <c r="A59" s="192">
        <v>8133</v>
      </c>
      <c r="B59" s="193" t="s">
        <v>234</v>
      </c>
      <c r="C59" s="193" t="s">
        <v>205</v>
      </c>
      <c r="D59" s="194" t="s">
        <v>235</v>
      </c>
      <c r="E59" s="207" t="s">
        <v>236</v>
      </c>
      <c r="F59" s="193" t="s">
        <v>237</v>
      </c>
      <c r="G59" s="194" t="s">
        <v>100</v>
      </c>
      <c r="H59" s="195">
        <v>235.03</v>
      </c>
    </row>
    <row r="60" spans="1:8" ht="28.5">
      <c r="A60" s="192">
        <v>8134</v>
      </c>
      <c r="B60" s="193" t="s">
        <v>234</v>
      </c>
      <c r="C60" s="193" t="s">
        <v>205</v>
      </c>
      <c r="D60" s="194" t="s">
        <v>238</v>
      </c>
      <c r="E60" s="207" t="s">
        <v>239</v>
      </c>
      <c r="F60" s="193" t="s">
        <v>237</v>
      </c>
      <c r="G60" s="194" t="s">
        <v>100</v>
      </c>
      <c r="H60" s="195">
        <v>290.74</v>
      </c>
    </row>
    <row r="61" spans="1:8" ht="28.5">
      <c r="A61" s="192">
        <v>8135</v>
      </c>
      <c r="B61" s="193" t="s">
        <v>234</v>
      </c>
      <c r="C61" s="193" t="s">
        <v>205</v>
      </c>
      <c r="D61" s="194" t="s">
        <v>240</v>
      </c>
      <c r="E61" s="207" t="s">
        <v>241</v>
      </c>
      <c r="F61" s="193" t="s">
        <v>237</v>
      </c>
      <c r="G61" s="194" t="s">
        <v>100</v>
      </c>
      <c r="H61" s="195">
        <v>355.7</v>
      </c>
    </row>
    <row r="62" spans="1:8" ht="28.5">
      <c r="A62" s="192">
        <v>8136</v>
      </c>
      <c r="B62" s="193" t="s">
        <v>234</v>
      </c>
      <c r="C62" s="193" t="s">
        <v>205</v>
      </c>
      <c r="D62" s="194" t="s">
        <v>242</v>
      </c>
      <c r="E62" s="207" t="s">
        <v>213</v>
      </c>
      <c r="F62" s="193" t="s">
        <v>237</v>
      </c>
      <c r="G62" s="194" t="s">
        <v>100</v>
      </c>
      <c r="H62" s="195">
        <v>359.36</v>
      </c>
    </row>
    <row r="63" spans="1:8" ht="28.5">
      <c r="A63" s="192">
        <v>8140</v>
      </c>
      <c r="B63" s="193" t="s">
        <v>243</v>
      </c>
      <c r="C63" s="193" t="s">
        <v>244</v>
      </c>
      <c r="D63" s="194" t="s">
        <v>245</v>
      </c>
      <c r="E63" s="207" t="s">
        <v>136</v>
      </c>
      <c r="F63" s="213"/>
      <c r="G63" s="194" t="s">
        <v>100</v>
      </c>
      <c r="H63" s="195">
        <v>47.35</v>
      </c>
    </row>
    <row r="64" spans="1:8" ht="28.5">
      <c r="A64" s="192">
        <v>8141</v>
      </c>
      <c r="B64" s="193" t="s">
        <v>243</v>
      </c>
      <c r="C64" s="193" t="s">
        <v>244</v>
      </c>
      <c r="D64" s="194" t="s">
        <v>246</v>
      </c>
      <c r="E64" s="207" t="s">
        <v>247</v>
      </c>
      <c r="F64" s="213"/>
      <c r="G64" s="194" t="s">
        <v>100</v>
      </c>
      <c r="H64" s="195">
        <v>70.55</v>
      </c>
    </row>
    <row r="65" spans="1:8" ht="28.5">
      <c r="A65" s="192">
        <v>8142</v>
      </c>
      <c r="B65" s="193" t="s">
        <v>243</v>
      </c>
      <c r="C65" s="193" t="s">
        <v>244</v>
      </c>
      <c r="D65" s="194" t="s">
        <v>248</v>
      </c>
      <c r="E65" s="207" t="s">
        <v>163</v>
      </c>
      <c r="F65" s="213"/>
      <c r="G65" s="194" t="s">
        <v>100</v>
      </c>
      <c r="H65" s="195">
        <v>90.1</v>
      </c>
    </row>
    <row r="66" spans="1:8" ht="28.5">
      <c r="A66" s="192">
        <v>8143</v>
      </c>
      <c r="B66" s="193" t="s">
        <v>243</v>
      </c>
      <c r="C66" s="193" t="s">
        <v>244</v>
      </c>
      <c r="D66" s="194" t="s">
        <v>249</v>
      </c>
      <c r="E66" s="207" t="s">
        <v>250</v>
      </c>
      <c r="F66" s="213"/>
      <c r="G66" s="194" t="s">
        <v>100</v>
      </c>
      <c r="H66" s="195">
        <v>215.09</v>
      </c>
    </row>
    <row r="67" spans="1:8" ht="28.5">
      <c r="A67" s="192">
        <v>8144</v>
      </c>
      <c r="B67" s="193" t="s">
        <v>243</v>
      </c>
      <c r="C67" s="193" t="s">
        <v>244</v>
      </c>
      <c r="D67" s="194" t="s">
        <v>251</v>
      </c>
      <c r="E67" s="207" t="s">
        <v>252</v>
      </c>
      <c r="F67" s="213"/>
      <c r="G67" s="194" t="s">
        <v>100</v>
      </c>
      <c r="H67" s="195">
        <v>302.01</v>
      </c>
    </row>
    <row r="68" spans="1:8" ht="15">
      <c r="A68" s="192">
        <v>8145</v>
      </c>
      <c r="B68" s="193" t="s">
        <v>253</v>
      </c>
      <c r="C68" s="193" t="s">
        <v>254</v>
      </c>
      <c r="D68" s="213"/>
      <c r="E68" s="213"/>
      <c r="F68" s="213"/>
      <c r="G68" s="194" t="s">
        <v>100</v>
      </c>
      <c r="H68" s="195">
        <v>27.7</v>
      </c>
    </row>
    <row r="69" spans="1:8" ht="15">
      <c r="A69" s="192">
        <v>8146</v>
      </c>
      <c r="B69" s="217" t="s">
        <v>255</v>
      </c>
      <c r="C69" s="213"/>
      <c r="D69" s="213"/>
      <c r="E69" s="213"/>
      <c r="F69" s="213"/>
      <c r="G69" s="194" t="s">
        <v>100</v>
      </c>
      <c r="H69" s="195">
        <v>8.6</v>
      </c>
    </row>
    <row r="70" spans="1:8" ht="28.5">
      <c r="A70" s="192">
        <v>8147</v>
      </c>
      <c r="B70" s="193" t="s">
        <v>256</v>
      </c>
      <c r="C70" s="193" t="s">
        <v>257</v>
      </c>
      <c r="D70" s="213"/>
      <c r="E70" s="192">
        <v>0</v>
      </c>
      <c r="F70" s="213"/>
      <c r="G70" s="194" t="s">
        <v>100</v>
      </c>
      <c r="H70" s="195">
        <v>1.1299999999999999</v>
      </c>
    </row>
    <row r="71" spans="1:8" ht="28.5">
      <c r="A71" s="192">
        <v>8148</v>
      </c>
      <c r="B71" s="193" t="s">
        <v>228</v>
      </c>
      <c r="C71" s="193" t="s">
        <v>258</v>
      </c>
      <c r="D71" s="194" t="s">
        <v>259</v>
      </c>
      <c r="E71" s="215" t="s">
        <v>260</v>
      </c>
      <c r="F71" s="213"/>
      <c r="G71" s="194" t="s">
        <v>100</v>
      </c>
      <c r="H71" s="195">
        <v>65.510000000000005</v>
      </c>
    </row>
    <row r="72" spans="1:8" ht="28.5">
      <c r="A72" s="197">
        <v>8149</v>
      </c>
      <c r="B72" s="198" t="s">
        <v>261</v>
      </c>
      <c r="C72" s="193" t="s">
        <v>262</v>
      </c>
      <c r="D72" s="213"/>
      <c r="E72" s="197">
        <v>15</v>
      </c>
      <c r="F72" s="213"/>
      <c r="G72" s="199" t="s">
        <v>100</v>
      </c>
      <c r="H72" s="201">
        <v>1.58</v>
      </c>
    </row>
    <row r="73" spans="1:8" ht="28.5">
      <c r="A73" s="192">
        <v>8151</v>
      </c>
      <c r="B73" s="193" t="s">
        <v>263</v>
      </c>
      <c r="C73" s="193" t="s">
        <v>264</v>
      </c>
      <c r="D73" s="194" t="s">
        <v>265</v>
      </c>
      <c r="E73" s="207" t="s">
        <v>136</v>
      </c>
      <c r="F73" s="213"/>
      <c r="G73" s="194" t="s">
        <v>100</v>
      </c>
      <c r="H73" s="195">
        <v>30.41</v>
      </c>
    </row>
    <row r="74" spans="1:8" ht="42.75">
      <c r="A74" s="197">
        <v>8153</v>
      </c>
      <c r="B74" s="198" t="s">
        <v>266</v>
      </c>
      <c r="C74" s="198" t="s">
        <v>264</v>
      </c>
      <c r="D74" s="199" t="s">
        <v>267</v>
      </c>
      <c r="E74" s="218" t="s">
        <v>268</v>
      </c>
      <c r="F74" s="200" t="s">
        <v>269</v>
      </c>
      <c r="G74" s="199" t="s">
        <v>100</v>
      </c>
      <c r="H74" s="201">
        <v>6.24</v>
      </c>
    </row>
    <row r="75" spans="1:8" ht="42.75">
      <c r="A75" s="197">
        <v>8154</v>
      </c>
      <c r="B75" s="198" t="s">
        <v>270</v>
      </c>
      <c r="C75" s="198" t="s">
        <v>264</v>
      </c>
      <c r="D75" s="199" t="s">
        <v>271</v>
      </c>
      <c r="E75" s="218" t="s">
        <v>272</v>
      </c>
      <c r="F75" s="200" t="s">
        <v>269</v>
      </c>
      <c r="G75" s="199" t="s">
        <v>100</v>
      </c>
      <c r="H75" s="201">
        <v>23.75</v>
      </c>
    </row>
    <row r="76" spans="1:8" ht="15">
      <c r="A76" s="192">
        <v>8155</v>
      </c>
      <c r="B76" s="193" t="s">
        <v>263</v>
      </c>
      <c r="C76" s="193" t="s">
        <v>264</v>
      </c>
      <c r="D76" s="194" t="s">
        <v>267</v>
      </c>
      <c r="E76" s="207" t="s">
        <v>273</v>
      </c>
      <c r="F76" s="213"/>
      <c r="G76" s="194" t="s">
        <v>100</v>
      </c>
      <c r="H76" s="195">
        <v>25.28</v>
      </c>
    </row>
    <row r="77" spans="1:8" ht="28.5">
      <c r="A77" s="192">
        <v>8157</v>
      </c>
      <c r="B77" s="193" t="s">
        <v>274</v>
      </c>
      <c r="C77" s="213"/>
      <c r="D77" s="213"/>
      <c r="E77" s="207" t="s">
        <v>275</v>
      </c>
      <c r="F77" s="213"/>
      <c r="G77" s="194" t="s">
        <v>100</v>
      </c>
      <c r="H77" s="195">
        <v>78.790000000000006</v>
      </c>
    </row>
    <row r="78" spans="1:8" ht="28.5">
      <c r="A78" s="192">
        <v>8158</v>
      </c>
      <c r="B78" s="193" t="s">
        <v>274</v>
      </c>
      <c r="C78" s="213"/>
      <c r="D78" s="213"/>
      <c r="E78" s="207" t="s">
        <v>110</v>
      </c>
      <c r="F78" s="213"/>
      <c r="G78" s="194" t="s">
        <v>100</v>
      </c>
      <c r="H78" s="195">
        <v>102.03</v>
      </c>
    </row>
    <row r="79" spans="1:8" ht="28.5">
      <c r="A79" s="192">
        <v>8180</v>
      </c>
      <c r="B79" s="193" t="s">
        <v>276</v>
      </c>
      <c r="C79" s="213"/>
      <c r="D79" s="213"/>
      <c r="E79" s="207" t="s">
        <v>116</v>
      </c>
      <c r="F79" s="213"/>
      <c r="G79" s="194" t="s">
        <v>100</v>
      </c>
      <c r="H79" s="195">
        <v>21.6</v>
      </c>
    </row>
    <row r="80" spans="1:8" ht="28.5">
      <c r="A80" s="192">
        <v>8181</v>
      </c>
      <c r="B80" s="193" t="s">
        <v>276</v>
      </c>
      <c r="C80" s="213"/>
      <c r="D80" s="213"/>
      <c r="E80" s="207" t="s">
        <v>117</v>
      </c>
      <c r="F80" s="213"/>
      <c r="G80" s="194" t="s">
        <v>100</v>
      </c>
      <c r="H80" s="195">
        <v>25.82</v>
      </c>
    </row>
    <row r="81" spans="1:8" ht="28.5">
      <c r="A81" s="192">
        <v>8182</v>
      </c>
      <c r="B81" s="193" t="s">
        <v>276</v>
      </c>
      <c r="C81" s="213"/>
      <c r="D81" s="213"/>
      <c r="E81" s="207" t="s">
        <v>277</v>
      </c>
      <c r="F81" s="213"/>
      <c r="G81" s="194" t="s">
        <v>100</v>
      </c>
      <c r="H81" s="195">
        <v>39.65</v>
      </c>
    </row>
    <row r="82" spans="1:8" ht="28.5">
      <c r="A82" s="192">
        <v>8183</v>
      </c>
      <c r="B82" s="193" t="s">
        <v>278</v>
      </c>
      <c r="C82" s="193" t="s">
        <v>279</v>
      </c>
      <c r="D82" s="213"/>
      <c r="E82" s="192">
        <v>27</v>
      </c>
      <c r="F82" s="213"/>
      <c r="G82" s="194" t="s">
        <v>100</v>
      </c>
      <c r="H82" s="195">
        <v>15.4</v>
      </c>
    </row>
    <row r="83" spans="1:8" ht="28.5">
      <c r="A83" s="194" t="s">
        <v>280</v>
      </c>
      <c r="B83" s="193" t="s">
        <v>281</v>
      </c>
      <c r="C83" s="193" t="s">
        <v>282</v>
      </c>
      <c r="D83" s="194" t="s">
        <v>283</v>
      </c>
      <c r="E83" s="213"/>
      <c r="F83" s="213"/>
      <c r="G83" s="194" t="s">
        <v>100</v>
      </c>
      <c r="H83" s="195">
        <v>18.829999999999998</v>
      </c>
    </row>
    <row r="84" spans="1:8" ht="28.5">
      <c r="A84" s="192">
        <v>8184</v>
      </c>
      <c r="B84" s="193" t="s">
        <v>284</v>
      </c>
      <c r="C84" s="213"/>
      <c r="D84" s="213"/>
      <c r="E84" s="207" t="s">
        <v>285</v>
      </c>
      <c r="F84" s="213"/>
      <c r="G84" s="194" t="s">
        <v>100</v>
      </c>
      <c r="H84" s="195">
        <v>1.53</v>
      </c>
    </row>
    <row r="85" spans="1:8" ht="15">
      <c r="A85" s="192">
        <v>8185</v>
      </c>
      <c r="B85" s="193" t="s">
        <v>286</v>
      </c>
      <c r="C85" s="213"/>
      <c r="D85" s="213"/>
      <c r="E85" s="192">
        <v>13</v>
      </c>
      <c r="F85" s="213"/>
      <c r="G85" s="194" t="s">
        <v>100</v>
      </c>
      <c r="H85" s="195">
        <v>6.83</v>
      </c>
    </row>
    <row r="86" spans="1:8" ht="28.5">
      <c r="A86" s="192">
        <v>8187</v>
      </c>
      <c r="B86" s="193" t="s">
        <v>287</v>
      </c>
      <c r="C86" s="193" t="s">
        <v>288</v>
      </c>
      <c r="D86" s="219" t="s">
        <v>289</v>
      </c>
      <c r="E86" s="220">
        <v>2.7</v>
      </c>
      <c r="F86" s="213"/>
      <c r="G86" s="194" t="s">
        <v>100</v>
      </c>
      <c r="H86" s="195">
        <v>1.91</v>
      </c>
    </row>
    <row r="87" spans="1:8" ht="28.5">
      <c r="A87" s="192">
        <v>8188</v>
      </c>
      <c r="B87" s="193" t="s">
        <v>287</v>
      </c>
      <c r="C87" s="193" t="s">
        <v>288</v>
      </c>
      <c r="D87" s="219" t="s">
        <v>290</v>
      </c>
      <c r="E87" s="213"/>
      <c r="F87" s="213"/>
      <c r="G87" s="194" t="s">
        <v>100</v>
      </c>
      <c r="H87" s="195">
        <v>2.59</v>
      </c>
    </row>
    <row r="88" spans="1:8" ht="28.5">
      <c r="A88" s="192">
        <v>8189</v>
      </c>
      <c r="B88" s="221" t="s">
        <v>287</v>
      </c>
      <c r="C88" s="221" t="s">
        <v>288</v>
      </c>
      <c r="D88" s="222" t="s">
        <v>291</v>
      </c>
      <c r="E88" s="223">
        <v>3.4</v>
      </c>
      <c r="F88" s="224"/>
      <c r="G88" s="225" t="s">
        <v>100</v>
      </c>
      <c r="H88" s="226">
        <v>2.77</v>
      </c>
    </row>
    <row r="89" spans="1:8" ht="28.5">
      <c r="A89" s="192">
        <v>8190</v>
      </c>
      <c r="B89" s="193" t="s">
        <v>292</v>
      </c>
      <c r="C89" s="193" t="s">
        <v>293</v>
      </c>
      <c r="D89" s="219" t="s">
        <v>294</v>
      </c>
      <c r="E89" s="220">
        <v>2.4</v>
      </c>
      <c r="F89" s="213"/>
      <c r="G89" s="194" t="s">
        <v>100</v>
      </c>
      <c r="H89" s="195">
        <v>1.8</v>
      </c>
    </row>
    <row r="90" spans="1:8" ht="28.5">
      <c r="A90" s="192">
        <v>8191</v>
      </c>
      <c r="B90" s="193" t="s">
        <v>295</v>
      </c>
      <c r="C90" s="193" t="s">
        <v>296</v>
      </c>
      <c r="D90" s="219" t="s">
        <v>297</v>
      </c>
      <c r="E90" s="227">
        <v>3.62</v>
      </c>
      <c r="F90" s="213"/>
      <c r="G90" s="194" t="s">
        <v>100</v>
      </c>
      <c r="H90" s="195">
        <v>3.73</v>
      </c>
    </row>
    <row r="91" spans="1:8" ht="28.5">
      <c r="A91" s="192">
        <v>8192</v>
      </c>
      <c r="B91" s="193" t="s">
        <v>298</v>
      </c>
      <c r="C91" s="193" t="s">
        <v>299</v>
      </c>
      <c r="D91" s="219" t="s">
        <v>300</v>
      </c>
      <c r="E91" s="220">
        <v>3.2</v>
      </c>
      <c r="F91" s="213"/>
      <c r="G91" s="194" t="s">
        <v>100</v>
      </c>
      <c r="H91" s="195">
        <v>2.1</v>
      </c>
    </row>
    <row r="92" spans="1:8" ht="15">
      <c r="A92" s="192">
        <v>8193</v>
      </c>
      <c r="B92" s="193" t="s">
        <v>301</v>
      </c>
      <c r="C92" s="193" t="s">
        <v>302</v>
      </c>
      <c r="D92" s="213"/>
      <c r="E92" s="194" t="s">
        <v>303</v>
      </c>
      <c r="F92" s="213"/>
      <c r="G92" s="194" t="s">
        <v>100</v>
      </c>
      <c r="H92" s="195">
        <v>56.25</v>
      </c>
    </row>
    <row r="93" spans="1:8" ht="15">
      <c r="A93" s="192">
        <v>8194</v>
      </c>
      <c r="B93" s="193" t="s">
        <v>301</v>
      </c>
      <c r="C93" s="193" t="s">
        <v>304</v>
      </c>
      <c r="D93" s="213"/>
      <c r="E93" s="194" t="s">
        <v>305</v>
      </c>
      <c r="F93" s="213"/>
      <c r="G93" s="194" t="s">
        <v>100</v>
      </c>
      <c r="H93" s="195">
        <v>105.44</v>
      </c>
    </row>
    <row r="94" spans="1:8" ht="15">
      <c r="A94" s="192">
        <v>8195</v>
      </c>
      <c r="B94" s="193" t="s">
        <v>306</v>
      </c>
      <c r="C94" s="193" t="s">
        <v>307</v>
      </c>
      <c r="D94" s="194" t="s">
        <v>308</v>
      </c>
      <c r="E94" s="194" t="s">
        <v>116</v>
      </c>
      <c r="F94" s="213"/>
      <c r="G94" s="194" t="s">
        <v>100</v>
      </c>
      <c r="H94" s="195">
        <v>119.52</v>
      </c>
    </row>
    <row r="95" spans="1:8" ht="15">
      <c r="A95" s="192">
        <v>8196</v>
      </c>
      <c r="B95" s="193" t="s">
        <v>306</v>
      </c>
      <c r="C95" s="193" t="s">
        <v>307</v>
      </c>
      <c r="D95" s="194" t="s">
        <v>308</v>
      </c>
      <c r="E95" s="194" t="s">
        <v>309</v>
      </c>
      <c r="F95" s="213"/>
      <c r="G95" s="194" t="s">
        <v>100</v>
      </c>
      <c r="H95" s="195">
        <v>134.74</v>
      </c>
    </row>
    <row r="96" spans="1:8" ht="15">
      <c r="A96" s="192">
        <v>8197</v>
      </c>
      <c r="B96" s="193" t="s">
        <v>306</v>
      </c>
      <c r="C96" s="193" t="s">
        <v>307</v>
      </c>
      <c r="D96" s="194" t="s">
        <v>310</v>
      </c>
      <c r="E96" s="194" t="s">
        <v>311</v>
      </c>
      <c r="F96" s="213"/>
      <c r="G96" s="194" t="s">
        <v>100</v>
      </c>
      <c r="H96" s="195">
        <v>142.31</v>
      </c>
    </row>
    <row r="97" spans="1:8" ht="42.75">
      <c r="A97" s="197">
        <v>8198</v>
      </c>
      <c r="B97" s="198" t="s">
        <v>312</v>
      </c>
      <c r="C97" s="200" t="s">
        <v>313</v>
      </c>
      <c r="D97" s="213"/>
      <c r="E97" s="199" t="s">
        <v>314</v>
      </c>
      <c r="F97" s="213"/>
      <c r="G97" s="199" t="s">
        <v>100</v>
      </c>
      <c r="H97" s="201">
        <v>193.95</v>
      </c>
    </row>
    <row r="98" spans="1:8" ht="15">
      <c r="A98" s="192">
        <v>8199</v>
      </c>
      <c r="B98" s="193" t="s">
        <v>315</v>
      </c>
      <c r="C98" s="193" t="s">
        <v>316</v>
      </c>
      <c r="D98" s="213"/>
      <c r="E98" s="192">
        <v>0</v>
      </c>
      <c r="F98" s="213"/>
      <c r="G98" s="194" t="s">
        <v>100</v>
      </c>
      <c r="H98" s="195">
        <v>10.15</v>
      </c>
    </row>
    <row r="99" spans="1:8" ht="14.25">
      <c r="A99" s="192">
        <v>8200</v>
      </c>
      <c r="B99" s="193" t="s">
        <v>317</v>
      </c>
      <c r="C99" s="193" t="s">
        <v>318</v>
      </c>
      <c r="D99" s="194" t="s">
        <v>319</v>
      </c>
      <c r="E99" s="194" t="s">
        <v>273</v>
      </c>
      <c r="F99" s="193" t="s">
        <v>120</v>
      </c>
      <c r="G99" s="194" t="s">
        <v>100</v>
      </c>
      <c r="H99" s="195">
        <v>8.9700000000000006</v>
      </c>
    </row>
    <row r="100" spans="1:8" ht="14.25">
      <c r="A100" s="192">
        <v>8201</v>
      </c>
      <c r="B100" s="193" t="s">
        <v>317</v>
      </c>
      <c r="C100" s="193" t="s">
        <v>318</v>
      </c>
      <c r="D100" s="194" t="s">
        <v>320</v>
      </c>
      <c r="E100" s="194" t="s">
        <v>321</v>
      </c>
      <c r="F100" s="193" t="s">
        <v>120</v>
      </c>
      <c r="G100" s="194" t="s">
        <v>100</v>
      </c>
      <c r="H100" s="195">
        <v>17.059999999999999</v>
      </c>
    </row>
    <row r="101" spans="1:8" ht="14.25">
      <c r="A101" s="192">
        <v>8202</v>
      </c>
      <c r="B101" s="193" t="s">
        <v>317</v>
      </c>
      <c r="C101" s="193" t="s">
        <v>318</v>
      </c>
      <c r="D101" s="194" t="s">
        <v>322</v>
      </c>
      <c r="E101" s="194" t="s">
        <v>136</v>
      </c>
      <c r="F101" s="193" t="s">
        <v>120</v>
      </c>
      <c r="G101" s="194" t="s">
        <v>100</v>
      </c>
      <c r="H101" s="195">
        <v>24.89</v>
      </c>
    </row>
    <row r="102" spans="1:8" ht="14.25">
      <c r="A102" s="192">
        <v>8203</v>
      </c>
      <c r="B102" s="193" t="s">
        <v>317</v>
      </c>
      <c r="C102" s="193" t="s">
        <v>318</v>
      </c>
      <c r="D102" s="194" t="s">
        <v>323</v>
      </c>
      <c r="E102" s="194" t="s">
        <v>324</v>
      </c>
      <c r="F102" s="193" t="s">
        <v>120</v>
      </c>
      <c r="G102" s="194" t="s">
        <v>100</v>
      </c>
      <c r="H102" s="195">
        <v>35.75</v>
      </c>
    </row>
    <row r="103" spans="1:8" ht="14.25">
      <c r="A103" s="192">
        <v>8204</v>
      </c>
      <c r="B103" s="193" t="s">
        <v>317</v>
      </c>
      <c r="C103" s="193" t="s">
        <v>318</v>
      </c>
      <c r="D103" s="194" t="s">
        <v>127</v>
      </c>
      <c r="E103" s="194" t="s">
        <v>325</v>
      </c>
      <c r="F103" s="193" t="s">
        <v>120</v>
      </c>
      <c r="G103" s="194" t="s">
        <v>100</v>
      </c>
      <c r="H103" s="195">
        <v>50.41</v>
      </c>
    </row>
    <row r="104" spans="1:8" ht="28.5">
      <c r="A104" s="192">
        <v>8208</v>
      </c>
      <c r="B104" s="193" t="s">
        <v>326</v>
      </c>
      <c r="C104" s="193" t="s">
        <v>327</v>
      </c>
      <c r="D104" s="213"/>
      <c r="E104" s="194" t="s">
        <v>303</v>
      </c>
      <c r="F104" s="213"/>
      <c r="G104" s="194" t="s">
        <v>100</v>
      </c>
      <c r="H104" s="195">
        <v>169.74</v>
      </c>
    </row>
    <row r="105" spans="1:8" ht="28.5">
      <c r="A105" s="197">
        <v>8209</v>
      </c>
      <c r="B105" s="198" t="s">
        <v>328</v>
      </c>
      <c r="C105" s="198" t="s">
        <v>329</v>
      </c>
      <c r="D105" s="213"/>
      <c r="E105" s="199" t="s">
        <v>330</v>
      </c>
      <c r="F105" s="213"/>
      <c r="G105" s="199" t="s">
        <v>100</v>
      </c>
      <c r="H105" s="201">
        <v>98.48</v>
      </c>
    </row>
    <row r="106" spans="1:8" ht="28.5">
      <c r="A106" s="192">
        <v>8210</v>
      </c>
      <c r="B106" s="193" t="s">
        <v>331</v>
      </c>
      <c r="C106" s="213"/>
      <c r="D106" s="194" t="s">
        <v>332</v>
      </c>
      <c r="E106" s="194" t="s">
        <v>333</v>
      </c>
      <c r="F106" s="193" t="s">
        <v>334</v>
      </c>
      <c r="G106" s="194" t="s">
        <v>100</v>
      </c>
      <c r="H106" s="195">
        <v>134.68</v>
      </c>
    </row>
    <row r="107" spans="1:8" ht="28.5">
      <c r="A107" s="192">
        <v>8211</v>
      </c>
      <c r="B107" s="193" t="s">
        <v>331</v>
      </c>
      <c r="C107" s="213"/>
      <c r="D107" s="194" t="s">
        <v>335</v>
      </c>
      <c r="E107" s="194" t="s">
        <v>336</v>
      </c>
      <c r="F107" s="193" t="s">
        <v>334</v>
      </c>
      <c r="G107" s="194" t="s">
        <v>100</v>
      </c>
      <c r="H107" s="195">
        <v>178.82</v>
      </c>
    </row>
    <row r="108" spans="1:8" ht="28.5">
      <c r="A108" s="192">
        <v>8212</v>
      </c>
      <c r="B108" s="193" t="s">
        <v>337</v>
      </c>
      <c r="C108" s="213"/>
      <c r="D108" s="213"/>
      <c r="E108" s="194" t="s">
        <v>330</v>
      </c>
      <c r="F108" s="193" t="s">
        <v>334</v>
      </c>
      <c r="G108" s="194" t="s">
        <v>100</v>
      </c>
      <c r="H108" s="400" t="s">
        <v>338</v>
      </c>
    </row>
    <row r="109" spans="1:8" ht="15">
      <c r="A109" s="192">
        <v>8218</v>
      </c>
      <c r="B109" s="193" t="s">
        <v>339</v>
      </c>
      <c r="C109" s="193" t="s">
        <v>340</v>
      </c>
      <c r="D109" s="213"/>
      <c r="E109" s="192">
        <v>33</v>
      </c>
      <c r="F109" s="213"/>
      <c r="G109" s="194" t="s">
        <v>341</v>
      </c>
      <c r="H109" s="417"/>
    </row>
    <row r="110" spans="1:8" ht="28.5">
      <c r="A110" s="192">
        <v>8219</v>
      </c>
      <c r="B110" s="193" t="s">
        <v>342</v>
      </c>
      <c r="C110" s="193" t="s">
        <v>343</v>
      </c>
      <c r="D110" s="194" t="s">
        <v>344</v>
      </c>
      <c r="E110" s="192">
        <v>28</v>
      </c>
      <c r="F110" s="213"/>
      <c r="G110" s="194" t="s">
        <v>100</v>
      </c>
      <c r="H110" s="401"/>
    </row>
    <row r="111" spans="1:8" ht="15">
      <c r="A111" s="192">
        <v>8220</v>
      </c>
      <c r="B111" s="193" t="s">
        <v>345</v>
      </c>
      <c r="C111" s="213"/>
      <c r="D111" s="213"/>
      <c r="E111" s="194" t="s">
        <v>98</v>
      </c>
      <c r="F111" s="213"/>
      <c r="G111" s="194" t="s">
        <v>100</v>
      </c>
      <c r="H111" s="195">
        <v>15.92</v>
      </c>
    </row>
    <row r="112" spans="1:8" ht="28.5">
      <c r="A112" s="192">
        <v>8221</v>
      </c>
      <c r="B112" s="193" t="s">
        <v>346</v>
      </c>
      <c r="C112" s="213"/>
      <c r="D112" s="213"/>
      <c r="E112" s="194" t="s">
        <v>347</v>
      </c>
      <c r="F112" s="193" t="s">
        <v>348</v>
      </c>
      <c r="G112" s="194" t="s">
        <v>100</v>
      </c>
      <c r="H112" s="195">
        <v>33.56</v>
      </c>
    </row>
    <row r="113" spans="1:8" ht="28.5">
      <c r="A113" s="192">
        <v>8222</v>
      </c>
      <c r="B113" s="193" t="s">
        <v>349</v>
      </c>
      <c r="C113" s="213"/>
      <c r="D113" s="213"/>
      <c r="E113" s="194" t="s">
        <v>350</v>
      </c>
      <c r="F113" s="213"/>
      <c r="G113" s="194" t="s">
        <v>100</v>
      </c>
      <c r="H113" s="195">
        <v>24.09</v>
      </c>
    </row>
    <row r="114" spans="1:8" ht="28.5">
      <c r="A114" s="192">
        <v>8223</v>
      </c>
      <c r="B114" s="193" t="s">
        <v>351</v>
      </c>
      <c r="C114" s="213"/>
      <c r="D114" s="213"/>
      <c r="E114" s="194" t="s">
        <v>136</v>
      </c>
      <c r="F114" s="213"/>
      <c r="G114" s="194" t="s">
        <v>100</v>
      </c>
      <c r="H114" s="195">
        <v>26.9</v>
      </c>
    </row>
    <row r="115" spans="1:8" ht="15">
      <c r="A115" s="192">
        <v>8225</v>
      </c>
      <c r="B115" s="193" t="s">
        <v>352</v>
      </c>
      <c r="C115" s="213"/>
      <c r="D115" s="213"/>
      <c r="E115" s="194" t="s">
        <v>277</v>
      </c>
      <c r="F115" s="213"/>
      <c r="G115" s="194" t="s">
        <v>100</v>
      </c>
      <c r="H115" s="195">
        <v>96.11</v>
      </c>
    </row>
    <row r="116" spans="1:8" ht="15">
      <c r="A116" s="192">
        <v>8226</v>
      </c>
      <c r="B116" s="193" t="s">
        <v>352</v>
      </c>
      <c r="C116" s="213"/>
      <c r="D116" s="213"/>
      <c r="E116" s="194" t="s">
        <v>353</v>
      </c>
      <c r="F116" s="213"/>
      <c r="G116" s="194" t="s">
        <v>100</v>
      </c>
      <c r="H116" s="195">
        <v>154.63</v>
      </c>
    </row>
    <row r="117" spans="1:8" ht="15">
      <c r="A117" s="192">
        <v>8227</v>
      </c>
      <c r="B117" s="193" t="s">
        <v>352</v>
      </c>
      <c r="C117" s="213"/>
      <c r="D117" s="213"/>
      <c r="E117" s="192">
        <v>535</v>
      </c>
      <c r="F117" s="213"/>
      <c r="G117" s="194" t="s">
        <v>100</v>
      </c>
      <c r="H117" s="195">
        <v>264.25</v>
      </c>
    </row>
    <row r="118" spans="1:8" ht="28.5">
      <c r="A118" s="197">
        <v>8228</v>
      </c>
      <c r="B118" s="198" t="s">
        <v>354</v>
      </c>
      <c r="C118" s="198" t="s">
        <v>355</v>
      </c>
      <c r="D118" s="199" t="s">
        <v>356</v>
      </c>
      <c r="E118" s="213"/>
      <c r="F118" s="198" t="s">
        <v>357</v>
      </c>
      <c r="G118" s="199" t="s">
        <v>100</v>
      </c>
      <c r="H118" s="201">
        <v>18.48</v>
      </c>
    </row>
    <row r="119" spans="1:8" ht="42.75">
      <c r="A119" s="197">
        <v>8229</v>
      </c>
      <c r="B119" s="200" t="s">
        <v>358</v>
      </c>
      <c r="C119" s="198" t="s">
        <v>359</v>
      </c>
      <c r="D119" s="199" t="s">
        <v>360</v>
      </c>
      <c r="E119" s="213"/>
      <c r="F119" s="198" t="s">
        <v>361</v>
      </c>
      <c r="G119" s="199" t="s">
        <v>100</v>
      </c>
      <c r="H119" s="201">
        <v>16.22</v>
      </c>
    </row>
    <row r="120" spans="1:8" ht="15">
      <c r="A120" s="192">
        <v>8240</v>
      </c>
      <c r="B120" s="193" t="s">
        <v>362</v>
      </c>
      <c r="C120" s="213"/>
      <c r="D120" s="213"/>
      <c r="E120" s="194" t="s">
        <v>273</v>
      </c>
      <c r="F120" s="213"/>
      <c r="G120" s="194" t="s">
        <v>100</v>
      </c>
      <c r="H120" s="195">
        <v>25.47</v>
      </c>
    </row>
    <row r="121" spans="1:8" ht="15">
      <c r="A121" s="192">
        <v>8241</v>
      </c>
      <c r="B121" s="193" t="s">
        <v>362</v>
      </c>
      <c r="C121" s="213"/>
      <c r="D121" s="213"/>
      <c r="E121" s="194" t="s">
        <v>363</v>
      </c>
      <c r="F121" s="213"/>
      <c r="G121" s="194" t="s">
        <v>100</v>
      </c>
      <c r="H121" s="195">
        <v>33.549999999999997</v>
      </c>
    </row>
    <row r="122" spans="1:8" ht="15">
      <c r="A122" s="192">
        <v>8242</v>
      </c>
      <c r="B122" s="193" t="s">
        <v>362</v>
      </c>
      <c r="C122" s="213"/>
      <c r="D122" s="213"/>
      <c r="E122" s="194" t="s">
        <v>350</v>
      </c>
      <c r="F122" s="213"/>
      <c r="G122" s="194" t="s">
        <v>100</v>
      </c>
      <c r="H122" s="195">
        <v>65.180000000000007</v>
      </c>
    </row>
    <row r="123" spans="1:8" ht="15">
      <c r="A123" s="192">
        <v>8250</v>
      </c>
      <c r="B123" s="193" t="s">
        <v>364</v>
      </c>
      <c r="C123" s="217" t="s">
        <v>365</v>
      </c>
      <c r="D123" s="213"/>
      <c r="E123" s="194" t="s">
        <v>350</v>
      </c>
      <c r="F123" s="213"/>
      <c r="G123" s="194" t="s">
        <v>100</v>
      </c>
      <c r="H123" s="195">
        <v>54.2</v>
      </c>
    </row>
    <row r="124" spans="1:8" ht="30">
      <c r="A124" s="192">
        <v>8251</v>
      </c>
      <c r="B124" s="193" t="s">
        <v>364</v>
      </c>
      <c r="C124" s="217" t="s">
        <v>366</v>
      </c>
      <c r="D124" s="213"/>
      <c r="E124" s="194" t="s">
        <v>367</v>
      </c>
      <c r="F124" s="213"/>
      <c r="G124" s="194" t="s">
        <v>100</v>
      </c>
      <c r="H124" s="195">
        <v>65.14</v>
      </c>
    </row>
    <row r="125" spans="1:8" ht="15">
      <c r="A125" s="192">
        <v>8252</v>
      </c>
      <c r="B125" s="193" t="s">
        <v>364</v>
      </c>
      <c r="C125" s="213"/>
      <c r="D125" s="213"/>
      <c r="E125" s="194" t="s">
        <v>368</v>
      </c>
      <c r="F125" s="213"/>
      <c r="G125" s="194" t="s">
        <v>100</v>
      </c>
      <c r="H125" s="195">
        <v>98.77</v>
      </c>
    </row>
    <row r="126" spans="1:8" ht="15">
      <c r="A126" s="192">
        <v>8253</v>
      </c>
      <c r="B126" s="193" t="s">
        <v>364</v>
      </c>
      <c r="C126" s="213"/>
      <c r="D126" s="213"/>
      <c r="E126" s="194" t="s">
        <v>163</v>
      </c>
      <c r="F126" s="213"/>
      <c r="G126" s="194" t="s">
        <v>100</v>
      </c>
      <c r="H126" s="195">
        <v>153.35</v>
      </c>
    </row>
    <row r="127" spans="1:8" ht="15">
      <c r="A127" s="192">
        <v>8254</v>
      </c>
      <c r="B127" s="193" t="s">
        <v>364</v>
      </c>
      <c r="C127" s="213"/>
      <c r="D127" s="213"/>
      <c r="E127" s="194" t="s">
        <v>369</v>
      </c>
      <c r="F127" s="213"/>
      <c r="G127" s="194" t="s">
        <v>100</v>
      </c>
      <c r="H127" s="195">
        <v>218.47</v>
      </c>
    </row>
    <row r="128" spans="1:8" ht="60">
      <c r="A128" s="197">
        <v>8255</v>
      </c>
      <c r="B128" s="198" t="s">
        <v>364</v>
      </c>
      <c r="C128" s="200" t="s">
        <v>370</v>
      </c>
      <c r="D128" s="213"/>
      <c r="E128" s="199" t="s">
        <v>371</v>
      </c>
      <c r="F128" s="213"/>
      <c r="G128" s="199" t="s">
        <v>100</v>
      </c>
      <c r="H128" s="201">
        <v>317.49</v>
      </c>
    </row>
    <row r="129" spans="1:8" ht="15">
      <c r="A129" s="192">
        <v>8256</v>
      </c>
      <c r="B129" s="193" t="s">
        <v>364</v>
      </c>
      <c r="C129" s="213"/>
      <c r="D129" s="213"/>
      <c r="E129" s="194" t="s">
        <v>372</v>
      </c>
      <c r="F129" s="213"/>
      <c r="G129" s="194" t="s">
        <v>100</v>
      </c>
      <c r="H129" s="195">
        <v>358.48</v>
      </c>
    </row>
    <row r="130" spans="1:8" ht="15">
      <c r="A130" s="192">
        <v>8260</v>
      </c>
      <c r="B130" s="193" t="s">
        <v>373</v>
      </c>
      <c r="C130" s="213"/>
      <c r="D130" s="213"/>
      <c r="E130" s="194" t="s">
        <v>277</v>
      </c>
      <c r="F130" s="213"/>
      <c r="G130" s="194" t="s">
        <v>100</v>
      </c>
      <c r="H130" s="195">
        <v>66.260000000000005</v>
      </c>
    </row>
    <row r="131" spans="1:8" ht="15">
      <c r="A131" s="192">
        <v>8261</v>
      </c>
      <c r="B131" s="193" t="s">
        <v>373</v>
      </c>
      <c r="C131" s="213"/>
      <c r="D131" s="213"/>
      <c r="E131" s="194" t="s">
        <v>353</v>
      </c>
      <c r="F131" s="213"/>
      <c r="G131" s="194" t="s">
        <v>100</v>
      </c>
      <c r="H131" s="195">
        <v>101.22</v>
      </c>
    </row>
    <row r="132" spans="1:8" ht="15">
      <c r="A132" s="192">
        <v>8262</v>
      </c>
      <c r="B132" s="193" t="s">
        <v>373</v>
      </c>
      <c r="C132" s="213"/>
      <c r="D132" s="213"/>
      <c r="E132" s="194" t="s">
        <v>114</v>
      </c>
      <c r="F132" s="213"/>
      <c r="G132" s="194" t="s">
        <v>100</v>
      </c>
      <c r="H132" s="195">
        <v>184.08</v>
      </c>
    </row>
    <row r="133" spans="1:8" ht="15">
      <c r="A133" s="192">
        <v>8263</v>
      </c>
      <c r="B133" s="193" t="s">
        <v>373</v>
      </c>
      <c r="C133" s="213"/>
      <c r="D133" s="213"/>
      <c r="E133" s="194" t="s">
        <v>374</v>
      </c>
      <c r="F133" s="213"/>
      <c r="G133" s="194" t="s">
        <v>100</v>
      </c>
      <c r="H133" s="195">
        <v>239.31</v>
      </c>
    </row>
    <row r="134" spans="1:8" ht="28.5">
      <c r="A134" s="197">
        <v>8269</v>
      </c>
      <c r="B134" s="198" t="s">
        <v>375</v>
      </c>
      <c r="C134" s="198" t="s">
        <v>376</v>
      </c>
      <c r="D134" s="213"/>
      <c r="E134" s="197">
        <v>0</v>
      </c>
      <c r="F134" s="213"/>
      <c r="G134" s="199" t="s">
        <v>100</v>
      </c>
      <c r="H134" s="201">
        <v>3.65</v>
      </c>
    </row>
    <row r="135" spans="1:8" ht="57">
      <c r="A135" s="197">
        <v>8270</v>
      </c>
      <c r="B135" s="198" t="s">
        <v>377</v>
      </c>
      <c r="C135" s="198" t="s">
        <v>378</v>
      </c>
      <c r="D135" s="228" t="s">
        <v>379</v>
      </c>
      <c r="E135" s="197">
        <v>0</v>
      </c>
      <c r="F135" s="200" t="s">
        <v>380</v>
      </c>
      <c r="G135" s="199" t="s">
        <v>100</v>
      </c>
      <c r="H135" s="201">
        <v>4.6399999999999997</v>
      </c>
    </row>
    <row r="136" spans="1:8" ht="57">
      <c r="A136" s="197">
        <v>8271</v>
      </c>
      <c r="B136" s="198" t="s">
        <v>377</v>
      </c>
      <c r="C136" s="198" t="s">
        <v>378</v>
      </c>
      <c r="D136" s="228" t="s">
        <v>381</v>
      </c>
      <c r="E136" s="197">
        <v>0</v>
      </c>
      <c r="F136" s="200" t="s">
        <v>380</v>
      </c>
      <c r="G136" s="199" t="s">
        <v>100</v>
      </c>
      <c r="H136" s="201">
        <v>8.81</v>
      </c>
    </row>
    <row r="137" spans="1:8" ht="57">
      <c r="A137" s="197">
        <v>8272</v>
      </c>
      <c r="B137" s="198" t="s">
        <v>377</v>
      </c>
      <c r="C137" s="198" t="s">
        <v>378</v>
      </c>
      <c r="D137" s="228" t="s">
        <v>382</v>
      </c>
      <c r="E137" s="197">
        <v>0</v>
      </c>
      <c r="F137" s="200" t="s">
        <v>380</v>
      </c>
      <c r="G137" s="199" t="s">
        <v>100</v>
      </c>
      <c r="H137" s="201">
        <v>13.19</v>
      </c>
    </row>
    <row r="138" spans="1:8" ht="57">
      <c r="A138" s="197">
        <v>8273</v>
      </c>
      <c r="B138" s="198" t="s">
        <v>377</v>
      </c>
      <c r="C138" s="198" t="s">
        <v>378</v>
      </c>
      <c r="D138" s="228" t="s">
        <v>383</v>
      </c>
      <c r="E138" s="197">
        <v>0</v>
      </c>
      <c r="F138" s="200" t="s">
        <v>380</v>
      </c>
      <c r="G138" s="199" t="s">
        <v>100</v>
      </c>
      <c r="H138" s="201">
        <v>23.31</v>
      </c>
    </row>
    <row r="139" spans="1:8" ht="42.75">
      <c r="A139" s="197">
        <v>8275</v>
      </c>
      <c r="B139" s="198" t="s">
        <v>384</v>
      </c>
      <c r="C139" s="198" t="s">
        <v>378</v>
      </c>
      <c r="D139" s="228" t="s">
        <v>385</v>
      </c>
      <c r="E139" s="197">
        <v>0</v>
      </c>
      <c r="F139" s="200" t="s">
        <v>386</v>
      </c>
      <c r="G139" s="199" t="s">
        <v>100</v>
      </c>
      <c r="H139" s="201">
        <v>3.98</v>
      </c>
    </row>
    <row r="140" spans="1:8" ht="42.75">
      <c r="A140" s="197">
        <v>8276</v>
      </c>
      <c r="B140" s="198" t="s">
        <v>384</v>
      </c>
      <c r="C140" s="198" t="s">
        <v>378</v>
      </c>
      <c r="D140" s="228" t="s">
        <v>382</v>
      </c>
      <c r="E140" s="197">
        <v>0</v>
      </c>
      <c r="F140" s="200" t="s">
        <v>386</v>
      </c>
      <c r="G140" s="199" t="s">
        <v>100</v>
      </c>
      <c r="H140" s="229">
        <v>9.93</v>
      </c>
    </row>
    <row r="141" spans="1:8" ht="42.75">
      <c r="A141" s="197">
        <v>8277</v>
      </c>
      <c r="B141" s="198" t="s">
        <v>384</v>
      </c>
      <c r="C141" s="198" t="s">
        <v>378</v>
      </c>
      <c r="D141" s="199" t="s">
        <v>387</v>
      </c>
      <c r="E141" s="197">
        <v>0</v>
      </c>
      <c r="F141" s="200" t="s">
        <v>386</v>
      </c>
      <c r="G141" s="199" t="s">
        <v>100</v>
      </c>
      <c r="H141" s="201">
        <v>14.19</v>
      </c>
    </row>
    <row r="142" spans="1:8" ht="42.75">
      <c r="A142" s="197">
        <v>8278</v>
      </c>
      <c r="B142" s="198" t="s">
        <v>384</v>
      </c>
      <c r="C142" s="198" t="s">
        <v>378</v>
      </c>
      <c r="D142" s="199" t="s">
        <v>388</v>
      </c>
      <c r="E142" s="197">
        <v>0</v>
      </c>
      <c r="F142" s="200" t="s">
        <v>386</v>
      </c>
      <c r="G142" s="199" t="s">
        <v>100</v>
      </c>
      <c r="H142" s="201">
        <v>18.72</v>
      </c>
    </row>
    <row r="143" spans="1:8" ht="42.75">
      <c r="A143" s="197">
        <v>8280</v>
      </c>
      <c r="B143" s="198" t="s">
        <v>389</v>
      </c>
      <c r="C143" s="198" t="s">
        <v>390</v>
      </c>
      <c r="D143" s="228" t="s">
        <v>391</v>
      </c>
      <c r="E143" s="218" t="s">
        <v>347</v>
      </c>
      <c r="F143" s="200" t="s">
        <v>392</v>
      </c>
      <c r="G143" s="199" t="s">
        <v>100</v>
      </c>
      <c r="H143" s="201">
        <v>18.97</v>
      </c>
    </row>
    <row r="144" spans="1:8" ht="42.75">
      <c r="A144" s="197">
        <v>8281</v>
      </c>
      <c r="B144" s="198" t="s">
        <v>389</v>
      </c>
      <c r="C144" s="198" t="s">
        <v>390</v>
      </c>
      <c r="D144" s="228" t="s">
        <v>379</v>
      </c>
      <c r="E144" s="218" t="s">
        <v>106</v>
      </c>
      <c r="F144" s="200" t="s">
        <v>392</v>
      </c>
      <c r="G144" s="199" t="s">
        <v>100</v>
      </c>
      <c r="H144" s="201">
        <v>36.06</v>
      </c>
    </row>
    <row r="145" spans="1:8" ht="42.75">
      <c r="A145" s="197">
        <v>8282</v>
      </c>
      <c r="B145" s="198" t="s">
        <v>389</v>
      </c>
      <c r="C145" s="198" t="s">
        <v>390</v>
      </c>
      <c r="D145" s="228" t="s">
        <v>393</v>
      </c>
      <c r="E145" s="230" t="s">
        <v>368</v>
      </c>
      <c r="F145" s="200" t="s">
        <v>392</v>
      </c>
      <c r="G145" s="199" t="s">
        <v>100</v>
      </c>
      <c r="H145" s="201">
        <v>55.3</v>
      </c>
    </row>
    <row r="146" spans="1:8" ht="42.75">
      <c r="A146" s="197">
        <v>8283</v>
      </c>
      <c r="B146" s="198" t="s">
        <v>389</v>
      </c>
      <c r="C146" s="198" t="s">
        <v>390</v>
      </c>
      <c r="D146" s="228" t="s">
        <v>381</v>
      </c>
      <c r="E146" s="230" t="s">
        <v>394</v>
      </c>
      <c r="F146" s="200" t="s">
        <v>392</v>
      </c>
      <c r="G146" s="199" t="s">
        <v>100</v>
      </c>
      <c r="H146" s="201">
        <v>158.86000000000001</v>
      </c>
    </row>
    <row r="147" spans="1:8" ht="42.75">
      <c r="A147" s="197">
        <v>8284</v>
      </c>
      <c r="B147" s="198" t="s">
        <v>389</v>
      </c>
      <c r="C147" s="198" t="s">
        <v>390</v>
      </c>
      <c r="D147" s="228" t="s">
        <v>395</v>
      </c>
      <c r="E147" s="230" t="s">
        <v>396</v>
      </c>
      <c r="F147" s="200" t="s">
        <v>392</v>
      </c>
      <c r="G147" s="199" t="s">
        <v>100</v>
      </c>
      <c r="H147" s="201">
        <v>264.64</v>
      </c>
    </row>
    <row r="148" spans="1:8" ht="42.75">
      <c r="A148" s="197">
        <v>8285</v>
      </c>
      <c r="B148" s="198" t="s">
        <v>389</v>
      </c>
      <c r="C148" s="198" t="s">
        <v>390</v>
      </c>
      <c r="D148" s="228" t="s">
        <v>383</v>
      </c>
      <c r="E148" s="230" t="s">
        <v>397</v>
      </c>
      <c r="F148" s="200" t="s">
        <v>392</v>
      </c>
      <c r="G148" s="199" t="s">
        <v>100</v>
      </c>
      <c r="H148" s="201">
        <v>304.91000000000003</v>
      </c>
    </row>
    <row r="149" spans="1:8" ht="42.75">
      <c r="A149" s="197">
        <v>8286</v>
      </c>
      <c r="B149" s="198" t="s">
        <v>389</v>
      </c>
      <c r="C149" s="198" t="s">
        <v>390</v>
      </c>
      <c r="D149" s="199" t="s">
        <v>398</v>
      </c>
      <c r="E149" s="231" t="s">
        <v>399</v>
      </c>
      <c r="F149" s="200" t="s">
        <v>392</v>
      </c>
      <c r="G149" s="199" t="s">
        <v>100</v>
      </c>
      <c r="H149" s="201">
        <v>466.41</v>
      </c>
    </row>
    <row r="150" spans="1:8" ht="28.5">
      <c r="A150" s="192">
        <v>8287</v>
      </c>
      <c r="B150" s="193" t="s">
        <v>400</v>
      </c>
      <c r="C150" s="193" t="s">
        <v>401</v>
      </c>
      <c r="D150" s="213"/>
      <c r="E150" s="192">
        <v>184</v>
      </c>
      <c r="F150" s="213"/>
      <c r="G150" s="194" t="s">
        <v>100</v>
      </c>
      <c r="H150" s="195">
        <v>102.62</v>
      </c>
    </row>
    <row r="151" spans="1:8" ht="28.5">
      <c r="A151" s="192">
        <v>8288</v>
      </c>
      <c r="B151" s="193" t="s">
        <v>400</v>
      </c>
      <c r="C151" s="193" t="s">
        <v>402</v>
      </c>
      <c r="D151" s="213"/>
      <c r="E151" s="192">
        <v>238</v>
      </c>
      <c r="F151" s="213"/>
      <c r="G151" s="194" t="s">
        <v>100</v>
      </c>
      <c r="H151" s="195">
        <v>117.66</v>
      </c>
    </row>
    <row r="152" spans="1:8" ht="28.5">
      <c r="A152" s="192">
        <v>8289</v>
      </c>
      <c r="B152" s="193" t="s">
        <v>400</v>
      </c>
      <c r="C152" s="193" t="s">
        <v>403</v>
      </c>
      <c r="D152" s="213"/>
      <c r="E152" s="192">
        <v>230</v>
      </c>
      <c r="F152" s="213"/>
      <c r="G152" s="194" t="s">
        <v>100</v>
      </c>
      <c r="H152" s="195">
        <v>109.03</v>
      </c>
    </row>
    <row r="153" spans="1:8" ht="15">
      <c r="A153" s="192">
        <v>8290</v>
      </c>
      <c r="B153" s="193" t="s">
        <v>404</v>
      </c>
      <c r="C153" s="193" t="s">
        <v>405</v>
      </c>
      <c r="D153" s="194" t="s">
        <v>406</v>
      </c>
      <c r="E153" s="207" t="s">
        <v>407</v>
      </c>
      <c r="F153" s="213"/>
      <c r="G153" s="194" t="s">
        <v>100</v>
      </c>
      <c r="H153" s="195">
        <v>4.9400000000000004</v>
      </c>
    </row>
    <row r="154" spans="1:8" ht="15">
      <c r="A154" s="192">
        <v>8300</v>
      </c>
      <c r="B154" s="193" t="s">
        <v>408</v>
      </c>
      <c r="C154" s="193" t="s">
        <v>378</v>
      </c>
      <c r="D154" s="194" t="s">
        <v>409</v>
      </c>
      <c r="E154" s="207" t="s">
        <v>410</v>
      </c>
      <c r="F154" s="213"/>
      <c r="G154" s="194" t="s">
        <v>100</v>
      </c>
      <c r="H154" s="195">
        <v>14.73</v>
      </c>
    </row>
    <row r="155" spans="1:8" ht="15">
      <c r="A155" s="192">
        <v>8301</v>
      </c>
      <c r="B155" s="193" t="s">
        <v>408</v>
      </c>
      <c r="C155" s="193" t="s">
        <v>378</v>
      </c>
      <c r="D155" s="194" t="s">
        <v>411</v>
      </c>
      <c r="E155" s="207" t="s">
        <v>106</v>
      </c>
      <c r="F155" s="213"/>
      <c r="G155" s="194" t="s">
        <v>100</v>
      </c>
      <c r="H155" s="195">
        <v>21.12</v>
      </c>
    </row>
    <row r="156" spans="1:8" ht="28.5">
      <c r="A156" s="192">
        <v>8302</v>
      </c>
      <c r="B156" s="193" t="s">
        <v>408</v>
      </c>
      <c r="C156" s="193" t="s">
        <v>378</v>
      </c>
      <c r="D156" s="194" t="s">
        <v>412</v>
      </c>
      <c r="E156" s="214" t="s">
        <v>413</v>
      </c>
      <c r="F156" s="213"/>
      <c r="G156" s="194" t="s">
        <v>100</v>
      </c>
      <c r="H156" s="195">
        <v>28.79</v>
      </c>
    </row>
    <row r="157" spans="1:8" ht="28.5">
      <c r="A157" s="192">
        <v>8303</v>
      </c>
      <c r="B157" s="193" t="s">
        <v>408</v>
      </c>
      <c r="C157" s="193" t="s">
        <v>378</v>
      </c>
      <c r="D157" s="194" t="s">
        <v>414</v>
      </c>
      <c r="E157" s="214" t="s">
        <v>415</v>
      </c>
      <c r="F157" s="213"/>
      <c r="G157" s="194" t="s">
        <v>100</v>
      </c>
      <c r="H157" s="195">
        <v>63.25</v>
      </c>
    </row>
    <row r="158" spans="1:8" ht="28.5">
      <c r="A158" s="192">
        <v>8306</v>
      </c>
      <c r="B158" s="193" t="s">
        <v>416</v>
      </c>
      <c r="C158" s="193" t="s">
        <v>417</v>
      </c>
      <c r="D158" s="194" t="s">
        <v>418</v>
      </c>
      <c r="E158" s="232">
        <v>94.9</v>
      </c>
      <c r="F158" s="193" t="s">
        <v>419</v>
      </c>
      <c r="G158" s="194" t="s">
        <v>100</v>
      </c>
      <c r="H158" s="195">
        <v>44.62</v>
      </c>
    </row>
    <row r="159" spans="1:8" ht="14.25">
      <c r="A159" s="192">
        <v>8307</v>
      </c>
      <c r="B159" s="193" t="s">
        <v>420</v>
      </c>
      <c r="C159" s="193" t="s">
        <v>421</v>
      </c>
      <c r="D159" s="194" t="s">
        <v>422</v>
      </c>
      <c r="E159" s="232">
        <v>94.9</v>
      </c>
      <c r="F159" s="193" t="s">
        <v>423</v>
      </c>
      <c r="G159" s="194" t="s">
        <v>100</v>
      </c>
      <c r="H159" s="195">
        <v>51.93</v>
      </c>
    </row>
    <row r="160" spans="1:8" ht="14.25">
      <c r="A160" s="192">
        <v>8308</v>
      </c>
      <c r="B160" s="193" t="s">
        <v>420</v>
      </c>
      <c r="C160" s="193" t="s">
        <v>424</v>
      </c>
      <c r="D160" s="194" t="s">
        <v>425</v>
      </c>
      <c r="E160" s="232">
        <v>117.5</v>
      </c>
      <c r="F160" s="193" t="s">
        <v>423</v>
      </c>
      <c r="G160" s="194" t="s">
        <v>100</v>
      </c>
      <c r="H160" s="195">
        <v>56.14</v>
      </c>
    </row>
    <row r="161" spans="1:8" ht="15">
      <c r="A161" s="192">
        <v>8309</v>
      </c>
      <c r="B161" s="193" t="s">
        <v>426</v>
      </c>
      <c r="C161" s="193" t="s">
        <v>427</v>
      </c>
      <c r="D161" s="213"/>
      <c r="E161" s="192">
        <v>0</v>
      </c>
      <c r="F161" s="213"/>
      <c r="G161" s="194" t="s">
        <v>100</v>
      </c>
      <c r="H161" s="195">
        <v>3.53</v>
      </c>
    </row>
    <row r="162" spans="1:8" ht="28.5">
      <c r="A162" s="192">
        <v>8310</v>
      </c>
      <c r="B162" s="193" t="s">
        <v>428</v>
      </c>
      <c r="C162" s="193" t="s">
        <v>429</v>
      </c>
      <c r="D162" s="233" t="s">
        <v>430</v>
      </c>
      <c r="E162" s="207" t="s">
        <v>98</v>
      </c>
      <c r="F162" s="213"/>
      <c r="G162" s="194" t="s">
        <v>100</v>
      </c>
      <c r="H162" s="195">
        <v>5.36</v>
      </c>
    </row>
    <row r="163" spans="1:8" ht="15">
      <c r="A163" s="192">
        <v>8311</v>
      </c>
      <c r="B163" s="193" t="s">
        <v>428</v>
      </c>
      <c r="C163" s="193" t="s">
        <v>429</v>
      </c>
      <c r="D163" s="194" t="s">
        <v>431</v>
      </c>
      <c r="E163" s="207" t="s">
        <v>432</v>
      </c>
      <c r="F163" s="213"/>
      <c r="G163" s="194" t="s">
        <v>100</v>
      </c>
      <c r="H163" s="195">
        <v>7.81</v>
      </c>
    </row>
    <row r="164" spans="1:8" ht="15">
      <c r="A164" s="192">
        <v>8312</v>
      </c>
      <c r="B164" s="193" t="s">
        <v>428</v>
      </c>
      <c r="C164" s="193" t="s">
        <v>429</v>
      </c>
      <c r="D164" s="194" t="s">
        <v>433</v>
      </c>
      <c r="E164" s="207" t="s">
        <v>434</v>
      </c>
      <c r="F164" s="213"/>
      <c r="G164" s="194" t="s">
        <v>100</v>
      </c>
      <c r="H164" s="195">
        <v>25.56</v>
      </c>
    </row>
    <row r="165" spans="1:8" ht="28.5">
      <c r="A165" s="192">
        <v>8313</v>
      </c>
      <c r="B165" s="193" t="s">
        <v>428</v>
      </c>
      <c r="C165" s="193" t="s">
        <v>429</v>
      </c>
      <c r="D165" s="194" t="s">
        <v>435</v>
      </c>
      <c r="E165" s="214" t="s">
        <v>324</v>
      </c>
      <c r="F165" s="213"/>
      <c r="G165" s="194" t="s">
        <v>100</v>
      </c>
      <c r="H165" s="195">
        <v>43.6</v>
      </c>
    </row>
    <row r="166" spans="1:8" ht="28.5">
      <c r="A166" s="192">
        <v>8314</v>
      </c>
      <c r="B166" s="193" t="s">
        <v>428</v>
      </c>
      <c r="C166" s="193" t="s">
        <v>429</v>
      </c>
      <c r="D166" s="194" t="s">
        <v>436</v>
      </c>
      <c r="E166" s="214" t="s">
        <v>330</v>
      </c>
      <c r="F166" s="213"/>
      <c r="G166" s="194" t="s">
        <v>100</v>
      </c>
      <c r="H166" s="195">
        <v>62.83</v>
      </c>
    </row>
    <row r="167" spans="1:8" ht="28.5">
      <c r="A167" s="192">
        <v>8315</v>
      </c>
      <c r="B167" s="193" t="s">
        <v>428</v>
      </c>
      <c r="C167" s="193" t="s">
        <v>429</v>
      </c>
      <c r="D167" s="194" t="s">
        <v>437</v>
      </c>
      <c r="E167" s="214" t="s">
        <v>277</v>
      </c>
      <c r="F167" s="213"/>
      <c r="G167" s="194" t="s">
        <v>100</v>
      </c>
      <c r="H167" s="195">
        <v>85.7</v>
      </c>
    </row>
    <row r="168" spans="1:8" ht="28.5">
      <c r="A168" s="192">
        <v>8316</v>
      </c>
      <c r="B168" s="193" t="s">
        <v>428</v>
      </c>
      <c r="C168" s="193" t="s">
        <v>429</v>
      </c>
      <c r="D168" s="194" t="s">
        <v>438</v>
      </c>
      <c r="E168" s="214" t="s">
        <v>353</v>
      </c>
      <c r="F168" s="213"/>
      <c r="G168" s="194" t="s">
        <v>100</v>
      </c>
      <c r="H168" s="195">
        <v>103.34</v>
      </c>
    </row>
    <row r="169" spans="1:8" ht="28.5">
      <c r="A169" s="192">
        <v>8317</v>
      </c>
      <c r="B169" s="193" t="s">
        <v>428</v>
      </c>
      <c r="C169" s="193" t="s">
        <v>429</v>
      </c>
      <c r="D169" s="194" t="s">
        <v>439</v>
      </c>
      <c r="E169" s="214" t="s">
        <v>114</v>
      </c>
      <c r="F169" s="213"/>
      <c r="G169" s="194" t="s">
        <v>100</v>
      </c>
      <c r="H169" s="195">
        <v>114.23</v>
      </c>
    </row>
    <row r="170" spans="1:8" ht="28.5">
      <c r="A170" s="192">
        <v>8318</v>
      </c>
      <c r="B170" s="193" t="s">
        <v>428</v>
      </c>
      <c r="C170" s="193" t="s">
        <v>429</v>
      </c>
      <c r="D170" s="194" t="s">
        <v>440</v>
      </c>
      <c r="E170" s="214" t="s">
        <v>441</v>
      </c>
      <c r="F170" s="213"/>
      <c r="G170" s="194" t="s">
        <v>100</v>
      </c>
      <c r="H170" s="195">
        <v>202</v>
      </c>
    </row>
    <row r="171" spans="1:8" ht="28.5">
      <c r="A171" s="192">
        <v>8319</v>
      </c>
      <c r="B171" s="193" t="s">
        <v>428</v>
      </c>
      <c r="C171" s="193" t="s">
        <v>429</v>
      </c>
      <c r="D171" s="194" t="s">
        <v>442</v>
      </c>
      <c r="E171" s="215" t="s">
        <v>399</v>
      </c>
      <c r="F171" s="213"/>
      <c r="G171" s="194" t="s">
        <v>100</v>
      </c>
      <c r="H171" s="195">
        <v>225.34</v>
      </c>
    </row>
    <row r="172" spans="1:8" ht="15">
      <c r="A172" s="192">
        <v>8327</v>
      </c>
      <c r="B172" s="193" t="s">
        <v>428</v>
      </c>
      <c r="C172" s="193" t="s">
        <v>429</v>
      </c>
      <c r="D172" s="194" t="s">
        <v>443</v>
      </c>
      <c r="E172" s="234">
        <v>1065</v>
      </c>
      <c r="F172" s="213"/>
      <c r="G172" s="194" t="s">
        <v>100</v>
      </c>
      <c r="H172" s="195">
        <v>232.46</v>
      </c>
    </row>
    <row r="173" spans="1:8" ht="15">
      <c r="A173" s="192">
        <v>8328</v>
      </c>
      <c r="B173" s="193" t="s">
        <v>428</v>
      </c>
      <c r="C173" s="193" t="s">
        <v>429</v>
      </c>
      <c r="D173" s="194" t="s">
        <v>444</v>
      </c>
      <c r="E173" s="234">
        <v>1355</v>
      </c>
      <c r="F173" s="213"/>
      <c r="G173" s="194" t="s">
        <v>100</v>
      </c>
      <c r="H173" s="195">
        <v>295.14999999999998</v>
      </c>
    </row>
    <row r="174" spans="1:8" ht="14.25">
      <c r="A174" s="192">
        <v>8329</v>
      </c>
      <c r="B174" s="193" t="s">
        <v>428</v>
      </c>
      <c r="C174" s="193" t="s">
        <v>429</v>
      </c>
      <c r="D174" s="194" t="s">
        <v>445</v>
      </c>
      <c r="E174" s="234">
        <v>1000</v>
      </c>
      <c r="F174" s="193" t="s">
        <v>446</v>
      </c>
      <c r="G174" s="194" t="s">
        <v>100</v>
      </c>
      <c r="H174" s="195">
        <v>356.94</v>
      </c>
    </row>
    <row r="175" spans="1:8" ht="14.25">
      <c r="A175" s="192">
        <v>8320</v>
      </c>
      <c r="B175" s="193" t="s">
        <v>428</v>
      </c>
      <c r="C175" s="193" t="s">
        <v>429</v>
      </c>
      <c r="D175" s="194" t="s">
        <v>447</v>
      </c>
      <c r="E175" s="234">
        <v>1645</v>
      </c>
      <c r="F175" s="193" t="s">
        <v>446</v>
      </c>
      <c r="G175" s="194" t="s">
        <v>100</v>
      </c>
      <c r="H175" s="195">
        <v>393.43</v>
      </c>
    </row>
    <row r="176" spans="1:8" ht="28.5">
      <c r="A176" s="192">
        <v>8321</v>
      </c>
      <c r="B176" s="193" t="s">
        <v>428</v>
      </c>
      <c r="C176" s="193" t="s">
        <v>429</v>
      </c>
      <c r="D176" s="194" t="s">
        <v>448</v>
      </c>
      <c r="E176" s="215" t="s">
        <v>449</v>
      </c>
      <c r="F176" s="213"/>
      <c r="G176" s="194" t="s">
        <v>100</v>
      </c>
      <c r="H176" s="195">
        <v>553.78</v>
      </c>
    </row>
    <row r="177" spans="1:8" ht="28.5">
      <c r="A177" s="192">
        <v>8322</v>
      </c>
      <c r="B177" s="193" t="s">
        <v>428</v>
      </c>
      <c r="C177" s="193" t="s">
        <v>429</v>
      </c>
      <c r="D177" s="194" t="s">
        <v>450</v>
      </c>
      <c r="E177" s="215" t="s">
        <v>451</v>
      </c>
      <c r="F177" s="193" t="s">
        <v>452</v>
      </c>
      <c r="G177" s="194" t="s">
        <v>100</v>
      </c>
      <c r="H177" s="195">
        <v>450.78</v>
      </c>
    </row>
    <row r="178" spans="1:8" ht="28.5">
      <c r="A178" s="192">
        <v>8323</v>
      </c>
      <c r="B178" s="193" t="s">
        <v>428</v>
      </c>
      <c r="C178" s="193" t="s">
        <v>429</v>
      </c>
      <c r="D178" s="194" t="s">
        <v>453</v>
      </c>
      <c r="E178" s="215" t="s">
        <v>454</v>
      </c>
      <c r="F178" s="193" t="s">
        <v>452</v>
      </c>
      <c r="G178" s="194" t="s">
        <v>100</v>
      </c>
      <c r="H178" s="195">
        <v>583.01</v>
      </c>
    </row>
    <row r="179" spans="1:8" ht="14.25">
      <c r="A179" s="192">
        <v>8324</v>
      </c>
      <c r="B179" s="193" t="s">
        <v>428</v>
      </c>
      <c r="C179" s="193" t="s">
        <v>429</v>
      </c>
      <c r="D179" s="194" t="s">
        <v>455</v>
      </c>
      <c r="E179" s="234">
        <v>2500</v>
      </c>
      <c r="F179" s="193" t="s">
        <v>452</v>
      </c>
      <c r="G179" s="194" t="s">
        <v>100</v>
      </c>
      <c r="H179" s="195">
        <v>567.48</v>
      </c>
    </row>
    <row r="180" spans="1:8" ht="14.25">
      <c r="A180" s="192">
        <v>8325</v>
      </c>
      <c r="B180" s="193" t="s">
        <v>428</v>
      </c>
      <c r="C180" s="193" t="s">
        <v>429</v>
      </c>
      <c r="D180" s="194" t="s">
        <v>456</v>
      </c>
      <c r="E180" s="192">
        <v>63</v>
      </c>
      <c r="F180" s="193" t="s">
        <v>446</v>
      </c>
      <c r="G180" s="194" t="s">
        <v>100</v>
      </c>
      <c r="H180" s="195">
        <v>23.16</v>
      </c>
    </row>
    <row r="181" spans="1:8" ht="14.25">
      <c r="A181" s="192">
        <v>8326</v>
      </c>
      <c r="B181" s="193" t="s">
        <v>428</v>
      </c>
      <c r="C181" s="193" t="s">
        <v>429</v>
      </c>
      <c r="D181" s="194" t="s">
        <v>457</v>
      </c>
      <c r="E181" s="192">
        <v>35</v>
      </c>
      <c r="F181" s="193" t="s">
        <v>458</v>
      </c>
      <c r="G181" s="194" t="s">
        <v>100</v>
      </c>
      <c r="H181" s="195">
        <v>18.05</v>
      </c>
    </row>
    <row r="182" spans="1:8" ht="15.75">
      <c r="A182" s="192">
        <v>8327</v>
      </c>
      <c r="B182" s="235" t="s">
        <v>459</v>
      </c>
      <c r="C182" s="193" t="s">
        <v>429</v>
      </c>
      <c r="D182" s="194" t="s">
        <v>460</v>
      </c>
      <c r="E182" s="192">
        <v>120</v>
      </c>
      <c r="F182" s="213"/>
      <c r="G182" s="210" t="s">
        <v>179</v>
      </c>
      <c r="H182" s="195">
        <v>31.65</v>
      </c>
    </row>
    <row r="183" spans="1:8" ht="15">
      <c r="A183" s="192">
        <v>8328</v>
      </c>
      <c r="B183" s="217" t="s">
        <v>461</v>
      </c>
      <c r="C183" s="193" t="s">
        <v>429</v>
      </c>
      <c r="D183" s="236" t="s">
        <v>462</v>
      </c>
      <c r="E183" s="213"/>
      <c r="F183" s="217" t="s">
        <v>463</v>
      </c>
      <c r="G183" s="237" t="s">
        <v>464</v>
      </c>
      <c r="H183" s="195">
        <v>490</v>
      </c>
    </row>
    <row r="184" spans="1:8" ht="42.75">
      <c r="A184" s="197">
        <v>8330</v>
      </c>
      <c r="B184" s="198" t="s">
        <v>465</v>
      </c>
      <c r="C184" s="198" t="s">
        <v>466</v>
      </c>
      <c r="D184" s="199" t="s">
        <v>467</v>
      </c>
      <c r="E184" s="230" t="s">
        <v>275</v>
      </c>
      <c r="F184" s="200" t="s">
        <v>468</v>
      </c>
      <c r="G184" s="199" t="s">
        <v>100</v>
      </c>
      <c r="H184" s="201">
        <v>43.98</v>
      </c>
    </row>
    <row r="185" spans="1:8" ht="42.75">
      <c r="A185" s="197">
        <v>8331</v>
      </c>
      <c r="B185" s="198" t="s">
        <v>465</v>
      </c>
      <c r="C185" s="198" t="s">
        <v>466</v>
      </c>
      <c r="D185" s="199" t="s">
        <v>469</v>
      </c>
      <c r="E185" s="230" t="s">
        <v>116</v>
      </c>
      <c r="F185" s="200" t="s">
        <v>468</v>
      </c>
      <c r="G185" s="199" t="s">
        <v>100</v>
      </c>
      <c r="H185" s="201">
        <v>63.63</v>
      </c>
    </row>
    <row r="186" spans="1:8" ht="42.75">
      <c r="A186" s="197">
        <v>8332</v>
      </c>
      <c r="B186" s="198" t="s">
        <v>465</v>
      </c>
      <c r="C186" s="198" t="s">
        <v>466</v>
      </c>
      <c r="D186" s="199" t="s">
        <v>470</v>
      </c>
      <c r="E186" s="230" t="s">
        <v>471</v>
      </c>
      <c r="F186" s="200" t="s">
        <v>468</v>
      </c>
      <c r="G186" s="199" t="s">
        <v>100</v>
      </c>
      <c r="H186" s="201">
        <v>80.430000000000007</v>
      </c>
    </row>
    <row r="187" spans="1:8" ht="42.75">
      <c r="A187" s="197">
        <v>8350</v>
      </c>
      <c r="B187" s="198" t="s">
        <v>472</v>
      </c>
      <c r="C187" s="198" t="s">
        <v>405</v>
      </c>
      <c r="D187" s="199" t="s">
        <v>473</v>
      </c>
      <c r="E187" s="197">
        <v>0</v>
      </c>
      <c r="F187" s="200" t="s">
        <v>474</v>
      </c>
      <c r="G187" s="199" t="s">
        <v>100</v>
      </c>
      <c r="H187" s="201">
        <v>0.16</v>
      </c>
    </row>
    <row r="188" spans="1:8" ht="42.75">
      <c r="A188" s="197">
        <v>8351</v>
      </c>
      <c r="B188" s="198" t="s">
        <v>472</v>
      </c>
      <c r="C188" s="198" t="s">
        <v>405</v>
      </c>
      <c r="D188" s="199" t="s">
        <v>475</v>
      </c>
      <c r="E188" s="197">
        <v>0</v>
      </c>
      <c r="F188" s="200" t="s">
        <v>474</v>
      </c>
      <c r="G188" s="199" t="s">
        <v>100</v>
      </c>
      <c r="H188" s="201">
        <v>0.24</v>
      </c>
    </row>
    <row r="189" spans="1:8" ht="42.75">
      <c r="A189" s="197">
        <v>8352</v>
      </c>
      <c r="B189" s="198" t="s">
        <v>472</v>
      </c>
      <c r="C189" s="198" t="s">
        <v>405</v>
      </c>
      <c r="D189" s="199" t="s">
        <v>319</v>
      </c>
      <c r="E189" s="197">
        <v>0</v>
      </c>
      <c r="F189" s="200" t="s">
        <v>474</v>
      </c>
      <c r="G189" s="199" t="s">
        <v>100</v>
      </c>
      <c r="H189" s="201">
        <v>0.62</v>
      </c>
    </row>
    <row r="190" spans="1:8" ht="42.75">
      <c r="A190" s="197">
        <v>8353</v>
      </c>
      <c r="B190" s="198" t="s">
        <v>472</v>
      </c>
      <c r="C190" s="198" t="s">
        <v>405</v>
      </c>
      <c r="D190" s="199" t="s">
        <v>476</v>
      </c>
      <c r="E190" s="197">
        <v>0</v>
      </c>
      <c r="F190" s="200" t="s">
        <v>474</v>
      </c>
      <c r="G190" s="199" t="s">
        <v>100</v>
      </c>
      <c r="H190" s="201">
        <v>0.62</v>
      </c>
    </row>
    <row r="191" spans="1:8" ht="42.75">
      <c r="A191" s="197">
        <v>8354</v>
      </c>
      <c r="B191" s="198" t="s">
        <v>472</v>
      </c>
      <c r="C191" s="198" t="s">
        <v>405</v>
      </c>
      <c r="D191" s="199" t="s">
        <v>322</v>
      </c>
      <c r="E191" s="197">
        <v>0</v>
      </c>
      <c r="F191" s="200" t="s">
        <v>474</v>
      </c>
      <c r="G191" s="199" t="s">
        <v>100</v>
      </c>
      <c r="H191" s="201">
        <v>0.92</v>
      </c>
    </row>
    <row r="192" spans="1:8" ht="42.75">
      <c r="A192" s="197">
        <v>8355</v>
      </c>
      <c r="B192" s="198" t="s">
        <v>472</v>
      </c>
      <c r="C192" s="198" t="s">
        <v>405</v>
      </c>
      <c r="D192" s="199" t="s">
        <v>125</v>
      </c>
      <c r="E192" s="197">
        <v>0</v>
      </c>
      <c r="F192" s="200" t="s">
        <v>474</v>
      </c>
      <c r="G192" s="199" t="s">
        <v>100</v>
      </c>
      <c r="H192" s="201">
        <v>1.71</v>
      </c>
    </row>
    <row r="193" spans="1:8" ht="42.75">
      <c r="A193" s="197">
        <v>8356</v>
      </c>
      <c r="B193" s="198" t="s">
        <v>477</v>
      </c>
      <c r="C193" s="198" t="s">
        <v>405</v>
      </c>
      <c r="D193" s="199" t="s">
        <v>473</v>
      </c>
      <c r="E193" s="197">
        <v>0</v>
      </c>
      <c r="F193" s="200" t="s">
        <v>474</v>
      </c>
      <c r="G193" s="199" t="s">
        <v>100</v>
      </c>
      <c r="H193" s="201">
        <v>0.31</v>
      </c>
    </row>
    <row r="194" spans="1:8" ht="42.75">
      <c r="A194" s="197">
        <v>8357</v>
      </c>
      <c r="B194" s="198" t="s">
        <v>477</v>
      </c>
      <c r="C194" s="198" t="s">
        <v>405</v>
      </c>
      <c r="D194" s="199" t="s">
        <v>475</v>
      </c>
      <c r="E194" s="197">
        <v>0</v>
      </c>
      <c r="F194" s="200" t="s">
        <v>474</v>
      </c>
      <c r="G194" s="199" t="s">
        <v>100</v>
      </c>
      <c r="H194" s="201">
        <v>0.37</v>
      </c>
    </row>
    <row r="195" spans="1:8" ht="42.75">
      <c r="A195" s="197">
        <v>8358</v>
      </c>
      <c r="B195" s="198" t="s">
        <v>477</v>
      </c>
      <c r="C195" s="198" t="s">
        <v>405</v>
      </c>
      <c r="D195" s="199" t="s">
        <v>319</v>
      </c>
      <c r="E195" s="197">
        <v>0</v>
      </c>
      <c r="F195" s="200" t="s">
        <v>474</v>
      </c>
      <c r="G195" s="199" t="s">
        <v>100</v>
      </c>
      <c r="H195" s="201">
        <v>1.17</v>
      </c>
    </row>
    <row r="196" spans="1:8" ht="42.75">
      <c r="A196" s="197">
        <v>8359</v>
      </c>
      <c r="B196" s="198" t="s">
        <v>477</v>
      </c>
      <c r="C196" s="198" t="s">
        <v>405</v>
      </c>
      <c r="D196" s="199" t="s">
        <v>476</v>
      </c>
      <c r="E196" s="197">
        <v>0</v>
      </c>
      <c r="F196" s="200" t="s">
        <v>474</v>
      </c>
      <c r="G196" s="199" t="s">
        <v>100</v>
      </c>
      <c r="H196" s="201">
        <v>1.1100000000000001</v>
      </c>
    </row>
    <row r="197" spans="1:8" ht="42.75">
      <c r="A197" s="197">
        <v>8360</v>
      </c>
      <c r="B197" s="198" t="s">
        <v>477</v>
      </c>
      <c r="C197" s="198" t="s">
        <v>405</v>
      </c>
      <c r="D197" s="199" t="s">
        <v>322</v>
      </c>
      <c r="E197" s="197">
        <v>0</v>
      </c>
      <c r="F197" s="200" t="s">
        <v>474</v>
      </c>
      <c r="G197" s="199" t="s">
        <v>100</v>
      </c>
      <c r="H197" s="201">
        <v>1.73</v>
      </c>
    </row>
    <row r="198" spans="1:8" ht="42.75">
      <c r="A198" s="197">
        <v>8361</v>
      </c>
      <c r="B198" s="198" t="s">
        <v>477</v>
      </c>
      <c r="C198" s="198" t="s">
        <v>405</v>
      </c>
      <c r="D198" s="199" t="s">
        <v>125</v>
      </c>
      <c r="E198" s="197">
        <v>0</v>
      </c>
      <c r="F198" s="200" t="s">
        <v>474</v>
      </c>
      <c r="G198" s="199" t="s">
        <v>100</v>
      </c>
      <c r="H198" s="201">
        <v>3.29</v>
      </c>
    </row>
    <row r="199" spans="1:8" ht="28.5">
      <c r="A199" s="192">
        <v>8380</v>
      </c>
      <c r="B199" s="193" t="s">
        <v>478</v>
      </c>
      <c r="C199" s="193" t="s">
        <v>390</v>
      </c>
      <c r="D199" s="233" t="s">
        <v>391</v>
      </c>
      <c r="E199" s="194" t="s">
        <v>479</v>
      </c>
      <c r="F199" s="193" t="s">
        <v>480</v>
      </c>
      <c r="G199" s="194" t="s">
        <v>100</v>
      </c>
      <c r="H199" s="195">
        <v>19.59</v>
      </c>
    </row>
    <row r="200" spans="1:8" ht="14.25">
      <c r="A200" s="192">
        <v>8381</v>
      </c>
      <c r="B200" s="193" t="s">
        <v>478</v>
      </c>
      <c r="C200" s="193" t="s">
        <v>390</v>
      </c>
      <c r="D200" s="194" t="s">
        <v>481</v>
      </c>
      <c r="E200" s="194" t="s">
        <v>410</v>
      </c>
      <c r="F200" s="193" t="s">
        <v>480</v>
      </c>
      <c r="G200" s="194" t="s">
        <v>100</v>
      </c>
      <c r="H200" s="195">
        <v>36.869999999999997</v>
      </c>
    </row>
    <row r="201" spans="1:8" ht="14.25">
      <c r="A201" s="192">
        <v>8382</v>
      </c>
      <c r="B201" s="193" t="s">
        <v>478</v>
      </c>
      <c r="C201" s="193" t="s">
        <v>390</v>
      </c>
      <c r="D201" s="194" t="s">
        <v>482</v>
      </c>
      <c r="E201" s="194" t="s">
        <v>483</v>
      </c>
      <c r="F201" s="193" t="s">
        <v>480</v>
      </c>
      <c r="G201" s="194" t="s">
        <v>100</v>
      </c>
      <c r="H201" s="195">
        <v>69.239999999999995</v>
      </c>
    </row>
    <row r="202" spans="1:8" ht="14.25">
      <c r="A202" s="192">
        <v>8383</v>
      </c>
      <c r="B202" s="193" t="s">
        <v>478</v>
      </c>
      <c r="C202" s="193" t="s">
        <v>390</v>
      </c>
      <c r="D202" s="194" t="s">
        <v>484</v>
      </c>
      <c r="E202" s="194" t="s">
        <v>485</v>
      </c>
      <c r="F202" s="193" t="s">
        <v>480</v>
      </c>
      <c r="G202" s="194" t="s">
        <v>100</v>
      </c>
      <c r="H202" s="195">
        <v>103.22</v>
      </c>
    </row>
    <row r="203" spans="1:8" ht="14.25">
      <c r="A203" s="192">
        <v>8384</v>
      </c>
      <c r="B203" s="193" t="s">
        <v>478</v>
      </c>
      <c r="C203" s="193" t="s">
        <v>390</v>
      </c>
      <c r="D203" s="194" t="s">
        <v>486</v>
      </c>
      <c r="E203" s="194" t="s">
        <v>487</v>
      </c>
      <c r="F203" s="193" t="s">
        <v>480</v>
      </c>
      <c r="G203" s="194" t="s">
        <v>100</v>
      </c>
      <c r="H203" s="195">
        <v>123.73</v>
      </c>
    </row>
    <row r="204" spans="1:8" ht="28.5">
      <c r="A204" s="192">
        <v>8390</v>
      </c>
      <c r="B204" s="193" t="s">
        <v>488</v>
      </c>
      <c r="C204" s="193" t="s">
        <v>390</v>
      </c>
      <c r="D204" s="233" t="s">
        <v>391</v>
      </c>
      <c r="E204" s="194" t="s">
        <v>489</v>
      </c>
      <c r="F204" s="213"/>
      <c r="G204" s="194" t="s">
        <v>100</v>
      </c>
      <c r="H204" s="195">
        <v>20.8</v>
      </c>
    </row>
    <row r="205" spans="1:8" ht="15">
      <c r="A205" s="192">
        <v>8391</v>
      </c>
      <c r="B205" s="193" t="s">
        <v>488</v>
      </c>
      <c r="C205" s="193" t="s">
        <v>390</v>
      </c>
      <c r="D205" s="194" t="s">
        <v>481</v>
      </c>
      <c r="E205" s="194" t="s">
        <v>410</v>
      </c>
      <c r="F205" s="213"/>
      <c r="G205" s="194" t="s">
        <v>100</v>
      </c>
      <c r="H205" s="195">
        <v>41.33</v>
      </c>
    </row>
    <row r="206" spans="1:8" ht="14.25">
      <c r="A206" s="192">
        <v>8392</v>
      </c>
      <c r="B206" s="193" t="s">
        <v>488</v>
      </c>
      <c r="C206" s="193" t="s">
        <v>390</v>
      </c>
      <c r="D206" s="194" t="s">
        <v>482</v>
      </c>
      <c r="E206" s="194" t="s">
        <v>367</v>
      </c>
      <c r="F206" s="193" t="s">
        <v>490</v>
      </c>
      <c r="G206" s="194" t="s">
        <v>100</v>
      </c>
      <c r="H206" s="195">
        <v>38.1</v>
      </c>
    </row>
    <row r="207" spans="1:8" ht="15">
      <c r="A207" s="192">
        <v>8393</v>
      </c>
      <c r="B207" s="193" t="s">
        <v>488</v>
      </c>
      <c r="C207" s="193" t="s">
        <v>390</v>
      </c>
      <c r="D207" s="194" t="s">
        <v>484</v>
      </c>
      <c r="E207" s="194" t="s">
        <v>491</v>
      </c>
      <c r="F207" s="213"/>
      <c r="G207" s="194" t="s">
        <v>100</v>
      </c>
      <c r="H207" s="195">
        <v>46.17</v>
      </c>
    </row>
    <row r="208" spans="1:8" ht="15">
      <c r="A208" s="192">
        <v>8394</v>
      </c>
      <c r="B208" s="193" t="s">
        <v>488</v>
      </c>
      <c r="C208" s="193" t="s">
        <v>390</v>
      </c>
      <c r="D208" s="194" t="s">
        <v>486</v>
      </c>
      <c r="E208" s="192">
        <v>232</v>
      </c>
      <c r="F208" s="213"/>
      <c r="G208" s="194" t="s">
        <v>100</v>
      </c>
      <c r="H208" s="195">
        <v>76.27</v>
      </c>
    </row>
    <row r="209" spans="1:8" ht="15">
      <c r="A209" s="192">
        <v>8395</v>
      </c>
      <c r="B209" s="193" t="s">
        <v>488</v>
      </c>
      <c r="C209" s="193" t="s">
        <v>390</v>
      </c>
      <c r="D209" s="194" t="s">
        <v>492</v>
      </c>
      <c r="E209" s="192">
        <v>255</v>
      </c>
      <c r="F209" s="213"/>
      <c r="G209" s="194" t="s">
        <v>100</v>
      </c>
      <c r="H209" s="195">
        <v>79.5</v>
      </c>
    </row>
    <row r="210" spans="1:8" ht="15">
      <c r="A210" s="192">
        <v>8396</v>
      </c>
      <c r="B210" s="193" t="s">
        <v>488</v>
      </c>
      <c r="C210" s="193" t="s">
        <v>390</v>
      </c>
      <c r="D210" s="194" t="s">
        <v>493</v>
      </c>
      <c r="E210" s="194" t="s">
        <v>494</v>
      </c>
      <c r="F210" s="213"/>
      <c r="G210" s="194" t="s">
        <v>100</v>
      </c>
      <c r="H210" s="195">
        <v>116.12</v>
      </c>
    </row>
    <row r="211" spans="1:8" ht="15">
      <c r="A211" s="192">
        <v>8397</v>
      </c>
      <c r="B211" s="193" t="s">
        <v>488</v>
      </c>
      <c r="C211" s="193" t="s">
        <v>390</v>
      </c>
      <c r="D211" s="194" t="s">
        <v>495</v>
      </c>
      <c r="E211" s="194" t="s">
        <v>369</v>
      </c>
      <c r="F211" s="213"/>
      <c r="G211" s="194" t="s">
        <v>100</v>
      </c>
      <c r="H211" s="195">
        <v>129.4</v>
      </c>
    </row>
    <row r="212" spans="1:8" ht="15">
      <c r="A212" s="192">
        <v>8398</v>
      </c>
      <c r="B212" s="193" t="s">
        <v>488</v>
      </c>
      <c r="C212" s="193" t="s">
        <v>390</v>
      </c>
      <c r="D212" s="194" t="s">
        <v>496</v>
      </c>
      <c r="E212" s="194" t="s">
        <v>497</v>
      </c>
      <c r="F212" s="213"/>
      <c r="G212" s="194" t="s">
        <v>100</v>
      </c>
      <c r="H212" s="195">
        <v>188.87</v>
      </c>
    </row>
    <row r="213" spans="1:8" ht="28.5">
      <c r="A213" s="192">
        <v>8401</v>
      </c>
      <c r="B213" s="193" t="s">
        <v>498</v>
      </c>
      <c r="C213" s="193" t="s">
        <v>390</v>
      </c>
      <c r="D213" s="219" t="s">
        <v>499</v>
      </c>
      <c r="E213" s="194" t="s">
        <v>500</v>
      </c>
      <c r="F213" s="193" t="s">
        <v>501</v>
      </c>
      <c r="G213" s="194" t="s">
        <v>100</v>
      </c>
      <c r="H213" s="195">
        <v>37.130000000000003</v>
      </c>
    </row>
    <row r="214" spans="1:8" ht="28.5">
      <c r="A214" s="192">
        <v>8410</v>
      </c>
      <c r="B214" s="193" t="s">
        <v>502</v>
      </c>
      <c r="C214" s="193" t="s">
        <v>503</v>
      </c>
      <c r="D214" s="194" t="s">
        <v>504</v>
      </c>
      <c r="E214" s="192">
        <v>8</v>
      </c>
      <c r="F214" s="193" t="s">
        <v>505</v>
      </c>
      <c r="G214" s="194" t="s">
        <v>100</v>
      </c>
      <c r="H214" s="195">
        <v>3.13</v>
      </c>
    </row>
    <row r="215" spans="1:8" ht="28.5">
      <c r="A215" s="192">
        <v>8411</v>
      </c>
      <c r="B215" s="193" t="s">
        <v>502</v>
      </c>
      <c r="C215" s="193" t="s">
        <v>503</v>
      </c>
      <c r="D215" s="194" t="s">
        <v>506</v>
      </c>
      <c r="E215" s="192">
        <v>11</v>
      </c>
      <c r="F215" s="193" t="s">
        <v>507</v>
      </c>
      <c r="G215" s="194" t="s">
        <v>100</v>
      </c>
      <c r="H215" s="195">
        <v>4.3099999999999996</v>
      </c>
    </row>
    <row r="216" spans="1:8" ht="28.5">
      <c r="A216" s="192">
        <v>8412</v>
      </c>
      <c r="B216" s="193" t="s">
        <v>508</v>
      </c>
      <c r="C216" s="193" t="s">
        <v>503</v>
      </c>
      <c r="D216" s="194" t="s">
        <v>509</v>
      </c>
      <c r="E216" s="194" t="s">
        <v>98</v>
      </c>
      <c r="F216" s="213"/>
      <c r="G216" s="194" t="s">
        <v>100</v>
      </c>
      <c r="H216" s="195">
        <v>15.32</v>
      </c>
    </row>
    <row r="217" spans="1:8" ht="28.5">
      <c r="A217" s="192">
        <v>8413</v>
      </c>
      <c r="B217" s="193" t="s">
        <v>508</v>
      </c>
      <c r="C217" s="193" t="s">
        <v>503</v>
      </c>
      <c r="D217" s="194" t="s">
        <v>510</v>
      </c>
      <c r="E217" s="194" t="s">
        <v>432</v>
      </c>
      <c r="F217" s="213"/>
      <c r="G217" s="194" t="s">
        <v>100</v>
      </c>
      <c r="H217" s="195">
        <v>20.47</v>
      </c>
    </row>
    <row r="218" spans="1:8" ht="15">
      <c r="A218" s="192">
        <v>8414</v>
      </c>
      <c r="B218" s="193" t="s">
        <v>511</v>
      </c>
      <c r="C218" s="193" t="s">
        <v>512</v>
      </c>
      <c r="D218" s="194" t="s">
        <v>513</v>
      </c>
      <c r="E218" s="194" t="s">
        <v>277</v>
      </c>
      <c r="F218" s="213"/>
      <c r="G218" s="194" t="s">
        <v>100</v>
      </c>
      <c r="H218" s="195">
        <v>84.71</v>
      </c>
    </row>
    <row r="219" spans="1:8" ht="28.5">
      <c r="A219" s="192">
        <v>8419</v>
      </c>
      <c r="B219" s="193" t="s">
        <v>514</v>
      </c>
      <c r="C219" s="193" t="s">
        <v>515</v>
      </c>
      <c r="D219" s="194" t="s">
        <v>516</v>
      </c>
      <c r="E219" s="192">
        <v>0</v>
      </c>
      <c r="F219" s="193" t="s">
        <v>517</v>
      </c>
      <c r="G219" s="194" t="s">
        <v>100</v>
      </c>
      <c r="H219" s="195">
        <v>1.1200000000000001</v>
      </c>
    </row>
    <row r="220" spans="1:8" ht="28.5">
      <c r="A220" s="192">
        <v>8420</v>
      </c>
      <c r="B220" s="193" t="s">
        <v>518</v>
      </c>
      <c r="C220" s="213"/>
      <c r="D220" s="213"/>
      <c r="E220" s="194" t="s">
        <v>519</v>
      </c>
      <c r="F220" s="193" t="s">
        <v>520</v>
      </c>
      <c r="G220" s="194" t="s">
        <v>100</v>
      </c>
      <c r="H220" s="195">
        <v>59.54</v>
      </c>
    </row>
    <row r="221" spans="1:8" ht="15">
      <c r="A221" s="192">
        <v>8421</v>
      </c>
      <c r="B221" s="193" t="s">
        <v>521</v>
      </c>
      <c r="C221" s="193" t="s">
        <v>522</v>
      </c>
      <c r="D221" s="213"/>
      <c r="E221" s="194" t="s">
        <v>523</v>
      </c>
      <c r="F221" s="213"/>
      <c r="G221" s="194" t="s">
        <v>100</v>
      </c>
      <c r="H221" s="195">
        <v>1.63</v>
      </c>
    </row>
    <row r="222" spans="1:8" ht="28.5">
      <c r="A222" s="192">
        <v>8423</v>
      </c>
      <c r="B222" s="193" t="s">
        <v>524</v>
      </c>
      <c r="C222" s="193" t="s">
        <v>525</v>
      </c>
      <c r="D222" s="233" t="s">
        <v>526</v>
      </c>
      <c r="E222" s="194" t="s">
        <v>491</v>
      </c>
      <c r="F222" s="213"/>
      <c r="G222" s="194" t="s">
        <v>100</v>
      </c>
      <c r="H222" s="195">
        <v>90.67</v>
      </c>
    </row>
    <row r="223" spans="1:8" ht="28.5">
      <c r="A223" s="192">
        <v>8424</v>
      </c>
      <c r="B223" s="193" t="s">
        <v>524</v>
      </c>
      <c r="C223" s="193" t="s">
        <v>525</v>
      </c>
      <c r="D223" s="233" t="s">
        <v>527</v>
      </c>
      <c r="E223" s="194" t="s">
        <v>415</v>
      </c>
      <c r="F223" s="213"/>
      <c r="G223" s="194" t="s">
        <v>100</v>
      </c>
      <c r="H223" s="195">
        <v>125.19</v>
      </c>
    </row>
    <row r="224" spans="1:8" ht="28.5">
      <c r="A224" s="192">
        <v>8425</v>
      </c>
      <c r="B224" s="193" t="s">
        <v>528</v>
      </c>
      <c r="C224" s="193" t="s">
        <v>529</v>
      </c>
      <c r="D224" s="194" t="s">
        <v>530</v>
      </c>
      <c r="E224" s="194" t="s">
        <v>119</v>
      </c>
      <c r="F224" s="193" t="s">
        <v>531</v>
      </c>
      <c r="G224" s="194" t="s">
        <v>100</v>
      </c>
      <c r="H224" s="195">
        <v>4.7699999999999996</v>
      </c>
    </row>
    <row r="225" spans="1:8" ht="28.5">
      <c r="A225" s="192">
        <v>8430</v>
      </c>
      <c r="B225" s="193" t="s">
        <v>532</v>
      </c>
      <c r="C225" s="213"/>
      <c r="D225" s="213"/>
      <c r="E225" s="192">
        <v>0</v>
      </c>
      <c r="F225" s="193" t="s">
        <v>533</v>
      </c>
      <c r="G225" s="194" t="s">
        <v>100</v>
      </c>
      <c r="H225" s="195">
        <v>12.67</v>
      </c>
    </row>
    <row r="226" spans="1:8" ht="42.75">
      <c r="A226" s="197">
        <v>8431</v>
      </c>
      <c r="B226" s="198" t="s">
        <v>534</v>
      </c>
      <c r="C226" s="198" t="s">
        <v>535</v>
      </c>
      <c r="D226" s="213"/>
      <c r="E226" s="199" t="s">
        <v>104</v>
      </c>
      <c r="F226" s="200" t="s">
        <v>536</v>
      </c>
      <c r="G226" s="199" t="s">
        <v>100</v>
      </c>
      <c r="H226" s="201">
        <v>76.41</v>
      </c>
    </row>
    <row r="227" spans="1:8" ht="42.75">
      <c r="A227" s="197">
        <v>8432</v>
      </c>
      <c r="B227" s="198" t="s">
        <v>534</v>
      </c>
      <c r="C227" s="198" t="s">
        <v>535</v>
      </c>
      <c r="D227" s="213"/>
      <c r="E227" s="199" t="s">
        <v>324</v>
      </c>
      <c r="F227" s="200" t="s">
        <v>536</v>
      </c>
      <c r="G227" s="199" t="s">
        <v>100</v>
      </c>
      <c r="H227" s="201">
        <v>96.52</v>
      </c>
    </row>
    <row r="228" spans="1:8" ht="42.75">
      <c r="A228" s="197">
        <v>8433</v>
      </c>
      <c r="B228" s="198" t="s">
        <v>534</v>
      </c>
      <c r="C228" s="198" t="s">
        <v>535</v>
      </c>
      <c r="D228" s="213"/>
      <c r="E228" s="199" t="s">
        <v>247</v>
      </c>
      <c r="F228" s="200" t="s">
        <v>536</v>
      </c>
      <c r="G228" s="199" t="s">
        <v>100</v>
      </c>
      <c r="H228" s="201">
        <v>144.69</v>
      </c>
    </row>
    <row r="229" spans="1:8" ht="42.75">
      <c r="A229" s="197">
        <v>8434</v>
      </c>
      <c r="B229" s="198" t="s">
        <v>534</v>
      </c>
      <c r="C229" s="213"/>
      <c r="D229" s="199" t="s">
        <v>537</v>
      </c>
      <c r="E229" s="199" t="s">
        <v>163</v>
      </c>
      <c r="F229" s="200" t="s">
        <v>536</v>
      </c>
      <c r="G229" s="199" t="s">
        <v>100</v>
      </c>
      <c r="H229" s="201">
        <v>224.01</v>
      </c>
    </row>
    <row r="230" spans="1:8" ht="15">
      <c r="A230" s="192">
        <v>8436</v>
      </c>
      <c r="B230" s="193" t="s">
        <v>538</v>
      </c>
      <c r="C230" s="213"/>
      <c r="D230" s="213"/>
      <c r="E230" s="194" t="s">
        <v>275</v>
      </c>
      <c r="F230" s="213"/>
      <c r="G230" s="194" t="s">
        <v>100</v>
      </c>
      <c r="H230" s="195">
        <v>98.06</v>
      </c>
    </row>
    <row r="231" spans="1:8" ht="28.5">
      <c r="A231" s="192">
        <v>8437</v>
      </c>
      <c r="B231" s="193" t="s">
        <v>538</v>
      </c>
      <c r="C231" s="193" t="s">
        <v>539</v>
      </c>
      <c r="D231" s="194" t="s">
        <v>540</v>
      </c>
      <c r="E231" s="194" t="s">
        <v>541</v>
      </c>
      <c r="F231" s="207" t="s">
        <v>542</v>
      </c>
      <c r="G231" s="194" t="s">
        <v>100</v>
      </c>
      <c r="H231" s="195">
        <v>140.59</v>
      </c>
    </row>
    <row r="232" spans="1:8" ht="28.5">
      <c r="A232" s="192">
        <v>8438</v>
      </c>
      <c r="B232" s="193" t="s">
        <v>538</v>
      </c>
      <c r="C232" s="193" t="s">
        <v>543</v>
      </c>
      <c r="D232" s="194" t="s">
        <v>544</v>
      </c>
      <c r="E232" s="194" t="s">
        <v>545</v>
      </c>
      <c r="F232" s="207" t="s">
        <v>542</v>
      </c>
      <c r="G232" s="194" t="s">
        <v>100</v>
      </c>
      <c r="H232" s="195">
        <v>189.75</v>
      </c>
    </row>
    <row r="233" spans="1:8" ht="28.5">
      <c r="A233" s="192">
        <v>8439</v>
      </c>
      <c r="B233" s="193" t="s">
        <v>538</v>
      </c>
      <c r="C233" s="213"/>
      <c r="D233" s="194" t="s">
        <v>546</v>
      </c>
      <c r="E233" s="194" t="s">
        <v>547</v>
      </c>
      <c r="F233" s="207" t="s">
        <v>542</v>
      </c>
      <c r="G233" s="194" t="s">
        <v>100</v>
      </c>
      <c r="H233" s="195">
        <v>214.03</v>
      </c>
    </row>
    <row r="234" spans="1:8" ht="15">
      <c r="A234" s="192">
        <v>8440</v>
      </c>
      <c r="B234" s="193" t="s">
        <v>548</v>
      </c>
      <c r="C234" s="193" t="s">
        <v>549</v>
      </c>
      <c r="D234" s="194" t="s">
        <v>550</v>
      </c>
      <c r="E234" s="194" t="s">
        <v>551</v>
      </c>
      <c r="F234" s="213"/>
      <c r="G234" s="194" t="s">
        <v>100</v>
      </c>
      <c r="H234" s="195">
        <v>16.920000000000002</v>
      </c>
    </row>
    <row r="235" spans="1:8" ht="15">
      <c r="A235" s="192">
        <v>8441</v>
      </c>
      <c r="B235" s="193" t="s">
        <v>548</v>
      </c>
      <c r="C235" s="193" t="s">
        <v>549</v>
      </c>
      <c r="D235" s="194" t="s">
        <v>552</v>
      </c>
      <c r="E235" s="194" t="s">
        <v>410</v>
      </c>
      <c r="F235" s="213"/>
      <c r="G235" s="194" t="s">
        <v>100</v>
      </c>
      <c r="H235" s="195">
        <v>24.24</v>
      </c>
    </row>
    <row r="236" spans="1:8" ht="15">
      <c r="A236" s="192">
        <v>8442</v>
      </c>
      <c r="B236" s="193" t="s">
        <v>548</v>
      </c>
      <c r="C236" s="193" t="s">
        <v>549</v>
      </c>
      <c r="D236" s="194" t="s">
        <v>553</v>
      </c>
      <c r="E236" s="194" t="s">
        <v>554</v>
      </c>
      <c r="F236" s="213"/>
      <c r="G236" s="194" t="s">
        <v>100</v>
      </c>
      <c r="H236" s="195">
        <v>45.28</v>
      </c>
    </row>
    <row r="237" spans="1:8" ht="15">
      <c r="A237" s="192">
        <v>8445</v>
      </c>
      <c r="B237" s="193" t="s">
        <v>555</v>
      </c>
      <c r="C237" s="193" t="s">
        <v>549</v>
      </c>
      <c r="D237" s="194" t="s">
        <v>553</v>
      </c>
      <c r="E237" s="194" t="s">
        <v>556</v>
      </c>
      <c r="F237" s="213"/>
      <c r="G237" s="194" t="s">
        <v>100</v>
      </c>
      <c r="H237" s="195">
        <v>83.35</v>
      </c>
    </row>
    <row r="238" spans="1:8" ht="15">
      <c r="A238" s="192">
        <v>8446</v>
      </c>
      <c r="B238" s="193" t="s">
        <v>557</v>
      </c>
      <c r="C238" s="193" t="s">
        <v>549</v>
      </c>
      <c r="D238" s="194" t="s">
        <v>558</v>
      </c>
      <c r="E238" s="192">
        <v>5</v>
      </c>
      <c r="F238" s="213"/>
      <c r="G238" s="194" t="s">
        <v>100</v>
      </c>
      <c r="H238" s="195">
        <v>4.2300000000000004</v>
      </c>
    </row>
    <row r="239" spans="1:8" ht="42.75">
      <c r="A239" s="197">
        <v>8447</v>
      </c>
      <c r="B239" s="198" t="s">
        <v>559</v>
      </c>
      <c r="C239" s="200" t="s">
        <v>560</v>
      </c>
      <c r="D239" s="199" t="s">
        <v>561</v>
      </c>
      <c r="E239" s="197">
        <v>0</v>
      </c>
      <c r="F239" s="198" t="s">
        <v>562</v>
      </c>
      <c r="G239" s="199" t="s">
        <v>100</v>
      </c>
      <c r="H239" s="201">
        <v>33.479999999999997</v>
      </c>
    </row>
    <row r="240" spans="1:8" ht="28.5">
      <c r="A240" s="192">
        <v>8450</v>
      </c>
      <c r="B240" s="193" t="s">
        <v>563</v>
      </c>
      <c r="C240" s="193" t="s">
        <v>564</v>
      </c>
      <c r="D240" s="194" t="s">
        <v>565</v>
      </c>
      <c r="E240" s="192">
        <v>0</v>
      </c>
      <c r="F240" s="193" t="s">
        <v>566</v>
      </c>
      <c r="G240" s="194" t="s">
        <v>100</v>
      </c>
      <c r="H240" s="195">
        <v>28.28</v>
      </c>
    </row>
    <row r="241" spans="1:8" ht="28.5">
      <c r="A241" s="192">
        <v>8451</v>
      </c>
      <c r="B241" s="193" t="s">
        <v>563</v>
      </c>
      <c r="C241" s="193" t="s">
        <v>564</v>
      </c>
      <c r="D241" s="194" t="s">
        <v>567</v>
      </c>
      <c r="E241" s="192">
        <v>0</v>
      </c>
      <c r="F241" s="193" t="s">
        <v>566</v>
      </c>
      <c r="G241" s="194" t="s">
        <v>100</v>
      </c>
      <c r="H241" s="195">
        <v>33.21</v>
      </c>
    </row>
    <row r="242" spans="1:8" ht="28.5">
      <c r="A242" s="192">
        <v>8452</v>
      </c>
      <c r="B242" s="193" t="s">
        <v>568</v>
      </c>
      <c r="C242" s="238" t="s">
        <v>564</v>
      </c>
      <c r="D242" s="194" t="s">
        <v>569</v>
      </c>
      <c r="E242" s="192">
        <v>0</v>
      </c>
      <c r="F242" s="193" t="s">
        <v>570</v>
      </c>
      <c r="G242" s="194" t="s">
        <v>100</v>
      </c>
      <c r="H242" s="239">
        <v>25.23</v>
      </c>
    </row>
    <row r="243" spans="1:8" ht="42.75">
      <c r="A243" s="197">
        <v>8453</v>
      </c>
      <c r="B243" s="198" t="s">
        <v>568</v>
      </c>
      <c r="C243" s="198" t="s">
        <v>564</v>
      </c>
      <c r="D243" s="199" t="s">
        <v>569</v>
      </c>
      <c r="E243" s="197">
        <v>0</v>
      </c>
      <c r="F243" s="200" t="s">
        <v>571</v>
      </c>
      <c r="G243" s="199" t="s">
        <v>100</v>
      </c>
      <c r="H243" s="201">
        <v>41.04</v>
      </c>
    </row>
    <row r="244" spans="1:8" ht="14.25">
      <c r="A244" s="192">
        <v>8455</v>
      </c>
      <c r="B244" s="193" t="s">
        <v>572</v>
      </c>
      <c r="C244" s="193" t="s">
        <v>573</v>
      </c>
      <c r="D244" s="194" t="s">
        <v>574</v>
      </c>
      <c r="E244" s="192">
        <v>0</v>
      </c>
      <c r="F244" s="193" t="s">
        <v>575</v>
      </c>
      <c r="G244" s="194" t="s">
        <v>100</v>
      </c>
      <c r="H244" s="195">
        <v>8.24</v>
      </c>
    </row>
    <row r="245" spans="1:8" ht="14.25">
      <c r="A245" s="192">
        <v>8456</v>
      </c>
      <c r="B245" s="193" t="s">
        <v>572</v>
      </c>
      <c r="C245" s="193" t="s">
        <v>573</v>
      </c>
      <c r="D245" s="194" t="s">
        <v>576</v>
      </c>
      <c r="E245" s="192">
        <v>0</v>
      </c>
      <c r="F245" s="193" t="s">
        <v>575</v>
      </c>
      <c r="G245" s="194" t="s">
        <v>100</v>
      </c>
      <c r="H245" s="195">
        <v>10.55</v>
      </c>
    </row>
    <row r="246" spans="1:8" ht="14.25">
      <c r="A246" s="192">
        <v>8457</v>
      </c>
      <c r="B246" s="193" t="s">
        <v>572</v>
      </c>
      <c r="C246" s="193" t="s">
        <v>573</v>
      </c>
      <c r="D246" s="194" t="s">
        <v>577</v>
      </c>
      <c r="E246" s="192">
        <v>0</v>
      </c>
      <c r="F246" s="193" t="s">
        <v>575</v>
      </c>
      <c r="G246" s="194" t="s">
        <v>100</v>
      </c>
      <c r="H246" s="195">
        <v>13.41</v>
      </c>
    </row>
    <row r="247" spans="1:8" ht="28.5">
      <c r="A247" s="192">
        <v>8458</v>
      </c>
      <c r="B247" s="193" t="s">
        <v>578</v>
      </c>
      <c r="C247" s="193" t="s">
        <v>378</v>
      </c>
      <c r="D247" s="194" t="s">
        <v>492</v>
      </c>
      <c r="E247" s="194" t="s">
        <v>523</v>
      </c>
      <c r="F247" s="193" t="s">
        <v>531</v>
      </c>
      <c r="G247" s="194" t="s">
        <v>100</v>
      </c>
      <c r="H247" s="195">
        <v>6.3</v>
      </c>
    </row>
    <row r="248" spans="1:8" ht="14.25">
      <c r="A248" s="192">
        <v>8469</v>
      </c>
      <c r="B248" s="193" t="s">
        <v>579</v>
      </c>
      <c r="C248" s="193" t="s">
        <v>580</v>
      </c>
      <c r="D248" s="194" t="s">
        <v>581</v>
      </c>
      <c r="E248" s="194" t="s">
        <v>582</v>
      </c>
      <c r="F248" s="193" t="s">
        <v>583</v>
      </c>
      <c r="G248" s="194" t="s">
        <v>100</v>
      </c>
      <c r="H248" s="195">
        <v>7.87</v>
      </c>
    </row>
    <row r="249" spans="1:8" ht="28.5">
      <c r="A249" s="192">
        <v>8470</v>
      </c>
      <c r="B249" s="193" t="s">
        <v>584</v>
      </c>
      <c r="C249" s="193" t="s">
        <v>585</v>
      </c>
      <c r="D249" s="194" t="s">
        <v>586</v>
      </c>
      <c r="E249" s="207" t="s">
        <v>587</v>
      </c>
      <c r="F249" s="193" t="s">
        <v>588</v>
      </c>
      <c r="G249" s="194" t="s">
        <v>100</v>
      </c>
      <c r="H249" s="195">
        <v>6.31</v>
      </c>
    </row>
    <row r="250" spans="1:8" ht="14.25">
      <c r="A250" s="192">
        <v>8471</v>
      </c>
      <c r="B250" s="193" t="s">
        <v>584</v>
      </c>
      <c r="C250" s="193" t="s">
        <v>589</v>
      </c>
      <c r="D250" s="194" t="s">
        <v>590</v>
      </c>
      <c r="E250" s="194" t="s">
        <v>126</v>
      </c>
      <c r="F250" s="193" t="s">
        <v>588</v>
      </c>
      <c r="G250" s="194" t="s">
        <v>100</v>
      </c>
      <c r="H250" s="195">
        <v>6.98</v>
      </c>
    </row>
    <row r="251" spans="1:8" ht="28.5">
      <c r="A251" s="192">
        <v>8472</v>
      </c>
      <c r="B251" s="193" t="s">
        <v>584</v>
      </c>
      <c r="C251" s="193" t="s">
        <v>591</v>
      </c>
      <c r="D251" s="194" t="s">
        <v>592</v>
      </c>
      <c r="E251" s="207" t="s">
        <v>98</v>
      </c>
      <c r="F251" s="193" t="s">
        <v>588</v>
      </c>
      <c r="G251" s="194" t="s">
        <v>100</v>
      </c>
      <c r="H251" s="195">
        <v>8.0500000000000007</v>
      </c>
    </row>
    <row r="252" spans="1:8" ht="15">
      <c r="A252" s="192">
        <v>8473</v>
      </c>
      <c r="B252" s="193" t="s">
        <v>584</v>
      </c>
      <c r="C252" s="213"/>
      <c r="D252" s="213"/>
      <c r="E252" s="207" t="s">
        <v>593</v>
      </c>
      <c r="F252" s="193" t="s">
        <v>588</v>
      </c>
      <c r="G252" s="194" t="s">
        <v>100</v>
      </c>
      <c r="H252" s="195">
        <v>12.08</v>
      </c>
    </row>
    <row r="253" spans="1:8" ht="15">
      <c r="A253" s="192">
        <v>8474</v>
      </c>
      <c r="B253" s="193" t="s">
        <v>584</v>
      </c>
      <c r="C253" s="213"/>
      <c r="D253" s="213"/>
      <c r="E253" s="207" t="s">
        <v>432</v>
      </c>
      <c r="F253" s="193" t="s">
        <v>588</v>
      </c>
      <c r="G253" s="194" t="s">
        <v>100</v>
      </c>
      <c r="H253" s="195">
        <v>13.77</v>
      </c>
    </row>
    <row r="254" spans="1:8" ht="15">
      <c r="A254" s="192">
        <v>8475</v>
      </c>
      <c r="B254" s="193" t="s">
        <v>584</v>
      </c>
      <c r="C254" s="213"/>
      <c r="D254" s="213"/>
      <c r="E254" s="207" t="s">
        <v>594</v>
      </c>
      <c r="F254" s="193" t="s">
        <v>588</v>
      </c>
      <c r="G254" s="194" t="s">
        <v>100</v>
      </c>
      <c r="H254" s="195">
        <v>16.98</v>
      </c>
    </row>
    <row r="255" spans="1:8" ht="28.5">
      <c r="A255" s="192">
        <v>8476</v>
      </c>
      <c r="B255" s="193" t="s">
        <v>584</v>
      </c>
      <c r="C255" s="240" t="s">
        <v>595</v>
      </c>
      <c r="D255" s="194" t="s">
        <v>595</v>
      </c>
      <c r="E255" s="207" t="s">
        <v>410</v>
      </c>
      <c r="F255" s="193" t="s">
        <v>588</v>
      </c>
      <c r="G255" s="194" t="s">
        <v>100</v>
      </c>
      <c r="H255" s="195">
        <v>27.45</v>
      </c>
    </row>
    <row r="256" spans="1:8" ht="15">
      <c r="A256" s="192">
        <v>8477</v>
      </c>
      <c r="B256" s="193" t="s">
        <v>584</v>
      </c>
      <c r="C256" s="213"/>
      <c r="D256" s="213"/>
      <c r="E256" s="207" t="s">
        <v>596</v>
      </c>
      <c r="F256" s="193" t="s">
        <v>588</v>
      </c>
      <c r="G256" s="194" t="s">
        <v>100</v>
      </c>
      <c r="H256" s="195">
        <v>32.770000000000003</v>
      </c>
    </row>
    <row r="257" spans="1:8" ht="28.5">
      <c r="A257" s="192">
        <v>8478</v>
      </c>
      <c r="B257" s="193" t="s">
        <v>584</v>
      </c>
      <c r="C257" s="213"/>
      <c r="D257" s="213"/>
      <c r="E257" s="207" t="s">
        <v>413</v>
      </c>
      <c r="F257" s="193" t="s">
        <v>588</v>
      </c>
      <c r="G257" s="194" t="s">
        <v>100</v>
      </c>
      <c r="H257" s="195">
        <v>41.84</v>
      </c>
    </row>
    <row r="258" spans="1:8" ht="28.5">
      <c r="A258" s="192">
        <v>8479</v>
      </c>
      <c r="B258" s="193" t="s">
        <v>584</v>
      </c>
      <c r="C258" s="213"/>
      <c r="D258" s="213"/>
      <c r="E258" s="207" t="s">
        <v>325</v>
      </c>
      <c r="F258" s="193" t="s">
        <v>588</v>
      </c>
      <c r="G258" s="194" t="s">
        <v>100</v>
      </c>
      <c r="H258" s="195">
        <v>50.79</v>
      </c>
    </row>
    <row r="259" spans="1:8" ht="28.5">
      <c r="A259" s="192">
        <v>8480</v>
      </c>
      <c r="B259" s="193" t="s">
        <v>584</v>
      </c>
      <c r="C259" s="213"/>
      <c r="D259" s="213"/>
      <c r="E259" s="207" t="s">
        <v>547</v>
      </c>
      <c r="F259" s="193" t="s">
        <v>597</v>
      </c>
      <c r="G259" s="194" t="s">
        <v>100</v>
      </c>
      <c r="H259" s="195">
        <v>68.33</v>
      </c>
    </row>
    <row r="260" spans="1:8" ht="28.5">
      <c r="A260" s="192">
        <v>8481</v>
      </c>
      <c r="B260" s="193" t="s">
        <v>584</v>
      </c>
      <c r="C260" s="213"/>
      <c r="D260" s="213"/>
      <c r="E260" s="207" t="s">
        <v>183</v>
      </c>
      <c r="F260" s="193" t="s">
        <v>597</v>
      </c>
      <c r="G260" s="194" t="s">
        <v>100</v>
      </c>
      <c r="H260" s="195">
        <v>81.66</v>
      </c>
    </row>
    <row r="261" spans="1:8" ht="28.5">
      <c r="A261" s="192">
        <v>8482</v>
      </c>
      <c r="B261" s="193" t="s">
        <v>584</v>
      </c>
      <c r="C261" s="213"/>
      <c r="D261" s="213"/>
      <c r="E261" s="207" t="s">
        <v>598</v>
      </c>
      <c r="F261" s="193" t="s">
        <v>597</v>
      </c>
      <c r="G261" s="194" t="s">
        <v>100</v>
      </c>
      <c r="H261" s="195">
        <v>99.01</v>
      </c>
    </row>
    <row r="262" spans="1:8" ht="28.5">
      <c r="A262" s="192">
        <v>8483</v>
      </c>
      <c r="B262" s="193" t="s">
        <v>584</v>
      </c>
      <c r="C262" s="213"/>
      <c r="D262" s="213"/>
      <c r="E262" s="207" t="s">
        <v>114</v>
      </c>
      <c r="F262" s="193" t="s">
        <v>597</v>
      </c>
      <c r="G262" s="194" t="s">
        <v>100</v>
      </c>
      <c r="H262" s="195">
        <v>117.21</v>
      </c>
    </row>
    <row r="263" spans="1:8" ht="28.5">
      <c r="A263" s="192">
        <v>8484</v>
      </c>
      <c r="B263" s="193" t="s">
        <v>584</v>
      </c>
      <c r="C263" s="213"/>
      <c r="D263" s="213"/>
      <c r="E263" s="207" t="s">
        <v>599</v>
      </c>
      <c r="F263" s="193" t="s">
        <v>597</v>
      </c>
      <c r="G263" s="194" t="s">
        <v>100</v>
      </c>
      <c r="H263" s="195">
        <v>136.53</v>
      </c>
    </row>
    <row r="264" spans="1:8" ht="28.5">
      <c r="A264" s="192">
        <v>8485</v>
      </c>
      <c r="B264" s="193" t="s">
        <v>584</v>
      </c>
      <c r="C264" s="213"/>
      <c r="D264" s="213"/>
      <c r="E264" s="207" t="s">
        <v>397</v>
      </c>
      <c r="F264" s="193" t="s">
        <v>597</v>
      </c>
      <c r="G264" s="194" t="s">
        <v>100</v>
      </c>
      <c r="H264" s="195">
        <v>154.88</v>
      </c>
    </row>
    <row r="265" spans="1:8" ht="57">
      <c r="A265" s="197">
        <v>8486</v>
      </c>
      <c r="B265" s="198" t="s">
        <v>600</v>
      </c>
      <c r="C265" s="198" t="s">
        <v>601</v>
      </c>
      <c r="D265" s="199" t="s">
        <v>249</v>
      </c>
      <c r="E265" s="213"/>
      <c r="F265" s="200" t="s">
        <v>602</v>
      </c>
      <c r="G265" s="199" t="s">
        <v>100</v>
      </c>
      <c r="H265" s="201">
        <v>11.63</v>
      </c>
    </row>
    <row r="266" spans="1:8" ht="57">
      <c r="A266" s="197">
        <v>8487</v>
      </c>
      <c r="B266" s="198" t="s">
        <v>600</v>
      </c>
      <c r="C266" s="198" t="s">
        <v>601</v>
      </c>
      <c r="D266" s="199" t="s">
        <v>603</v>
      </c>
      <c r="E266" s="213"/>
      <c r="F266" s="200" t="s">
        <v>602</v>
      </c>
      <c r="G266" s="199" t="s">
        <v>100</v>
      </c>
      <c r="H266" s="201">
        <v>21.99</v>
      </c>
    </row>
    <row r="267" spans="1:8" ht="57">
      <c r="A267" s="197">
        <v>8488</v>
      </c>
      <c r="B267" s="198" t="s">
        <v>600</v>
      </c>
      <c r="C267" s="198" t="s">
        <v>601</v>
      </c>
      <c r="D267" s="199" t="s">
        <v>604</v>
      </c>
      <c r="E267" s="213"/>
      <c r="F267" s="200" t="s">
        <v>602</v>
      </c>
      <c r="G267" s="199" t="s">
        <v>100</v>
      </c>
      <c r="H267" s="201">
        <v>39.799999999999997</v>
      </c>
    </row>
    <row r="268" spans="1:8" ht="71.25">
      <c r="A268" s="202">
        <v>8489</v>
      </c>
      <c r="B268" s="203" t="s">
        <v>600</v>
      </c>
      <c r="C268" s="203" t="s">
        <v>605</v>
      </c>
      <c r="D268" s="204" t="s">
        <v>606</v>
      </c>
      <c r="E268" s="200"/>
      <c r="F268" s="200" t="s">
        <v>607</v>
      </c>
      <c r="G268" s="204" t="s">
        <v>100</v>
      </c>
      <c r="H268" s="205">
        <v>42.16</v>
      </c>
    </row>
    <row r="269" spans="1:8" ht="42.75">
      <c r="A269" s="197">
        <v>8490</v>
      </c>
      <c r="B269" s="198" t="s">
        <v>608</v>
      </c>
      <c r="C269" s="198" t="s">
        <v>601</v>
      </c>
      <c r="D269" s="199" t="s">
        <v>609</v>
      </c>
      <c r="E269" s="218" t="s">
        <v>593</v>
      </c>
      <c r="F269" s="200" t="s">
        <v>610</v>
      </c>
      <c r="G269" s="199" t="s">
        <v>100</v>
      </c>
      <c r="H269" s="201">
        <v>9.02</v>
      </c>
    </row>
    <row r="270" spans="1:8" ht="42.75">
      <c r="A270" s="197">
        <v>8491</v>
      </c>
      <c r="B270" s="198" t="s">
        <v>608</v>
      </c>
      <c r="C270" s="198" t="s">
        <v>601</v>
      </c>
      <c r="D270" s="199" t="s">
        <v>611</v>
      </c>
      <c r="E270" s="218" t="s">
        <v>102</v>
      </c>
      <c r="F270" s="200" t="s">
        <v>610</v>
      </c>
      <c r="G270" s="199" t="s">
        <v>100</v>
      </c>
      <c r="H270" s="201">
        <v>17.39</v>
      </c>
    </row>
    <row r="271" spans="1:8" ht="42.75">
      <c r="A271" s="197">
        <v>8492</v>
      </c>
      <c r="B271" s="198" t="s">
        <v>608</v>
      </c>
      <c r="C271" s="198" t="s">
        <v>601</v>
      </c>
      <c r="D271" s="199" t="s">
        <v>612</v>
      </c>
      <c r="E271" s="218" t="s">
        <v>104</v>
      </c>
      <c r="F271" s="200" t="s">
        <v>610</v>
      </c>
      <c r="G271" s="199" t="s">
        <v>100</v>
      </c>
      <c r="H271" s="201">
        <v>31.57</v>
      </c>
    </row>
    <row r="272" spans="1:8" ht="28.5">
      <c r="A272" s="192">
        <v>8493</v>
      </c>
      <c r="B272" s="193" t="s">
        <v>608</v>
      </c>
      <c r="C272" s="193" t="s">
        <v>601</v>
      </c>
      <c r="D272" s="194" t="s">
        <v>613</v>
      </c>
      <c r="E272" s="207" t="s">
        <v>614</v>
      </c>
      <c r="F272" s="193" t="s">
        <v>615</v>
      </c>
      <c r="G272" s="194" t="s">
        <v>100</v>
      </c>
      <c r="H272" s="195">
        <v>56.7</v>
      </c>
    </row>
    <row r="273" spans="1:8" ht="28.5">
      <c r="A273" s="192">
        <v>8494</v>
      </c>
      <c r="B273" s="193" t="s">
        <v>608</v>
      </c>
      <c r="C273" s="193" t="s">
        <v>601</v>
      </c>
      <c r="D273" s="194" t="s">
        <v>616</v>
      </c>
      <c r="E273" s="207" t="s">
        <v>158</v>
      </c>
      <c r="F273" s="193" t="s">
        <v>615</v>
      </c>
      <c r="G273" s="194" t="s">
        <v>100</v>
      </c>
      <c r="H273" s="195">
        <v>73.900000000000006</v>
      </c>
    </row>
    <row r="274" spans="1:8" ht="28.5">
      <c r="A274" s="192">
        <v>8495</v>
      </c>
      <c r="B274" s="193" t="s">
        <v>617</v>
      </c>
      <c r="C274" s="193" t="s">
        <v>618</v>
      </c>
      <c r="D274" s="194" t="s">
        <v>619</v>
      </c>
      <c r="E274" s="207" t="s">
        <v>500</v>
      </c>
      <c r="F274" s="193" t="s">
        <v>620</v>
      </c>
      <c r="G274" s="194" t="s">
        <v>100</v>
      </c>
      <c r="H274" s="195">
        <v>29.71</v>
      </c>
    </row>
    <row r="275" spans="1:8" ht="28.5">
      <c r="A275" s="192">
        <v>8496</v>
      </c>
      <c r="B275" s="193" t="s">
        <v>621</v>
      </c>
      <c r="C275" s="193" t="s">
        <v>622</v>
      </c>
      <c r="D275" s="194" t="s">
        <v>623</v>
      </c>
      <c r="E275" s="192">
        <v>0</v>
      </c>
      <c r="F275" s="193" t="s">
        <v>624</v>
      </c>
      <c r="G275" s="194" t="s">
        <v>100</v>
      </c>
      <c r="H275" s="195">
        <v>16.54</v>
      </c>
    </row>
    <row r="276" spans="1:8" ht="28.5">
      <c r="A276" s="192">
        <v>8497</v>
      </c>
      <c r="B276" s="193" t="s">
        <v>621</v>
      </c>
      <c r="C276" s="193" t="s">
        <v>622</v>
      </c>
      <c r="D276" s="194" t="s">
        <v>625</v>
      </c>
      <c r="E276" s="192">
        <v>0</v>
      </c>
      <c r="F276" s="193" t="s">
        <v>624</v>
      </c>
      <c r="G276" s="194" t="s">
        <v>100</v>
      </c>
      <c r="H276" s="195">
        <v>23.17</v>
      </c>
    </row>
    <row r="277" spans="1:8" ht="28.5">
      <c r="A277" s="397" t="s">
        <v>626</v>
      </c>
      <c r="B277" s="193" t="s">
        <v>621</v>
      </c>
      <c r="C277" s="193" t="s">
        <v>622</v>
      </c>
      <c r="D277" s="194" t="s">
        <v>627</v>
      </c>
      <c r="E277" s="192">
        <v>0</v>
      </c>
      <c r="F277" s="193" t="s">
        <v>624</v>
      </c>
      <c r="G277" s="194" t="s">
        <v>100</v>
      </c>
      <c r="H277" s="195">
        <v>37.46</v>
      </c>
    </row>
    <row r="278" spans="1:8" ht="28.5">
      <c r="A278" s="398"/>
      <c r="B278" s="193" t="s">
        <v>628</v>
      </c>
      <c r="C278" s="193" t="s">
        <v>629</v>
      </c>
      <c r="D278" s="194" t="s">
        <v>630</v>
      </c>
      <c r="E278" s="192">
        <v>7</v>
      </c>
      <c r="F278" s="193" t="s">
        <v>631</v>
      </c>
      <c r="G278" s="194" t="s">
        <v>100</v>
      </c>
      <c r="H278" s="195">
        <v>7.76</v>
      </c>
    </row>
    <row r="279" spans="1:8" ht="15">
      <c r="A279" s="399"/>
      <c r="B279" s="193" t="s">
        <v>632</v>
      </c>
      <c r="C279" s="193" t="s">
        <v>622</v>
      </c>
      <c r="D279" s="194" t="s">
        <v>633</v>
      </c>
      <c r="E279" s="207" t="s">
        <v>500</v>
      </c>
      <c r="F279" s="213"/>
      <c r="G279" s="194" t="s">
        <v>100</v>
      </c>
      <c r="H279" s="195">
        <v>40.75</v>
      </c>
    </row>
    <row r="280" spans="1:8" ht="28.5">
      <c r="A280" s="192">
        <v>8501</v>
      </c>
      <c r="B280" s="193" t="s">
        <v>632</v>
      </c>
      <c r="C280" s="193" t="s">
        <v>622</v>
      </c>
      <c r="D280" s="194" t="s">
        <v>634</v>
      </c>
      <c r="E280" s="207" t="s">
        <v>116</v>
      </c>
      <c r="F280" s="213"/>
      <c r="G280" s="194" t="s">
        <v>100</v>
      </c>
      <c r="H280" s="195">
        <v>67.83</v>
      </c>
    </row>
    <row r="281" spans="1:8" ht="28.5">
      <c r="A281" s="192">
        <v>8502</v>
      </c>
      <c r="B281" s="193" t="s">
        <v>632</v>
      </c>
      <c r="C281" s="193" t="s">
        <v>622</v>
      </c>
      <c r="D281" s="194" t="s">
        <v>635</v>
      </c>
      <c r="E281" s="207" t="s">
        <v>325</v>
      </c>
      <c r="F281" s="213"/>
      <c r="G281" s="194" t="s">
        <v>100</v>
      </c>
      <c r="H281" s="195">
        <v>93.95</v>
      </c>
    </row>
    <row r="282" spans="1:8" ht="28.5">
      <c r="A282" s="192">
        <v>8503</v>
      </c>
      <c r="B282" s="193" t="s">
        <v>632</v>
      </c>
      <c r="C282" s="193" t="s">
        <v>622</v>
      </c>
      <c r="D282" s="194" t="s">
        <v>636</v>
      </c>
      <c r="E282" s="207" t="s">
        <v>277</v>
      </c>
      <c r="F282" s="213"/>
      <c r="G282" s="194" t="s">
        <v>100</v>
      </c>
      <c r="H282" s="195">
        <v>180.23</v>
      </c>
    </row>
    <row r="283" spans="1:8" ht="28.5">
      <c r="A283" s="192">
        <v>8504</v>
      </c>
      <c r="B283" s="193" t="s">
        <v>632</v>
      </c>
      <c r="C283" s="193" t="s">
        <v>622</v>
      </c>
      <c r="D283" s="194" t="s">
        <v>637</v>
      </c>
      <c r="E283" s="207" t="s">
        <v>183</v>
      </c>
      <c r="F283" s="213"/>
      <c r="G283" s="194" t="s">
        <v>100</v>
      </c>
      <c r="H283" s="195">
        <v>258.23</v>
      </c>
    </row>
    <row r="284" spans="1:8" ht="15">
      <c r="A284" s="192">
        <v>8510</v>
      </c>
      <c r="B284" s="193" t="s">
        <v>638</v>
      </c>
      <c r="C284" s="193" t="s">
        <v>639</v>
      </c>
      <c r="D284" s="194" t="s">
        <v>640</v>
      </c>
      <c r="E284" s="207" t="s">
        <v>641</v>
      </c>
      <c r="F284" s="213"/>
      <c r="G284" s="194" t="s">
        <v>100</v>
      </c>
      <c r="H284" s="195">
        <v>7.62</v>
      </c>
    </row>
    <row r="285" spans="1:8" ht="15">
      <c r="A285" s="192">
        <v>8511</v>
      </c>
      <c r="B285" s="193" t="s">
        <v>638</v>
      </c>
      <c r="C285" s="193" t="s">
        <v>639</v>
      </c>
      <c r="D285" s="194" t="s">
        <v>642</v>
      </c>
      <c r="E285" s="207" t="s">
        <v>273</v>
      </c>
      <c r="F285" s="213"/>
      <c r="G285" s="194" t="s">
        <v>100</v>
      </c>
      <c r="H285" s="195">
        <v>12.47</v>
      </c>
    </row>
    <row r="286" spans="1:8" ht="15">
      <c r="A286" s="192">
        <v>8512</v>
      </c>
      <c r="B286" s="193" t="s">
        <v>638</v>
      </c>
      <c r="C286" s="193" t="s">
        <v>639</v>
      </c>
      <c r="D286" s="194" t="s">
        <v>406</v>
      </c>
      <c r="E286" s="207" t="s">
        <v>321</v>
      </c>
      <c r="F286" s="213"/>
      <c r="G286" s="194" t="s">
        <v>100</v>
      </c>
      <c r="H286" s="195">
        <v>26.81</v>
      </c>
    </row>
    <row r="287" spans="1:8" ht="28.5">
      <c r="A287" s="192">
        <v>8513</v>
      </c>
      <c r="B287" s="193" t="s">
        <v>643</v>
      </c>
      <c r="C287" s="193" t="s">
        <v>639</v>
      </c>
      <c r="D287" s="213"/>
      <c r="E287" s="207" t="s">
        <v>136</v>
      </c>
      <c r="F287" s="213"/>
      <c r="G287" s="194" t="s">
        <v>100</v>
      </c>
      <c r="H287" s="195">
        <v>35.130000000000003</v>
      </c>
    </row>
    <row r="288" spans="1:8" ht="28.5">
      <c r="A288" s="192">
        <v>8514</v>
      </c>
      <c r="B288" s="193" t="s">
        <v>643</v>
      </c>
      <c r="C288" s="193" t="s">
        <v>639</v>
      </c>
      <c r="D288" s="213"/>
      <c r="E288" s="207" t="s">
        <v>325</v>
      </c>
      <c r="F288" s="213"/>
      <c r="G288" s="194" t="s">
        <v>100</v>
      </c>
      <c r="H288" s="195">
        <v>68.849999999999994</v>
      </c>
    </row>
    <row r="289" spans="1:8" ht="28.5">
      <c r="A289" s="192">
        <v>8517</v>
      </c>
      <c r="B289" s="193" t="s">
        <v>644</v>
      </c>
      <c r="C289" s="193" t="s">
        <v>645</v>
      </c>
      <c r="D289" s="194" t="s">
        <v>646</v>
      </c>
      <c r="E289" s="192">
        <v>0</v>
      </c>
      <c r="F289" s="193" t="s">
        <v>647</v>
      </c>
      <c r="G289" s="194" t="s">
        <v>100</v>
      </c>
      <c r="H289" s="195">
        <v>1.77</v>
      </c>
    </row>
    <row r="290" spans="1:8" ht="28.5">
      <c r="A290" s="192">
        <v>8518</v>
      </c>
      <c r="B290" s="193" t="s">
        <v>648</v>
      </c>
      <c r="C290" s="193" t="s">
        <v>645</v>
      </c>
      <c r="D290" s="194" t="s">
        <v>649</v>
      </c>
      <c r="E290" s="192">
        <v>0</v>
      </c>
      <c r="F290" s="193" t="s">
        <v>647</v>
      </c>
      <c r="G290" s="194" t="s">
        <v>100</v>
      </c>
      <c r="H290" s="195">
        <v>2.02</v>
      </c>
    </row>
    <row r="291" spans="1:8" ht="28.5">
      <c r="A291" s="192">
        <v>8521</v>
      </c>
      <c r="B291" s="193" t="s">
        <v>650</v>
      </c>
      <c r="C291" s="193" t="s">
        <v>651</v>
      </c>
      <c r="D291" s="194" t="s">
        <v>652</v>
      </c>
      <c r="E291" s="207" t="s">
        <v>653</v>
      </c>
      <c r="F291" s="213"/>
      <c r="G291" s="194" t="s">
        <v>100</v>
      </c>
      <c r="H291" s="195">
        <v>133.80000000000001</v>
      </c>
    </row>
    <row r="292" spans="1:8" ht="28.5">
      <c r="A292" s="192">
        <v>8522</v>
      </c>
      <c r="B292" s="193" t="s">
        <v>650</v>
      </c>
      <c r="C292" s="193" t="s">
        <v>651</v>
      </c>
      <c r="D292" s="194" t="s">
        <v>654</v>
      </c>
      <c r="E292" s="207" t="s">
        <v>655</v>
      </c>
      <c r="F292" s="213"/>
      <c r="G292" s="194" t="s">
        <v>100</v>
      </c>
      <c r="H292" s="195">
        <v>174.3</v>
      </c>
    </row>
    <row r="293" spans="1:8" ht="28.5">
      <c r="A293" s="192">
        <v>8523</v>
      </c>
      <c r="B293" s="193" t="s">
        <v>650</v>
      </c>
      <c r="C293" s="193" t="s">
        <v>651</v>
      </c>
      <c r="D293" s="194" t="s">
        <v>656</v>
      </c>
      <c r="E293" s="207" t="s">
        <v>114</v>
      </c>
      <c r="F293" s="213"/>
      <c r="G293" s="194" t="s">
        <v>100</v>
      </c>
      <c r="H293" s="195">
        <v>322.77</v>
      </c>
    </row>
    <row r="294" spans="1:8" ht="15">
      <c r="A294" s="192">
        <v>8524</v>
      </c>
      <c r="B294" s="193" t="s">
        <v>650</v>
      </c>
      <c r="C294" s="193" t="s">
        <v>651</v>
      </c>
      <c r="D294" s="194" t="s">
        <v>657</v>
      </c>
      <c r="E294" s="194" t="s">
        <v>658</v>
      </c>
      <c r="F294" s="213"/>
      <c r="G294" s="241" t="s">
        <v>100</v>
      </c>
      <c r="H294" s="239">
        <v>354.84</v>
      </c>
    </row>
    <row r="295" spans="1:8" ht="15">
      <c r="A295" s="192">
        <v>8540</v>
      </c>
      <c r="B295" s="193" t="s">
        <v>659</v>
      </c>
      <c r="C295" s="193" t="s">
        <v>660</v>
      </c>
      <c r="D295" s="194" t="s">
        <v>661</v>
      </c>
      <c r="E295" s="194" t="s">
        <v>662</v>
      </c>
      <c r="F295" s="213"/>
      <c r="G295" s="241" t="s">
        <v>100</v>
      </c>
      <c r="H295" s="195">
        <v>26.83</v>
      </c>
    </row>
    <row r="296" spans="1:8" ht="15">
      <c r="A296" s="192">
        <v>8541</v>
      </c>
      <c r="B296" s="193" t="s">
        <v>659</v>
      </c>
      <c r="C296" s="193" t="s">
        <v>660</v>
      </c>
      <c r="D296" s="194" t="s">
        <v>663</v>
      </c>
      <c r="E296" s="194" t="s">
        <v>664</v>
      </c>
      <c r="F296" s="213"/>
      <c r="G296" s="241" t="s">
        <v>100</v>
      </c>
      <c r="H296" s="195">
        <v>35.47</v>
      </c>
    </row>
    <row r="297" spans="1:8" ht="15">
      <c r="A297" s="192">
        <v>8542</v>
      </c>
      <c r="B297" s="193" t="s">
        <v>659</v>
      </c>
      <c r="C297" s="193" t="s">
        <v>660</v>
      </c>
      <c r="D297" s="194" t="s">
        <v>665</v>
      </c>
      <c r="E297" s="194" t="s">
        <v>666</v>
      </c>
      <c r="F297" s="213"/>
      <c r="G297" s="241" t="s">
        <v>100</v>
      </c>
      <c r="H297" s="195">
        <v>38.72</v>
      </c>
    </row>
    <row r="298" spans="1:8" ht="28.5">
      <c r="A298" s="192">
        <v>8550</v>
      </c>
      <c r="B298" s="193" t="s">
        <v>667</v>
      </c>
      <c r="C298" s="193" t="s">
        <v>378</v>
      </c>
      <c r="D298" s="194" t="s">
        <v>668</v>
      </c>
      <c r="E298" s="194" t="s">
        <v>350</v>
      </c>
      <c r="F298" s="193" t="s">
        <v>669</v>
      </c>
      <c r="G298" s="241" t="s">
        <v>100</v>
      </c>
      <c r="H298" s="195">
        <v>35.39</v>
      </c>
    </row>
    <row r="299" spans="1:8" ht="12.75" customHeight="1">
      <c r="A299" s="192">
        <v>8551</v>
      </c>
      <c r="B299" s="193" t="s">
        <v>667</v>
      </c>
      <c r="C299" s="193" t="s">
        <v>378</v>
      </c>
      <c r="D299" s="194" t="s">
        <v>670</v>
      </c>
      <c r="E299" s="194" t="s">
        <v>325</v>
      </c>
      <c r="F299" s="193" t="s">
        <v>669</v>
      </c>
      <c r="G299" s="241" t="s">
        <v>100</v>
      </c>
      <c r="H299" s="195">
        <v>94.72</v>
      </c>
    </row>
    <row r="300" spans="1:8" ht="28.5">
      <c r="A300" s="192">
        <v>8552</v>
      </c>
      <c r="B300" s="193" t="s">
        <v>667</v>
      </c>
      <c r="C300" s="193" t="s">
        <v>378</v>
      </c>
      <c r="D300" s="194" t="s">
        <v>671</v>
      </c>
      <c r="E300" s="194" t="s">
        <v>672</v>
      </c>
      <c r="F300" s="193" t="s">
        <v>669</v>
      </c>
      <c r="G300" s="241" t="s">
        <v>100</v>
      </c>
      <c r="H300" s="195">
        <v>143.88</v>
      </c>
    </row>
    <row r="301" spans="1:8" ht="28.5">
      <c r="A301" s="192">
        <v>8553</v>
      </c>
      <c r="B301" s="193" t="s">
        <v>667</v>
      </c>
      <c r="C301" s="193" t="s">
        <v>378</v>
      </c>
      <c r="D301" s="194" t="s">
        <v>673</v>
      </c>
      <c r="E301" s="194" t="s">
        <v>353</v>
      </c>
      <c r="F301" s="193" t="s">
        <v>669</v>
      </c>
      <c r="G301" s="241" t="s">
        <v>100</v>
      </c>
      <c r="H301" s="195">
        <v>156.93</v>
      </c>
    </row>
    <row r="302" spans="1:8" ht="28.5">
      <c r="A302" s="192">
        <v>8558</v>
      </c>
      <c r="B302" s="193" t="s">
        <v>674</v>
      </c>
      <c r="C302" s="193" t="s">
        <v>675</v>
      </c>
      <c r="D302" s="194" t="s">
        <v>676</v>
      </c>
      <c r="E302" s="194" t="s">
        <v>122</v>
      </c>
      <c r="F302" s="213"/>
      <c r="G302" s="241" t="s">
        <v>100</v>
      </c>
      <c r="H302" s="195">
        <v>2.97</v>
      </c>
    </row>
    <row r="303" spans="1:8" ht="28.5">
      <c r="A303" s="192">
        <v>8559</v>
      </c>
      <c r="B303" s="193" t="s">
        <v>674</v>
      </c>
      <c r="C303" s="193" t="s">
        <v>675</v>
      </c>
      <c r="D303" s="194" t="s">
        <v>677</v>
      </c>
      <c r="E303" s="194" t="s">
        <v>593</v>
      </c>
      <c r="F303" s="213"/>
      <c r="G303" s="241" t="s">
        <v>100</v>
      </c>
      <c r="H303" s="195">
        <v>14.47</v>
      </c>
    </row>
    <row r="304" spans="1:8" ht="15">
      <c r="A304" s="192">
        <v>8560</v>
      </c>
      <c r="B304" s="193" t="s">
        <v>678</v>
      </c>
      <c r="C304" s="193" t="s">
        <v>378</v>
      </c>
      <c r="D304" s="194" t="s">
        <v>679</v>
      </c>
      <c r="E304" s="194" t="s">
        <v>353</v>
      </c>
      <c r="F304" s="213"/>
      <c r="G304" s="241" t="s">
        <v>100</v>
      </c>
      <c r="H304" s="195">
        <v>234.49</v>
      </c>
    </row>
    <row r="305" spans="1:8" ht="15">
      <c r="A305" s="192">
        <v>8561</v>
      </c>
      <c r="B305" s="193" t="s">
        <v>678</v>
      </c>
      <c r="C305" s="193" t="s">
        <v>378</v>
      </c>
      <c r="D305" s="194" t="s">
        <v>680</v>
      </c>
      <c r="E305" s="194" t="s">
        <v>114</v>
      </c>
      <c r="F305" s="213"/>
      <c r="G305" s="241" t="s">
        <v>100</v>
      </c>
      <c r="H305" s="195">
        <v>256.2</v>
      </c>
    </row>
    <row r="306" spans="1:8" ht="15">
      <c r="A306" s="192">
        <v>8562</v>
      </c>
      <c r="B306" s="193" t="s">
        <v>678</v>
      </c>
      <c r="C306" s="193" t="s">
        <v>378</v>
      </c>
      <c r="D306" s="194" t="s">
        <v>681</v>
      </c>
      <c r="E306" s="194" t="s">
        <v>682</v>
      </c>
      <c r="F306" s="213"/>
      <c r="G306" s="241" t="s">
        <v>100</v>
      </c>
      <c r="H306" s="195">
        <v>285.56</v>
      </c>
    </row>
    <row r="307" spans="1:8" ht="28.5">
      <c r="A307" s="192">
        <v>8563</v>
      </c>
      <c r="B307" s="193" t="s">
        <v>683</v>
      </c>
      <c r="C307" s="193" t="s">
        <v>684</v>
      </c>
      <c r="D307" s="194" t="s">
        <v>685</v>
      </c>
      <c r="E307" s="242">
        <v>428</v>
      </c>
      <c r="F307" s="243" t="s">
        <v>686</v>
      </c>
      <c r="G307" s="241" t="s">
        <v>100</v>
      </c>
      <c r="H307" s="195">
        <v>260</v>
      </c>
    </row>
    <row r="308" spans="1:8" ht="25.5">
      <c r="A308" s="192">
        <v>8564</v>
      </c>
      <c r="B308" s="193" t="s">
        <v>687</v>
      </c>
      <c r="C308" s="193" t="s">
        <v>688</v>
      </c>
      <c r="D308" s="194" t="s">
        <v>689</v>
      </c>
      <c r="E308" s="242">
        <v>350</v>
      </c>
      <c r="F308" s="244" t="s">
        <v>690</v>
      </c>
      <c r="G308" s="241" t="s">
        <v>100</v>
      </c>
      <c r="H308" s="195">
        <v>212</v>
      </c>
    </row>
    <row r="309" spans="1:8" ht="28.5">
      <c r="A309" s="192">
        <v>8565</v>
      </c>
      <c r="B309" s="193" t="s">
        <v>691</v>
      </c>
      <c r="C309" s="193" t="s">
        <v>692</v>
      </c>
      <c r="D309" s="213"/>
      <c r="E309" s="192">
        <v>420</v>
      </c>
      <c r="F309" s="245" t="s">
        <v>693</v>
      </c>
      <c r="G309" s="241" t="s">
        <v>100</v>
      </c>
      <c r="H309" s="195">
        <v>229</v>
      </c>
    </row>
    <row r="310" spans="1:8" ht="28.5">
      <c r="A310" s="192">
        <v>8569</v>
      </c>
      <c r="B310" s="193" t="s">
        <v>694</v>
      </c>
      <c r="C310" s="193" t="s">
        <v>695</v>
      </c>
      <c r="D310" s="194" t="s">
        <v>696</v>
      </c>
      <c r="E310" s="220">
        <v>5.5</v>
      </c>
      <c r="F310" s="193" t="s">
        <v>697</v>
      </c>
      <c r="G310" s="241" t="s">
        <v>100</v>
      </c>
      <c r="H310" s="195">
        <v>3.54</v>
      </c>
    </row>
    <row r="311" spans="1:8" ht="42.75">
      <c r="A311" s="197">
        <v>8570</v>
      </c>
      <c r="B311" s="198" t="s">
        <v>698</v>
      </c>
      <c r="C311" s="198" t="s">
        <v>699</v>
      </c>
      <c r="D311" s="228" t="s">
        <v>391</v>
      </c>
      <c r="E311" s="199" t="s">
        <v>594</v>
      </c>
      <c r="F311" s="200" t="s">
        <v>700</v>
      </c>
      <c r="G311" s="246" t="s">
        <v>100</v>
      </c>
      <c r="H311" s="201">
        <v>23.95</v>
      </c>
    </row>
    <row r="312" spans="1:8" ht="42.75">
      <c r="A312" s="197">
        <v>8571</v>
      </c>
      <c r="B312" s="198" t="s">
        <v>698</v>
      </c>
      <c r="C312" s="198" t="s">
        <v>699</v>
      </c>
      <c r="D312" s="199" t="s">
        <v>481</v>
      </c>
      <c r="E312" s="199" t="s">
        <v>701</v>
      </c>
      <c r="F312" s="200" t="s">
        <v>700</v>
      </c>
      <c r="G312" s="246" t="s">
        <v>100</v>
      </c>
      <c r="H312" s="201">
        <v>33.36</v>
      </c>
    </row>
    <row r="313" spans="1:8" ht="42.75">
      <c r="A313" s="197">
        <v>8572</v>
      </c>
      <c r="B313" s="198" t="s">
        <v>698</v>
      </c>
      <c r="C313" s="198" t="s">
        <v>699</v>
      </c>
      <c r="D313" s="228" t="s">
        <v>393</v>
      </c>
      <c r="E313" s="199" t="s">
        <v>596</v>
      </c>
      <c r="F313" s="200" t="s">
        <v>700</v>
      </c>
      <c r="G313" s="246" t="s">
        <v>100</v>
      </c>
      <c r="H313" s="201">
        <v>43.46</v>
      </c>
    </row>
    <row r="314" spans="1:8" ht="42.75">
      <c r="A314" s="197">
        <v>8573</v>
      </c>
      <c r="B314" s="198" t="s">
        <v>698</v>
      </c>
      <c r="C314" s="198" t="s">
        <v>699</v>
      </c>
      <c r="D314" s="247" t="s">
        <v>702</v>
      </c>
      <c r="E314" s="199" t="s">
        <v>703</v>
      </c>
      <c r="F314" s="200" t="s">
        <v>700</v>
      </c>
      <c r="G314" s="246" t="s">
        <v>100</v>
      </c>
      <c r="H314" s="201">
        <v>49.55</v>
      </c>
    </row>
    <row r="315" spans="1:8" ht="57">
      <c r="A315" s="197">
        <v>8580</v>
      </c>
      <c r="B315" s="198" t="s">
        <v>704</v>
      </c>
      <c r="C315" s="198" t="s">
        <v>705</v>
      </c>
      <c r="D315" s="199" t="s">
        <v>706</v>
      </c>
      <c r="E315" s="197">
        <v>16</v>
      </c>
      <c r="F315" s="200" t="s">
        <v>707</v>
      </c>
      <c r="G315" s="246" t="s">
        <v>100</v>
      </c>
      <c r="H315" s="201">
        <v>14.97</v>
      </c>
    </row>
    <row r="316" spans="1:8" ht="85.5">
      <c r="A316" s="202">
        <v>8581</v>
      </c>
      <c r="B316" s="203" t="s">
        <v>704</v>
      </c>
      <c r="C316" s="203" t="s">
        <v>705</v>
      </c>
      <c r="D316" s="204" t="s">
        <v>708</v>
      </c>
      <c r="E316" s="202">
        <v>38</v>
      </c>
      <c r="F316" s="193" t="s">
        <v>709</v>
      </c>
      <c r="G316" s="248" t="s">
        <v>100</v>
      </c>
      <c r="H316" s="205">
        <v>22.45</v>
      </c>
    </row>
    <row r="317" spans="1:8" ht="85.5">
      <c r="A317" s="202">
        <v>8582</v>
      </c>
      <c r="B317" s="203" t="s">
        <v>704</v>
      </c>
      <c r="C317" s="203" t="s">
        <v>710</v>
      </c>
      <c r="D317" s="204" t="s">
        <v>711</v>
      </c>
      <c r="E317" s="200"/>
      <c r="F317" s="193" t="s">
        <v>709</v>
      </c>
      <c r="G317" s="248" t="s">
        <v>100</v>
      </c>
      <c r="H317" s="205">
        <v>32.520000000000003</v>
      </c>
    </row>
    <row r="318" spans="1:8" ht="28.5">
      <c r="A318" s="197">
        <v>8583</v>
      </c>
      <c r="B318" s="198" t="s">
        <v>712</v>
      </c>
      <c r="C318" s="193" t="s">
        <v>713</v>
      </c>
      <c r="D318" s="213"/>
      <c r="E318" s="197">
        <v>300</v>
      </c>
      <c r="F318" s="213"/>
      <c r="G318" s="246" t="s">
        <v>100</v>
      </c>
      <c r="H318" s="201">
        <v>43.57</v>
      </c>
    </row>
    <row r="319" spans="1:8" ht="28.5">
      <c r="A319" s="192">
        <v>8584</v>
      </c>
      <c r="B319" s="193" t="s">
        <v>712</v>
      </c>
      <c r="C319" s="193" t="s">
        <v>714</v>
      </c>
      <c r="D319" s="213"/>
      <c r="E319" s="192">
        <v>280</v>
      </c>
      <c r="F319" s="213"/>
      <c r="G319" s="241" t="s">
        <v>100</v>
      </c>
      <c r="H319" s="195">
        <v>90.67</v>
      </c>
    </row>
    <row r="320" spans="1:8" ht="28.5">
      <c r="A320" s="192">
        <v>8590</v>
      </c>
      <c r="B320" s="193" t="s">
        <v>715</v>
      </c>
      <c r="C320" s="193" t="s">
        <v>378</v>
      </c>
      <c r="D320" s="194" t="s">
        <v>716</v>
      </c>
      <c r="E320" s="192">
        <v>0</v>
      </c>
      <c r="F320" s="193" t="s">
        <v>533</v>
      </c>
      <c r="G320" s="241" t="s">
        <v>100</v>
      </c>
      <c r="H320" s="195">
        <v>13.13</v>
      </c>
    </row>
    <row r="321" spans="1:8" ht="28.5">
      <c r="A321" s="192">
        <v>8591</v>
      </c>
      <c r="B321" s="193" t="s">
        <v>715</v>
      </c>
      <c r="C321" s="193" t="s">
        <v>378</v>
      </c>
      <c r="D321" s="194" t="s">
        <v>717</v>
      </c>
      <c r="E321" s="192">
        <v>0</v>
      </c>
      <c r="F321" s="193" t="s">
        <v>533</v>
      </c>
      <c r="G321" s="241" t="s">
        <v>100</v>
      </c>
      <c r="H321" s="195">
        <v>13.37</v>
      </c>
    </row>
    <row r="322" spans="1:8" ht="15">
      <c r="A322" s="192">
        <v>8600</v>
      </c>
      <c r="B322" s="193" t="s">
        <v>718</v>
      </c>
      <c r="C322" s="193" t="s">
        <v>378</v>
      </c>
      <c r="D322" s="194" t="s">
        <v>719</v>
      </c>
      <c r="E322" s="192">
        <v>0</v>
      </c>
      <c r="F322" s="213"/>
      <c r="G322" s="241" t="s">
        <v>100</v>
      </c>
      <c r="H322" s="195">
        <v>16.71</v>
      </c>
    </row>
    <row r="323" spans="1:8" ht="15">
      <c r="A323" s="192">
        <v>8601</v>
      </c>
      <c r="B323" s="193" t="s">
        <v>718</v>
      </c>
      <c r="C323" s="193" t="s">
        <v>378</v>
      </c>
      <c r="D323" s="194" t="s">
        <v>720</v>
      </c>
      <c r="E323" s="192">
        <v>0</v>
      </c>
      <c r="F323" s="213"/>
      <c r="G323" s="241" t="s">
        <v>100</v>
      </c>
      <c r="H323" s="195">
        <v>18.489999999999998</v>
      </c>
    </row>
    <row r="324" spans="1:8" ht="15">
      <c r="A324" s="192">
        <v>8602</v>
      </c>
      <c r="B324" s="193" t="s">
        <v>718</v>
      </c>
      <c r="C324" s="193" t="s">
        <v>378</v>
      </c>
      <c r="D324" s="194" t="s">
        <v>721</v>
      </c>
      <c r="E324" s="192">
        <v>0</v>
      </c>
      <c r="F324" s="213"/>
      <c r="G324" s="241" t="s">
        <v>100</v>
      </c>
      <c r="H324" s="195">
        <v>19.3</v>
      </c>
    </row>
    <row r="325" spans="1:8" ht="15">
      <c r="A325" s="192">
        <v>8603</v>
      </c>
      <c r="B325" s="193" t="s">
        <v>718</v>
      </c>
      <c r="C325" s="193" t="s">
        <v>378</v>
      </c>
      <c r="D325" s="194" t="s">
        <v>722</v>
      </c>
      <c r="E325" s="192">
        <v>0</v>
      </c>
      <c r="F325" s="213"/>
      <c r="G325" s="241" t="s">
        <v>100</v>
      </c>
      <c r="H325" s="195">
        <v>30.52</v>
      </c>
    </row>
    <row r="326" spans="1:8" ht="71.25">
      <c r="A326" s="197">
        <v>8610</v>
      </c>
      <c r="B326" s="198" t="s">
        <v>723</v>
      </c>
      <c r="C326" s="198" t="s">
        <v>724</v>
      </c>
      <c r="D326" s="199" t="s">
        <v>711</v>
      </c>
      <c r="E326" s="197">
        <v>0</v>
      </c>
      <c r="F326" s="200" t="s">
        <v>725</v>
      </c>
      <c r="G326" s="246" t="s">
        <v>100</v>
      </c>
      <c r="H326" s="201">
        <v>15.85</v>
      </c>
    </row>
    <row r="327" spans="1:8" ht="71.25">
      <c r="A327" s="197">
        <v>8611</v>
      </c>
      <c r="B327" s="198" t="s">
        <v>723</v>
      </c>
      <c r="C327" s="198" t="s">
        <v>724</v>
      </c>
      <c r="D327" s="199" t="s">
        <v>726</v>
      </c>
      <c r="E327" s="197">
        <v>0</v>
      </c>
      <c r="F327" s="200" t="s">
        <v>725</v>
      </c>
      <c r="G327" s="246" t="s">
        <v>100</v>
      </c>
      <c r="H327" s="201">
        <v>19.489999999999998</v>
      </c>
    </row>
    <row r="328" spans="1:8" ht="71.25">
      <c r="A328" s="197">
        <v>8612</v>
      </c>
      <c r="B328" s="198" t="s">
        <v>723</v>
      </c>
      <c r="C328" s="198" t="s">
        <v>724</v>
      </c>
      <c r="D328" s="199" t="s">
        <v>727</v>
      </c>
      <c r="E328" s="197">
        <v>0</v>
      </c>
      <c r="F328" s="200" t="s">
        <v>725</v>
      </c>
      <c r="G328" s="246" t="s">
        <v>100</v>
      </c>
      <c r="H328" s="201">
        <v>22.76</v>
      </c>
    </row>
    <row r="329" spans="1:8" ht="71.25">
      <c r="A329" s="197">
        <v>8613</v>
      </c>
      <c r="B329" s="198" t="s">
        <v>723</v>
      </c>
      <c r="C329" s="198" t="s">
        <v>724</v>
      </c>
      <c r="D329" s="199" t="s">
        <v>728</v>
      </c>
      <c r="E329" s="197">
        <v>0</v>
      </c>
      <c r="F329" s="200" t="s">
        <v>725</v>
      </c>
      <c r="G329" s="246" t="s">
        <v>100</v>
      </c>
      <c r="H329" s="201">
        <v>28.39</v>
      </c>
    </row>
    <row r="330" spans="1:8" ht="15">
      <c r="A330" s="192">
        <v>8614</v>
      </c>
      <c r="B330" s="193" t="s">
        <v>729</v>
      </c>
      <c r="C330" s="193" t="s">
        <v>730</v>
      </c>
      <c r="D330" s="213"/>
      <c r="E330" s="192">
        <v>175</v>
      </c>
      <c r="F330" s="213"/>
      <c r="G330" s="241" t="s">
        <v>100</v>
      </c>
      <c r="H330" s="195">
        <v>35.840000000000003</v>
      </c>
    </row>
    <row r="331" spans="1:8" ht="15">
      <c r="A331" s="192">
        <v>8620</v>
      </c>
      <c r="B331" s="193" t="s">
        <v>731</v>
      </c>
      <c r="C331" s="213"/>
      <c r="D331" s="213"/>
      <c r="E331" s="194" t="s">
        <v>732</v>
      </c>
      <c r="F331" s="213"/>
      <c r="G331" s="241" t="s">
        <v>100</v>
      </c>
      <c r="H331" s="195">
        <v>98.3</v>
      </c>
    </row>
    <row r="332" spans="1:8" ht="15">
      <c r="A332" s="192">
        <v>8621</v>
      </c>
      <c r="B332" s="193" t="s">
        <v>731</v>
      </c>
      <c r="C332" s="213"/>
      <c r="D332" s="213"/>
      <c r="E332" s="194" t="s">
        <v>733</v>
      </c>
      <c r="F332" s="213"/>
      <c r="G332" s="241" t="s">
        <v>100</v>
      </c>
      <c r="H332" s="195">
        <v>148.62</v>
      </c>
    </row>
    <row r="333" spans="1:8" ht="15">
      <c r="A333" s="192">
        <v>8622</v>
      </c>
      <c r="B333" s="193" t="s">
        <v>731</v>
      </c>
      <c r="C333" s="213"/>
      <c r="D333" s="213"/>
      <c r="E333" s="194" t="s">
        <v>734</v>
      </c>
      <c r="F333" s="213"/>
      <c r="G333" s="241" t="s">
        <v>100</v>
      </c>
      <c r="H333" s="195">
        <v>189.56</v>
      </c>
    </row>
    <row r="334" spans="1:8" ht="15">
      <c r="A334" s="192">
        <v>8623</v>
      </c>
      <c r="B334" s="193" t="s">
        <v>731</v>
      </c>
      <c r="C334" s="213"/>
      <c r="D334" s="213"/>
      <c r="E334" s="194" t="s">
        <v>399</v>
      </c>
      <c r="F334" s="213"/>
      <c r="G334" s="241" t="s">
        <v>100</v>
      </c>
      <c r="H334" s="195">
        <v>332.79</v>
      </c>
    </row>
    <row r="335" spans="1:8" ht="15">
      <c r="A335" s="192">
        <v>8627</v>
      </c>
      <c r="B335" s="193" t="s">
        <v>735</v>
      </c>
      <c r="C335" s="193" t="s">
        <v>736</v>
      </c>
      <c r="D335" s="213"/>
      <c r="E335" s="192">
        <v>630</v>
      </c>
      <c r="F335" s="213"/>
      <c r="G335" s="241" t="s">
        <v>100</v>
      </c>
      <c r="H335" s="195">
        <v>59.12</v>
      </c>
    </row>
    <row r="336" spans="1:8" ht="15">
      <c r="A336" s="192">
        <v>8628</v>
      </c>
      <c r="B336" s="193" t="s">
        <v>737</v>
      </c>
      <c r="C336" s="193" t="s">
        <v>738</v>
      </c>
      <c r="D336" s="213"/>
      <c r="E336" s="192">
        <v>102</v>
      </c>
      <c r="F336" s="213"/>
      <c r="G336" s="241" t="s">
        <v>100</v>
      </c>
      <c r="H336" s="195">
        <v>48.59</v>
      </c>
    </row>
    <row r="337" spans="1:8" ht="15">
      <c r="A337" s="192">
        <v>8629</v>
      </c>
      <c r="B337" s="193" t="s">
        <v>737</v>
      </c>
      <c r="C337" s="193" t="s">
        <v>739</v>
      </c>
      <c r="D337" s="213"/>
      <c r="E337" s="192">
        <v>110</v>
      </c>
      <c r="F337" s="213"/>
      <c r="G337" s="241" t="s">
        <v>100</v>
      </c>
      <c r="H337" s="195">
        <v>46.31</v>
      </c>
    </row>
    <row r="338" spans="1:8" ht="57">
      <c r="A338" s="197">
        <v>8630</v>
      </c>
      <c r="B338" s="198" t="s">
        <v>740</v>
      </c>
      <c r="C338" s="198" t="s">
        <v>741</v>
      </c>
      <c r="D338" s="199" t="s">
        <v>742</v>
      </c>
      <c r="E338" s="199" t="s">
        <v>102</v>
      </c>
      <c r="F338" s="200" t="s">
        <v>743</v>
      </c>
      <c r="G338" s="246" t="s">
        <v>100</v>
      </c>
      <c r="H338" s="201">
        <v>14.78</v>
      </c>
    </row>
    <row r="339" spans="1:8" ht="57">
      <c r="A339" s="197">
        <v>8631</v>
      </c>
      <c r="B339" s="198" t="s">
        <v>740</v>
      </c>
      <c r="C339" s="198" t="s">
        <v>741</v>
      </c>
      <c r="D339" s="199" t="s">
        <v>744</v>
      </c>
      <c r="E339" s="199" t="s">
        <v>104</v>
      </c>
      <c r="F339" s="200" t="s">
        <v>743</v>
      </c>
      <c r="G339" s="246" t="s">
        <v>100</v>
      </c>
      <c r="H339" s="201">
        <v>19.739999999999998</v>
      </c>
    </row>
    <row r="340" spans="1:8" ht="57">
      <c r="A340" s="197">
        <v>8632</v>
      </c>
      <c r="B340" s="198" t="s">
        <v>740</v>
      </c>
      <c r="C340" s="198" t="s">
        <v>741</v>
      </c>
      <c r="D340" s="199" t="s">
        <v>745</v>
      </c>
      <c r="E340" s="199" t="s">
        <v>703</v>
      </c>
      <c r="F340" s="200" t="s">
        <v>743</v>
      </c>
      <c r="G340" s="246" t="s">
        <v>100</v>
      </c>
      <c r="H340" s="201">
        <v>32.520000000000003</v>
      </c>
    </row>
    <row r="341" spans="1:8" ht="15">
      <c r="A341" s="192">
        <v>8633</v>
      </c>
      <c r="B341" s="193" t="s">
        <v>746</v>
      </c>
      <c r="C341" s="193" t="s">
        <v>741</v>
      </c>
      <c r="D341" s="194" t="s">
        <v>747</v>
      </c>
      <c r="E341" s="194" t="s">
        <v>273</v>
      </c>
      <c r="F341" s="213"/>
      <c r="G341" s="241" t="s">
        <v>100</v>
      </c>
      <c r="H341" s="195">
        <v>15.59</v>
      </c>
    </row>
    <row r="342" spans="1:8" ht="15">
      <c r="A342" s="192">
        <v>8634</v>
      </c>
      <c r="B342" s="193" t="s">
        <v>746</v>
      </c>
      <c r="C342" s="193" t="s">
        <v>741</v>
      </c>
      <c r="D342" s="194" t="s">
        <v>748</v>
      </c>
      <c r="E342" s="194" t="s">
        <v>363</v>
      </c>
      <c r="F342" s="213"/>
      <c r="G342" s="194" t="s">
        <v>100</v>
      </c>
      <c r="H342" s="195">
        <v>23.12</v>
      </c>
    </row>
    <row r="343" spans="1:8" ht="15">
      <c r="A343" s="192">
        <v>8635</v>
      </c>
      <c r="B343" s="193" t="s">
        <v>746</v>
      </c>
      <c r="C343" s="193" t="s">
        <v>741</v>
      </c>
      <c r="D343" s="194" t="s">
        <v>749</v>
      </c>
      <c r="E343" s="194" t="s">
        <v>750</v>
      </c>
      <c r="F343" s="213"/>
      <c r="G343" s="194" t="s">
        <v>100</v>
      </c>
      <c r="H343" s="195">
        <v>33.58</v>
      </c>
    </row>
    <row r="344" spans="1:8" ht="28.5">
      <c r="A344" s="192">
        <v>8636</v>
      </c>
      <c r="B344" s="193" t="s">
        <v>650</v>
      </c>
      <c r="C344" s="193" t="s">
        <v>751</v>
      </c>
      <c r="D344" s="240" t="s">
        <v>752</v>
      </c>
      <c r="E344" s="192">
        <v>563</v>
      </c>
      <c r="F344" s="213"/>
      <c r="G344" s="194" t="s">
        <v>100</v>
      </c>
      <c r="H344" s="195">
        <v>265.76</v>
      </c>
    </row>
    <row r="345" spans="1:8" ht="28.5">
      <c r="A345" s="192">
        <v>8637</v>
      </c>
      <c r="B345" s="193" t="s">
        <v>753</v>
      </c>
      <c r="C345" s="193" t="s">
        <v>754</v>
      </c>
      <c r="D345" s="208" t="s">
        <v>755</v>
      </c>
      <c r="E345" s="192">
        <v>330</v>
      </c>
      <c r="F345" s="193" t="s">
        <v>756</v>
      </c>
      <c r="G345" s="194" t="s">
        <v>100</v>
      </c>
      <c r="H345" s="195">
        <v>95.1</v>
      </c>
    </row>
    <row r="346" spans="1:8" ht="42.75">
      <c r="A346" s="197">
        <v>8638</v>
      </c>
      <c r="B346" s="198" t="s">
        <v>757</v>
      </c>
      <c r="C346" s="200" t="s">
        <v>758</v>
      </c>
      <c r="D346" s="213"/>
      <c r="E346" s="197">
        <v>0</v>
      </c>
      <c r="F346" s="198" t="s">
        <v>759</v>
      </c>
      <c r="G346" s="199" t="s">
        <v>100</v>
      </c>
      <c r="H346" s="201">
        <v>15.78</v>
      </c>
    </row>
    <row r="347" spans="1:8" ht="42.75">
      <c r="A347" s="197">
        <v>8639</v>
      </c>
      <c r="B347" s="198" t="s">
        <v>760</v>
      </c>
      <c r="C347" s="200" t="s">
        <v>761</v>
      </c>
      <c r="D347" s="213"/>
      <c r="E347" s="197">
        <v>125</v>
      </c>
      <c r="F347" s="213"/>
      <c r="G347" s="199" t="s">
        <v>100</v>
      </c>
      <c r="H347" s="201">
        <v>35.380000000000003</v>
      </c>
    </row>
    <row r="348" spans="1:8" ht="14.25">
      <c r="A348" s="192">
        <v>8640</v>
      </c>
      <c r="B348" s="193" t="s">
        <v>762</v>
      </c>
      <c r="C348" s="193" t="s">
        <v>763</v>
      </c>
      <c r="D348" s="194" t="s">
        <v>764</v>
      </c>
      <c r="E348" s="192">
        <v>0</v>
      </c>
      <c r="F348" s="193" t="s">
        <v>765</v>
      </c>
      <c r="G348" s="194" t="s">
        <v>100</v>
      </c>
      <c r="H348" s="195">
        <v>2.31</v>
      </c>
    </row>
    <row r="349" spans="1:8" ht="14.25">
      <c r="A349" s="192">
        <v>8641</v>
      </c>
      <c r="B349" s="193" t="s">
        <v>762</v>
      </c>
      <c r="C349" s="193" t="s">
        <v>763</v>
      </c>
      <c r="D349" s="194" t="s">
        <v>766</v>
      </c>
      <c r="E349" s="192">
        <v>0</v>
      </c>
      <c r="F349" s="193" t="s">
        <v>767</v>
      </c>
      <c r="G349" s="194" t="s">
        <v>100</v>
      </c>
      <c r="H349" s="195">
        <v>2.76</v>
      </c>
    </row>
    <row r="350" spans="1:8" ht="14.25">
      <c r="A350" s="192">
        <v>8642</v>
      </c>
      <c r="B350" s="193" t="s">
        <v>762</v>
      </c>
      <c r="C350" s="193" t="s">
        <v>763</v>
      </c>
      <c r="D350" s="194" t="s">
        <v>768</v>
      </c>
      <c r="E350" s="192">
        <v>0</v>
      </c>
      <c r="F350" s="193" t="s">
        <v>769</v>
      </c>
      <c r="G350" s="194" t="s">
        <v>100</v>
      </c>
      <c r="H350" s="195">
        <v>3.69</v>
      </c>
    </row>
    <row r="351" spans="1:8" ht="28.5">
      <c r="A351" s="192">
        <v>8643</v>
      </c>
      <c r="B351" s="193" t="s">
        <v>770</v>
      </c>
      <c r="C351" s="193" t="s">
        <v>771</v>
      </c>
      <c r="D351" s="194" t="s">
        <v>772</v>
      </c>
      <c r="E351" s="192">
        <v>0</v>
      </c>
      <c r="F351" s="193" t="s">
        <v>773</v>
      </c>
      <c r="G351" s="194" t="s">
        <v>100</v>
      </c>
      <c r="H351" s="195">
        <v>38.880000000000003</v>
      </c>
    </row>
    <row r="352" spans="1:8" ht="28.5">
      <c r="A352" s="192">
        <v>8644</v>
      </c>
      <c r="B352" s="193" t="s">
        <v>774</v>
      </c>
      <c r="C352" s="193" t="s">
        <v>775</v>
      </c>
      <c r="D352" s="213"/>
      <c r="E352" s="192">
        <v>0</v>
      </c>
      <c r="F352" s="193" t="s">
        <v>773</v>
      </c>
      <c r="G352" s="194" t="s">
        <v>100</v>
      </c>
      <c r="H352" s="195">
        <v>5.88</v>
      </c>
    </row>
    <row r="353" spans="1:8" ht="28.5">
      <c r="A353" s="192">
        <v>8645</v>
      </c>
      <c r="B353" s="193" t="s">
        <v>776</v>
      </c>
      <c r="C353" s="193" t="s">
        <v>777</v>
      </c>
      <c r="D353" s="213"/>
      <c r="E353" s="192">
        <v>101</v>
      </c>
      <c r="F353" s="213"/>
      <c r="G353" s="194" t="s">
        <v>100</v>
      </c>
      <c r="H353" s="195">
        <v>30.33</v>
      </c>
    </row>
    <row r="354" spans="1:8" ht="28.5">
      <c r="A354" s="192">
        <v>8646</v>
      </c>
      <c r="B354" s="193" t="s">
        <v>778</v>
      </c>
      <c r="C354" s="193" t="s">
        <v>779</v>
      </c>
      <c r="D354" s="249" t="s">
        <v>780</v>
      </c>
      <c r="E354" s="192">
        <v>200</v>
      </c>
      <c r="F354" s="193" t="s">
        <v>781</v>
      </c>
      <c r="G354" s="194" t="s">
        <v>100</v>
      </c>
      <c r="H354" s="195">
        <v>28.6</v>
      </c>
    </row>
    <row r="355" spans="1:8" ht="57">
      <c r="A355" s="197">
        <v>8650</v>
      </c>
      <c r="B355" s="198" t="s">
        <v>782</v>
      </c>
      <c r="C355" s="213"/>
      <c r="D355" s="213"/>
      <c r="E355" s="199" t="s">
        <v>594</v>
      </c>
      <c r="F355" s="200" t="s">
        <v>783</v>
      </c>
      <c r="G355" s="199" t="s">
        <v>100</v>
      </c>
      <c r="H355" s="201">
        <v>16.91</v>
      </c>
    </row>
    <row r="356" spans="1:8" ht="57">
      <c r="A356" s="197">
        <v>8651</v>
      </c>
      <c r="B356" s="198" t="s">
        <v>782</v>
      </c>
      <c r="C356" s="213"/>
      <c r="D356" s="213"/>
      <c r="E356" s="199" t="s">
        <v>614</v>
      </c>
      <c r="F356" s="200" t="s">
        <v>783</v>
      </c>
      <c r="G356" s="199" t="s">
        <v>100</v>
      </c>
      <c r="H356" s="201">
        <v>29.53</v>
      </c>
    </row>
    <row r="357" spans="1:8" ht="28.5">
      <c r="A357" s="192">
        <v>8654</v>
      </c>
      <c r="B357" s="193" t="s">
        <v>784</v>
      </c>
      <c r="C357" s="193" t="s">
        <v>785</v>
      </c>
      <c r="D357" s="213"/>
      <c r="E357" s="192">
        <v>0</v>
      </c>
      <c r="F357" s="213"/>
      <c r="G357" s="194" t="s">
        <v>100</v>
      </c>
      <c r="H357" s="195">
        <v>1.96</v>
      </c>
    </row>
    <row r="358" spans="1:8" ht="15">
      <c r="A358" s="192">
        <v>8660</v>
      </c>
      <c r="B358" s="193" t="s">
        <v>786</v>
      </c>
      <c r="C358" s="193" t="s">
        <v>787</v>
      </c>
      <c r="D358" s="194" t="s">
        <v>788</v>
      </c>
      <c r="E358" s="194" t="s">
        <v>102</v>
      </c>
      <c r="F358" s="213"/>
      <c r="G358" s="194" t="s">
        <v>100</v>
      </c>
      <c r="H358" s="195">
        <v>13.77</v>
      </c>
    </row>
    <row r="359" spans="1:8" ht="15">
      <c r="A359" s="192">
        <v>8661</v>
      </c>
      <c r="B359" s="193" t="s">
        <v>786</v>
      </c>
      <c r="C359" s="193" t="s">
        <v>787</v>
      </c>
      <c r="D359" s="194" t="s">
        <v>789</v>
      </c>
      <c r="E359" s="194" t="s">
        <v>321</v>
      </c>
      <c r="F359" s="213"/>
      <c r="G359" s="194" t="s">
        <v>100</v>
      </c>
      <c r="H359" s="195">
        <v>40.07</v>
      </c>
    </row>
    <row r="360" spans="1:8" ht="15">
      <c r="A360" s="192">
        <v>8662</v>
      </c>
      <c r="B360" s="193" t="s">
        <v>786</v>
      </c>
      <c r="C360" s="193" t="s">
        <v>787</v>
      </c>
      <c r="D360" s="194" t="s">
        <v>790</v>
      </c>
      <c r="E360" s="194" t="s">
        <v>275</v>
      </c>
      <c r="F360" s="213"/>
      <c r="G360" s="194" t="s">
        <v>100</v>
      </c>
      <c r="H360" s="195">
        <v>44.6</v>
      </c>
    </row>
    <row r="361" spans="1:8" ht="57">
      <c r="A361" s="202">
        <v>8670</v>
      </c>
      <c r="B361" s="203" t="s">
        <v>791</v>
      </c>
      <c r="C361" s="198" t="s">
        <v>792</v>
      </c>
      <c r="D361" s="250" t="s">
        <v>793</v>
      </c>
      <c r="E361" s="202">
        <v>275</v>
      </c>
      <c r="F361" s="193" t="s">
        <v>794</v>
      </c>
      <c r="G361" s="204" t="s">
        <v>100</v>
      </c>
      <c r="H361" s="205">
        <v>35.07</v>
      </c>
    </row>
    <row r="362" spans="1:8" ht="57">
      <c r="A362" s="202">
        <v>8671</v>
      </c>
      <c r="B362" s="203" t="s">
        <v>791</v>
      </c>
      <c r="C362" s="198" t="s">
        <v>795</v>
      </c>
      <c r="D362" s="250" t="s">
        <v>796</v>
      </c>
      <c r="E362" s="202">
        <v>310</v>
      </c>
      <c r="F362" s="193" t="s">
        <v>794</v>
      </c>
      <c r="G362" s="204" t="s">
        <v>100</v>
      </c>
      <c r="H362" s="205">
        <v>56.12</v>
      </c>
    </row>
    <row r="363" spans="1:8" ht="42.75">
      <c r="A363" s="397" t="s">
        <v>797</v>
      </c>
      <c r="B363" s="198" t="s">
        <v>798</v>
      </c>
      <c r="C363" s="198" t="s">
        <v>799</v>
      </c>
      <c r="D363" s="198" t="s">
        <v>800</v>
      </c>
      <c r="E363" s="197">
        <v>178</v>
      </c>
      <c r="F363" s="200" t="s">
        <v>801</v>
      </c>
      <c r="G363" s="199" t="s">
        <v>341</v>
      </c>
      <c r="H363" s="201">
        <v>109.2</v>
      </c>
    </row>
    <row r="364" spans="1:8" ht="42.75">
      <c r="A364" s="398"/>
      <c r="B364" s="200" t="s">
        <v>802</v>
      </c>
      <c r="C364" s="198" t="s">
        <v>803</v>
      </c>
      <c r="D364" s="198" t="s">
        <v>804</v>
      </c>
      <c r="E364" s="197">
        <v>600</v>
      </c>
      <c r="F364" s="200" t="s">
        <v>805</v>
      </c>
      <c r="G364" s="199" t="s">
        <v>341</v>
      </c>
      <c r="H364" s="201">
        <v>198.3</v>
      </c>
    </row>
    <row r="365" spans="1:8" ht="28.5">
      <c r="A365" s="398"/>
      <c r="B365" s="198" t="s">
        <v>806</v>
      </c>
      <c r="C365" s="198" t="s">
        <v>803</v>
      </c>
      <c r="D365" s="206" t="s">
        <v>807</v>
      </c>
      <c r="E365" s="213"/>
      <c r="F365" s="198" t="s">
        <v>808</v>
      </c>
      <c r="G365" s="199" t="s">
        <v>100</v>
      </c>
      <c r="H365" s="201">
        <v>140</v>
      </c>
    </row>
    <row r="366" spans="1:8" ht="28.5">
      <c r="A366" s="398"/>
      <c r="B366" s="198" t="s">
        <v>809</v>
      </c>
      <c r="C366" s="198" t="s">
        <v>803</v>
      </c>
      <c r="D366" s="211" t="s">
        <v>810</v>
      </c>
      <c r="E366" s="213"/>
      <c r="F366" s="198" t="s">
        <v>808</v>
      </c>
      <c r="G366" s="199" t="s">
        <v>100</v>
      </c>
      <c r="H366" s="201">
        <v>132</v>
      </c>
    </row>
    <row r="367" spans="1:8" ht="28.5">
      <c r="A367" s="399"/>
      <c r="B367" s="198" t="s">
        <v>811</v>
      </c>
      <c r="C367" s="198" t="s">
        <v>803</v>
      </c>
      <c r="D367" s="211" t="s">
        <v>812</v>
      </c>
      <c r="E367" s="199" t="s">
        <v>813</v>
      </c>
      <c r="F367" s="198" t="s">
        <v>814</v>
      </c>
      <c r="G367" s="199" t="s">
        <v>100</v>
      </c>
      <c r="H367" s="201">
        <v>119.3</v>
      </c>
    </row>
    <row r="368" spans="1:8" ht="42.75">
      <c r="A368" s="197">
        <v>8684</v>
      </c>
      <c r="B368" s="200" t="s">
        <v>815</v>
      </c>
      <c r="C368" s="198" t="s">
        <v>803</v>
      </c>
      <c r="D368" s="211" t="s">
        <v>816</v>
      </c>
      <c r="E368" s="197">
        <v>450</v>
      </c>
      <c r="F368" s="198" t="s">
        <v>817</v>
      </c>
      <c r="G368" s="199" t="s">
        <v>100</v>
      </c>
      <c r="H368" s="201">
        <v>178</v>
      </c>
    </row>
    <row r="369" spans="1:8" ht="42.75">
      <c r="A369" s="197">
        <v>8685</v>
      </c>
      <c r="B369" s="198" t="s">
        <v>818</v>
      </c>
      <c r="C369" s="198" t="s">
        <v>803</v>
      </c>
      <c r="D369" s="251" t="s">
        <v>819</v>
      </c>
      <c r="E369" s="199" t="s">
        <v>820</v>
      </c>
      <c r="F369" s="198" t="s">
        <v>821</v>
      </c>
      <c r="G369" s="199" t="s">
        <v>100</v>
      </c>
      <c r="H369" s="201">
        <v>154</v>
      </c>
    </row>
    <row r="370" spans="1:8" ht="28.5">
      <c r="A370" s="192">
        <v>8686</v>
      </c>
      <c r="B370" s="193" t="s">
        <v>822</v>
      </c>
      <c r="C370" s="193" t="s">
        <v>803</v>
      </c>
      <c r="D370" s="249" t="s">
        <v>823</v>
      </c>
      <c r="E370" s="194" t="s">
        <v>824</v>
      </c>
      <c r="F370" s="193" t="s">
        <v>825</v>
      </c>
      <c r="G370" s="194" t="s">
        <v>100</v>
      </c>
      <c r="H370" s="195">
        <v>131.5</v>
      </c>
    </row>
    <row r="371" spans="1:8" ht="28.5">
      <c r="A371" s="192">
        <v>8687</v>
      </c>
      <c r="B371" s="193" t="s">
        <v>826</v>
      </c>
      <c r="C371" s="193" t="s">
        <v>803</v>
      </c>
      <c r="D371" s="240" t="s">
        <v>827</v>
      </c>
      <c r="E371" s="194" t="s">
        <v>813</v>
      </c>
      <c r="F371" s="193" t="s">
        <v>828</v>
      </c>
      <c r="G371" s="194" t="s">
        <v>100</v>
      </c>
      <c r="H371" s="195">
        <v>114.5</v>
      </c>
    </row>
    <row r="372" spans="1:8" ht="28.5">
      <c r="A372" s="192">
        <v>8688</v>
      </c>
      <c r="B372" s="193" t="s">
        <v>829</v>
      </c>
      <c r="C372" s="193" t="s">
        <v>803</v>
      </c>
      <c r="D372" s="240" t="s">
        <v>830</v>
      </c>
      <c r="E372" s="213"/>
      <c r="F372" s="193" t="s">
        <v>831</v>
      </c>
      <c r="G372" s="194" t="s">
        <v>100</v>
      </c>
      <c r="H372" s="195">
        <v>103.5</v>
      </c>
    </row>
    <row r="373" spans="1:8" ht="28.5">
      <c r="A373" s="192">
        <v>8689</v>
      </c>
      <c r="B373" s="193" t="s">
        <v>832</v>
      </c>
      <c r="C373" s="193" t="s">
        <v>803</v>
      </c>
      <c r="D373" s="240" t="s">
        <v>833</v>
      </c>
      <c r="E373" s="213"/>
      <c r="F373" s="193" t="s">
        <v>834</v>
      </c>
      <c r="G373" s="194" t="s">
        <v>100</v>
      </c>
      <c r="H373" s="195">
        <v>79</v>
      </c>
    </row>
    <row r="374" spans="1:8" ht="28.5">
      <c r="A374" s="192">
        <v>8690</v>
      </c>
      <c r="B374" s="193" t="s">
        <v>835</v>
      </c>
      <c r="C374" s="193" t="s">
        <v>836</v>
      </c>
      <c r="D374" s="252" t="s">
        <v>837</v>
      </c>
      <c r="E374" s="213"/>
      <c r="F374" s="213"/>
      <c r="G374" s="194" t="s">
        <v>100</v>
      </c>
      <c r="H374" s="195">
        <v>70.33</v>
      </c>
    </row>
    <row r="375" spans="1:8" ht="42.75">
      <c r="A375" s="192">
        <v>8691</v>
      </c>
      <c r="B375" s="193" t="s">
        <v>838</v>
      </c>
      <c r="C375" s="193" t="s">
        <v>803</v>
      </c>
      <c r="D375" s="240" t="s">
        <v>839</v>
      </c>
      <c r="E375" s="192">
        <v>500</v>
      </c>
      <c r="F375" s="213"/>
      <c r="G375" s="194" t="s">
        <v>100</v>
      </c>
      <c r="H375" s="195">
        <v>74.569999999999993</v>
      </c>
    </row>
    <row r="376" spans="1:8" ht="42.75">
      <c r="A376" s="192">
        <v>8692</v>
      </c>
      <c r="B376" s="193" t="s">
        <v>840</v>
      </c>
      <c r="C376" s="193" t="s">
        <v>803</v>
      </c>
      <c r="D376" s="240" t="s">
        <v>841</v>
      </c>
      <c r="E376" s="192">
        <v>500</v>
      </c>
      <c r="F376" s="213"/>
      <c r="G376" s="194" t="s">
        <v>100</v>
      </c>
      <c r="H376" s="195">
        <v>81.099999999999994</v>
      </c>
    </row>
    <row r="377" spans="1:8" ht="15">
      <c r="A377" s="192">
        <v>8693</v>
      </c>
      <c r="B377" s="193" t="s">
        <v>840</v>
      </c>
      <c r="C377" s="193" t="s">
        <v>836</v>
      </c>
      <c r="D377" s="194" t="s">
        <v>842</v>
      </c>
      <c r="E377" s="213"/>
      <c r="F377" s="213"/>
      <c r="G377" s="194" t="s">
        <v>100</v>
      </c>
      <c r="H377" s="195">
        <v>84.04</v>
      </c>
    </row>
    <row r="378" spans="1:8" ht="28.5">
      <c r="A378" s="192">
        <v>8694</v>
      </c>
      <c r="B378" s="193" t="s">
        <v>843</v>
      </c>
      <c r="C378" s="193" t="s">
        <v>803</v>
      </c>
      <c r="D378" s="240" t="s">
        <v>844</v>
      </c>
      <c r="E378" s="192">
        <v>475</v>
      </c>
      <c r="F378" s="213"/>
      <c r="G378" s="194" t="s">
        <v>100</v>
      </c>
      <c r="H378" s="195">
        <v>121</v>
      </c>
    </row>
    <row r="379" spans="1:8" ht="28.5">
      <c r="A379" s="192">
        <v>8695</v>
      </c>
      <c r="B379" s="193" t="s">
        <v>845</v>
      </c>
      <c r="C379" s="193" t="s">
        <v>846</v>
      </c>
      <c r="D379" s="194" t="s">
        <v>847</v>
      </c>
      <c r="E379" s="213"/>
      <c r="F379" s="193" t="s">
        <v>848</v>
      </c>
      <c r="G379" s="194" t="s">
        <v>100</v>
      </c>
      <c r="H379" s="195">
        <v>146.43</v>
      </c>
    </row>
    <row r="380" spans="1:8" ht="15">
      <c r="A380" s="192">
        <v>8696</v>
      </c>
      <c r="B380" s="193" t="s">
        <v>849</v>
      </c>
      <c r="C380" s="193" t="s">
        <v>850</v>
      </c>
      <c r="D380" s="213"/>
      <c r="E380" s="192">
        <v>330</v>
      </c>
      <c r="F380" s="193" t="s">
        <v>851</v>
      </c>
      <c r="G380" s="194" t="s">
        <v>100</v>
      </c>
      <c r="H380" s="195">
        <v>96.36</v>
      </c>
    </row>
    <row r="381" spans="1:8" ht="28.5">
      <c r="A381" s="192">
        <v>8697</v>
      </c>
      <c r="B381" s="193" t="s">
        <v>852</v>
      </c>
      <c r="C381" s="193" t="s">
        <v>803</v>
      </c>
      <c r="D381" s="240" t="s">
        <v>853</v>
      </c>
      <c r="E381" s="192">
        <v>175</v>
      </c>
      <c r="F381" s="213"/>
      <c r="G381" s="194" t="s">
        <v>100</v>
      </c>
      <c r="H381" s="195">
        <v>119.5</v>
      </c>
    </row>
    <row r="382" spans="1:8" ht="28.5">
      <c r="A382" s="192">
        <v>8698</v>
      </c>
      <c r="B382" s="193" t="s">
        <v>854</v>
      </c>
      <c r="C382" s="193" t="s">
        <v>803</v>
      </c>
      <c r="D382" s="240" t="s">
        <v>855</v>
      </c>
      <c r="E382" s="213"/>
      <c r="F382" s="213"/>
      <c r="G382" s="194" t="s">
        <v>100</v>
      </c>
      <c r="H382" s="195">
        <v>102.67</v>
      </c>
    </row>
    <row r="383" spans="1:8" ht="28.5">
      <c r="A383" s="192">
        <v>8699</v>
      </c>
      <c r="B383" s="193" t="s">
        <v>856</v>
      </c>
      <c r="C383" s="193" t="s">
        <v>803</v>
      </c>
      <c r="D383" s="249" t="s">
        <v>857</v>
      </c>
      <c r="E383" s="213"/>
      <c r="F383" s="193" t="s">
        <v>808</v>
      </c>
      <c r="G383" s="194" t="s">
        <v>100</v>
      </c>
      <c r="H383" s="195">
        <v>126.5</v>
      </c>
    </row>
    <row r="384" spans="1:8" ht="14.25">
      <c r="A384" s="192">
        <v>8700</v>
      </c>
      <c r="B384" s="193" t="s">
        <v>858</v>
      </c>
      <c r="C384" s="193" t="s">
        <v>859</v>
      </c>
      <c r="D384" s="194" t="s">
        <v>860</v>
      </c>
      <c r="E384" s="194" t="s">
        <v>325</v>
      </c>
      <c r="F384" s="193" t="s">
        <v>861</v>
      </c>
      <c r="G384" s="194" t="s">
        <v>100</v>
      </c>
      <c r="H384" s="195">
        <v>25.46</v>
      </c>
    </row>
    <row r="385" spans="1:8" ht="14.25">
      <c r="A385" s="192">
        <v>8701</v>
      </c>
      <c r="B385" s="193" t="s">
        <v>858</v>
      </c>
      <c r="C385" s="193" t="s">
        <v>859</v>
      </c>
      <c r="D385" s="194" t="s">
        <v>862</v>
      </c>
      <c r="E385" s="194" t="s">
        <v>547</v>
      </c>
      <c r="F385" s="193" t="s">
        <v>863</v>
      </c>
      <c r="G385" s="194" t="s">
        <v>100</v>
      </c>
      <c r="H385" s="195">
        <v>40.36</v>
      </c>
    </row>
    <row r="386" spans="1:8" ht="14.25">
      <c r="A386" s="194" t="s">
        <v>864</v>
      </c>
      <c r="B386" s="193" t="s">
        <v>858</v>
      </c>
      <c r="C386" s="193" t="s">
        <v>859</v>
      </c>
      <c r="D386" s="194" t="s">
        <v>862</v>
      </c>
      <c r="E386" s="192">
        <v>200</v>
      </c>
      <c r="F386" s="193" t="s">
        <v>861</v>
      </c>
      <c r="G386" s="194" t="s">
        <v>100</v>
      </c>
      <c r="H386" s="195">
        <v>28.55</v>
      </c>
    </row>
    <row r="387" spans="1:8" ht="14.25">
      <c r="A387" s="192">
        <v>8702</v>
      </c>
      <c r="B387" s="193" t="s">
        <v>858</v>
      </c>
      <c r="C387" s="193" t="s">
        <v>859</v>
      </c>
      <c r="D387" s="194" t="s">
        <v>865</v>
      </c>
      <c r="E387" s="192">
        <v>217</v>
      </c>
      <c r="F387" s="193" t="s">
        <v>861</v>
      </c>
      <c r="G387" s="194" t="s">
        <v>100</v>
      </c>
      <c r="H387" s="195">
        <v>32.9</v>
      </c>
    </row>
    <row r="388" spans="1:8" ht="14.25">
      <c r="A388" s="192">
        <v>8703</v>
      </c>
      <c r="B388" s="193" t="s">
        <v>858</v>
      </c>
      <c r="C388" s="193" t="s">
        <v>859</v>
      </c>
      <c r="D388" s="194" t="s">
        <v>866</v>
      </c>
      <c r="E388" s="194" t="s">
        <v>250</v>
      </c>
      <c r="F388" s="193" t="s">
        <v>861</v>
      </c>
      <c r="G388" s="194" t="s">
        <v>100</v>
      </c>
      <c r="H388" s="195">
        <v>52.73</v>
      </c>
    </row>
    <row r="389" spans="1:8" ht="28.5">
      <c r="A389" s="197">
        <v>8708</v>
      </c>
      <c r="B389" s="198" t="s">
        <v>867</v>
      </c>
      <c r="C389" s="198" t="s">
        <v>868</v>
      </c>
      <c r="D389" s="253" t="s">
        <v>869</v>
      </c>
      <c r="E389" s="197">
        <v>0</v>
      </c>
      <c r="F389" s="213"/>
      <c r="G389" s="199" t="s">
        <v>100</v>
      </c>
      <c r="H389" s="201">
        <v>8.67</v>
      </c>
    </row>
    <row r="390" spans="1:8" ht="28.5">
      <c r="A390" s="192">
        <v>8709</v>
      </c>
      <c r="B390" s="193" t="s">
        <v>867</v>
      </c>
      <c r="C390" s="193" t="s">
        <v>870</v>
      </c>
      <c r="D390" s="254" t="s">
        <v>869</v>
      </c>
      <c r="E390" s="192">
        <v>0</v>
      </c>
      <c r="F390" s="193" t="s">
        <v>452</v>
      </c>
      <c r="G390" s="194" t="s">
        <v>100</v>
      </c>
      <c r="H390" s="195">
        <v>9.82</v>
      </c>
    </row>
    <row r="391" spans="1:8" ht="15">
      <c r="A391" s="192">
        <v>8710</v>
      </c>
      <c r="B391" s="193" t="s">
        <v>867</v>
      </c>
      <c r="C391" s="193" t="s">
        <v>871</v>
      </c>
      <c r="D391" s="194" t="s">
        <v>872</v>
      </c>
      <c r="E391" s="192">
        <v>0</v>
      </c>
      <c r="F391" s="213"/>
      <c r="G391" s="194" t="s">
        <v>100</v>
      </c>
      <c r="H391" s="195">
        <v>10.01</v>
      </c>
    </row>
    <row r="392" spans="1:8" ht="15">
      <c r="A392" s="192">
        <v>8711</v>
      </c>
      <c r="B392" s="193" t="s">
        <v>873</v>
      </c>
      <c r="C392" s="193" t="s">
        <v>874</v>
      </c>
      <c r="D392" s="213"/>
      <c r="E392" s="192">
        <v>0</v>
      </c>
      <c r="F392" s="213"/>
      <c r="G392" s="241" t="s">
        <v>100</v>
      </c>
      <c r="H392" s="195">
        <v>3.21</v>
      </c>
    </row>
    <row r="393" spans="1:8" ht="28.5">
      <c r="A393" s="192">
        <v>8712</v>
      </c>
      <c r="B393" s="193" t="s">
        <v>875</v>
      </c>
      <c r="C393" s="193" t="s">
        <v>876</v>
      </c>
      <c r="D393" s="194" t="s">
        <v>492</v>
      </c>
      <c r="E393" s="192">
        <v>50</v>
      </c>
      <c r="F393" s="193" t="s">
        <v>877</v>
      </c>
      <c r="G393" s="241" t="s">
        <v>100</v>
      </c>
      <c r="H393" s="195">
        <v>25.51</v>
      </c>
    </row>
    <row r="394" spans="1:8" ht="28.5">
      <c r="A394" s="192">
        <v>8713</v>
      </c>
      <c r="B394" s="193" t="s">
        <v>875</v>
      </c>
      <c r="C394" s="193" t="s">
        <v>876</v>
      </c>
      <c r="D394" s="194" t="s">
        <v>388</v>
      </c>
      <c r="E394" s="192">
        <v>60</v>
      </c>
      <c r="F394" s="193" t="s">
        <v>878</v>
      </c>
      <c r="G394" s="241" t="s">
        <v>100</v>
      </c>
      <c r="H394" s="195">
        <v>32.020000000000003</v>
      </c>
    </row>
    <row r="395" spans="1:8" ht="28.5">
      <c r="A395" s="192">
        <v>8714</v>
      </c>
      <c r="B395" s="193" t="s">
        <v>879</v>
      </c>
      <c r="C395" s="193" t="s">
        <v>880</v>
      </c>
      <c r="D395" s="194" t="s">
        <v>881</v>
      </c>
      <c r="E395" s="192">
        <v>190</v>
      </c>
      <c r="F395" s="193" t="s">
        <v>882</v>
      </c>
      <c r="G395" s="241" t="s">
        <v>100</v>
      </c>
      <c r="H395" s="400" t="s">
        <v>883</v>
      </c>
    </row>
    <row r="396" spans="1:8" ht="28.5">
      <c r="A396" s="194" t="s">
        <v>884</v>
      </c>
      <c r="B396" s="193" t="s">
        <v>885</v>
      </c>
      <c r="C396" s="193" t="s">
        <v>886</v>
      </c>
      <c r="D396" s="194" t="s">
        <v>887</v>
      </c>
      <c r="E396" s="192">
        <v>330</v>
      </c>
      <c r="F396" s="193" t="s">
        <v>882</v>
      </c>
      <c r="G396" s="241" t="s">
        <v>100</v>
      </c>
      <c r="H396" s="401"/>
    </row>
    <row r="397" spans="1:8" ht="28.5">
      <c r="A397" s="192">
        <v>8715</v>
      </c>
      <c r="B397" s="193" t="s">
        <v>888</v>
      </c>
      <c r="C397" s="193" t="s">
        <v>889</v>
      </c>
      <c r="D397" s="254" t="s">
        <v>890</v>
      </c>
      <c r="E397" s="192">
        <v>36</v>
      </c>
      <c r="F397" s="193" t="s">
        <v>891</v>
      </c>
      <c r="G397" s="241" t="s">
        <v>100</v>
      </c>
      <c r="H397" s="195">
        <v>18.5</v>
      </c>
    </row>
    <row r="398" spans="1:8" ht="28.5">
      <c r="A398" s="192">
        <v>8716</v>
      </c>
      <c r="B398" s="193" t="s">
        <v>892</v>
      </c>
      <c r="C398" s="193" t="s">
        <v>893</v>
      </c>
      <c r="D398" s="213"/>
      <c r="E398" s="192">
        <v>85</v>
      </c>
      <c r="F398" s="193" t="s">
        <v>894</v>
      </c>
      <c r="G398" s="241" t="s">
        <v>100</v>
      </c>
      <c r="H398" s="195">
        <v>52.93</v>
      </c>
    </row>
    <row r="399" spans="1:8" ht="15">
      <c r="A399" s="192">
        <v>8717</v>
      </c>
      <c r="B399" s="193" t="s">
        <v>895</v>
      </c>
      <c r="C399" s="193" t="s">
        <v>896</v>
      </c>
      <c r="D399" s="213"/>
      <c r="E399" s="192">
        <v>400</v>
      </c>
      <c r="F399" s="213"/>
      <c r="G399" s="241" t="s">
        <v>100</v>
      </c>
      <c r="H399" s="195">
        <v>76.72</v>
      </c>
    </row>
    <row r="400" spans="1:8" ht="15">
      <c r="A400" s="192">
        <v>8719</v>
      </c>
      <c r="B400" s="193" t="s">
        <v>897</v>
      </c>
      <c r="C400" s="193" t="s">
        <v>898</v>
      </c>
      <c r="D400" s="213"/>
      <c r="E400" s="192">
        <v>0</v>
      </c>
      <c r="F400" s="193" t="s">
        <v>891</v>
      </c>
      <c r="G400" s="241" t="s">
        <v>100</v>
      </c>
      <c r="H400" s="195">
        <v>9.6</v>
      </c>
    </row>
    <row r="401" spans="1:8" ht="15">
      <c r="A401" s="192">
        <v>8720</v>
      </c>
      <c r="B401" s="193" t="s">
        <v>899</v>
      </c>
      <c r="C401" s="193" t="s">
        <v>900</v>
      </c>
      <c r="D401" s="194" t="s">
        <v>496</v>
      </c>
      <c r="E401" s="194" t="s">
        <v>901</v>
      </c>
      <c r="F401" s="213"/>
      <c r="G401" s="241" t="s">
        <v>100</v>
      </c>
      <c r="H401" s="195">
        <v>57.7</v>
      </c>
    </row>
    <row r="402" spans="1:8" ht="15">
      <c r="A402" s="192">
        <v>8721</v>
      </c>
      <c r="B402" s="193" t="s">
        <v>899</v>
      </c>
      <c r="C402" s="193" t="s">
        <v>900</v>
      </c>
      <c r="D402" s="194" t="s">
        <v>387</v>
      </c>
      <c r="E402" s="194" t="s">
        <v>902</v>
      </c>
      <c r="F402" s="213"/>
      <c r="G402" s="241" t="s">
        <v>100</v>
      </c>
      <c r="H402" s="195">
        <v>72.05</v>
      </c>
    </row>
    <row r="403" spans="1:8" ht="12.75" customHeight="1">
      <c r="A403" s="192">
        <v>8722</v>
      </c>
      <c r="B403" s="193" t="s">
        <v>899</v>
      </c>
      <c r="C403" s="193" t="s">
        <v>900</v>
      </c>
      <c r="D403" s="194" t="s">
        <v>398</v>
      </c>
      <c r="E403" s="194" t="s">
        <v>353</v>
      </c>
      <c r="F403" s="213"/>
      <c r="G403" s="241" t="s">
        <v>100</v>
      </c>
      <c r="H403" s="195">
        <v>79.62</v>
      </c>
    </row>
    <row r="404" spans="1:8" ht="15">
      <c r="A404" s="192">
        <v>8723</v>
      </c>
      <c r="B404" s="193" t="s">
        <v>899</v>
      </c>
      <c r="C404" s="193" t="s">
        <v>900</v>
      </c>
      <c r="D404" s="194" t="s">
        <v>388</v>
      </c>
      <c r="E404" s="194" t="s">
        <v>353</v>
      </c>
      <c r="F404" s="213"/>
      <c r="G404" s="241" t="s">
        <v>100</v>
      </c>
      <c r="H404" s="195">
        <v>77.5</v>
      </c>
    </row>
    <row r="405" spans="1:8" ht="28.5">
      <c r="A405" s="192">
        <v>8724</v>
      </c>
      <c r="B405" s="193" t="s">
        <v>903</v>
      </c>
      <c r="C405" s="193" t="s">
        <v>900</v>
      </c>
      <c r="D405" s="194" t="s">
        <v>904</v>
      </c>
      <c r="E405" s="194" t="s">
        <v>905</v>
      </c>
      <c r="F405" s="213"/>
      <c r="G405" s="241" t="s">
        <v>100</v>
      </c>
      <c r="H405" s="195">
        <v>136.57</v>
      </c>
    </row>
    <row r="406" spans="1:8" ht="15">
      <c r="A406" s="192">
        <v>8725</v>
      </c>
      <c r="B406" s="193" t="s">
        <v>899</v>
      </c>
      <c r="C406" s="193" t="s">
        <v>900</v>
      </c>
      <c r="D406" s="194" t="s">
        <v>906</v>
      </c>
      <c r="E406" s="194" t="s">
        <v>353</v>
      </c>
      <c r="F406" s="213"/>
      <c r="G406" s="241" t="s">
        <v>100</v>
      </c>
      <c r="H406" s="195">
        <v>91.65</v>
      </c>
    </row>
    <row r="407" spans="1:8" ht="15">
      <c r="A407" s="192">
        <v>8730</v>
      </c>
      <c r="B407" s="193" t="s">
        <v>907</v>
      </c>
      <c r="C407" s="193" t="s">
        <v>378</v>
      </c>
      <c r="D407" s="194" t="s">
        <v>908</v>
      </c>
      <c r="E407" s="194" t="s">
        <v>909</v>
      </c>
      <c r="F407" s="213"/>
      <c r="G407" s="241" t="s">
        <v>100</v>
      </c>
      <c r="H407" s="195">
        <v>49.79</v>
      </c>
    </row>
    <row r="408" spans="1:8" ht="15">
      <c r="A408" s="192">
        <v>8731</v>
      </c>
      <c r="B408" s="193" t="s">
        <v>907</v>
      </c>
      <c r="C408" s="193" t="s">
        <v>378</v>
      </c>
      <c r="D408" s="194" t="s">
        <v>910</v>
      </c>
      <c r="E408" s="194" t="s">
        <v>911</v>
      </c>
      <c r="F408" s="213"/>
      <c r="G408" s="241" t="s">
        <v>100</v>
      </c>
      <c r="H408" s="195">
        <v>57.06</v>
      </c>
    </row>
    <row r="409" spans="1:8" ht="42.75">
      <c r="A409" s="197">
        <v>8733</v>
      </c>
      <c r="B409" s="198" t="s">
        <v>912</v>
      </c>
      <c r="C409" s="200" t="s">
        <v>913</v>
      </c>
      <c r="D409" s="213"/>
      <c r="E409" s="197">
        <v>0</v>
      </c>
      <c r="F409" s="198" t="s">
        <v>914</v>
      </c>
      <c r="G409" s="246" t="s">
        <v>100</v>
      </c>
      <c r="H409" s="201">
        <v>3.07</v>
      </c>
    </row>
    <row r="410" spans="1:8" ht="28.5">
      <c r="A410" s="192">
        <v>8734</v>
      </c>
      <c r="B410" s="193" t="s">
        <v>915</v>
      </c>
      <c r="C410" s="193" t="s">
        <v>916</v>
      </c>
      <c r="D410" s="213"/>
      <c r="E410" s="192">
        <v>0</v>
      </c>
      <c r="F410" s="213"/>
      <c r="G410" s="241" t="s">
        <v>100</v>
      </c>
      <c r="H410" s="195">
        <v>5.64</v>
      </c>
    </row>
    <row r="411" spans="1:8" ht="28.5">
      <c r="A411" s="192">
        <v>8735</v>
      </c>
      <c r="B411" s="193" t="s">
        <v>917</v>
      </c>
      <c r="C411" s="193" t="s">
        <v>918</v>
      </c>
      <c r="D411" s="213"/>
      <c r="E411" s="192">
        <v>0</v>
      </c>
      <c r="F411" s="213"/>
      <c r="G411" s="241" t="s">
        <v>100</v>
      </c>
      <c r="H411" s="195">
        <v>3.89</v>
      </c>
    </row>
    <row r="412" spans="1:8" ht="15">
      <c r="A412" s="192">
        <v>8736</v>
      </c>
      <c r="B412" s="193" t="s">
        <v>919</v>
      </c>
      <c r="C412" s="193" t="s">
        <v>920</v>
      </c>
      <c r="D412" s="213"/>
      <c r="E412" s="192">
        <v>175</v>
      </c>
      <c r="F412" s="213"/>
      <c r="G412" s="241" t="s">
        <v>100</v>
      </c>
      <c r="H412" s="195">
        <v>28.73</v>
      </c>
    </row>
    <row r="413" spans="1:8" ht="28.5">
      <c r="A413" s="192">
        <v>8744</v>
      </c>
      <c r="B413" s="193" t="s">
        <v>921</v>
      </c>
      <c r="C413" s="193" t="s">
        <v>922</v>
      </c>
      <c r="D413" s="213"/>
      <c r="E413" s="192">
        <v>350</v>
      </c>
      <c r="F413" s="213"/>
      <c r="G413" s="241" t="s">
        <v>100</v>
      </c>
      <c r="H413" s="195">
        <v>18.350000000000001</v>
      </c>
    </row>
    <row r="414" spans="1:8" ht="15">
      <c r="A414" s="192">
        <v>8745</v>
      </c>
      <c r="B414" s="193" t="s">
        <v>923</v>
      </c>
      <c r="C414" s="193" t="s">
        <v>924</v>
      </c>
      <c r="D414" s="213"/>
      <c r="E414" s="192">
        <v>300</v>
      </c>
      <c r="F414" s="213"/>
      <c r="G414" s="241" t="s">
        <v>100</v>
      </c>
      <c r="H414" s="195">
        <v>22.05</v>
      </c>
    </row>
    <row r="415" spans="1:8" ht="28.5">
      <c r="A415" s="192">
        <v>8746</v>
      </c>
      <c r="B415" s="193" t="s">
        <v>925</v>
      </c>
      <c r="C415" s="193" t="s">
        <v>926</v>
      </c>
      <c r="D415" s="213"/>
      <c r="E415" s="194" t="s">
        <v>927</v>
      </c>
      <c r="F415" s="213"/>
      <c r="G415" s="241" t="s">
        <v>100</v>
      </c>
      <c r="H415" s="195">
        <v>20.48</v>
      </c>
    </row>
    <row r="416" spans="1:8" ht="28.5">
      <c r="A416" s="192">
        <v>8747</v>
      </c>
      <c r="B416" s="193" t="s">
        <v>925</v>
      </c>
      <c r="C416" s="193" t="s">
        <v>928</v>
      </c>
      <c r="D416" s="213"/>
      <c r="E416" s="194" t="s">
        <v>927</v>
      </c>
      <c r="F416" s="213"/>
      <c r="G416" s="241" t="s">
        <v>100</v>
      </c>
      <c r="H416" s="195">
        <v>20.77</v>
      </c>
    </row>
    <row r="417" spans="1:14" ht="28.5">
      <c r="A417" s="192">
        <v>8748</v>
      </c>
      <c r="B417" s="193" t="s">
        <v>929</v>
      </c>
      <c r="C417" s="193" t="s">
        <v>926</v>
      </c>
      <c r="D417" s="213"/>
      <c r="E417" s="194" t="s">
        <v>930</v>
      </c>
      <c r="F417" s="213"/>
      <c r="G417" s="241" t="s">
        <v>100</v>
      </c>
      <c r="H417" s="195">
        <v>22.44</v>
      </c>
    </row>
    <row r="418" spans="1:14" ht="28.5">
      <c r="A418" s="192">
        <v>8749</v>
      </c>
      <c r="B418" s="193" t="s">
        <v>929</v>
      </c>
      <c r="C418" s="193" t="s">
        <v>928</v>
      </c>
      <c r="D418" s="213"/>
      <c r="E418" s="194" t="s">
        <v>927</v>
      </c>
      <c r="F418" s="213"/>
      <c r="G418" s="241" t="s">
        <v>100</v>
      </c>
      <c r="H418" s="195">
        <v>22.68</v>
      </c>
    </row>
    <row r="419" spans="1:14" ht="15">
      <c r="A419" s="192">
        <v>8750</v>
      </c>
      <c r="B419" s="193" t="s">
        <v>931</v>
      </c>
      <c r="C419" s="213"/>
      <c r="D419" s="213"/>
      <c r="E419" s="194" t="s">
        <v>102</v>
      </c>
      <c r="F419" s="213"/>
      <c r="G419" s="241" t="s">
        <v>100</v>
      </c>
      <c r="H419" s="195">
        <v>6.41</v>
      </c>
    </row>
    <row r="420" spans="1:14" ht="15">
      <c r="A420" s="192">
        <v>8753</v>
      </c>
      <c r="B420" s="193" t="s">
        <v>932</v>
      </c>
      <c r="C420" s="213"/>
      <c r="D420" s="213"/>
      <c r="E420" s="194" t="s">
        <v>98</v>
      </c>
      <c r="F420" s="213"/>
      <c r="G420" s="241" t="s">
        <v>100</v>
      </c>
      <c r="H420" s="195">
        <v>2.87</v>
      </c>
    </row>
    <row r="421" spans="1:14" ht="30">
      <c r="A421" s="192">
        <v>8754</v>
      </c>
      <c r="B421" s="217" t="s">
        <v>933</v>
      </c>
      <c r="C421" s="217" t="s">
        <v>934</v>
      </c>
      <c r="D421" s="217" t="s">
        <v>935</v>
      </c>
      <c r="E421" s="242">
        <v>430</v>
      </c>
      <c r="F421" s="217" t="s">
        <v>936</v>
      </c>
      <c r="G421" s="255" t="s">
        <v>937</v>
      </c>
      <c r="H421" s="195">
        <v>63.94</v>
      </c>
    </row>
    <row r="422" spans="1:14" ht="14.25">
      <c r="A422" s="192">
        <v>8755</v>
      </c>
      <c r="B422" s="193" t="s">
        <v>938</v>
      </c>
      <c r="C422" s="193" t="s">
        <v>378</v>
      </c>
      <c r="D422" s="194" t="s">
        <v>939</v>
      </c>
      <c r="E422" s="192">
        <v>0</v>
      </c>
      <c r="F422" s="193" t="s">
        <v>940</v>
      </c>
      <c r="G422" s="241" t="s">
        <v>100</v>
      </c>
      <c r="H422" s="195">
        <v>3.8</v>
      </c>
    </row>
    <row r="423" spans="1:14" ht="42.75">
      <c r="A423" s="197">
        <v>8770</v>
      </c>
      <c r="B423" s="198" t="s">
        <v>941</v>
      </c>
      <c r="C423" s="213"/>
      <c r="D423" s="213"/>
      <c r="E423" s="199" t="s">
        <v>942</v>
      </c>
      <c r="F423" s="200" t="s">
        <v>943</v>
      </c>
      <c r="G423" s="246" t="s">
        <v>100</v>
      </c>
      <c r="H423" s="201">
        <v>4.1100000000000003</v>
      </c>
      <c r="N423" s="184"/>
    </row>
    <row r="424" spans="1:14" ht="42.75">
      <c r="A424" s="197">
        <v>8771</v>
      </c>
      <c r="B424" s="198" t="s">
        <v>941</v>
      </c>
      <c r="C424" s="213"/>
      <c r="D424" s="213"/>
      <c r="E424" s="199" t="s">
        <v>944</v>
      </c>
      <c r="F424" s="200" t="s">
        <v>943</v>
      </c>
      <c r="G424" s="246" t="s">
        <v>100</v>
      </c>
      <c r="H424" s="201">
        <v>7.21</v>
      </c>
    </row>
    <row r="425" spans="1:14" ht="42.75">
      <c r="A425" s="197">
        <v>8772</v>
      </c>
      <c r="B425" s="198" t="s">
        <v>941</v>
      </c>
      <c r="C425" s="213"/>
      <c r="D425" s="213"/>
      <c r="E425" s="199" t="s">
        <v>104</v>
      </c>
      <c r="F425" s="200" t="s">
        <v>943</v>
      </c>
      <c r="G425" s="246" t="s">
        <v>100</v>
      </c>
      <c r="H425" s="201">
        <v>13.66</v>
      </c>
    </row>
    <row r="426" spans="1:14" ht="42.75">
      <c r="A426" s="197">
        <v>8773</v>
      </c>
      <c r="B426" s="198" t="s">
        <v>941</v>
      </c>
      <c r="C426" s="213"/>
      <c r="D426" s="213"/>
      <c r="E426" s="199" t="s">
        <v>500</v>
      </c>
      <c r="F426" s="200" t="s">
        <v>943</v>
      </c>
      <c r="G426" s="246" t="s">
        <v>100</v>
      </c>
      <c r="H426" s="201">
        <v>13.75</v>
      </c>
    </row>
    <row r="427" spans="1:14" ht="42.75">
      <c r="A427" s="197">
        <v>8780</v>
      </c>
      <c r="B427" s="198" t="s">
        <v>945</v>
      </c>
      <c r="C427" s="198" t="s">
        <v>724</v>
      </c>
      <c r="D427" s="199" t="s">
        <v>946</v>
      </c>
      <c r="E427" s="199" t="s">
        <v>247</v>
      </c>
      <c r="F427" s="200" t="s">
        <v>947</v>
      </c>
      <c r="G427" s="246" t="s">
        <v>100</v>
      </c>
      <c r="H427" s="201">
        <v>31.05</v>
      </c>
    </row>
    <row r="428" spans="1:14" ht="42.75">
      <c r="A428" s="197">
        <v>8781</v>
      </c>
      <c r="B428" s="198" t="s">
        <v>945</v>
      </c>
      <c r="C428" s="198" t="s">
        <v>724</v>
      </c>
      <c r="D428" s="199" t="s">
        <v>711</v>
      </c>
      <c r="E428" s="199" t="s">
        <v>163</v>
      </c>
      <c r="F428" s="200" t="s">
        <v>947</v>
      </c>
      <c r="G428" s="246" t="s">
        <v>100</v>
      </c>
      <c r="H428" s="201">
        <v>56.57</v>
      </c>
    </row>
    <row r="429" spans="1:14" ht="14.25">
      <c r="A429" s="192">
        <v>8788</v>
      </c>
      <c r="B429" s="193" t="s">
        <v>948</v>
      </c>
      <c r="C429" s="193" t="s">
        <v>949</v>
      </c>
      <c r="D429" s="194" t="s">
        <v>950</v>
      </c>
      <c r="E429" s="192">
        <v>200</v>
      </c>
      <c r="F429" s="193" t="s">
        <v>951</v>
      </c>
      <c r="G429" s="241" t="s">
        <v>100</v>
      </c>
      <c r="H429" s="195">
        <v>23.73</v>
      </c>
    </row>
    <row r="430" spans="1:14" ht="15">
      <c r="A430" s="192">
        <v>8789</v>
      </c>
      <c r="B430" s="193" t="s">
        <v>952</v>
      </c>
      <c r="C430" s="193" t="s">
        <v>953</v>
      </c>
      <c r="D430" s="213"/>
      <c r="E430" s="192">
        <v>430</v>
      </c>
      <c r="F430" s="213"/>
      <c r="G430" s="241" t="s">
        <v>100</v>
      </c>
      <c r="H430" s="195">
        <v>56.81</v>
      </c>
    </row>
    <row r="431" spans="1:14" ht="15">
      <c r="A431" s="192">
        <v>8790</v>
      </c>
      <c r="B431" s="193" t="s">
        <v>952</v>
      </c>
      <c r="C431" s="193" t="s">
        <v>954</v>
      </c>
      <c r="D431" s="194" t="s">
        <v>955</v>
      </c>
      <c r="E431" s="194" t="s">
        <v>117</v>
      </c>
      <c r="F431" s="213"/>
      <c r="G431" s="241" t="s">
        <v>100</v>
      </c>
      <c r="H431" s="195">
        <v>43.43</v>
      </c>
    </row>
    <row r="432" spans="1:14" ht="15">
      <c r="A432" s="192">
        <v>8791</v>
      </c>
      <c r="B432" s="193" t="s">
        <v>952</v>
      </c>
      <c r="C432" s="193" t="s">
        <v>954</v>
      </c>
      <c r="D432" s="194" t="s">
        <v>956</v>
      </c>
      <c r="E432" s="194" t="s">
        <v>957</v>
      </c>
      <c r="F432" s="213"/>
      <c r="G432" s="241" t="s">
        <v>100</v>
      </c>
      <c r="H432" s="195">
        <v>47.57</v>
      </c>
    </row>
    <row r="433" spans="1:14" ht="15">
      <c r="A433" s="192">
        <v>8792</v>
      </c>
      <c r="B433" s="193" t="s">
        <v>952</v>
      </c>
      <c r="C433" s="193" t="s">
        <v>958</v>
      </c>
      <c r="D433" s="194" t="s">
        <v>959</v>
      </c>
      <c r="E433" s="194" t="s">
        <v>369</v>
      </c>
      <c r="F433" s="213"/>
      <c r="G433" s="241" t="s">
        <v>100</v>
      </c>
      <c r="H433" s="195">
        <v>52.98</v>
      </c>
    </row>
    <row r="434" spans="1:14" ht="42.75">
      <c r="A434" s="197">
        <v>8794</v>
      </c>
      <c r="B434" s="198" t="s">
        <v>960</v>
      </c>
      <c r="C434" s="200" t="s">
        <v>961</v>
      </c>
      <c r="D434" s="256" t="s">
        <v>962</v>
      </c>
      <c r="E434" s="197">
        <v>200</v>
      </c>
      <c r="F434" s="198" t="s">
        <v>963</v>
      </c>
      <c r="G434" s="246" t="s">
        <v>100</v>
      </c>
      <c r="H434" s="201">
        <v>27.25</v>
      </c>
    </row>
    <row r="435" spans="1:14" ht="42.75">
      <c r="A435" s="192">
        <v>8795</v>
      </c>
      <c r="B435" s="193" t="s">
        <v>964</v>
      </c>
      <c r="C435" s="193" t="s">
        <v>965</v>
      </c>
      <c r="D435" s="249" t="s">
        <v>966</v>
      </c>
      <c r="E435" s="192">
        <v>280</v>
      </c>
      <c r="F435" s="213"/>
      <c r="G435" s="241" t="s">
        <v>100</v>
      </c>
      <c r="H435" s="195">
        <v>34.56</v>
      </c>
      <c r="I435" s="183"/>
      <c r="J435" s="182"/>
      <c r="K435" s="182"/>
      <c r="L435" s="182"/>
      <c r="M435" s="182"/>
      <c r="N435" s="182"/>
    </row>
    <row r="436" spans="1:14" ht="42.75">
      <c r="A436" s="197">
        <v>8796</v>
      </c>
      <c r="B436" s="198" t="s">
        <v>960</v>
      </c>
      <c r="C436" s="200" t="s">
        <v>967</v>
      </c>
      <c r="D436" s="257" t="s">
        <v>968</v>
      </c>
      <c r="E436" s="197">
        <v>217</v>
      </c>
      <c r="F436" s="198" t="s">
        <v>963</v>
      </c>
      <c r="G436" s="246" t="s">
        <v>100</v>
      </c>
      <c r="H436" s="201">
        <v>31.43</v>
      </c>
    </row>
    <row r="437" spans="1:14" ht="42.75">
      <c r="A437" s="197">
        <v>8798</v>
      </c>
      <c r="B437" s="198" t="s">
        <v>969</v>
      </c>
      <c r="C437" s="200" t="s">
        <v>970</v>
      </c>
      <c r="D437" s="211" t="s">
        <v>971</v>
      </c>
      <c r="E437" s="197">
        <v>217</v>
      </c>
      <c r="F437" s="198" t="s">
        <v>963</v>
      </c>
      <c r="G437" s="246" t="s">
        <v>100</v>
      </c>
      <c r="H437" s="201">
        <v>32.130000000000003</v>
      </c>
    </row>
    <row r="438" spans="1:14" ht="42.75">
      <c r="A438" s="197">
        <v>8799</v>
      </c>
      <c r="B438" s="198" t="s">
        <v>972</v>
      </c>
      <c r="C438" s="200" t="s">
        <v>973</v>
      </c>
      <c r="D438" s="206" t="s">
        <v>974</v>
      </c>
      <c r="E438" s="197">
        <v>280</v>
      </c>
      <c r="F438" s="198" t="s">
        <v>975</v>
      </c>
      <c r="G438" s="246" t="s">
        <v>100</v>
      </c>
      <c r="H438" s="201">
        <v>42.33</v>
      </c>
    </row>
    <row r="439" spans="1:14" ht="28.5">
      <c r="A439" s="192">
        <v>8800</v>
      </c>
      <c r="B439" s="193" t="s">
        <v>976</v>
      </c>
      <c r="C439" s="213"/>
      <c r="D439" s="213"/>
      <c r="E439" s="213"/>
      <c r="F439" s="193" t="s">
        <v>977</v>
      </c>
      <c r="G439" s="207" t="s">
        <v>160</v>
      </c>
      <c r="H439" s="195">
        <v>0.54500000000000004</v>
      </c>
    </row>
    <row r="440" spans="1:14" ht="15">
      <c r="A440" s="192">
        <v>8801</v>
      </c>
      <c r="B440" s="193" t="s">
        <v>976</v>
      </c>
      <c r="C440" s="193" t="s">
        <v>978</v>
      </c>
      <c r="D440" s="194" t="s">
        <v>781</v>
      </c>
      <c r="E440" s="192">
        <v>160</v>
      </c>
      <c r="F440" s="213"/>
      <c r="G440" s="241" t="s">
        <v>100</v>
      </c>
      <c r="H440" s="195">
        <v>12.78</v>
      </c>
    </row>
    <row r="441" spans="1:14" ht="15">
      <c r="A441" s="192">
        <v>8802</v>
      </c>
      <c r="B441" s="193" t="s">
        <v>976</v>
      </c>
      <c r="C441" s="193" t="s">
        <v>979</v>
      </c>
      <c r="D441" s="194" t="s">
        <v>781</v>
      </c>
      <c r="E441" s="192">
        <v>234</v>
      </c>
      <c r="F441" s="213"/>
      <c r="G441" s="241" t="s">
        <v>100</v>
      </c>
      <c r="H441" s="195">
        <v>17.91</v>
      </c>
    </row>
    <row r="442" spans="1:14" ht="15">
      <c r="A442" s="192">
        <v>8803</v>
      </c>
      <c r="B442" s="193" t="s">
        <v>976</v>
      </c>
      <c r="C442" s="193" t="s">
        <v>980</v>
      </c>
      <c r="D442" s="194" t="s">
        <v>781</v>
      </c>
      <c r="E442" s="192">
        <v>260</v>
      </c>
      <c r="F442" s="213"/>
      <c r="G442" s="241" t="s">
        <v>100</v>
      </c>
      <c r="H442" s="195">
        <v>21.1</v>
      </c>
    </row>
    <row r="443" spans="1:14" ht="15">
      <c r="A443" s="192">
        <v>8804</v>
      </c>
      <c r="B443" s="193" t="s">
        <v>976</v>
      </c>
      <c r="C443" s="193" t="s">
        <v>981</v>
      </c>
      <c r="D443" s="194" t="s">
        <v>781</v>
      </c>
      <c r="E443" s="192">
        <v>300</v>
      </c>
      <c r="F443" s="213"/>
      <c r="G443" s="241" t="s">
        <v>100</v>
      </c>
      <c r="H443" s="195">
        <v>23.22</v>
      </c>
    </row>
    <row r="444" spans="1:14" ht="15">
      <c r="A444" s="192">
        <v>8805</v>
      </c>
      <c r="B444" s="193" t="s">
        <v>976</v>
      </c>
      <c r="C444" s="193" t="s">
        <v>982</v>
      </c>
      <c r="D444" s="194" t="s">
        <v>781</v>
      </c>
      <c r="E444" s="192">
        <v>300</v>
      </c>
      <c r="F444" s="213"/>
      <c r="G444" s="194" t="s">
        <v>100</v>
      </c>
      <c r="H444" s="239">
        <v>24.85</v>
      </c>
    </row>
    <row r="445" spans="1:14" ht="15">
      <c r="A445" s="192">
        <v>8806</v>
      </c>
      <c r="B445" s="193" t="s">
        <v>976</v>
      </c>
      <c r="C445" s="193" t="s">
        <v>983</v>
      </c>
      <c r="D445" s="194" t="s">
        <v>781</v>
      </c>
      <c r="E445" s="192">
        <v>165</v>
      </c>
      <c r="F445" s="213"/>
      <c r="G445" s="194" t="s">
        <v>100</v>
      </c>
      <c r="H445" s="195">
        <v>14.32</v>
      </c>
    </row>
    <row r="446" spans="1:14" ht="14.25">
      <c r="A446" s="192">
        <v>8807</v>
      </c>
      <c r="B446" s="193" t="s">
        <v>976</v>
      </c>
      <c r="C446" s="193" t="s">
        <v>983</v>
      </c>
      <c r="D446" s="194" t="s">
        <v>984</v>
      </c>
      <c r="E446" s="192">
        <v>285</v>
      </c>
      <c r="F446" s="193" t="s">
        <v>985</v>
      </c>
      <c r="G446" s="194" t="s">
        <v>100</v>
      </c>
      <c r="H446" s="195">
        <v>22.64</v>
      </c>
    </row>
    <row r="447" spans="1:14" ht="14.25">
      <c r="A447" s="192">
        <v>8808</v>
      </c>
      <c r="B447" s="193" t="s">
        <v>976</v>
      </c>
      <c r="C447" s="193" t="s">
        <v>979</v>
      </c>
      <c r="D447" s="194" t="s">
        <v>984</v>
      </c>
      <c r="E447" s="192">
        <v>340</v>
      </c>
      <c r="F447" s="193" t="s">
        <v>985</v>
      </c>
      <c r="G447" s="194" t="s">
        <v>100</v>
      </c>
      <c r="H447" s="195">
        <v>22.99</v>
      </c>
    </row>
    <row r="448" spans="1:14" ht="14.25">
      <c r="A448" s="192">
        <v>8809</v>
      </c>
      <c r="B448" s="193" t="s">
        <v>976</v>
      </c>
      <c r="C448" s="193" t="s">
        <v>980</v>
      </c>
      <c r="D448" s="194" t="s">
        <v>984</v>
      </c>
      <c r="E448" s="192">
        <v>360</v>
      </c>
      <c r="F448" s="193" t="s">
        <v>985</v>
      </c>
      <c r="G448" s="194" t="s">
        <v>100</v>
      </c>
      <c r="H448" s="195">
        <v>26.55</v>
      </c>
    </row>
    <row r="449" spans="1:8" ht="14.25">
      <c r="A449" s="192">
        <v>8810</v>
      </c>
      <c r="B449" s="193" t="s">
        <v>976</v>
      </c>
      <c r="C449" s="193" t="s">
        <v>981</v>
      </c>
      <c r="D449" s="194" t="s">
        <v>984</v>
      </c>
      <c r="E449" s="192">
        <v>362</v>
      </c>
      <c r="F449" s="193" t="s">
        <v>985</v>
      </c>
      <c r="G449" s="194" t="s">
        <v>100</v>
      </c>
      <c r="H449" s="195">
        <v>26.82</v>
      </c>
    </row>
    <row r="450" spans="1:8" ht="14.25">
      <c r="A450" s="192">
        <v>8811</v>
      </c>
      <c r="B450" s="193" t="s">
        <v>976</v>
      </c>
      <c r="C450" s="193" t="s">
        <v>982</v>
      </c>
      <c r="D450" s="194" t="s">
        <v>984</v>
      </c>
      <c r="E450" s="192">
        <v>362</v>
      </c>
      <c r="F450" s="193" t="s">
        <v>985</v>
      </c>
      <c r="G450" s="194" t="s">
        <v>100</v>
      </c>
      <c r="H450" s="195">
        <v>27.55</v>
      </c>
    </row>
    <row r="451" spans="1:8" ht="15">
      <c r="A451" s="192">
        <v>8820</v>
      </c>
      <c r="B451" s="193" t="s">
        <v>986</v>
      </c>
      <c r="C451" s="193" t="s">
        <v>987</v>
      </c>
      <c r="D451" s="213"/>
      <c r="E451" s="192">
        <v>0</v>
      </c>
      <c r="F451" s="213"/>
      <c r="G451" s="194" t="s">
        <v>100</v>
      </c>
      <c r="H451" s="195">
        <v>1.75</v>
      </c>
    </row>
    <row r="452" spans="1:8" ht="28.5">
      <c r="A452" s="192">
        <v>8821</v>
      </c>
      <c r="B452" s="193" t="s">
        <v>988</v>
      </c>
      <c r="C452" s="193" t="s">
        <v>989</v>
      </c>
      <c r="D452" s="213"/>
      <c r="E452" s="192">
        <v>0</v>
      </c>
      <c r="F452" s="213"/>
      <c r="G452" s="194" t="s">
        <v>100</v>
      </c>
      <c r="H452" s="195">
        <v>1.56</v>
      </c>
    </row>
    <row r="453" spans="1:8" ht="42.75">
      <c r="A453" s="197">
        <v>8822</v>
      </c>
      <c r="B453" s="198" t="s">
        <v>990</v>
      </c>
      <c r="C453" s="200" t="s">
        <v>991</v>
      </c>
      <c r="D453" s="213"/>
      <c r="E453" s="197">
        <v>230</v>
      </c>
      <c r="F453" s="213"/>
      <c r="G453" s="199" t="s">
        <v>100</v>
      </c>
      <c r="H453" s="201">
        <v>53.22</v>
      </c>
    </row>
    <row r="454" spans="1:8" ht="28.5">
      <c r="A454" s="192">
        <v>8823</v>
      </c>
      <c r="B454" s="193" t="s">
        <v>992</v>
      </c>
      <c r="C454" s="193" t="s">
        <v>993</v>
      </c>
      <c r="D454" s="213"/>
      <c r="E454" s="192">
        <v>700</v>
      </c>
      <c r="F454" s="213"/>
      <c r="G454" s="194" t="s">
        <v>100</v>
      </c>
      <c r="H454" s="195">
        <v>118.5</v>
      </c>
    </row>
    <row r="455" spans="1:8" ht="28.5">
      <c r="A455" s="192">
        <v>8824</v>
      </c>
      <c r="B455" s="193" t="s">
        <v>301</v>
      </c>
      <c r="C455" s="193" t="s">
        <v>994</v>
      </c>
      <c r="D455" s="213"/>
      <c r="E455" s="194" t="s">
        <v>995</v>
      </c>
      <c r="F455" s="213"/>
      <c r="G455" s="194" t="s">
        <v>100</v>
      </c>
      <c r="H455" s="195">
        <v>64.790000000000006</v>
      </c>
    </row>
    <row r="456" spans="1:8" ht="28.5">
      <c r="A456" s="192">
        <v>8825</v>
      </c>
      <c r="B456" s="193" t="s">
        <v>301</v>
      </c>
      <c r="C456" s="193" t="s">
        <v>996</v>
      </c>
      <c r="D456" s="213"/>
      <c r="E456" s="194" t="s">
        <v>997</v>
      </c>
      <c r="F456" s="213"/>
      <c r="G456" s="194" t="s">
        <v>100</v>
      </c>
      <c r="H456" s="195">
        <v>128.66999999999999</v>
      </c>
    </row>
    <row r="457" spans="1:8" ht="28.5">
      <c r="A457" s="192">
        <v>8840</v>
      </c>
      <c r="B457" s="193" t="s">
        <v>998</v>
      </c>
      <c r="C457" s="193" t="s">
        <v>999</v>
      </c>
      <c r="D457" s="194" t="s">
        <v>1000</v>
      </c>
      <c r="E457" s="194" t="s">
        <v>1001</v>
      </c>
      <c r="F457" s="213"/>
      <c r="G457" s="194" t="s">
        <v>100</v>
      </c>
      <c r="H457" s="195">
        <v>40.19</v>
      </c>
    </row>
    <row r="458" spans="1:8" ht="28.5">
      <c r="A458" s="197">
        <v>8841</v>
      </c>
      <c r="B458" s="198" t="s">
        <v>1002</v>
      </c>
      <c r="C458" s="193" t="s">
        <v>1003</v>
      </c>
      <c r="D458" s="213"/>
      <c r="E458" s="197">
        <v>200</v>
      </c>
      <c r="F458" s="213"/>
      <c r="G458" s="199" t="s">
        <v>100</v>
      </c>
      <c r="H458" s="201">
        <v>32.01</v>
      </c>
    </row>
    <row r="459" spans="1:8" ht="28.5">
      <c r="A459" s="192">
        <v>8842</v>
      </c>
      <c r="B459" s="193" t="s">
        <v>1004</v>
      </c>
      <c r="C459" s="193" t="s">
        <v>1005</v>
      </c>
      <c r="D459" s="213"/>
      <c r="E459" s="192">
        <v>0</v>
      </c>
      <c r="F459" s="193" t="s">
        <v>1006</v>
      </c>
      <c r="G459" s="194" t="s">
        <v>100</v>
      </c>
      <c r="H459" s="195">
        <v>14.73</v>
      </c>
    </row>
    <row r="460" spans="1:8" ht="28.5">
      <c r="A460" s="192">
        <v>8843</v>
      </c>
      <c r="B460" s="193" t="s">
        <v>1007</v>
      </c>
      <c r="C460" s="193" t="s">
        <v>1008</v>
      </c>
      <c r="D460" s="213"/>
      <c r="E460" s="192">
        <v>0</v>
      </c>
      <c r="F460" s="193" t="s">
        <v>1006</v>
      </c>
      <c r="G460" s="194" t="s">
        <v>100</v>
      </c>
      <c r="H460" s="195">
        <v>13.87</v>
      </c>
    </row>
    <row r="461" spans="1:8" ht="28.5">
      <c r="A461" s="192">
        <v>8844</v>
      </c>
      <c r="B461" s="193" t="s">
        <v>1009</v>
      </c>
      <c r="C461" s="193" t="s">
        <v>1010</v>
      </c>
      <c r="D461" s="194" t="s">
        <v>1011</v>
      </c>
      <c r="E461" s="192">
        <v>400</v>
      </c>
      <c r="F461" s="213"/>
      <c r="G461" s="194" t="s">
        <v>100</v>
      </c>
      <c r="H461" s="195">
        <v>86.1</v>
      </c>
    </row>
    <row r="462" spans="1:8" ht="28.5">
      <c r="A462" s="192">
        <v>8845</v>
      </c>
      <c r="B462" s="193" t="s">
        <v>1012</v>
      </c>
      <c r="C462" s="193" t="s">
        <v>1013</v>
      </c>
      <c r="D462" s="194" t="s">
        <v>1014</v>
      </c>
      <c r="E462" s="192">
        <v>340</v>
      </c>
      <c r="F462" s="213"/>
      <c r="G462" s="194" t="s">
        <v>100</v>
      </c>
      <c r="H462" s="195">
        <v>31.55</v>
      </c>
    </row>
    <row r="463" spans="1:8" ht="42.75">
      <c r="A463" s="197">
        <v>8846</v>
      </c>
      <c r="B463" s="198" t="s">
        <v>1012</v>
      </c>
      <c r="C463" s="200" t="s">
        <v>1015</v>
      </c>
      <c r="D463" s="199" t="s">
        <v>1014</v>
      </c>
      <c r="E463" s="197">
        <v>340</v>
      </c>
      <c r="F463" s="213"/>
      <c r="G463" s="199" t="s">
        <v>100</v>
      </c>
      <c r="H463" s="201">
        <v>20.329999999999998</v>
      </c>
    </row>
    <row r="464" spans="1:8" ht="42.75">
      <c r="A464" s="197">
        <v>8847</v>
      </c>
      <c r="B464" s="198" t="s">
        <v>1016</v>
      </c>
      <c r="C464" s="200" t="s">
        <v>1017</v>
      </c>
      <c r="D464" s="199" t="s">
        <v>1018</v>
      </c>
      <c r="E464" s="197">
        <v>0</v>
      </c>
      <c r="F464" s="198" t="s">
        <v>1006</v>
      </c>
      <c r="G464" s="199" t="s">
        <v>100</v>
      </c>
      <c r="H464" s="201">
        <v>31.69</v>
      </c>
    </row>
    <row r="465" spans="1:14" s="182" customFormat="1" ht="42.75">
      <c r="A465" s="197">
        <v>8848</v>
      </c>
      <c r="B465" s="198" t="s">
        <v>1016</v>
      </c>
      <c r="C465" s="200" t="s">
        <v>1019</v>
      </c>
      <c r="D465" s="213"/>
      <c r="E465" s="197">
        <v>310</v>
      </c>
      <c r="F465" s="213"/>
      <c r="G465" s="199" t="s">
        <v>100</v>
      </c>
      <c r="H465" s="201">
        <v>50.69</v>
      </c>
      <c r="I465" s="180"/>
      <c r="J465" s="180"/>
      <c r="K465" s="180"/>
      <c r="L465" s="180"/>
      <c r="M465" s="180"/>
      <c r="N465" s="180"/>
    </row>
    <row r="466" spans="1:14" ht="42.75">
      <c r="A466" s="197">
        <v>8849</v>
      </c>
      <c r="B466" s="198" t="s">
        <v>1009</v>
      </c>
      <c r="C466" s="200" t="s">
        <v>1020</v>
      </c>
      <c r="D466" s="213"/>
      <c r="E466" s="197">
        <v>280</v>
      </c>
      <c r="F466" s="198" t="s">
        <v>1021</v>
      </c>
      <c r="G466" s="199" t="s">
        <v>100</v>
      </c>
      <c r="H466" s="201">
        <v>55.37</v>
      </c>
    </row>
    <row r="467" spans="1:14" ht="28.5">
      <c r="A467" s="192">
        <v>8850</v>
      </c>
      <c r="B467" s="193" t="s">
        <v>1009</v>
      </c>
      <c r="C467" s="193" t="s">
        <v>1022</v>
      </c>
      <c r="D467" s="213"/>
      <c r="E467" s="192">
        <v>260</v>
      </c>
      <c r="F467" s="213"/>
      <c r="G467" s="194" t="s">
        <v>100</v>
      </c>
      <c r="H467" s="195">
        <v>47.12</v>
      </c>
    </row>
    <row r="468" spans="1:14" ht="28.5">
      <c r="A468" s="197">
        <v>8851</v>
      </c>
      <c r="B468" s="198" t="s">
        <v>1023</v>
      </c>
      <c r="C468" s="200" t="s">
        <v>1024</v>
      </c>
      <c r="D468" s="213"/>
      <c r="E468" s="197">
        <v>230</v>
      </c>
      <c r="F468" s="198" t="s">
        <v>1025</v>
      </c>
      <c r="G468" s="199" t="s">
        <v>100</v>
      </c>
      <c r="H468" s="201">
        <v>42.78</v>
      </c>
    </row>
    <row r="469" spans="1:14" ht="42.75">
      <c r="A469" s="197">
        <v>8852</v>
      </c>
      <c r="B469" s="198" t="s">
        <v>1009</v>
      </c>
      <c r="C469" s="200" t="s">
        <v>1026</v>
      </c>
      <c r="D469" s="213"/>
      <c r="E469" s="197">
        <v>410</v>
      </c>
      <c r="F469" s="213"/>
      <c r="G469" s="199" t="s">
        <v>100</v>
      </c>
      <c r="H469" s="201">
        <v>68.040000000000006</v>
      </c>
    </row>
    <row r="470" spans="1:14" ht="28.5">
      <c r="A470" s="197">
        <v>8853</v>
      </c>
      <c r="B470" s="198" t="s">
        <v>1009</v>
      </c>
      <c r="C470" s="198" t="s">
        <v>1027</v>
      </c>
      <c r="D470" s="213"/>
      <c r="E470" s="197">
        <v>410</v>
      </c>
      <c r="F470" s="213"/>
      <c r="G470" s="199" t="s">
        <v>100</v>
      </c>
      <c r="H470" s="201">
        <v>45.89</v>
      </c>
    </row>
    <row r="471" spans="1:14" ht="28.5">
      <c r="A471" s="192">
        <v>8854</v>
      </c>
      <c r="B471" s="193" t="s">
        <v>1028</v>
      </c>
      <c r="C471" s="193" t="s">
        <v>1029</v>
      </c>
      <c r="D471" s="213"/>
      <c r="E471" s="194" t="s">
        <v>1030</v>
      </c>
      <c r="F471" s="213"/>
      <c r="G471" s="194" t="s">
        <v>100</v>
      </c>
      <c r="H471" s="195">
        <v>98.84</v>
      </c>
    </row>
    <row r="472" spans="1:14" ht="42.75">
      <c r="A472" s="197">
        <v>8870</v>
      </c>
      <c r="B472" s="198" t="s">
        <v>1031</v>
      </c>
      <c r="C472" s="200" t="s">
        <v>1032</v>
      </c>
      <c r="D472" s="199" t="s">
        <v>1033</v>
      </c>
      <c r="E472" s="258">
        <v>13.5</v>
      </c>
      <c r="F472" s="213"/>
      <c r="G472" s="199" t="s">
        <v>100</v>
      </c>
      <c r="H472" s="201">
        <v>11.11</v>
      </c>
    </row>
    <row r="473" spans="1:14" ht="15">
      <c r="A473" s="192">
        <v>8871</v>
      </c>
      <c r="B473" s="193" t="s">
        <v>1031</v>
      </c>
      <c r="C473" s="193" t="s">
        <v>1034</v>
      </c>
      <c r="D473" s="213"/>
      <c r="E473" s="213"/>
      <c r="F473" s="213"/>
      <c r="G473" s="194" t="s">
        <v>100</v>
      </c>
      <c r="H473" s="195">
        <v>6.93</v>
      </c>
    </row>
    <row r="474" spans="1:14" ht="28.5">
      <c r="A474" s="192">
        <v>8872</v>
      </c>
      <c r="B474" s="193" t="s">
        <v>1035</v>
      </c>
      <c r="C474" s="193" t="s">
        <v>1036</v>
      </c>
      <c r="D474" s="194" t="s">
        <v>1037</v>
      </c>
      <c r="E474" s="194" t="s">
        <v>1038</v>
      </c>
      <c r="F474" s="213"/>
      <c r="G474" s="194" t="s">
        <v>100</v>
      </c>
      <c r="H474" s="195">
        <v>49.42</v>
      </c>
    </row>
    <row r="475" spans="1:14" ht="42.75">
      <c r="A475" s="197">
        <v>8900</v>
      </c>
      <c r="B475" s="198" t="s">
        <v>1039</v>
      </c>
      <c r="C475" s="200" t="s">
        <v>1040</v>
      </c>
      <c r="D475" s="213"/>
      <c r="E475" s="197">
        <v>420</v>
      </c>
      <c r="F475" s="213"/>
      <c r="G475" s="199" t="s">
        <v>100</v>
      </c>
      <c r="H475" s="201">
        <v>467</v>
      </c>
    </row>
    <row r="476" spans="1:14" ht="42.75">
      <c r="A476" s="197">
        <v>8901</v>
      </c>
      <c r="B476" s="198" t="s">
        <v>1039</v>
      </c>
      <c r="C476" s="200" t="s">
        <v>1041</v>
      </c>
      <c r="D476" s="213"/>
      <c r="E476" s="197">
        <v>420</v>
      </c>
      <c r="F476" s="213"/>
      <c r="G476" s="199" t="s">
        <v>100</v>
      </c>
      <c r="H476" s="201">
        <v>489</v>
      </c>
    </row>
    <row r="477" spans="1:14" ht="42.75">
      <c r="A477" s="197">
        <v>8902</v>
      </c>
      <c r="B477" s="198" t="s">
        <v>1039</v>
      </c>
      <c r="C477" s="200" t="s">
        <v>1042</v>
      </c>
      <c r="D477" s="213"/>
      <c r="E477" s="197">
        <v>650</v>
      </c>
      <c r="F477" s="198" t="s">
        <v>1043</v>
      </c>
      <c r="G477" s="199" t="s">
        <v>100</v>
      </c>
      <c r="H477" s="201">
        <v>575</v>
      </c>
    </row>
    <row r="478" spans="1:14" ht="28.5">
      <c r="A478" s="192">
        <v>8903</v>
      </c>
      <c r="B478" s="193" t="s">
        <v>1039</v>
      </c>
      <c r="C478" s="193" t="s">
        <v>1044</v>
      </c>
      <c r="D478" s="213"/>
      <c r="E478" s="192">
        <v>650</v>
      </c>
      <c r="F478" s="193" t="s">
        <v>1045</v>
      </c>
      <c r="G478" s="194" t="s">
        <v>100</v>
      </c>
      <c r="H478" s="195">
        <v>585.47</v>
      </c>
    </row>
    <row r="479" spans="1:14" ht="28.5">
      <c r="A479" s="197">
        <v>8904</v>
      </c>
      <c r="B479" s="198" t="s">
        <v>1039</v>
      </c>
      <c r="C479" s="193" t="s">
        <v>1046</v>
      </c>
      <c r="D479" s="213"/>
      <c r="E479" s="197">
        <v>450</v>
      </c>
      <c r="F479" s="198" t="s">
        <v>1047</v>
      </c>
      <c r="G479" s="199" t="s">
        <v>100</v>
      </c>
      <c r="H479" s="201">
        <v>763.3</v>
      </c>
    </row>
    <row r="480" spans="1:14" ht="28.5">
      <c r="A480" s="192">
        <v>8905</v>
      </c>
      <c r="B480" s="193" t="s">
        <v>1039</v>
      </c>
      <c r="C480" s="193" t="s">
        <v>1048</v>
      </c>
      <c r="D480" s="213"/>
      <c r="E480" s="192">
        <v>250</v>
      </c>
      <c r="F480" s="213"/>
      <c r="G480" s="194" t="s">
        <v>100</v>
      </c>
      <c r="H480" s="195">
        <v>625.35</v>
      </c>
    </row>
    <row r="481" spans="1:8" ht="15">
      <c r="A481" s="192">
        <v>8906</v>
      </c>
      <c r="B481" s="193" t="s">
        <v>1049</v>
      </c>
      <c r="C481" s="193" t="s">
        <v>1050</v>
      </c>
      <c r="D481" s="213"/>
      <c r="E481" s="192">
        <v>310</v>
      </c>
      <c r="F481" s="213"/>
      <c r="G481" s="194" t="s">
        <v>100</v>
      </c>
      <c r="H481" s="195">
        <v>476.6</v>
      </c>
    </row>
    <row r="482" spans="1:8" ht="42.75">
      <c r="A482" s="197">
        <v>8907</v>
      </c>
      <c r="B482" s="198" t="s">
        <v>1049</v>
      </c>
      <c r="C482" s="200" t="s">
        <v>1051</v>
      </c>
      <c r="D482" s="213"/>
      <c r="E482" s="197">
        <v>350</v>
      </c>
      <c r="F482" s="213"/>
      <c r="G482" s="199" t="s">
        <v>100</v>
      </c>
      <c r="H482" s="201">
        <v>507.2</v>
      </c>
    </row>
    <row r="483" spans="1:8" ht="28.5">
      <c r="A483" s="192">
        <v>8908</v>
      </c>
      <c r="B483" s="193" t="s">
        <v>1052</v>
      </c>
      <c r="C483" s="193" t="s">
        <v>1053</v>
      </c>
      <c r="D483" s="194" t="s">
        <v>1054</v>
      </c>
      <c r="E483" s="192">
        <v>1890</v>
      </c>
      <c r="F483" s="193" t="s">
        <v>1055</v>
      </c>
      <c r="G483" s="194" t="s">
        <v>100</v>
      </c>
      <c r="H483" s="216">
        <v>2974.45</v>
      </c>
    </row>
    <row r="484" spans="1:8" ht="28.5">
      <c r="A484" s="192">
        <v>8909</v>
      </c>
      <c r="B484" s="193" t="s">
        <v>1039</v>
      </c>
      <c r="C484" s="193" t="s">
        <v>1056</v>
      </c>
      <c r="D484" s="194" t="s">
        <v>1054</v>
      </c>
      <c r="E484" s="192">
        <v>1890</v>
      </c>
      <c r="F484" s="193" t="s">
        <v>1057</v>
      </c>
      <c r="G484" s="194" t="s">
        <v>100</v>
      </c>
      <c r="H484" s="216">
        <v>5559.04</v>
      </c>
    </row>
    <row r="485" spans="1:8" ht="28.5">
      <c r="A485" s="192">
        <v>8910</v>
      </c>
      <c r="B485" s="193" t="s">
        <v>1058</v>
      </c>
      <c r="C485" s="193" t="s">
        <v>1059</v>
      </c>
      <c r="D485" s="194" t="s">
        <v>1060</v>
      </c>
      <c r="E485" s="192">
        <v>2850</v>
      </c>
      <c r="F485" s="193" t="s">
        <v>1057</v>
      </c>
      <c r="G485" s="194" t="s">
        <v>100</v>
      </c>
      <c r="H485" s="216">
        <v>10857.5</v>
      </c>
    </row>
    <row r="486" spans="1:8" ht="28.5">
      <c r="A486" s="192">
        <v>8911</v>
      </c>
      <c r="B486" s="193" t="s">
        <v>1061</v>
      </c>
      <c r="C486" s="193" t="s">
        <v>1062</v>
      </c>
      <c r="D486" s="194" t="s">
        <v>1063</v>
      </c>
      <c r="E486" s="192">
        <v>675</v>
      </c>
      <c r="F486" s="193" t="s">
        <v>1064</v>
      </c>
      <c r="G486" s="194" t="s">
        <v>100</v>
      </c>
      <c r="H486" s="195">
        <v>620.38</v>
      </c>
    </row>
    <row r="487" spans="1:8" ht="28.5">
      <c r="A487" s="192">
        <v>8912</v>
      </c>
      <c r="B487" s="193" t="s">
        <v>1061</v>
      </c>
      <c r="C487" s="193" t="s">
        <v>1065</v>
      </c>
      <c r="D487" s="194" t="s">
        <v>1063</v>
      </c>
      <c r="E487" s="192">
        <v>420</v>
      </c>
      <c r="F487" s="193" t="s">
        <v>1064</v>
      </c>
      <c r="G487" s="194" t="s">
        <v>100</v>
      </c>
      <c r="H487" s="195">
        <v>607.91999999999996</v>
      </c>
    </row>
    <row r="488" spans="1:8" ht="15">
      <c r="A488" s="192">
        <v>8913</v>
      </c>
      <c r="B488" s="193" t="s">
        <v>1039</v>
      </c>
      <c r="C488" s="193" t="s">
        <v>1066</v>
      </c>
      <c r="D488" s="213"/>
      <c r="E488" s="192">
        <v>726</v>
      </c>
      <c r="F488" s="213"/>
      <c r="G488" s="194" t="s">
        <v>100</v>
      </c>
      <c r="H488" s="195">
        <v>570.24</v>
      </c>
    </row>
    <row r="489" spans="1:8" ht="28.5">
      <c r="A489" s="192">
        <v>8914</v>
      </c>
      <c r="B489" s="193" t="s">
        <v>1067</v>
      </c>
      <c r="C489" s="193" t="s">
        <v>1068</v>
      </c>
      <c r="D489" s="213"/>
      <c r="E489" s="192">
        <v>669</v>
      </c>
      <c r="F489" s="213"/>
      <c r="G489" s="194" t="s">
        <v>100</v>
      </c>
      <c r="H489" s="216">
        <v>1318.11</v>
      </c>
    </row>
    <row r="490" spans="1:8" ht="28.5">
      <c r="A490" s="192">
        <v>8915</v>
      </c>
      <c r="B490" s="193" t="s">
        <v>1069</v>
      </c>
      <c r="C490" s="193" t="s">
        <v>1070</v>
      </c>
      <c r="D490" s="213"/>
      <c r="E490" s="192">
        <v>850</v>
      </c>
      <c r="F490" s="213"/>
      <c r="G490" s="194" t="s">
        <v>100</v>
      </c>
      <c r="H490" s="195">
        <v>738.12</v>
      </c>
    </row>
    <row r="491" spans="1:8" ht="28.5">
      <c r="A491" s="192">
        <v>8916</v>
      </c>
      <c r="B491" s="193" t="s">
        <v>1069</v>
      </c>
      <c r="C491" s="193" t="s">
        <v>1071</v>
      </c>
      <c r="D491" s="213"/>
      <c r="E491" s="192">
        <v>550</v>
      </c>
      <c r="F491" s="213"/>
      <c r="G491" s="194" t="s">
        <v>100</v>
      </c>
      <c r="H491" s="216">
        <v>1108.33</v>
      </c>
    </row>
    <row r="492" spans="1:8" ht="15">
      <c r="A492" s="192">
        <v>8917</v>
      </c>
      <c r="B492" s="193" t="s">
        <v>1072</v>
      </c>
      <c r="C492" s="193" t="s">
        <v>1073</v>
      </c>
      <c r="D492" s="213"/>
      <c r="E492" s="192">
        <v>290</v>
      </c>
      <c r="F492" s="213"/>
      <c r="G492" s="194" t="s">
        <v>100</v>
      </c>
      <c r="H492" s="195">
        <v>466.67</v>
      </c>
    </row>
    <row r="493" spans="1:8" ht="42.75">
      <c r="A493" s="197">
        <v>8918</v>
      </c>
      <c r="B493" s="198" t="s">
        <v>1074</v>
      </c>
      <c r="C493" s="259" t="s">
        <v>1075</v>
      </c>
      <c r="D493" s="213"/>
      <c r="E493" s="197">
        <v>1100</v>
      </c>
      <c r="F493" s="200" t="s">
        <v>1076</v>
      </c>
      <c r="G493" s="199" t="s">
        <v>100</v>
      </c>
      <c r="H493" s="260">
        <v>1376.74</v>
      </c>
    </row>
    <row r="494" spans="1:8" ht="42.75">
      <c r="A494" s="197">
        <v>8943</v>
      </c>
      <c r="B494" s="198" t="s">
        <v>1077</v>
      </c>
      <c r="C494" s="198" t="s">
        <v>1078</v>
      </c>
      <c r="D494" s="213"/>
      <c r="E494" s="197">
        <v>30</v>
      </c>
      <c r="F494" s="200" t="s">
        <v>1079</v>
      </c>
      <c r="G494" s="199" t="s">
        <v>100</v>
      </c>
      <c r="H494" s="201">
        <v>20.16</v>
      </c>
    </row>
    <row r="495" spans="1:8" ht="42.75">
      <c r="A495" s="197">
        <v>8944</v>
      </c>
      <c r="B495" s="198" t="s">
        <v>1080</v>
      </c>
      <c r="C495" s="198" t="s">
        <v>1081</v>
      </c>
      <c r="D495" s="213"/>
      <c r="E495" s="213"/>
      <c r="F495" s="200" t="s">
        <v>1082</v>
      </c>
      <c r="G495" s="199" t="s">
        <v>100</v>
      </c>
      <c r="H495" s="201">
        <v>14.84</v>
      </c>
    </row>
    <row r="496" spans="1:8" ht="28.5">
      <c r="A496" s="192">
        <v>8945</v>
      </c>
      <c r="B496" s="193" t="s">
        <v>1083</v>
      </c>
      <c r="C496" s="193" t="s">
        <v>1084</v>
      </c>
      <c r="D496" s="194" t="s">
        <v>1085</v>
      </c>
      <c r="E496" s="213"/>
      <c r="F496" s="193" t="s">
        <v>1086</v>
      </c>
      <c r="G496" s="194" t="s">
        <v>100</v>
      </c>
      <c r="H496" s="195">
        <v>6.44</v>
      </c>
    </row>
  </sheetData>
  <autoFilter ref="A2:H465" xr:uid="{00000000-0009-0000-0000-00000C000000}">
    <sortState xmlns:xlrd2="http://schemas.microsoft.com/office/spreadsheetml/2017/richdata2" ref="A3:H465">
      <sortCondition ref="A2:A465"/>
    </sortState>
  </autoFilter>
  <mergeCells count="7">
    <mergeCell ref="A363:A367"/>
    <mergeCell ref="H395:H396"/>
    <mergeCell ref="I3:O19"/>
    <mergeCell ref="I20:O21"/>
    <mergeCell ref="A1:H1"/>
    <mergeCell ref="H108:H110"/>
    <mergeCell ref="A277:A279"/>
  </mergeCells>
  <hyperlinks>
    <hyperlink ref="D32" r:id="rId1" display="https://en.wikipedia.org/wiki/EcoBoost" xr:uid="{CB0D912D-C195-43B8-9100-C38AD9FE5226}"/>
  </hyperlinks>
  <pageMargins left="0.7" right="0.7" top="0.75" bottom="0.75" header="0.3" footer="0.3"/>
  <pageSetup scale="62" orientation="portrait" r:id="rId2"/>
  <colBreaks count="1" manualBreakCount="1">
    <brk id="9" max="1048575" man="1"/>
  </col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59999389629810485"/>
    <pageSetUpPr fitToPage="1"/>
  </sheetPr>
  <dimension ref="A1:K24"/>
  <sheetViews>
    <sheetView showGridLines="0" zoomScale="40" zoomScaleNormal="40" zoomScaleSheetLayoutView="40" zoomScalePageLayoutView="25" workbookViewId="0">
      <selection activeCell="W18" sqref="W18"/>
    </sheetView>
  </sheetViews>
  <sheetFormatPr defaultRowHeight="15"/>
  <cols>
    <col min="1" max="1" width="9.7109375" customWidth="1"/>
    <col min="2" max="2" width="5.5703125" customWidth="1"/>
    <col min="3" max="3" width="19.140625" customWidth="1"/>
    <col min="4" max="4" width="17.42578125" customWidth="1"/>
    <col min="5" max="5" width="14.42578125" customWidth="1"/>
    <col min="6" max="6" width="6.42578125" customWidth="1"/>
    <col min="7" max="7" width="14.28515625" customWidth="1"/>
    <col min="8" max="8" width="14.140625" style="7" customWidth="1"/>
    <col min="9" max="9" width="13" customWidth="1"/>
    <col min="10" max="10" width="12.140625" customWidth="1"/>
    <col min="11" max="11" width="15" customWidth="1"/>
    <col min="12" max="13" width="16.7109375" customWidth="1"/>
  </cols>
  <sheetData>
    <row r="1" spans="1:11" ht="27.75">
      <c r="A1" s="302" t="s">
        <v>35</v>
      </c>
      <c r="B1" s="303"/>
      <c r="C1" s="303"/>
      <c r="D1" s="303"/>
      <c r="E1" s="303"/>
      <c r="F1" s="303"/>
      <c r="G1" s="303"/>
      <c r="H1" s="303"/>
      <c r="I1" s="155"/>
      <c r="J1" s="296" t="str">
        <f>IF(Summary!I1=0,"",Summary!I1)</f>
        <v/>
      </c>
      <c r="K1" s="296"/>
    </row>
    <row r="2" spans="1:11" ht="30.75" customHeight="1">
      <c r="A2" s="304" t="str">
        <f>+Summary!A2</f>
        <v xml:space="preserve"> Applicant: </v>
      </c>
      <c r="B2" s="305"/>
      <c r="C2" s="305"/>
      <c r="D2" s="305"/>
      <c r="E2" s="306"/>
      <c r="F2" s="297" t="str">
        <f>+Summary!E2</f>
        <v xml:space="preserve">Activity: </v>
      </c>
      <c r="G2" s="297"/>
      <c r="H2" s="297"/>
      <c r="I2" s="297"/>
      <c r="J2" s="296" t="str">
        <f>+Summary!H2</f>
        <v xml:space="preserve"> Project Ref #: </v>
      </c>
      <c r="K2" s="296"/>
    </row>
    <row r="3" spans="1:11">
      <c r="A3" s="307"/>
      <c r="B3" s="308"/>
      <c r="C3" s="308"/>
      <c r="D3" s="308"/>
      <c r="E3" s="44"/>
      <c r="F3" s="45"/>
      <c r="G3" s="45"/>
      <c r="H3" s="46"/>
      <c r="I3" s="45"/>
      <c r="J3" s="44"/>
      <c r="K3" s="156"/>
    </row>
    <row r="4" spans="1:11" ht="21.75" customHeight="1">
      <c r="A4" s="157"/>
      <c r="B4" s="152"/>
      <c r="C4" s="299"/>
      <c r="D4" s="299"/>
      <c r="E4" s="299"/>
      <c r="F4" s="299"/>
      <c r="G4" s="299"/>
      <c r="H4" s="299"/>
      <c r="I4" s="299"/>
      <c r="J4" s="299"/>
      <c r="K4" s="300"/>
    </row>
    <row r="5" spans="1:11" s="7" customFormat="1" ht="27.75" customHeight="1">
      <c r="A5" s="158"/>
      <c r="B5" s="152"/>
      <c r="C5" s="152"/>
      <c r="D5" s="152"/>
      <c r="E5" s="291" t="s">
        <v>30</v>
      </c>
      <c r="F5" s="292"/>
      <c r="G5" s="301"/>
      <c r="H5" s="301"/>
      <c r="I5" s="299"/>
      <c r="J5" s="299"/>
      <c r="K5" s="300"/>
    </row>
    <row r="6" spans="1:11" ht="49.9" customHeight="1">
      <c r="A6" s="157"/>
      <c r="B6" s="152"/>
      <c r="C6" s="152"/>
      <c r="D6" s="152"/>
      <c r="E6" s="152"/>
      <c r="F6" s="152"/>
      <c r="G6" s="152"/>
      <c r="H6" s="128"/>
      <c r="I6" s="152"/>
      <c r="J6" s="152"/>
      <c r="K6" s="159"/>
    </row>
    <row r="7" spans="1:11" ht="2.4500000000000002" customHeight="1">
      <c r="A7" s="157"/>
      <c r="B7" s="152"/>
      <c r="C7" s="129"/>
      <c r="D7" s="129"/>
      <c r="E7" s="129"/>
      <c r="F7" s="129"/>
      <c r="G7" s="129"/>
      <c r="H7" s="130"/>
      <c r="I7" s="129"/>
      <c r="J7" s="129"/>
      <c r="K7" s="160"/>
    </row>
    <row r="8" spans="1:11" ht="30">
      <c r="A8" s="157"/>
      <c r="B8" s="152"/>
      <c r="C8" s="131"/>
      <c r="D8" s="131"/>
      <c r="E8" s="132" t="s">
        <v>31</v>
      </c>
      <c r="F8" s="131"/>
      <c r="G8" s="132" t="s">
        <v>32</v>
      </c>
      <c r="H8" s="133"/>
      <c r="I8" s="132" t="s">
        <v>33</v>
      </c>
      <c r="J8" s="131"/>
      <c r="K8" s="161"/>
    </row>
    <row r="9" spans="1:11" s="6" customFormat="1" ht="55.9" customHeight="1">
      <c r="A9" s="162"/>
      <c r="B9" s="293" t="s">
        <v>80</v>
      </c>
      <c r="C9" s="141" t="s">
        <v>65</v>
      </c>
      <c r="D9" s="131"/>
      <c r="E9" s="134"/>
      <c r="F9" s="131"/>
      <c r="G9" s="143" t="str">
        <f>IF((+E9/260)=0,"",E9/260)</f>
        <v/>
      </c>
      <c r="H9" s="130"/>
      <c r="I9" s="135"/>
      <c r="J9" s="135"/>
      <c r="K9" s="163"/>
    </row>
    <row r="10" spans="1:11" s="6" customFormat="1" ht="55.9" customHeight="1">
      <c r="A10" s="162"/>
      <c r="B10" s="294"/>
      <c r="C10" s="141" t="s">
        <v>66</v>
      </c>
      <c r="D10" s="131"/>
      <c r="E10" s="134"/>
      <c r="F10" s="131"/>
      <c r="G10" s="143" t="str">
        <f>IF((+E10/260)=0,"",E10/260)</f>
        <v/>
      </c>
      <c r="H10" s="130"/>
      <c r="I10" s="135"/>
      <c r="J10" s="135"/>
      <c r="K10" s="163"/>
    </row>
    <row r="11" spans="1:11" s="6" customFormat="1" ht="55.9" customHeight="1">
      <c r="A11" s="162"/>
      <c r="B11" s="295"/>
      <c r="C11" s="141" t="s">
        <v>67</v>
      </c>
      <c r="D11" s="131"/>
      <c r="E11" s="134"/>
      <c r="F11" s="131"/>
      <c r="G11" s="143" t="str">
        <f>IF((+E11/260)=0,"",E11/260)</f>
        <v/>
      </c>
      <c r="H11" s="130"/>
      <c r="I11" s="135"/>
      <c r="J11" s="135"/>
      <c r="K11" s="163"/>
    </row>
    <row r="12" spans="1:11" s="6" customFormat="1" ht="55.9" customHeight="1">
      <c r="A12" s="162"/>
      <c r="B12" s="152"/>
      <c r="C12" s="142" t="s">
        <v>60</v>
      </c>
      <c r="D12" s="131"/>
      <c r="E12" s="135"/>
      <c r="F12" s="131"/>
      <c r="G12" s="136">
        <v>6.2E-2</v>
      </c>
      <c r="H12" s="137" t="b">
        <v>1</v>
      </c>
      <c r="I12" s="143">
        <f>IF(H12,G12,"")</f>
        <v>6.2E-2</v>
      </c>
      <c r="J12" s="135"/>
      <c r="K12" s="163"/>
    </row>
    <row r="13" spans="1:11" s="6" customFormat="1" ht="55.9" customHeight="1">
      <c r="A13" s="157"/>
      <c r="B13" s="152"/>
      <c r="C13" s="142" t="s">
        <v>61</v>
      </c>
      <c r="D13" s="131"/>
      <c r="E13" s="135"/>
      <c r="F13" s="131"/>
      <c r="G13" s="136">
        <v>1.4500000000000001E-2</v>
      </c>
      <c r="H13" s="137" t="b">
        <v>1</v>
      </c>
      <c r="I13" s="143">
        <f>IF(H13,G13,"")</f>
        <v>1.4500000000000001E-2</v>
      </c>
      <c r="J13" s="135"/>
      <c r="K13" s="163"/>
    </row>
    <row r="14" spans="1:11" s="6" customFormat="1" ht="55.9" customHeight="1">
      <c r="A14" s="162"/>
      <c r="B14" s="293" t="s">
        <v>64</v>
      </c>
      <c r="C14" s="141" t="s">
        <v>63</v>
      </c>
      <c r="D14" s="131"/>
      <c r="E14" s="153"/>
      <c r="F14" s="131"/>
      <c r="G14" s="143" t="str">
        <f t="shared" ref="G14:G19" si="0">IFERROR(IF((+E14/$G$5)=0,"",E14/$G$5),"")</f>
        <v/>
      </c>
      <c r="H14" s="137" t="b">
        <v>0</v>
      </c>
      <c r="I14" s="143" t="str">
        <f>IF(H14,G14,"")</f>
        <v/>
      </c>
      <c r="J14" s="135"/>
      <c r="K14" s="163"/>
    </row>
    <row r="15" spans="1:11" s="6" customFormat="1" ht="55.9" customHeight="1">
      <c r="A15" s="162"/>
      <c r="B15" s="294"/>
      <c r="C15" s="141" t="s">
        <v>68</v>
      </c>
      <c r="D15" s="131"/>
      <c r="E15" s="153"/>
      <c r="F15" s="131"/>
      <c r="G15" s="143" t="str">
        <f t="shared" si="0"/>
        <v/>
      </c>
      <c r="H15" s="137" t="b">
        <v>0</v>
      </c>
      <c r="I15" s="143" t="str">
        <f>IF(H15,G15,"")</f>
        <v/>
      </c>
      <c r="J15" s="135"/>
      <c r="K15" s="163"/>
    </row>
    <row r="16" spans="1:11" s="6" customFormat="1" ht="55.9" customHeight="1">
      <c r="A16" s="162"/>
      <c r="B16" s="294"/>
      <c r="C16" s="141" t="s">
        <v>69</v>
      </c>
      <c r="D16" s="131"/>
      <c r="E16" s="153"/>
      <c r="F16" s="131"/>
      <c r="G16" s="143" t="str">
        <f t="shared" si="0"/>
        <v/>
      </c>
      <c r="H16" s="137" t="b">
        <v>0</v>
      </c>
      <c r="I16" s="143" t="str">
        <f>IF(H16,G16,"")</f>
        <v/>
      </c>
      <c r="J16" s="135"/>
      <c r="K16" s="163"/>
    </row>
    <row r="17" spans="1:11" s="6" customFormat="1" ht="55.9" customHeight="1">
      <c r="A17" s="162"/>
      <c r="B17" s="294"/>
      <c r="C17" s="141" t="s">
        <v>70</v>
      </c>
      <c r="D17" s="131"/>
      <c r="E17" s="153"/>
      <c r="F17" s="131"/>
      <c r="G17" s="143" t="str">
        <f t="shared" si="0"/>
        <v/>
      </c>
      <c r="H17" s="130"/>
      <c r="I17" s="143"/>
      <c r="J17" s="135"/>
      <c r="K17" s="163"/>
    </row>
    <row r="18" spans="1:11" s="6" customFormat="1" ht="55.9" customHeight="1">
      <c r="A18" s="162"/>
      <c r="B18" s="295"/>
      <c r="C18" s="141" t="s">
        <v>71</v>
      </c>
      <c r="D18" s="131"/>
      <c r="E18" s="153"/>
      <c r="F18" s="131"/>
      <c r="G18" s="143" t="str">
        <f t="shared" si="0"/>
        <v/>
      </c>
      <c r="H18" s="130"/>
      <c r="I18" s="143"/>
      <c r="J18" s="135"/>
      <c r="K18" s="163"/>
    </row>
    <row r="19" spans="1:11" s="6" customFormat="1" ht="55.9" customHeight="1">
      <c r="A19" s="162"/>
      <c r="B19" s="131"/>
      <c r="C19" s="141" t="s">
        <v>81</v>
      </c>
      <c r="D19" s="154" t="s">
        <v>62</v>
      </c>
      <c r="E19" s="153"/>
      <c r="F19" s="131"/>
      <c r="G19" s="143" t="str">
        <f t="shared" si="0"/>
        <v/>
      </c>
      <c r="H19" s="130"/>
      <c r="I19" s="143"/>
      <c r="J19" s="135"/>
      <c r="K19" s="163"/>
    </row>
    <row r="20" spans="1:11" s="6" customFormat="1" ht="55.9" customHeight="1">
      <c r="A20" s="162"/>
      <c r="B20" s="152"/>
      <c r="C20" s="135"/>
      <c r="D20" s="135"/>
      <c r="E20" s="138"/>
      <c r="F20" s="131"/>
      <c r="G20" s="139"/>
      <c r="H20" s="130"/>
      <c r="I20" s="139"/>
      <c r="J20" s="135"/>
      <c r="K20" s="163"/>
    </row>
    <row r="21" spans="1:11" s="6" customFormat="1" ht="55.9" customHeight="1">
      <c r="A21" s="162"/>
      <c r="B21" s="152"/>
      <c r="C21" s="144" t="s">
        <v>34</v>
      </c>
      <c r="D21" s="135"/>
      <c r="E21" s="138" t="s">
        <v>36</v>
      </c>
      <c r="F21" s="131"/>
      <c r="G21" s="143">
        <f>SUM(G9:G19)</f>
        <v>7.6499999999999999E-2</v>
      </c>
      <c r="H21" s="135"/>
      <c r="I21" s="143">
        <f>SUM(I12:I19)</f>
        <v>7.6499999999999999E-2</v>
      </c>
      <c r="J21" s="135"/>
      <c r="K21" s="163"/>
    </row>
    <row r="22" spans="1:11" s="6" customFormat="1" ht="55.9" customHeight="1">
      <c r="A22" s="162"/>
      <c r="B22" s="152"/>
      <c r="C22" s="140"/>
      <c r="D22" s="135"/>
      <c r="E22" s="138"/>
      <c r="F22" s="131"/>
      <c r="G22" s="139"/>
      <c r="H22" s="130"/>
      <c r="I22" s="139"/>
      <c r="J22" s="135"/>
      <c r="K22" s="163"/>
    </row>
    <row r="23" spans="1:11" ht="30.75" customHeight="1">
      <c r="A23" s="285" t="s">
        <v>8</v>
      </c>
      <c r="B23" s="286"/>
      <c r="C23" s="286"/>
      <c r="D23" s="286"/>
      <c r="E23" s="286"/>
      <c r="F23" s="286"/>
      <c r="G23" s="286"/>
      <c r="H23" s="286"/>
      <c r="I23" s="286"/>
      <c r="J23" s="286"/>
      <c r="K23" s="287"/>
    </row>
    <row r="24" spans="1:11" ht="59.45" customHeight="1">
      <c r="A24" s="288" t="s">
        <v>9</v>
      </c>
      <c r="B24" s="289"/>
      <c r="C24" s="289"/>
      <c r="D24" s="289"/>
      <c r="E24" s="289"/>
      <c r="F24" s="289"/>
      <c r="G24" s="289"/>
      <c r="H24" s="290"/>
      <c r="I24" s="298" t="s">
        <v>10</v>
      </c>
      <c r="J24" s="298"/>
      <c r="K24" s="298"/>
    </row>
  </sheetData>
  <protectedRanges>
    <protectedRange algorithmName="SHA-512" hashValue="0CuqSmhTGuYZdn4Szli2nRmu9fKB3vFCCws03vhVzM4fVIsv2M4UY8shnuc4bkU1kEF6anvSx+ygW/WG/E/yWQ==" saltValue="gXlV+n9FQ4dh+VBR0U8TzA==" spinCount="100000" sqref="C3:D6 H3:K6 E3:G4 E6:G6 E5:F5 A1 D1:J1 B3:B22" name="Range1"/>
  </protectedRanges>
  <mergeCells count="15">
    <mergeCell ref="A23:K23"/>
    <mergeCell ref="A24:H24"/>
    <mergeCell ref="E5:F5"/>
    <mergeCell ref="B9:B11"/>
    <mergeCell ref="J1:K1"/>
    <mergeCell ref="J2:K2"/>
    <mergeCell ref="F2:I2"/>
    <mergeCell ref="I24:K24"/>
    <mergeCell ref="C4:K4"/>
    <mergeCell ref="G5:H5"/>
    <mergeCell ref="I5:K5"/>
    <mergeCell ref="B14:B18"/>
    <mergeCell ref="A1:H1"/>
    <mergeCell ref="A2:E2"/>
    <mergeCell ref="A3:D3"/>
  </mergeCells>
  <printOptions horizontalCentered="1"/>
  <pageMargins left="0.7" right="0.7" top="0.75" bottom="0.75" header="0.3" footer="0.3"/>
  <pageSetup scale="64" orientation="portrait" r:id="rId1"/>
  <headerFooter>
    <oddFooter>&amp;CPage &amp;P of &amp;N&amp;R&amp;G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37" r:id="rId5" name="Check Box 1">
              <controlPr defaultSize="0" autoFill="0" autoLine="0" autoPict="0">
                <anchor moveWithCells="1">
                  <from>
                    <xdr:col>7</xdr:col>
                    <xdr:colOff>85725</xdr:colOff>
                    <xdr:row>11</xdr:row>
                    <xdr:rowOff>228600</xdr:rowOff>
                  </from>
                  <to>
                    <xdr:col>7</xdr:col>
                    <xdr:colOff>876300</xdr:colOff>
                    <xdr:row>11</xdr:row>
                    <xdr:rowOff>457200</xdr:rowOff>
                  </to>
                </anchor>
              </controlPr>
            </control>
          </mc:Choice>
        </mc:AlternateContent>
        <mc:AlternateContent xmlns:mc="http://schemas.openxmlformats.org/markup-compatibility/2006">
          <mc:Choice Requires="x14">
            <control shapeId="14338" r:id="rId6" name="Check Box 2">
              <controlPr defaultSize="0" autoFill="0" autoLine="0" autoPict="0">
                <anchor moveWithCells="1">
                  <from>
                    <xdr:col>7</xdr:col>
                    <xdr:colOff>76200</xdr:colOff>
                    <xdr:row>12</xdr:row>
                    <xdr:rowOff>219075</xdr:rowOff>
                  </from>
                  <to>
                    <xdr:col>7</xdr:col>
                    <xdr:colOff>866775</xdr:colOff>
                    <xdr:row>12</xdr:row>
                    <xdr:rowOff>457200</xdr:rowOff>
                  </to>
                </anchor>
              </controlPr>
            </control>
          </mc:Choice>
        </mc:AlternateContent>
        <mc:AlternateContent xmlns:mc="http://schemas.openxmlformats.org/markup-compatibility/2006">
          <mc:Choice Requires="x14">
            <control shapeId="14339" r:id="rId7" name="Check Box 3">
              <controlPr defaultSize="0" autoFill="0" autoLine="0" autoPict="0">
                <anchor moveWithCells="1">
                  <from>
                    <xdr:col>7</xdr:col>
                    <xdr:colOff>85725</xdr:colOff>
                    <xdr:row>13</xdr:row>
                    <xdr:rowOff>219075</xdr:rowOff>
                  </from>
                  <to>
                    <xdr:col>7</xdr:col>
                    <xdr:colOff>876300</xdr:colOff>
                    <xdr:row>13</xdr:row>
                    <xdr:rowOff>457200</xdr:rowOff>
                  </to>
                </anchor>
              </controlPr>
            </control>
          </mc:Choice>
        </mc:AlternateContent>
        <mc:AlternateContent xmlns:mc="http://schemas.openxmlformats.org/markup-compatibility/2006">
          <mc:Choice Requires="x14">
            <control shapeId="14340" r:id="rId8" name="Check Box 4">
              <controlPr defaultSize="0" autoFill="0" autoLine="0" autoPict="0">
                <anchor moveWithCells="1">
                  <from>
                    <xdr:col>7</xdr:col>
                    <xdr:colOff>104775</xdr:colOff>
                    <xdr:row>14</xdr:row>
                    <xdr:rowOff>238125</xdr:rowOff>
                  </from>
                  <to>
                    <xdr:col>7</xdr:col>
                    <xdr:colOff>885825</xdr:colOff>
                    <xdr:row>14</xdr:row>
                    <xdr:rowOff>476250</xdr:rowOff>
                  </to>
                </anchor>
              </controlPr>
            </control>
          </mc:Choice>
        </mc:AlternateContent>
        <mc:AlternateContent xmlns:mc="http://schemas.openxmlformats.org/markup-compatibility/2006">
          <mc:Choice Requires="x14">
            <control shapeId="14341" r:id="rId9" name="Check Box 5">
              <controlPr defaultSize="0" autoFill="0" autoLine="0" autoPict="0">
                <anchor moveWithCells="1">
                  <from>
                    <xdr:col>7</xdr:col>
                    <xdr:colOff>114300</xdr:colOff>
                    <xdr:row>15</xdr:row>
                    <xdr:rowOff>228600</xdr:rowOff>
                  </from>
                  <to>
                    <xdr:col>7</xdr:col>
                    <xdr:colOff>895350</xdr:colOff>
                    <xdr:row>15</xdr:row>
                    <xdr:rowOff>457200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59999389629810485"/>
  </sheetPr>
  <dimension ref="A1:AO54"/>
  <sheetViews>
    <sheetView showGridLines="0" zoomScale="50" zoomScaleNormal="50" zoomScaleSheetLayoutView="40" zoomScalePageLayoutView="70" workbookViewId="0">
      <selection activeCell="B7" sqref="B7:B9"/>
    </sheetView>
  </sheetViews>
  <sheetFormatPr defaultRowHeight="15"/>
  <cols>
    <col min="1" max="1" width="2.7109375" customWidth="1"/>
    <col min="2" max="2" width="30.7109375" customWidth="1"/>
    <col min="3" max="3" width="9" style="26" customWidth="1"/>
    <col min="4" max="4" width="13.5703125" style="25" customWidth="1"/>
    <col min="5" max="5" width="5.7109375" customWidth="1"/>
    <col min="6" max="6" width="5.5703125" customWidth="1"/>
    <col min="7" max="25" width="5.7109375" customWidth="1"/>
    <col min="26" max="26" width="10.7109375" customWidth="1"/>
    <col min="27" max="27" width="10.7109375" style="26" customWidth="1"/>
    <col min="28" max="30" width="10.7109375" customWidth="1"/>
  </cols>
  <sheetData>
    <row r="1" spans="1:41" ht="28.35" customHeight="1" thickBot="1">
      <c r="A1" s="318" t="s">
        <v>12</v>
      </c>
      <c r="B1" s="318"/>
      <c r="C1" s="318"/>
      <c r="D1" s="318"/>
      <c r="E1" s="318"/>
      <c r="F1" s="318"/>
      <c r="G1" s="318"/>
      <c r="H1" s="318"/>
      <c r="I1" s="318"/>
      <c r="J1" s="2"/>
      <c r="K1" s="2"/>
      <c r="L1" s="2"/>
      <c r="M1" s="2"/>
      <c r="N1" s="2"/>
      <c r="O1" s="2"/>
      <c r="P1" s="2"/>
      <c r="Q1" s="2"/>
      <c r="R1" s="2"/>
      <c r="S1" s="2"/>
      <c r="T1" s="2"/>
      <c r="U1" s="2"/>
      <c r="V1" s="2"/>
      <c r="W1" s="2"/>
      <c r="X1" s="2"/>
      <c r="Y1" s="2"/>
      <c r="Z1" s="3"/>
      <c r="AA1" s="47"/>
      <c r="AB1" s="48"/>
      <c r="AC1" s="311" t="str">
        <f>IF(Summary!I1=0,"",Summary!I1)</f>
        <v/>
      </c>
      <c r="AD1" s="311"/>
    </row>
    <row r="2" spans="1:41" s="12" customFormat="1" ht="28.35" customHeight="1" thickBot="1">
      <c r="A2" s="317" t="str">
        <f>+Summary!A2</f>
        <v xml:space="preserve"> Applicant: </v>
      </c>
      <c r="B2" s="317"/>
      <c r="C2" s="317"/>
      <c r="D2" s="317"/>
      <c r="E2" s="317"/>
      <c r="F2" s="317"/>
      <c r="G2" s="319" t="str">
        <f>+Summary!E2</f>
        <v xml:space="preserve">Activity: </v>
      </c>
      <c r="H2" s="319"/>
      <c r="I2" s="319"/>
      <c r="J2" s="319"/>
      <c r="K2" s="319"/>
      <c r="L2" s="319"/>
      <c r="M2" s="319"/>
      <c r="N2" s="319"/>
      <c r="O2" s="319"/>
      <c r="P2" s="319"/>
      <c r="Q2" s="319"/>
      <c r="R2" s="319"/>
      <c r="S2" s="319"/>
      <c r="T2" s="319"/>
      <c r="U2" s="319"/>
      <c r="V2" s="319"/>
      <c r="W2" s="319"/>
      <c r="X2" s="319"/>
      <c r="Y2" s="319"/>
      <c r="Z2" s="319"/>
      <c r="AA2" s="319"/>
      <c r="AB2" s="317" t="str">
        <f>+Summary!H2</f>
        <v xml:space="preserve"> Project Ref #: </v>
      </c>
      <c r="AC2" s="317"/>
      <c r="AD2" s="317"/>
    </row>
    <row r="3" spans="1:41" ht="5.0999999999999996" customHeight="1" thickBot="1">
      <c r="A3" s="49"/>
      <c r="B3" s="50"/>
      <c r="C3" s="51"/>
      <c r="D3" s="52"/>
      <c r="E3" s="53"/>
      <c r="F3" s="53"/>
      <c r="G3" s="53"/>
      <c r="H3" s="53"/>
      <c r="I3" s="53"/>
      <c r="J3" s="53"/>
      <c r="K3" s="53"/>
      <c r="L3" s="53"/>
      <c r="M3" s="53"/>
      <c r="N3" s="53"/>
      <c r="O3" s="53"/>
      <c r="P3" s="53"/>
      <c r="Q3" s="53"/>
      <c r="R3" s="53"/>
      <c r="S3" s="53"/>
      <c r="T3" s="53"/>
      <c r="U3" s="53"/>
      <c r="V3" s="53"/>
      <c r="W3" s="53"/>
      <c r="X3" s="53"/>
      <c r="Y3" s="53"/>
      <c r="Z3" s="53"/>
      <c r="AA3" s="54"/>
      <c r="AB3" s="53"/>
      <c r="AC3" s="55"/>
      <c r="AD3" s="56" t="s">
        <v>0</v>
      </c>
    </row>
    <row r="4" spans="1:41" s="4" customFormat="1" ht="30" customHeight="1" thickBot="1">
      <c r="A4" s="320" t="s">
        <v>49</v>
      </c>
      <c r="B4" s="321"/>
      <c r="C4" s="326" t="s">
        <v>51</v>
      </c>
      <c r="D4" s="309" t="s">
        <v>48</v>
      </c>
      <c r="E4" s="312" t="s">
        <v>40</v>
      </c>
      <c r="F4" s="313"/>
      <c r="G4" s="313"/>
      <c r="H4" s="313"/>
      <c r="I4" s="313"/>
      <c r="J4" s="313"/>
      <c r="K4" s="313"/>
      <c r="L4" s="313"/>
      <c r="M4" s="313"/>
      <c r="N4" s="313"/>
      <c r="O4" s="313"/>
      <c r="P4" s="313"/>
      <c r="Q4" s="313"/>
      <c r="R4" s="313"/>
      <c r="S4" s="313"/>
      <c r="T4" s="313"/>
      <c r="U4" s="313"/>
      <c r="V4" s="313"/>
      <c r="W4" s="313"/>
      <c r="X4" s="313"/>
      <c r="Y4" s="314"/>
      <c r="Z4" s="324" t="e">
        <v>#VALUE!</v>
      </c>
      <c r="AA4" s="326" t="s">
        <v>13</v>
      </c>
      <c r="AB4" s="309" t="s">
        <v>14</v>
      </c>
      <c r="AC4" s="309" t="s">
        <v>15</v>
      </c>
      <c r="AD4" s="315" t="s">
        <v>6</v>
      </c>
      <c r="AF4" s="331" t="s">
        <v>1090</v>
      </c>
      <c r="AG4" s="332"/>
      <c r="AH4" s="332"/>
      <c r="AI4" s="332"/>
      <c r="AJ4" s="333"/>
    </row>
    <row r="5" spans="1:41" s="4" customFormat="1" ht="64.349999999999994" customHeight="1" thickBot="1">
      <c r="A5" s="322"/>
      <c r="B5" s="323"/>
      <c r="C5" s="327"/>
      <c r="D5" s="310"/>
      <c r="E5" s="34"/>
      <c r="F5" s="33" t="str">
        <f>IF(E5="","",E5+1)</f>
        <v/>
      </c>
      <c r="G5" s="33" t="str">
        <f>IF(F5="","",F5+1)</f>
        <v/>
      </c>
      <c r="H5" s="33" t="str">
        <f>IF(G5="","",G5+1)</f>
        <v/>
      </c>
      <c r="I5" s="33" t="str">
        <f>IF(H5="","",H5+1)</f>
        <v/>
      </c>
      <c r="J5" s="33" t="str">
        <f t="shared" ref="J5:X5" si="0">IF(I5="","",I5+1)</f>
        <v/>
      </c>
      <c r="K5" s="33" t="str">
        <f t="shared" si="0"/>
        <v/>
      </c>
      <c r="L5" s="33" t="str">
        <f t="shared" si="0"/>
        <v/>
      </c>
      <c r="M5" s="33" t="str">
        <f t="shared" si="0"/>
        <v/>
      </c>
      <c r="N5" s="33" t="str">
        <f t="shared" si="0"/>
        <v/>
      </c>
      <c r="O5" s="33" t="str">
        <f t="shared" si="0"/>
        <v/>
      </c>
      <c r="P5" s="33" t="str">
        <f t="shared" si="0"/>
        <v/>
      </c>
      <c r="Q5" s="33" t="str">
        <f t="shared" si="0"/>
        <v/>
      </c>
      <c r="R5" s="33" t="str">
        <f t="shared" si="0"/>
        <v/>
      </c>
      <c r="S5" s="33" t="str">
        <f t="shared" si="0"/>
        <v/>
      </c>
      <c r="T5" s="33" t="str">
        <f t="shared" si="0"/>
        <v/>
      </c>
      <c r="U5" s="33" t="str">
        <f t="shared" si="0"/>
        <v/>
      </c>
      <c r="V5" s="33" t="str">
        <f t="shared" si="0"/>
        <v/>
      </c>
      <c r="W5" s="33" t="str">
        <f t="shared" si="0"/>
        <v/>
      </c>
      <c r="X5" s="33" t="str">
        <f t="shared" si="0"/>
        <v/>
      </c>
      <c r="Y5" s="33" t="str">
        <f>IF(X5="","",X5+1)</f>
        <v/>
      </c>
      <c r="Z5" s="325"/>
      <c r="AA5" s="327"/>
      <c r="AB5" s="310"/>
      <c r="AC5" s="310"/>
      <c r="AD5" s="316"/>
      <c r="AF5" s="334"/>
      <c r="AG5" s="335"/>
      <c r="AH5" s="335"/>
      <c r="AI5" s="335"/>
      <c r="AJ5" s="336"/>
    </row>
    <row r="6" spans="1:41" s="4" customFormat="1" ht="5.0999999999999996" customHeight="1" thickBot="1">
      <c r="A6" s="57"/>
      <c r="B6" s="58"/>
      <c r="C6" s="59"/>
      <c r="D6" s="60"/>
      <c r="E6" s="39"/>
      <c r="F6" s="39"/>
      <c r="G6" s="39"/>
      <c r="H6" s="39"/>
      <c r="I6" s="39"/>
      <c r="J6" s="39"/>
      <c r="K6" s="39"/>
      <c r="L6" s="39"/>
      <c r="M6" s="39"/>
      <c r="N6" s="39"/>
      <c r="O6" s="39"/>
      <c r="P6" s="39"/>
      <c r="Q6" s="39"/>
      <c r="R6" s="39"/>
      <c r="S6" s="39"/>
      <c r="T6" s="39"/>
      <c r="U6" s="39"/>
      <c r="V6" s="39"/>
      <c r="W6" s="39"/>
      <c r="X6" s="39"/>
      <c r="Y6" s="39"/>
      <c r="Z6" s="39"/>
      <c r="AA6" s="61"/>
      <c r="AB6" s="39"/>
      <c r="AC6" s="39"/>
      <c r="AD6" s="62"/>
    </row>
    <row r="7" spans="1:41" s="1" customFormat="1" ht="27" customHeight="1">
      <c r="A7" s="352"/>
      <c r="B7" s="355"/>
      <c r="C7" s="346"/>
      <c r="D7" s="35">
        <v>1</v>
      </c>
      <c r="E7" s="14"/>
      <c r="F7" s="14"/>
      <c r="G7" s="14"/>
      <c r="H7" s="14"/>
      <c r="I7" s="15"/>
      <c r="J7" s="14"/>
      <c r="K7" s="14"/>
      <c r="L7" s="14"/>
      <c r="M7" s="14"/>
      <c r="N7" s="14"/>
      <c r="O7" s="14"/>
      <c r="P7" s="14"/>
      <c r="Q7" s="14"/>
      <c r="R7" s="14"/>
      <c r="S7" s="14"/>
      <c r="T7" s="14"/>
      <c r="U7" s="14"/>
      <c r="V7" s="14"/>
      <c r="W7" s="14"/>
      <c r="X7" s="14"/>
      <c r="Y7" s="16"/>
      <c r="Z7" s="11">
        <f>SUM(E7:Y7)</f>
        <v>0</v>
      </c>
      <c r="AA7" s="36">
        <f>D7*C7</f>
        <v>0</v>
      </c>
      <c r="AB7" s="27">
        <f>+Fringe!$G$21</f>
        <v>7.6499999999999999E-2</v>
      </c>
      <c r="AC7" s="30">
        <f>AA7+(AB7*AA7)*D7</f>
        <v>0</v>
      </c>
      <c r="AD7" s="30">
        <f t="shared" ref="AD7:AD30" si="1">AC7*Z7</f>
        <v>0</v>
      </c>
      <c r="AF7" s="1" t="s">
        <v>16</v>
      </c>
    </row>
    <row r="8" spans="1:41" s="1" customFormat="1" ht="33" customHeight="1">
      <c r="A8" s="353"/>
      <c r="B8" s="356"/>
      <c r="C8" s="347"/>
      <c r="D8" s="23">
        <v>1.5</v>
      </c>
      <c r="E8" s="13"/>
      <c r="F8" s="13"/>
      <c r="G8" s="13"/>
      <c r="H8" s="13"/>
      <c r="I8" s="13"/>
      <c r="J8" s="13"/>
      <c r="K8" s="13"/>
      <c r="L8" s="13"/>
      <c r="M8" s="13"/>
      <c r="N8" s="13"/>
      <c r="O8" s="13"/>
      <c r="P8" s="13"/>
      <c r="Q8" s="13"/>
      <c r="R8" s="13"/>
      <c r="S8" s="13"/>
      <c r="T8" s="13"/>
      <c r="U8" s="13"/>
      <c r="V8" s="13"/>
      <c r="W8" s="13"/>
      <c r="X8" s="13"/>
      <c r="Y8" s="20"/>
      <c r="Z8" s="21">
        <f t="shared" ref="Z8:Z30" si="2">SUM(E8:Y8)</f>
        <v>0</v>
      </c>
      <c r="AA8" s="37">
        <f>C7*D8</f>
        <v>0</v>
      </c>
      <c r="AB8" s="28">
        <f>Fringe!$I$21</f>
        <v>7.6499999999999999E-2</v>
      </c>
      <c r="AC8" s="31">
        <f t="shared" ref="AC8:AC30" si="3">AA8+(AB8*AA8)</f>
        <v>0</v>
      </c>
      <c r="AD8" s="31">
        <f t="shared" si="1"/>
        <v>0</v>
      </c>
    </row>
    <row r="9" spans="1:41" s="1" customFormat="1" ht="27" customHeight="1" thickBot="1">
      <c r="A9" s="353"/>
      <c r="B9" s="357"/>
      <c r="C9" s="348"/>
      <c r="D9" s="24">
        <v>2</v>
      </c>
      <c r="E9" s="17"/>
      <c r="F9" s="17"/>
      <c r="G9" s="17"/>
      <c r="H9" s="17"/>
      <c r="I9" s="18"/>
      <c r="J9" s="17"/>
      <c r="K9" s="17"/>
      <c r="L9" s="17"/>
      <c r="M9" s="17"/>
      <c r="N9" s="17"/>
      <c r="O9" s="17"/>
      <c r="P9" s="17"/>
      <c r="Q9" s="17"/>
      <c r="R9" s="17"/>
      <c r="S9" s="17"/>
      <c r="T9" s="17"/>
      <c r="U9" s="17"/>
      <c r="V9" s="17"/>
      <c r="W9" s="17"/>
      <c r="X9" s="17"/>
      <c r="Y9" s="19"/>
      <c r="Z9" s="22">
        <f t="shared" si="2"/>
        <v>0</v>
      </c>
      <c r="AA9" s="38">
        <f>C7*D9</f>
        <v>0</v>
      </c>
      <c r="AB9" s="28">
        <f>Fringe!$I$21</f>
        <v>7.6499999999999999E-2</v>
      </c>
      <c r="AC9" s="29">
        <f t="shared" si="3"/>
        <v>0</v>
      </c>
      <c r="AD9" s="29">
        <f t="shared" si="1"/>
        <v>0</v>
      </c>
    </row>
    <row r="10" spans="1:41" ht="27" customHeight="1">
      <c r="A10" s="353"/>
      <c r="B10" s="328"/>
      <c r="C10" s="343"/>
      <c r="D10" s="35">
        <v>1</v>
      </c>
      <c r="E10" s="14"/>
      <c r="F10" s="8"/>
      <c r="G10" s="8"/>
      <c r="H10" s="8"/>
      <c r="I10" s="9"/>
      <c r="J10" s="8"/>
      <c r="K10" s="8"/>
      <c r="L10" s="8"/>
      <c r="M10" s="8"/>
      <c r="N10" s="8"/>
      <c r="O10" s="8"/>
      <c r="P10" s="8"/>
      <c r="Q10" s="8"/>
      <c r="R10" s="8"/>
      <c r="S10" s="8"/>
      <c r="T10" s="8"/>
      <c r="U10" s="8"/>
      <c r="V10" s="8"/>
      <c r="W10" s="8"/>
      <c r="X10" s="8"/>
      <c r="Y10" s="10"/>
      <c r="Z10" s="11">
        <f t="shared" si="2"/>
        <v>0</v>
      </c>
      <c r="AA10" s="36">
        <f>D10*C10</f>
        <v>0</v>
      </c>
      <c r="AB10" s="27">
        <f>+Fringe!$G$21</f>
        <v>7.6499999999999999E-2</v>
      </c>
      <c r="AC10" s="32">
        <f t="shared" si="3"/>
        <v>0</v>
      </c>
      <c r="AD10" s="32">
        <f t="shared" si="1"/>
        <v>0</v>
      </c>
    </row>
    <row r="11" spans="1:41" ht="27" customHeight="1">
      <c r="A11" s="353"/>
      <c r="B11" s="329"/>
      <c r="C11" s="344"/>
      <c r="D11" s="23">
        <v>1.5</v>
      </c>
      <c r="E11" s="13"/>
      <c r="F11" s="13"/>
      <c r="G11" s="13"/>
      <c r="H11" s="13"/>
      <c r="I11" s="13"/>
      <c r="J11" s="13"/>
      <c r="K11" s="13"/>
      <c r="L11" s="13"/>
      <c r="M11" s="13"/>
      <c r="N11" s="13"/>
      <c r="O11" s="13"/>
      <c r="P11" s="13"/>
      <c r="Q11" s="13"/>
      <c r="R11" s="13"/>
      <c r="S11" s="13"/>
      <c r="T11" s="13"/>
      <c r="U11" s="13"/>
      <c r="V11" s="13"/>
      <c r="W11" s="13"/>
      <c r="X11" s="13"/>
      <c r="Y11" s="20"/>
      <c r="Z11" s="21">
        <f t="shared" si="2"/>
        <v>0</v>
      </c>
      <c r="AA11" s="37">
        <f>C10*D11</f>
        <v>0</v>
      </c>
      <c r="AB11" s="28">
        <f>Fringe!$I$21</f>
        <v>7.6499999999999999E-2</v>
      </c>
      <c r="AC11" s="31">
        <f t="shared" si="3"/>
        <v>0</v>
      </c>
      <c r="AD11" s="31">
        <f t="shared" si="1"/>
        <v>0</v>
      </c>
    </row>
    <row r="12" spans="1:41" ht="31.9" customHeight="1" thickBot="1">
      <c r="A12" s="353"/>
      <c r="B12" s="330"/>
      <c r="C12" s="345"/>
      <c r="D12" s="24">
        <v>2</v>
      </c>
      <c r="E12" s="17"/>
      <c r="F12" s="17"/>
      <c r="G12" s="17"/>
      <c r="H12" s="17"/>
      <c r="I12" s="18"/>
      <c r="J12" s="17"/>
      <c r="K12" s="17"/>
      <c r="L12" s="17"/>
      <c r="M12" s="17"/>
      <c r="N12" s="17"/>
      <c r="O12" s="17"/>
      <c r="P12" s="17"/>
      <c r="Q12" s="17"/>
      <c r="R12" s="17"/>
      <c r="S12" s="17"/>
      <c r="T12" s="17"/>
      <c r="U12" s="17"/>
      <c r="V12" s="17"/>
      <c r="W12" s="17"/>
      <c r="X12" s="17"/>
      <c r="Y12" s="19"/>
      <c r="Z12" s="22">
        <f t="shared" si="2"/>
        <v>0</v>
      </c>
      <c r="AA12" s="38">
        <f>C10*D12</f>
        <v>0</v>
      </c>
      <c r="AB12" s="28">
        <f>Fringe!$I$21</f>
        <v>7.6499999999999999E-2</v>
      </c>
      <c r="AC12" s="29">
        <f t="shared" si="3"/>
        <v>0</v>
      </c>
      <c r="AD12" s="29">
        <f t="shared" si="1"/>
        <v>0</v>
      </c>
      <c r="AF12" s="5"/>
    </row>
    <row r="13" spans="1:41" ht="27" customHeight="1">
      <c r="A13" s="353"/>
      <c r="B13" s="328"/>
      <c r="C13" s="343"/>
      <c r="D13" s="35">
        <v>1</v>
      </c>
      <c r="E13" s="14"/>
      <c r="F13" s="8"/>
      <c r="G13" s="8"/>
      <c r="H13" s="8"/>
      <c r="I13" s="8"/>
      <c r="J13" s="8"/>
      <c r="K13" s="8"/>
      <c r="L13" s="8"/>
      <c r="M13" s="8"/>
      <c r="N13" s="8"/>
      <c r="O13" s="8"/>
      <c r="P13" s="8"/>
      <c r="Q13" s="8"/>
      <c r="R13" s="8"/>
      <c r="S13" s="8"/>
      <c r="T13" s="8"/>
      <c r="U13" s="8"/>
      <c r="V13" s="8"/>
      <c r="W13" s="8"/>
      <c r="X13" s="8"/>
      <c r="Y13" s="10"/>
      <c r="Z13" s="11">
        <f t="shared" ref="Z13:Z15" si="4">SUM(E13:Y13)</f>
        <v>0</v>
      </c>
      <c r="AA13" s="36">
        <f>D13*C13</f>
        <v>0</v>
      </c>
      <c r="AB13" s="27">
        <f>+Fringe!$G$21</f>
        <v>7.6499999999999999E-2</v>
      </c>
      <c r="AC13" s="32">
        <f t="shared" ref="AC13:AC15" si="5">AA13+(AB13*AA13)</f>
        <v>0</v>
      </c>
      <c r="AD13" s="32">
        <f t="shared" ref="AD13:AD15" si="6">AC13*Z13</f>
        <v>0</v>
      </c>
    </row>
    <row r="14" spans="1:41" ht="27" customHeight="1">
      <c r="A14" s="353"/>
      <c r="B14" s="329"/>
      <c r="C14" s="344"/>
      <c r="D14" s="23">
        <v>1.5</v>
      </c>
      <c r="E14" s="13"/>
      <c r="F14" s="13"/>
      <c r="G14" s="13"/>
      <c r="H14" s="13"/>
      <c r="I14" s="13"/>
      <c r="J14" s="13"/>
      <c r="K14" s="13"/>
      <c r="L14" s="13"/>
      <c r="M14" s="13"/>
      <c r="N14" s="13"/>
      <c r="O14" s="13"/>
      <c r="P14" s="13"/>
      <c r="Q14" s="13"/>
      <c r="R14" s="13"/>
      <c r="S14" s="13"/>
      <c r="T14" s="13"/>
      <c r="U14" s="13"/>
      <c r="V14" s="13"/>
      <c r="W14" s="13"/>
      <c r="X14" s="13"/>
      <c r="Y14" s="20"/>
      <c r="Z14" s="21">
        <f t="shared" si="4"/>
        <v>0</v>
      </c>
      <c r="AA14" s="37">
        <f>C13*D14</f>
        <v>0</v>
      </c>
      <c r="AB14" s="28">
        <f>Fringe!$I$21</f>
        <v>7.6499999999999999E-2</v>
      </c>
      <c r="AC14" s="31">
        <f t="shared" si="5"/>
        <v>0</v>
      </c>
      <c r="AD14" s="31">
        <f t="shared" si="6"/>
        <v>0</v>
      </c>
    </row>
    <row r="15" spans="1:41" ht="31.9" customHeight="1" thickBot="1">
      <c r="A15" s="353"/>
      <c r="B15" s="330"/>
      <c r="C15" s="345"/>
      <c r="D15" s="24">
        <v>2</v>
      </c>
      <c r="E15" s="17"/>
      <c r="F15" s="17"/>
      <c r="G15" s="17"/>
      <c r="H15" s="17"/>
      <c r="I15" s="18"/>
      <c r="J15" s="17"/>
      <c r="K15" s="17"/>
      <c r="L15" s="17"/>
      <c r="M15" s="17"/>
      <c r="N15" s="17"/>
      <c r="O15" s="17"/>
      <c r="P15" s="17"/>
      <c r="Q15" s="17"/>
      <c r="R15" s="17"/>
      <c r="S15" s="17"/>
      <c r="T15" s="17"/>
      <c r="U15" s="17"/>
      <c r="V15" s="17"/>
      <c r="W15" s="17"/>
      <c r="X15" s="17"/>
      <c r="Y15" s="19"/>
      <c r="Z15" s="22">
        <f t="shared" si="4"/>
        <v>0</v>
      </c>
      <c r="AA15" s="38">
        <f>C13*D15</f>
        <v>0</v>
      </c>
      <c r="AB15" s="28">
        <f>Fringe!$I$21</f>
        <v>7.6499999999999999E-2</v>
      </c>
      <c r="AC15" s="29">
        <f t="shared" si="5"/>
        <v>0</v>
      </c>
      <c r="AD15" s="29">
        <f t="shared" si="6"/>
        <v>0</v>
      </c>
      <c r="AF15" s="5"/>
      <c r="AO15" s="262"/>
    </row>
    <row r="16" spans="1:41" ht="27" customHeight="1">
      <c r="A16" s="353"/>
      <c r="B16" s="328"/>
      <c r="C16" s="343"/>
      <c r="D16" s="35">
        <v>1</v>
      </c>
      <c r="E16" s="14"/>
      <c r="F16" s="8"/>
      <c r="G16" s="8"/>
      <c r="H16" s="8"/>
      <c r="I16" s="8"/>
      <c r="J16" s="8"/>
      <c r="K16" s="8"/>
      <c r="L16" s="8"/>
      <c r="M16" s="8"/>
      <c r="N16" s="8"/>
      <c r="O16" s="8"/>
      <c r="P16" s="8"/>
      <c r="Q16" s="8"/>
      <c r="R16" s="8"/>
      <c r="S16" s="8"/>
      <c r="T16" s="8"/>
      <c r="U16" s="8"/>
      <c r="V16" s="8"/>
      <c r="W16" s="8"/>
      <c r="X16" s="8"/>
      <c r="Y16" s="10"/>
      <c r="Z16" s="11">
        <f t="shared" si="2"/>
        <v>0</v>
      </c>
      <c r="AA16" s="36">
        <f>D16*C16</f>
        <v>0</v>
      </c>
      <c r="AB16" s="27">
        <f>+Fringe!$G$21</f>
        <v>7.6499999999999999E-2</v>
      </c>
      <c r="AC16" s="32">
        <f t="shared" si="3"/>
        <v>0</v>
      </c>
      <c r="AD16" s="32">
        <f t="shared" si="1"/>
        <v>0</v>
      </c>
    </row>
    <row r="17" spans="1:32" ht="27" customHeight="1">
      <c r="A17" s="353"/>
      <c r="B17" s="329"/>
      <c r="C17" s="344"/>
      <c r="D17" s="23">
        <v>1.5</v>
      </c>
      <c r="E17" s="13"/>
      <c r="F17" s="13"/>
      <c r="G17" s="13"/>
      <c r="H17" s="13"/>
      <c r="I17" s="13"/>
      <c r="J17" s="13"/>
      <c r="K17" s="13"/>
      <c r="L17" s="13"/>
      <c r="M17" s="13"/>
      <c r="N17" s="13"/>
      <c r="O17" s="13"/>
      <c r="P17" s="13"/>
      <c r="Q17" s="13"/>
      <c r="R17" s="13"/>
      <c r="S17" s="13"/>
      <c r="T17" s="13"/>
      <c r="U17" s="13"/>
      <c r="V17" s="13"/>
      <c r="W17" s="13"/>
      <c r="X17" s="13"/>
      <c r="Y17" s="20"/>
      <c r="Z17" s="21">
        <f t="shared" si="2"/>
        <v>0</v>
      </c>
      <c r="AA17" s="37">
        <f>C16*D17</f>
        <v>0</v>
      </c>
      <c r="AB17" s="28">
        <f>Fringe!$I$21</f>
        <v>7.6499999999999999E-2</v>
      </c>
      <c r="AC17" s="31">
        <f t="shared" si="3"/>
        <v>0</v>
      </c>
      <c r="AD17" s="31">
        <f t="shared" si="1"/>
        <v>0</v>
      </c>
    </row>
    <row r="18" spans="1:32" ht="31.9" customHeight="1" thickBot="1">
      <c r="A18" s="353"/>
      <c r="B18" s="330"/>
      <c r="C18" s="345"/>
      <c r="D18" s="24">
        <v>2</v>
      </c>
      <c r="E18" s="17"/>
      <c r="F18" s="17"/>
      <c r="G18" s="17"/>
      <c r="H18" s="17"/>
      <c r="I18" s="18"/>
      <c r="J18" s="17"/>
      <c r="K18" s="17"/>
      <c r="L18" s="17"/>
      <c r="M18" s="17"/>
      <c r="N18" s="17"/>
      <c r="O18" s="17"/>
      <c r="P18" s="17"/>
      <c r="Q18" s="17"/>
      <c r="R18" s="17"/>
      <c r="S18" s="17"/>
      <c r="T18" s="17"/>
      <c r="U18" s="17"/>
      <c r="V18" s="17"/>
      <c r="W18" s="17"/>
      <c r="X18" s="17"/>
      <c r="Y18" s="19"/>
      <c r="Z18" s="22">
        <f t="shared" si="2"/>
        <v>0</v>
      </c>
      <c r="AA18" s="38">
        <f>C16*D18</f>
        <v>0</v>
      </c>
      <c r="AB18" s="28">
        <f>Fringe!$I$21</f>
        <v>7.6499999999999999E-2</v>
      </c>
      <c r="AC18" s="29">
        <f t="shared" si="3"/>
        <v>0</v>
      </c>
      <c r="AD18" s="29">
        <f t="shared" si="1"/>
        <v>0</v>
      </c>
      <c r="AF18" s="5"/>
    </row>
    <row r="19" spans="1:32" ht="27" customHeight="1">
      <c r="A19" s="353"/>
      <c r="B19" s="328"/>
      <c r="C19" s="343"/>
      <c r="D19" s="35">
        <v>1</v>
      </c>
      <c r="E19" s="14"/>
      <c r="F19" s="8"/>
      <c r="G19" s="8"/>
      <c r="H19" s="8"/>
      <c r="I19" s="9"/>
      <c r="J19" s="8"/>
      <c r="K19" s="8"/>
      <c r="L19" s="8"/>
      <c r="M19" s="8"/>
      <c r="N19" s="8"/>
      <c r="O19" s="8"/>
      <c r="P19" s="8"/>
      <c r="Q19" s="8"/>
      <c r="R19" s="8"/>
      <c r="S19" s="8"/>
      <c r="T19" s="8"/>
      <c r="U19" s="8"/>
      <c r="V19" s="8"/>
      <c r="W19" s="8"/>
      <c r="X19" s="8"/>
      <c r="Y19" s="10"/>
      <c r="Z19" s="11">
        <f t="shared" si="2"/>
        <v>0</v>
      </c>
      <c r="AA19" s="36">
        <f>D19*C19</f>
        <v>0</v>
      </c>
      <c r="AB19" s="27">
        <f>+Fringe!$G$21</f>
        <v>7.6499999999999999E-2</v>
      </c>
      <c r="AC19" s="32">
        <f t="shared" si="3"/>
        <v>0</v>
      </c>
      <c r="AD19" s="32">
        <f t="shared" si="1"/>
        <v>0</v>
      </c>
    </row>
    <row r="20" spans="1:32" ht="27" customHeight="1">
      <c r="A20" s="353"/>
      <c r="B20" s="329"/>
      <c r="C20" s="344"/>
      <c r="D20" s="23">
        <v>1.5</v>
      </c>
      <c r="E20" s="13"/>
      <c r="F20" s="13"/>
      <c r="G20" s="13"/>
      <c r="H20" s="13"/>
      <c r="I20" s="13"/>
      <c r="J20" s="13"/>
      <c r="K20" s="13"/>
      <c r="L20" s="13"/>
      <c r="M20" s="13"/>
      <c r="N20" s="13"/>
      <c r="O20" s="13"/>
      <c r="P20" s="13"/>
      <c r="Q20" s="13"/>
      <c r="R20" s="13"/>
      <c r="S20" s="13"/>
      <c r="T20" s="13"/>
      <c r="U20" s="13"/>
      <c r="V20" s="13"/>
      <c r="W20" s="13"/>
      <c r="X20" s="13"/>
      <c r="Y20" s="20"/>
      <c r="Z20" s="21">
        <f t="shared" si="2"/>
        <v>0</v>
      </c>
      <c r="AA20" s="37">
        <f>C19*D20</f>
        <v>0</v>
      </c>
      <c r="AB20" s="28">
        <f>Fringe!$I$21</f>
        <v>7.6499999999999999E-2</v>
      </c>
      <c r="AC20" s="31">
        <f t="shared" si="3"/>
        <v>0</v>
      </c>
      <c r="AD20" s="31">
        <f t="shared" si="1"/>
        <v>0</v>
      </c>
    </row>
    <row r="21" spans="1:32" ht="31.9" customHeight="1" thickBot="1">
      <c r="A21" s="353"/>
      <c r="B21" s="330"/>
      <c r="C21" s="345"/>
      <c r="D21" s="24">
        <v>2</v>
      </c>
      <c r="E21" s="17"/>
      <c r="F21" s="17"/>
      <c r="G21" s="17"/>
      <c r="H21" s="17"/>
      <c r="I21" s="18"/>
      <c r="J21" s="17"/>
      <c r="K21" s="17"/>
      <c r="L21" s="17"/>
      <c r="M21" s="17"/>
      <c r="N21" s="17"/>
      <c r="O21" s="17"/>
      <c r="P21" s="17"/>
      <c r="Q21" s="17"/>
      <c r="R21" s="17"/>
      <c r="S21" s="17"/>
      <c r="T21" s="17"/>
      <c r="U21" s="17"/>
      <c r="V21" s="17"/>
      <c r="W21" s="17"/>
      <c r="X21" s="17"/>
      <c r="Y21" s="19"/>
      <c r="Z21" s="22">
        <f t="shared" si="2"/>
        <v>0</v>
      </c>
      <c r="AA21" s="38">
        <f>C19*D21</f>
        <v>0</v>
      </c>
      <c r="AB21" s="28">
        <f>Fringe!$I$21</f>
        <v>7.6499999999999999E-2</v>
      </c>
      <c r="AC21" s="29">
        <f t="shared" si="3"/>
        <v>0</v>
      </c>
      <c r="AD21" s="29">
        <f t="shared" si="1"/>
        <v>0</v>
      </c>
      <c r="AF21" s="5"/>
    </row>
    <row r="22" spans="1:32" ht="27" customHeight="1">
      <c r="A22" s="353"/>
      <c r="B22" s="328"/>
      <c r="C22" s="343"/>
      <c r="D22" s="35">
        <v>1</v>
      </c>
      <c r="E22" s="14"/>
      <c r="F22" s="8"/>
      <c r="G22" s="8"/>
      <c r="H22" s="8"/>
      <c r="I22" s="9"/>
      <c r="J22" s="8"/>
      <c r="K22" s="8"/>
      <c r="L22" s="8"/>
      <c r="M22" s="8"/>
      <c r="N22" s="8"/>
      <c r="O22" s="8"/>
      <c r="P22" s="8"/>
      <c r="Q22" s="8"/>
      <c r="R22" s="8"/>
      <c r="S22" s="8"/>
      <c r="T22" s="8"/>
      <c r="U22" s="8"/>
      <c r="V22" s="8"/>
      <c r="W22" s="8"/>
      <c r="X22" s="8"/>
      <c r="Y22" s="10"/>
      <c r="Z22" s="11">
        <f t="shared" si="2"/>
        <v>0</v>
      </c>
      <c r="AA22" s="36">
        <f>D22*C22</f>
        <v>0</v>
      </c>
      <c r="AB22" s="27">
        <f>+Fringe!$G$21</f>
        <v>7.6499999999999999E-2</v>
      </c>
      <c r="AC22" s="32">
        <f t="shared" si="3"/>
        <v>0</v>
      </c>
      <c r="AD22" s="32">
        <f t="shared" si="1"/>
        <v>0</v>
      </c>
    </row>
    <row r="23" spans="1:32" ht="27" customHeight="1">
      <c r="A23" s="353"/>
      <c r="B23" s="329"/>
      <c r="C23" s="344"/>
      <c r="D23" s="23">
        <v>1.5</v>
      </c>
      <c r="E23" s="13"/>
      <c r="F23" s="13"/>
      <c r="G23" s="13"/>
      <c r="H23" s="13"/>
      <c r="I23" s="13"/>
      <c r="J23" s="13"/>
      <c r="K23" s="13"/>
      <c r="L23" s="13"/>
      <c r="M23" s="13"/>
      <c r="N23" s="13"/>
      <c r="O23" s="13"/>
      <c r="P23" s="13"/>
      <c r="Q23" s="13"/>
      <c r="R23" s="13"/>
      <c r="S23" s="13"/>
      <c r="T23" s="13"/>
      <c r="U23" s="13"/>
      <c r="V23" s="13"/>
      <c r="W23" s="13"/>
      <c r="X23" s="13"/>
      <c r="Y23" s="20"/>
      <c r="Z23" s="21">
        <f t="shared" si="2"/>
        <v>0</v>
      </c>
      <c r="AA23" s="37">
        <f>C22*D23</f>
        <v>0</v>
      </c>
      <c r="AB23" s="28">
        <f>Fringe!$I$21</f>
        <v>7.6499999999999999E-2</v>
      </c>
      <c r="AC23" s="31">
        <f t="shared" si="3"/>
        <v>0</v>
      </c>
      <c r="AD23" s="31">
        <f t="shared" si="1"/>
        <v>0</v>
      </c>
    </row>
    <row r="24" spans="1:32" ht="31.9" customHeight="1" thickBot="1">
      <c r="A24" s="353"/>
      <c r="B24" s="330"/>
      <c r="C24" s="345"/>
      <c r="D24" s="24">
        <v>2</v>
      </c>
      <c r="E24" s="17"/>
      <c r="F24" s="17"/>
      <c r="G24" s="17"/>
      <c r="H24" s="17"/>
      <c r="I24" s="18"/>
      <c r="J24" s="17"/>
      <c r="K24" s="17"/>
      <c r="L24" s="17"/>
      <c r="M24" s="17"/>
      <c r="N24" s="17"/>
      <c r="O24" s="17"/>
      <c r="P24" s="17"/>
      <c r="Q24" s="17"/>
      <c r="R24" s="17"/>
      <c r="S24" s="17"/>
      <c r="T24" s="17"/>
      <c r="U24" s="17"/>
      <c r="V24" s="17"/>
      <c r="W24" s="17"/>
      <c r="X24" s="17"/>
      <c r="Y24" s="19"/>
      <c r="Z24" s="22">
        <f t="shared" si="2"/>
        <v>0</v>
      </c>
      <c r="AA24" s="38">
        <f>C22*D24</f>
        <v>0</v>
      </c>
      <c r="AB24" s="28">
        <f>Fringe!$I$21</f>
        <v>7.6499999999999999E-2</v>
      </c>
      <c r="AC24" s="29">
        <f t="shared" si="3"/>
        <v>0</v>
      </c>
      <c r="AD24" s="29">
        <f t="shared" si="1"/>
        <v>0</v>
      </c>
      <c r="AF24" s="5"/>
    </row>
    <row r="25" spans="1:32" ht="27" customHeight="1">
      <c r="A25" s="353"/>
      <c r="B25" s="328"/>
      <c r="C25" s="343"/>
      <c r="D25" s="35">
        <v>1</v>
      </c>
      <c r="E25" s="14"/>
      <c r="F25" s="8"/>
      <c r="G25" s="8"/>
      <c r="H25" s="8"/>
      <c r="I25" s="9"/>
      <c r="J25" s="8"/>
      <c r="K25" s="8"/>
      <c r="L25" s="8"/>
      <c r="M25" s="8"/>
      <c r="N25" s="8"/>
      <c r="O25" s="8"/>
      <c r="P25" s="8"/>
      <c r="Q25" s="8"/>
      <c r="R25" s="8"/>
      <c r="S25" s="8"/>
      <c r="T25" s="8"/>
      <c r="U25" s="8"/>
      <c r="V25" s="8"/>
      <c r="W25" s="8"/>
      <c r="X25" s="8"/>
      <c r="Y25" s="10"/>
      <c r="Z25" s="11">
        <f t="shared" si="2"/>
        <v>0</v>
      </c>
      <c r="AA25" s="36">
        <f>D25*C25</f>
        <v>0</v>
      </c>
      <c r="AB25" s="27">
        <f>+Fringe!$G$21</f>
        <v>7.6499999999999999E-2</v>
      </c>
      <c r="AC25" s="32">
        <f t="shared" si="3"/>
        <v>0</v>
      </c>
      <c r="AD25" s="32">
        <f t="shared" si="1"/>
        <v>0</v>
      </c>
    </row>
    <row r="26" spans="1:32" ht="27" customHeight="1">
      <c r="A26" s="353"/>
      <c r="B26" s="329"/>
      <c r="C26" s="344"/>
      <c r="D26" s="23">
        <v>1.5</v>
      </c>
      <c r="E26" s="13"/>
      <c r="F26" s="13"/>
      <c r="G26" s="13"/>
      <c r="H26" s="13"/>
      <c r="I26" s="13"/>
      <c r="J26" s="13"/>
      <c r="K26" s="13"/>
      <c r="L26" s="13"/>
      <c r="M26" s="13"/>
      <c r="N26" s="13"/>
      <c r="O26" s="13"/>
      <c r="P26" s="13"/>
      <c r="Q26" s="13"/>
      <c r="R26" s="13"/>
      <c r="S26" s="13"/>
      <c r="T26" s="13"/>
      <c r="U26" s="13"/>
      <c r="V26" s="13"/>
      <c r="W26" s="13"/>
      <c r="X26" s="13"/>
      <c r="Y26" s="20"/>
      <c r="Z26" s="21">
        <f t="shared" si="2"/>
        <v>0</v>
      </c>
      <c r="AA26" s="37">
        <f>C25*D26</f>
        <v>0</v>
      </c>
      <c r="AB26" s="28">
        <f>Fringe!$I$21</f>
        <v>7.6499999999999999E-2</v>
      </c>
      <c r="AC26" s="31">
        <f t="shared" si="3"/>
        <v>0</v>
      </c>
      <c r="AD26" s="31">
        <f t="shared" si="1"/>
        <v>0</v>
      </c>
    </row>
    <row r="27" spans="1:32" ht="31.9" customHeight="1" thickBot="1">
      <c r="A27" s="353"/>
      <c r="B27" s="330"/>
      <c r="C27" s="345"/>
      <c r="D27" s="24">
        <v>2</v>
      </c>
      <c r="E27" s="17"/>
      <c r="F27" s="17"/>
      <c r="G27" s="17"/>
      <c r="H27" s="17"/>
      <c r="I27" s="18"/>
      <c r="J27" s="17"/>
      <c r="K27" s="17"/>
      <c r="L27" s="17"/>
      <c r="M27" s="17"/>
      <c r="N27" s="17"/>
      <c r="O27" s="17"/>
      <c r="P27" s="17"/>
      <c r="Q27" s="17"/>
      <c r="R27" s="17"/>
      <c r="S27" s="17"/>
      <c r="T27" s="17"/>
      <c r="U27" s="17"/>
      <c r="V27" s="17"/>
      <c r="W27" s="17"/>
      <c r="X27" s="17"/>
      <c r="Y27" s="19"/>
      <c r="Z27" s="22">
        <f t="shared" si="2"/>
        <v>0</v>
      </c>
      <c r="AA27" s="38">
        <f>C25*D27</f>
        <v>0</v>
      </c>
      <c r="AB27" s="28">
        <f>Fringe!$I$21</f>
        <v>7.6499999999999999E-2</v>
      </c>
      <c r="AC27" s="29">
        <f t="shared" si="3"/>
        <v>0</v>
      </c>
      <c r="AD27" s="29">
        <f t="shared" si="1"/>
        <v>0</v>
      </c>
      <c r="AF27" s="5"/>
    </row>
    <row r="28" spans="1:32" ht="27" customHeight="1">
      <c r="A28" s="353"/>
      <c r="B28" s="328"/>
      <c r="C28" s="343"/>
      <c r="D28" s="35">
        <v>1</v>
      </c>
      <c r="E28" s="14"/>
      <c r="F28" s="8"/>
      <c r="G28" s="8"/>
      <c r="H28" s="8"/>
      <c r="I28" s="9"/>
      <c r="J28" s="8"/>
      <c r="K28" s="8"/>
      <c r="L28" s="8"/>
      <c r="M28" s="8"/>
      <c r="N28" s="8"/>
      <c r="O28" s="8"/>
      <c r="P28" s="8"/>
      <c r="Q28" s="8"/>
      <c r="R28" s="8"/>
      <c r="S28" s="8"/>
      <c r="T28" s="8"/>
      <c r="U28" s="8"/>
      <c r="V28" s="8"/>
      <c r="W28" s="8"/>
      <c r="X28" s="8"/>
      <c r="Y28" s="10"/>
      <c r="Z28" s="11">
        <f t="shared" si="2"/>
        <v>0</v>
      </c>
      <c r="AA28" s="36">
        <f>D28*C28</f>
        <v>0</v>
      </c>
      <c r="AB28" s="27">
        <f>+Fringe!$G$21</f>
        <v>7.6499999999999999E-2</v>
      </c>
      <c r="AC28" s="32">
        <f t="shared" si="3"/>
        <v>0</v>
      </c>
      <c r="AD28" s="32">
        <f t="shared" si="1"/>
        <v>0</v>
      </c>
    </row>
    <row r="29" spans="1:32" ht="27" customHeight="1">
      <c r="A29" s="353"/>
      <c r="B29" s="329"/>
      <c r="C29" s="344"/>
      <c r="D29" s="23">
        <v>1.5</v>
      </c>
      <c r="E29" s="13"/>
      <c r="F29" s="13"/>
      <c r="G29" s="13"/>
      <c r="H29" s="13"/>
      <c r="I29" s="13"/>
      <c r="J29" s="13"/>
      <c r="K29" s="13"/>
      <c r="L29" s="13"/>
      <c r="M29" s="13"/>
      <c r="N29" s="13"/>
      <c r="O29" s="13"/>
      <c r="P29" s="13"/>
      <c r="Q29" s="13"/>
      <c r="R29" s="13"/>
      <c r="S29" s="13"/>
      <c r="T29" s="13"/>
      <c r="U29" s="13"/>
      <c r="V29" s="13"/>
      <c r="W29" s="13"/>
      <c r="X29" s="13"/>
      <c r="Y29" s="20"/>
      <c r="Z29" s="21">
        <f t="shared" si="2"/>
        <v>0</v>
      </c>
      <c r="AA29" s="37">
        <f>C28*D29</f>
        <v>0</v>
      </c>
      <c r="AB29" s="28">
        <f>Fringe!$I$21</f>
        <v>7.6499999999999999E-2</v>
      </c>
      <c r="AC29" s="31">
        <f t="shared" si="3"/>
        <v>0</v>
      </c>
      <c r="AD29" s="31">
        <f t="shared" si="1"/>
        <v>0</v>
      </c>
    </row>
    <row r="30" spans="1:32" ht="31.9" customHeight="1" thickBot="1">
      <c r="A30" s="354"/>
      <c r="B30" s="330"/>
      <c r="C30" s="345"/>
      <c r="D30" s="24">
        <v>2</v>
      </c>
      <c r="E30" s="17"/>
      <c r="F30" s="17"/>
      <c r="G30" s="17"/>
      <c r="H30" s="17"/>
      <c r="I30" s="18"/>
      <c r="J30" s="17"/>
      <c r="K30" s="17"/>
      <c r="L30" s="17"/>
      <c r="M30" s="17"/>
      <c r="N30" s="17"/>
      <c r="O30" s="17"/>
      <c r="P30" s="17"/>
      <c r="Q30" s="17"/>
      <c r="R30" s="17"/>
      <c r="S30" s="17"/>
      <c r="T30" s="17"/>
      <c r="U30" s="17"/>
      <c r="V30" s="17"/>
      <c r="W30" s="17"/>
      <c r="X30" s="17"/>
      <c r="Y30" s="19"/>
      <c r="Z30" s="22">
        <f t="shared" si="2"/>
        <v>0</v>
      </c>
      <c r="AA30" s="38">
        <f>C28*D30</f>
        <v>0</v>
      </c>
      <c r="AB30" s="28">
        <f>Fringe!$I$21</f>
        <v>7.6499999999999999E-2</v>
      </c>
      <c r="AC30" s="29">
        <f t="shared" si="3"/>
        <v>0</v>
      </c>
      <c r="AD30" s="29">
        <f t="shared" si="1"/>
        <v>0</v>
      </c>
      <c r="AF30" s="5"/>
    </row>
    <row r="31" spans="1:32" s="1" customFormat="1" ht="15.75" thickBot="1">
      <c r="A31" s="349" t="s">
        <v>8</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1"/>
    </row>
    <row r="32" spans="1:32" ht="49.35" customHeight="1" thickBot="1">
      <c r="A32" s="337" t="s">
        <v>9</v>
      </c>
      <c r="B32" s="338"/>
      <c r="C32" s="338"/>
      <c r="D32" s="338"/>
      <c r="E32" s="338"/>
      <c r="F32" s="339"/>
      <c r="G32" s="340" t="s">
        <v>10</v>
      </c>
      <c r="H32" s="341"/>
      <c r="I32" s="342"/>
      <c r="J32" s="63" t="s">
        <v>57</v>
      </c>
      <c r="K32" s="64"/>
      <c r="L32" s="64"/>
      <c r="M32" s="64"/>
      <c r="N32" s="64"/>
      <c r="O32" s="64"/>
      <c r="P32" s="64"/>
      <c r="Q32" s="64"/>
      <c r="R32" s="64"/>
      <c r="S32" s="64"/>
      <c r="T32" s="64"/>
      <c r="U32" s="64"/>
      <c r="V32" s="64"/>
      <c r="W32" s="64"/>
      <c r="X32" s="64"/>
      <c r="Y32" s="65"/>
      <c r="Z32" s="66">
        <f>AD7+AD10+AD13+AD16+AD19+AD22+AD25+AD28</f>
        <v>0</v>
      </c>
      <c r="AA32" s="67" t="s">
        <v>17</v>
      </c>
      <c r="AB32" s="66">
        <f>AD8+AD9+AD11+AD12+AD14+AD15+AD17+AD18+AD20+AD21+AD23+AD24+AD26+AD27+AD29+AD30</f>
        <v>0</v>
      </c>
      <c r="AC32" s="68" t="s">
        <v>11</v>
      </c>
      <c r="AD32" s="66">
        <f>Z32+AB32</f>
        <v>0</v>
      </c>
    </row>
    <row r="33" spans="1:30" ht="28.35" customHeight="1" thickBot="1">
      <c r="A33" s="69"/>
      <c r="B33" s="69"/>
      <c r="C33" s="70"/>
      <c r="D33" s="71"/>
      <c r="E33" s="69"/>
      <c r="F33" s="69"/>
      <c r="G33" s="69"/>
      <c r="H33" s="69"/>
      <c r="I33" s="69"/>
      <c r="J33" s="63" t="s">
        <v>58</v>
      </c>
      <c r="K33" s="64"/>
      <c r="L33" s="64"/>
      <c r="M33" s="64"/>
      <c r="N33" s="64"/>
      <c r="O33" s="64"/>
      <c r="P33" s="64"/>
      <c r="Q33" s="64"/>
      <c r="R33" s="64"/>
      <c r="S33" s="64"/>
      <c r="T33" s="64"/>
      <c r="U33" s="64"/>
      <c r="V33" s="64"/>
      <c r="W33" s="64"/>
      <c r="X33" s="64"/>
      <c r="Y33" s="65"/>
      <c r="Z33" s="72">
        <f>Z7+Z10+Z13+Z16+Z19+Z22+Z25+Z28</f>
        <v>0</v>
      </c>
      <c r="AA33" s="67" t="s">
        <v>59</v>
      </c>
      <c r="AB33" s="72">
        <f>Z8+Z9+Z11+Z12+Z14+Z15+Z17+Z18+Z20+Z21+Z23+Z24+Z26+Z27+Z29+Z30</f>
        <v>0</v>
      </c>
      <c r="AC33" s="69"/>
      <c r="AD33" s="69"/>
    </row>
    <row r="34" spans="1:30" ht="28.35" customHeight="1"/>
    <row r="35" spans="1:30" ht="28.35" customHeight="1"/>
    <row r="36" spans="1:30" ht="28.35" customHeight="1"/>
    <row r="37" spans="1:30" ht="28.35" customHeight="1"/>
    <row r="38" spans="1:30" ht="28.35" customHeight="1"/>
    <row r="39" spans="1:30" ht="28.35" customHeight="1"/>
    <row r="40" spans="1:30" ht="28.35" customHeight="1"/>
    <row r="41" spans="1:30" ht="28.35" customHeight="1"/>
    <row r="42" spans="1:30" ht="28.35" customHeight="1"/>
    <row r="43" spans="1:30" ht="28.35" customHeight="1"/>
    <row r="44" spans="1:30" ht="28.35" customHeight="1"/>
    <row r="45" spans="1:30" ht="28.35" customHeight="1"/>
    <row r="46" spans="1:30" ht="28.35" customHeight="1"/>
    <row r="47" spans="1:30" ht="28.35" customHeight="1"/>
    <row r="48" spans="1:30" ht="28.35" customHeight="1"/>
    <row r="49" ht="28.35" customHeight="1"/>
    <row r="50" ht="28.35" customHeight="1"/>
    <row r="51" ht="28.35" customHeight="1"/>
    <row r="52" ht="28.35" customHeight="1"/>
    <row r="53" ht="28.35" customHeight="1"/>
    <row r="54" ht="28.35" customHeight="1"/>
  </sheetData>
  <sheetProtection sheet="1" objects="1" scenarios="1" insertRows="0"/>
  <mergeCells count="35">
    <mergeCell ref="AF4:AJ5"/>
    <mergeCell ref="A32:F32"/>
    <mergeCell ref="G32:I32"/>
    <mergeCell ref="B13:B15"/>
    <mergeCell ref="C13:C15"/>
    <mergeCell ref="C7:C9"/>
    <mergeCell ref="C10:C12"/>
    <mergeCell ref="C16:C18"/>
    <mergeCell ref="C25:C27"/>
    <mergeCell ref="C28:C30"/>
    <mergeCell ref="C19:C21"/>
    <mergeCell ref="C22:C24"/>
    <mergeCell ref="A31:AD31"/>
    <mergeCell ref="A7:A30"/>
    <mergeCell ref="B7:B9"/>
    <mergeCell ref="B10:B12"/>
    <mergeCell ref="B16:B18"/>
    <mergeCell ref="B19:B21"/>
    <mergeCell ref="B22:B24"/>
    <mergeCell ref="B25:B27"/>
    <mergeCell ref="B28:B30"/>
    <mergeCell ref="AB4:AB5"/>
    <mergeCell ref="AC4:AC5"/>
    <mergeCell ref="AC1:AD1"/>
    <mergeCell ref="E4:Y4"/>
    <mergeCell ref="AD4:AD5"/>
    <mergeCell ref="AB2:AD2"/>
    <mergeCell ref="A1:I1"/>
    <mergeCell ref="A2:F2"/>
    <mergeCell ref="G2:AA2"/>
    <mergeCell ref="A4:B5"/>
    <mergeCell ref="Z4:Z5"/>
    <mergeCell ref="AA4:AA5"/>
    <mergeCell ref="C4:C5"/>
    <mergeCell ref="D4:D5"/>
  </mergeCells>
  <printOptions horizontalCentered="1"/>
  <pageMargins left="0.7" right="0.7" top="0.75" bottom="0.75" header="0.3" footer="0.3"/>
  <pageSetup scale="53" orientation="landscape" r:id="rId1"/>
  <headerFooter>
    <oddFooter>&amp;L&amp;A&amp;CPage &amp;P of &amp;R&amp;G</oddFooter>
  </headerFooter>
  <ignoredErrors>
    <ignoredError sqref="Z16:Z30 Z7:Z12 Z13:Z15" formulaRang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A1:AF54"/>
  <sheetViews>
    <sheetView showGridLines="0" zoomScale="50" zoomScaleNormal="50" zoomScaleSheetLayoutView="40" zoomScalePageLayoutView="47" workbookViewId="0">
      <selection activeCell="G2" sqref="G2:AA2"/>
    </sheetView>
  </sheetViews>
  <sheetFormatPr defaultRowHeight="15"/>
  <cols>
    <col min="1" max="1" width="2.7109375" customWidth="1"/>
    <col min="2" max="2" width="30.7109375" customWidth="1"/>
    <col min="3" max="3" width="9" style="26" customWidth="1"/>
    <col min="4" max="4" width="13.5703125" style="25" customWidth="1"/>
    <col min="5" max="5" width="5.7109375" customWidth="1"/>
    <col min="6" max="6" width="5.5703125" customWidth="1"/>
    <col min="7" max="25" width="5.7109375" customWidth="1"/>
    <col min="26" max="26" width="10.7109375" customWidth="1"/>
    <col min="27" max="27" width="10.7109375" style="26" customWidth="1"/>
    <col min="28" max="30" width="10.7109375" customWidth="1"/>
  </cols>
  <sheetData>
    <row r="1" spans="1:32" ht="28.35" customHeight="1" thickBot="1">
      <c r="A1" s="318" t="s">
        <v>12</v>
      </c>
      <c r="B1" s="318"/>
      <c r="C1" s="318"/>
      <c r="D1" s="318"/>
      <c r="E1" s="318"/>
      <c r="F1" s="318"/>
      <c r="G1" s="318"/>
      <c r="H1" s="318"/>
      <c r="I1" s="318"/>
      <c r="J1" s="2"/>
      <c r="K1" s="2"/>
      <c r="L1" s="2"/>
      <c r="M1" s="2"/>
      <c r="N1" s="2"/>
      <c r="O1" s="2"/>
      <c r="P1" s="2"/>
      <c r="Q1" s="2"/>
      <c r="R1" s="2"/>
      <c r="S1" s="2"/>
      <c r="T1" s="2"/>
      <c r="U1" s="2"/>
      <c r="V1" s="2"/>
      <c r="W1" s="2"/>
      <c r="X1" s="2"/>
      <c r="Y1" s="2"/>
      <c r="Z1" s="3"/>
      <c r="AA1" s="47"/>
      <c r="AB1" s="48"/>
      <c r="AC1" s="317" t="str">
        <f>IF(Summary!I1=0,"",Summary!I1)</f>
        <v/>
      </c>
      <c r="AD1" s="317"/>
    </row>
    <row r="2" spans="1:32" s="12" customFormat="1" ht="28.35" customHeight="1" thickBot="1">
      <c r="A2" s="317" t="str">
        <f>+Summary!A2</f>
        <v xml:space="preserve"> Applicant: </v>
      </c>
      <c r="B2" s="317"/>
      <c r="C2" s="317"/>
      <c r="D2" s="317"/>
      <c r="E2" s="317"/>
      <c r="F2" s="317"/>
      <c r="G2" s="319" t="str">
        <f>+Summary!E2</f>
        <v xml:space="preserve">Activity: </v>
      </c>
      <c r="H2" s="319"/>
      <c r="I2" s="319"/>
      <c r="J2" s="319"/>
      <c r="K2" s="319"/>
      <c r="L2" s="319"/>
      <c r="M2" s="319"/>
      <c r="N2" s="319"/>
      <c r="O2" s="319"/>
      <c r="P2" s="319"/>
      <c r="Q2" s="319"/>
      <c r="R2" s="319"/>
      <c r="S2" s="319"/>
      <c r="T2" s="319"/>
      <c r="U2" s="319"/>
      <c r="V2" s="319"/>
      <c r="W2" s="319"/>
      <c r="X2" s="319"/>
      <c r="Y2" s="319"/>
      <c r="Z2" s="319"/>
      <c r="AA2" s="319"/>
      <c r="AB2" s="317" t="str">
        <f>+Summary!H2</f>
        <v xml:space="preserve"> Project Ref #: </v>
      </c>
      <c r="AC2" s="317"/>
      <c r="AD2" s="317"/>
    </row>
    <row r="3" spans="1:32" ht="5.0999999999999996" customHeight="1" thickBot="1">
      <c r="A3" s="49"/>
      <c r="B3" s="50"/>
      <c r="C3" s="51"/>
      <c r="D3" s="52"/>
      <c r="E3" s="53"/>
      <c r="F3" s="53"/>
      <c r="G3" s="53"/>
      <c r="H3" s="53"/>
      <c r="I3" s="53"/>
      <c r="J3" s="53"/>
      <c r="K3" s="53"/>
      <c r="L3" s="53"/>
      <c r="M3" s="53"/>
      <c r="N3" s="53"/>
      <c r="O3" s="53"/>
      <c r="P3" s="53"/>
      <c r="Q3" s="53"/>
      <c r="R3" s="53"/>
      <c r="S3" s="53"/>
      <c r="T3" s="53"/>
      <c r="U3" s="53"/>
      <c r="V3" s="53"/>
      <c r="W3" s="53"/>
      <c r="X3" s="53"/>
      <c r="Y3" s="53"/>
      <c r="Z3" s="53"/>
      <c r="AA3" s="54"/>
      <c r="AB3" s="53"/>
      <c r="AC3" s="55"/>
      <c r="AD3" s="56" t="s">
        <v>0</v>
      </c>
    </row>
    <row r="4" spans="1:32" s="4" customFormat="1" ht="30" customHeight="1" thickBot="1">
      <c r="A4" s="320" t="s">
        <v>49</v>
      </c>
      <c r="B4" s="321"/>
      <c r="C4" s="326" t="s">
        <v>51</v>
      </c>
      <c r="D4" s="309" t="s">
        <v>48</v>
      </c>
      <c r="E4" s="312" t="s">
        <v>40</v>
      </c>
      <c r="F4" s="313"/>
      <c r="G4" s="313"/>
      <c r="H4" s="313"/>
      <c r="I4" s="313"/>
      <c r="J4" s="313"/>
      <c r="K4" s="313"/>
      <c r="L4" s="313"/>
      <c r="M4" s="313"/>
      <c r="N4" s="313"/>
      <c r="O4" s="313"/>
      <c r="P4" s="313"/>
      <c r="Q4" s="313"/>
      <c r="R4" s="313"/>
      <c r="S4" s="313"/>
      <c r="T4" s="313"/>
      <c r="U4" s="313"/>
      <c r="V4" s="313"/>
      <c r="W4" s="313"/>
      <c r="X4" s="313"/>
      <c r="Y4" s="314"/>
      <c r="Z4" s="324" t="s">
        <v>50</v>
      </c>
      <c r="AA4" s="326" t="s">
        <v>13</v>
      </c>
      <c r="AB4" s="309" t="s">
        <v>14</v>
      </c>
      <c r="AC4" s="309" t="s">
        <v>15</v>
      </c>
      <c r="AD4" s="315" t="s">
        <v>6</v>
      </c>
    </row>
    <row r="5" spans="1:32" s="4" customFormat="1" ht="64.349999999999994" customHeight="1" thickBot="1">
      <c r="A5" s="322"/>
      <c r="B5" s="323"/>
      <c r="C5" s="327"/>
      <c r="D5" s="310"/>
      <c r="E5" s="34"/>
      <c r="F5" s="33" t="str">
        <f>IF(E5="","",E5+1)</f>
        <v/>
      </c>
      <c r="G5" s="33" t="str">
        <f>IF(F5="","",F5+1)</f>
        <v/>
      </c>
      <c r="H5" s="33" t="str">
        <f>IF(G5="","",G5+1)</f>
        <v/>
      </c>
      <c r="I5" s="33" t="str">
        <f>IF(H5="","",H5+1)</f>
        <v/>
      </c>
      <c r="J5" s="33" t="str">
        <f t="shared" ref="J5:Y5" si="0">IF(I5="","",I5+1)</f>
        <v/>
      </c>
      <c r="K5" s="33" t="str">
        <f t="shared" si="0"/>
        <v/>
      </c>
      <c r="L5" s="33" t="str">
        <f t="shared" si="0"/>
        <v/>
      </c>
      <c r="M5" s="33" t="str">
        <f t="shared" si="0"/>
        <v/>
      </c>
      <c r="N5" s="33" t="str">
        <f t="shared" si="0"/>
        <v/>
      </c>
      <c r="O5" s="33" t="str">
        <f t="shared" si="0"/>
        <v/>
      </c>
      <c r="P5" s="33" t="str">
        <f t="shared" si="0"/>
        <v/>
      </c>
      <c r="Q5" s="33" t="str">
        <f t="shared" si="0"/>
        <v/>
      </c>
      <c r="R5" s="33" t="str">
        <f t="shared" si="0"/>
        <v/>
      </c>
      <c r="S5" s="33" t="str">
        <f t="shared" si="0"/>
        <v/>
      </c>
      <c r="T5" s="33" t="str">
        <f t="shared" si="0"/>
        <v/>
      </c>
      <c r="U5" s="33" t="str">
        <f t="shared" si="0"/>
        <v/>
      </c>
      <c r="V5" s="33" t="str">
        <f t="shared" si="0"/>
        <v/>
      </c>
      <c r="W5" s="33" t="str">
        <f t="shared" si="0"/>
        <v/>
      </c>
      <c r="X5" s="33" t="str">
        <f t="shared" si="0"/>
        <v/>
      </c>
      <c r="Y5" s="33" t="str">
        <f t="shared" si="0"/>
        <v/>
      </c>
      <c r="Z5" s="325"/>
      <c r="AA5" s="327"/>
      <c r="AB5" s="310"/>
      <c r="AC5" s="310"/>
      <c r="AD5" s="316"/>
    </row>
    <row r="6" spans="1:32" s="4" customFormat="1" ht="5.0999999999999996" customHeight="1" thickBot="1">
      <c r="A6" s="57"/>
      <c r="B6" s="58"/>
      <c r="C6" s="59"/>
      <c r="D6" s="60"/>
      <c r="E6" s="39"/>
      <c r="F6" s="39"/>
      <c r="G6" s="39"/>
      <c r="H6" s="39"/>
      <c r="I6" s="39"/>
      <c r="J6" s="39"/>
      <c r="K6" s="39"/>
      <c r="L6" s="39"/>
      <c r="M6" s="39"/>
      <c r="N6" s="39"/>
      <c r="O6" s="39"/>
      <c r="P6" s="39"/>
      <c r="Q6" s="39"/>
      <c r="R6" s="39"/>
      <c r="S6" s="39"/>
      <c r="T6" s="39"/>
      <c r="U6" s="39"/>
      <c r="V6" s="39"/>
      <c r="W6" s="39"/>
      <c r="X6" s="39"/>
      <c r="Y6" s="39"/>
      <c r="Z6" s="39"/>
      <c r="AA6" s="61"/>
      <c r="AB6" s="39"/>
      <c r="AC6" s="39"/>
      <c r="AD6" s="62"/>
    </row>
    <row r="7" spans="1:32" s="1" customFormat="1" ht="27" customHeight="1">
      <c r="A7" s="352"/>
      <c r="B7" s="355"/>
      <c r="C7" s="346"/>
      <c r="D7" s="35">
        <v>1</v>
      </c>
      <c r="E7" s="14"/>
      <c r="F7" s="14"/>
      <c r="G7" s="14"/>
      <c r="H7" s="14"/>
      <c r="I7" s="15"/>
      <c r="J7" s="14"/>
      <c r="K7" s="14"/>
      <c r="L7" s="14"/>
      <c r="M7" s="14"/>
      <c r="N7" s="14"/>
      <c r="O7" s="14"/>
      <c r="P7" s="14"/>
      <c r="Q7" s="14"/>
      <c r="R7" s="14"/>
      <c r="S7" s="14"/>
      <c r="T7" s="14"/>
      <c r="U7" s="14"/>
      <c r="V7" s="14"/>
      <c r="W7" s="14"/>
      <c r="X7" s="14"/>
      <c r="Y7" s="16"/>
      <c r="Z7" s="11">
        <f>SUM(E7:Y7)</f>
        <v>0</v>
      </c>
      <c r="AA7" s="36">
        <f>D7*C7</f>
        <v>0</v>
      </c>
      <c r="AB7" s="27">
        <f>+Fringe!$G$21</f>
        <v>7.6499999999999999E-2</v>
      </c>
      <c r="AC7" s="30">
        <f>AA7+(AB7*AA7)*D7</f>
        <v>0</v>
      </c>
      <c r="AD7" s="30">
        <f t="shared" ref="AD7:AD30" si="1">AC7*Z7</f>
        <v>0</v>
      </c>
      <c r="AF7" s="1" t="s">
        <v>16</v>
      </c>
    </row>
    <row r="8" spans="1:32" s="1" customFormat="1" ht="33" customHeight="1">
      <c r="A8" s="353"/>
      <c r="B8" s="356"/>
      <c r="C8" s="347"/>
      <c r="D8" s="23">
        <v>1.5</v>
      </c>
      <c r="E8" s="13"/>
      <c r="F8" s="13"/>
      <c r="G8" s="13"/>
      <c r="H8" s="13"/>
      <c r="I8" s="13"/>
      <c r="J8" s="13"/>
      <c r="K8" s="13"/>
      <c r="L8" s="13"/>
      <c r="M8" s="13"/>
      <c r="N8" s="13"/>
      <c r="O8" s="13"/>
      <c r="P8" s="13"/>
      <c r="Q8" s="13"/>
      <c r="R8" s="13"/>
      <c r="S8" s="13"/>
      <c r="T8" s="13"/>
      <c r="U8" s="13"/>
      <c r="V8" s="13"/>
      <c r="W8" s="13"/>
      <c r="X8" s="13"/>
      <c r="Y8" s="20"/>
      <c r="Z8" s="21">
        <f t="shared" ref="Z8:Z30" si="2">SUM(E8:Y8)</f>
        <v>0</v>
      </c>
      <c r="AA8" s="37">
        <f>C7*D8</f>
        <v>0</v>
      </c>
      <c r="AB8" s="28">
        <f>Fringe!$I$21</f>
        <v>7.6499999999999999E-2</v>
      </c>
      <c r="AC8" s="31">
        <f t="shared" ref="AC8:AC30" si="3">AA8+(AB8*AA8)</f>
        <v>0</v>
      </c>
      <c r="AD8" s="31">
        <f t="shared" si="1"/>
        <v>0</v>
      </c>
    </row>
    <row r="9" spans="1:32" s="1" customFormat="1" ht="27" customHeight="1" thickBot="1">
      <c r="A9" s="353"/>
      <c r="B9" s="357"/>
      <c r="C9" s="348"/>
      <c r="D9" s="24">
        <v>2</v>
      </c>
      <c r="E9" s="17"/>
      <c r="F9" s="17"/>
      <c r="G9" s="17"/>
      <c r="H9" s="17"/>
      <c r="I9" s="18"/>
      <c r="J9" s="17"/>
      <c r="K9" s="17"/>
      <c r="L9" s="17"/>
      <c r="M9" s="17"/>
      <c r="N9" s="17"/>
      <c r="O9" s="17"/>
      <c r="P9" s="17"/>
      <c r="Q9" s="17"/>
      <c r="R9" s="17"/>
      <c r="S9" s="17"/>
      <c r="T9" s="17"/>
      <c r="U9" s="17"/>
      <c r="V9" s="17"/>
      <c r="W9" s="17"/>
      <c r="X9" s="17"/>
      <c r="Y9" s="19"/>
      <c r="Z9" s="22">
        <f t="shared" si="2"/>
        <v>0</v>
      </c>
      <c r="AA9" s="38">
        <f>C7*D9</f>
        <v>0</v>
      </c>
      <c r="AB9" s="28">
        <f>Fringe!$I$21</f>
        <v>7.6499999999999999E-2</v>
      </c>
      <c r="AC9" s="29">
        <f t="shared" si="3"/>
        <v>0</v>
      </c>
      <c r="AD9" s="29">
        <f t="shared" si="1"/>
        <v>0</v>
      </c>
    </row>
    <row r="10" spans="1:32" ht="27" customHeight="1">
      <c r="A10" s="353"/>
      <c r="B10" s="328"/>
      <c r="C10" s="343"/>
      <c r="D10" s="35">
        <v>1</v>
      </c>
      <c r="E10" s="14"/>
      <c r="F10" s="8"/>
      <c r="G10" s="8"/>
      <c r="H10" s="8"/>
      <c r="I10" s="9"/>
      <c r="J10" s="8"/>
      <c r="K10" s="8"/>
      <c r="L10" s="8"/>
      <c r="M10" s="8"/>
      <c r="N10" s="8"/>
      <c r="O10" s="8"/>
      <c r="P10" s="8"/>
      <c r="Q10" s="8"/>
      <c r="R10" s="8"/>
      <c r="S10" s="8"/>
      <c r="T10" s="8"/>
      <c r="U10" s="8"/>
      <c r="V10" s="8"/>
      <c r="W10" s="8"/>
      <c r="X10" s="8"/>
      <c r="Y10" s="10"/>
      <c r="Z10" s="11">
        <f t="shared" si="2"/>
        <v>0</v>
      </c>
      <c r="AA10" s="36">
        <f>D10*C10</f>
        <v>0</v>
      </c>
      <c r="AB10" s="27">
        <f>+Fringe!$G$21</f>
        <v>7.6499999999999999E-2</v>
      </c>
      <c r="AC10" s="32">
        <f t="shared" si="3"/>
        <v>0</v>
      </c>
      <c r="AD10" s="32">
        <f t="shared" si="1"/>
        <v>0</v>
      </c>
    </row>
    <row r="11" spans="1:32" ht="27" customHeight="1">
      <c r="A11" s="353"/>
      <c r="B11" s="329"/>
      <c r="C11" s="344"/>
      <c r="D11" s="23">
        <v>1.5</v>
      </c>
      <c r="E11" s="13"/>
      <c r="F11" s="13"/>
      <c r="G11" s="13"/>
      <c r="H11" s="13"/>
      <c r="I11" s="13"/>
      <c r="J11" s="13"/>
      <c r="K11" s="13"/>
      <c r="L11" s="13"/>
      <c r="M11" s="13"/>
      <c r="N11" s="13"/>
      <c r="O11" s="13"/>
      <c r="P11" s="13"/>
      <c r="Q11" s="13"/>
      <c r="R11" s="13"/>
      <c r="S11" s="13"/>
      <c r="T11" s="13"/>
      <c r="U11" s="13"/>
      <c r="V11" s="13"/>
      <c r="W11" s="13"/>
      <c r="X11" s="13"/>
      <c r="Y11" s="20"/>
      <c r="Z11" s="21">
        <f t="shared" si="2"/>
        <v>0</v>
      </c>
      <c r="AA11" s="37">
        <f>C10*D11</f>
        <v>0</v>
      </c>
      <c r="AB11" s="28">
        <f>Fringe!$I$21</f>
        <v>7.6499999999999999E-2</v>
      </c>
      <c r="AC11" s="31">
        <f t="shared" si="3"/>
        <v>0</v>
      </c>
      <c r="AD11" s="31">
        <f t="shared" si="1"/>
        <v>0</v>
      </c>
    </row>
    <row r="12" spans="1:32" ht="31.9" customHeight="1" thickBot="1">
      <c r="A12" s="353"/>
      <c r="B12" s="330"/>
      <c r="C12" s="345"/>
      <c r="D12" s="24">
        <v>2</v>
      </c>
      <c r="E12" s="17"/>
      <c r="F12" s="17"/>
      <c r="G12" s="17"/>
      <c r="H12" s="17"/>
      <c r="I12" s="18"/>
      <c r="J12" s="17"/>
      <c r="K12" s="17"/>
      <c r="L12" s="17"/>
      <c r="M12" s="17"/>
      <c r="N12" s="17"/>
      <c r="O12" s="17"/>
      <c r="P12" s="17"/>
      <c r="Q12" s="17"/>
      <c r="R12" s="17"/>
      <c r="S12" s="17"/>
      <c r="T12" s="17"/>
      <c r="U12" s="17"/>
      <c r="V12" s="17"/>
      <c r="W12" s="17"/>
      <c r="X12" s="17"/>
      <c r="Y12" s="19"/>
      <c r="Z12" s="22">
        <f t="shared" si="2"/>
        <v>0</v>
      </c>
      <c r="AA12" s="38">
        <f>C10*D12</f>
        <v>0</v>
      </c>
      <c r="AB12" s="28">
        <f>Fringe!$I$21</f>
        <v>7.6499999999999999E-2</v>
      </c>
      <c r="AC12" s="29">
        <f t="shared" si="3"/>
        <v>0</v>
      </c>
      <c r="AD12" s="29">
        <f t="shared" si="1"/>
        <v>0</v>
      </c>
      <c r="AF12" s="5"/>
    </row>
    <row r="13" spans="1:32" ht="27" customHeight="1">
      <c r="A13" s="353"/>
      <c r="B13" s="328"/>
      <c r="C13" s="343"/>
      <c r="D13" s="35">
        <v>1</v>
      </c>
      <c r="E13" s="14"/>
      <c r="F13" s="8"/>
      <c r="G13" s="8"/>
      <c r="H13" s="8"/>
      <c r="I13" s="8"/>
      <c r="J13" s="8"/>
      <c r="K13" s="8"/>
      <c r="L13" s="8"/>
      <c r="M13" s="8"/>
      <c r="N13" s="8"/>
      <c r="O13" s="8"/>
      <c r="P13" s="8"/>
      <c r="Q13" s="8"/>
      <c r="R13" s="8"/>
      <c r="S13" s="8"/>
      <c r="T13" s="8"/>
      <c r="U13" s="8"/>
      <c r="V13" s="8"/>
      <c r="W13" s="8"/>
      <c r="X13" s="8"/>
      <c r="Y13" s="10"/>
      <c r="Z13" s="11">
        <f t="shared" si="2"/>
        <v>0</v>
      </c>
      <c r="AA13" s="36">
        <f>D13*C13</f>
        <v>0</v>
      </c>
      <c r="AB13" s="27">
        <f>+Fringe!$G$21</f>
        <v>7.6499999999999999E-2</v>
      </c>
      <c r="AC13" s="32">
        <f t="shared" si="3"/>
        <v>0</v>
      </c>
      <c r="AD13" s="32">
        <f t="shared" si="1"/>
        <v>0</v>
      </c>
    </row>
    <row r="14" spans="1:32" ht="27" customHeight="1">
      <c r="A14" s="353"/>
      <c r="B14" s="329"/>
      <c r="C14" s="344"/>
      <c r="D14" s="23">
        <v>1.5</v>
      </c>
      <c r="E14" s="13"/>
      <c r="F14" s="13"/>
      <c r="G14" s="13"/>
      <c r="H14" s="13"/>
      <c r="I14" s="13"/>
      <c r="J14" s="13"/>
      <c r="K14" s="13"/>
      <c r="L14" s="13"/>
      <c r="M14" s="13"/>
      <c r="N14" s="13"/>
      <c r="O14" s="13"/>
      <c r="P14" s="13"/>
      <c r="Q14" s="13"/>
      <c r="R14" s="13"/>
      <c r="S14" s="13"/>
      <c r="T14" s="13"/>
      <c r="U14" s="13"/>
      <c r="V14" s="13"/>
      <c r="W14" s="13"/>
      <c r="X14" s="13"/>
      <c r="Y14" s="20"/>
      <c r="Z14" s="21">
        <f t="shared" si="2"/>
        <v>0</v>
      </c>
      <c r="AA14" s="37">
        <f>C13*D14</f>
        <v>0</v>
      </c>
      <c r="AB14" s="28">
        <f>Fringe!$I$21</f>
        <v>7.6499999999999999E-2</v>
      </c>
      <c r="AC14" s="31">
        <f t="shared" si="3"/>
        <v>0</v>
      </c>
      <c r="AD14" s="31">
        <f t="shared" si="1"/>
        <v>0</v>
      </c>
    </row>
    <row r="15" spans="1:32" ht="31.9" customHeight="1" thickBot="1">
      <c r="A15" s="353"/>
      <c r="B15" s="330"/>
      <c r="C15" s="345"/>
      <c r="D15" s="24">
        <v>2</v>
      </c>
      <c r="E15" s="17"/>
      <c r="F15" s="17"/>
      <c r="G15" s="17"/>
      <c r="H15" s="17"/>
      <c r="I15" s="18"/>
      <c r="J15" s="17"/>
      <c r="K15" s="17"/>
      <c r="L15" s="17"/>
      <c r="M15" s="17"/>
      <c r="N15" s="17"/>
      <c r="O15" s="17"/>
      <c r="P15" s="17"/>
      <c r="Q15" s="17"/>
      <c r="R15" s="17"/>
      <c r="S15" s="17"/>
      <c r="T15" s="17"/>
      <c r="U15" s="17"/>
      <c r="V15" s="17"/>
      <c r="W15" s="17"/>
      <c r="X15" s="17"/>
      <c r="Y15" s="19"/>
      <c r="Z15" s="22">
        <f t="shared" si="2"/>
        <v>0</v>
      </c>
      <c r="AA15" s="38">
        <f>C13*D15</f>
        <v>0</v>
      </c>
      <c r="AB15" s="28">
        <f>Fringe!$I$21</f>
        <v>7.6499999999999999E-2</v>
      </c>
      <c r="AC15" s="29">
        <f t="shared" si="3"/>
        <v>0</v>
      </c>
      <c r="AD15" s="29">
        <f t="shared" si="1"/>
        <v>0</v>
      </c>
      <c r="AF15" s="5"/>
    </row>
    <row r="16" spans="1:32" ht="27" customHeight="1">
      <c r="A16" s="353"/>
      <c r="B16" s="328"/>
      <c r="C16" s="343"/>
      <c r="D16" s="35">
        <v>1</v>
      </c>
      <c r="E16" s="14"/>
      <c r="F16" s="8"/>
      <c r="G16" s="8"/>
      <c r="H16" s="8"/>
      <c r="I16" s="8"/>
      <c r="J16" s="8"/>
      <c r="K16" s="8"/>
      <c r="L16" s="8"/>
      <c r="M16" s="8"/>
      <c r="N16" s="8"/>
      <c r="O16" s="8"/>
      <c r="P16" s="8"/>
      <c r="Q16" s="8"/>
      <c r="R16" s="8"/>
      <c r="S16" s="8"/>
      <c r="T16" s="8"/>
      <c r="U16" s="8"/>
      <c r="V16" s="8"/>
      <c r="W16" s="8"/>
      <c r="X16" s="8"/>
      <c r="Y16" s="10"/>
      <c r="Z16" s="11">
        <f t="shared" si="2"/>
        <v>0</v>
      </c>
      <c r="AA16" s="36">
        <f>D16*C16</f>
        <v>0</v>
      </c>
      <c r="AB16" s="27">
        <f>+Fringe!$G$21</f>
        <v>7.6499999999999999E-2</v>
      </c>
      <c r="AC16" s="32">
        <f t="shared" si="3"/>
        <v>0</v>
      </c>
      <c r="AD16" s="32">
        <f t="shared" si="1"/>
        <v>0</v>
      </c>
    </row>
    <row r="17" spans="1:32" ht="27" customHeight="1">
      <c r="A17" s="353"/>
      <c r="B17" s="329"/>
      <c r="C17" s="344"/>
      <c r="D17" s="23">
        <v>1.5</v>
      </c>
      <c r="E17" s="13"/>
      <c r="F17" s="13"/>
      <c r="G17" s="13"/>
      <c r="H17" s="13"/>
      <c r="I17" s="13"/>
      <c r="J17" s="13"/>
      <c r="K17" s="13"/>
      <c r="L17" s="13"/>
      <c r="M17" s="13"/>
      <c r="N17" s="13"/>
      <c r="O17" s="13"/>
      <c r="P17" s="13"/>
      <c r="Q17" s="13"/>
      <c r="R17" s="13"/>
      <c r="S17" s="13"/>
      <c r="T17" s="13"/>
      <c r="U17" s="13"/>
      <c r="V17" s="13"/>
      <c r="W17" s="13"/>
      <c r="X17" s="13"/>
      <c r="Y17" s="20"/>
      <c r="Z17" s="21">
        <f t="shared" si="2"/>
        <v>0</v>
      </c>
      <c r="AA17" s="37">
        <f>C16*D17</f>
        <v>0</v>
      </c>
      <c r="AB17" s="28">
        <f>Fringe!$I$21</f>
        <v>7.6499999999999999E-2</v>
      </c>
      <c r="AC17" s="31">
        <f t="shared" si="3"/>
        <v>0</v>
      </c>
      <c r="AD17" s="31">
        <f t="shared" si="1"/>
        <v>0</v>
      </c>
    </row>
    <row r="18" spans="1:32" ht="31.9" customHeight="1" thickBot="1">
      <c r="A18" s="353"/>
      <c r="B18" s="330"/>
      <c r="C18" s="345"/>
      <c r="D18" s="24">
        <v>2</v>
      </c>
      <c r="E18" s="17"/>
      <c r="F18" s="17"/>
      <c r="G18" s="17"/>
      <c r="H18" s="17"/>
      <c r="I18" s="18"/>
      <c r="J18" s="17"/>
      <c r="K18" s="17"/>
      <c r="L18" s="17"/>
      <c r="M18" s="17"/>
      <c r="N18" s="17"/>
      <c r="O18" s="17"/>
      <c r="P18" s="17"/>
      <c r="Q18" s="17"/>
      <c r="R18" s="17"/>
      <c r="S18" s="17"/>
      <c r="T18" s="17"/>
      <c r="U18" s="17"/>
      <c r="V18" s="17"/>
      <c r="W18" s="17"/>
      <c r="X18" s="17"/>
      <c r="Y18" s="19"/>
      <c r="Z18" s="22">
        <f t="shared" si="2"/>
        <v>0</v>
      </c>
      <c r="AA18" s="38">
        <f>C16*D18</f>
        <v>0</v>
      </c>
      <c r="AB18" s="28">
        <f>Fringe!$I$21</f>
        <v>7.6499999999999999E-2</v>
      </c>
      <c r="AC18" s="29">
        <f t="shared" si="3"/>
        <v>0</v>
      </c>
      <c r="AD18" s="29">
        <f t="shared" si="1"/>
        <v>0</v>
      </c>
      <c r="AF18" s="5"/>
    </row>
    <row r="19" spans="1:32" ht="27" customHeight="1">
      <c r="A19" s="353"/>
      <c r="B19" s="328"/>
      <c r="C19" s="343"/>
      <c r="D19" s="35">
        <v>1</v>
      </c>
      <c r="E19" s="14"/>
      <c r="F19" s="8"/>
      <c r="G19" s="8"/>
      <c r="H19" s="8"/>
      <c r="I19" s="9"/>
      <c r="J19" s="8"/>
      <c r="K19" s="8"/>
      <c r="L19" s="8"/>
      <c r="M19" s="8"/>
      <c r="N19" s="8"/>
      <c r="O19" s="8"/>
      <c r="P19" s="8"/>
      <c r="Q19" s="8"/>
      <c r="R19" s="8"/>
      <c r="S19" s="8"/>
      <c r="T19" s="8"/>
      <c r="U19" s="8"/>
      <c r="V19" s="8"/>
      <c r="W19" s="8"/>
      <c r="X19" s="8"/>
      <c r="Y19" s="10"/>
      <c r="Z19" s="11">
        <f t="shared" si="2"/>
        <v>0</v>
      </c>
      <c r="AA19" s="36">
        <f>D19*C19</f>
        <v>0</v>
      </c>
      <c r="AB19" s="27">
        <f>+Fringe!$G$21</f>
        <v>7.6499999999999999E-2</v>
      </c>
      <c r="AC19" s="32">
        <f t="shared" si="3"/>
        <v>0</v>
      </c>
      <c r="AD19" s="32">
        <f t="shared" si="1"/>
        <v>0</v>
      </c>
    </row>
    <row r="20" spans="1:32" ht="27" customHeight="1">
      <c r="A20" s="353"/>
      <c r="B20" s="329"/>
      <c r="C20" s="344"/>
      <c r="D20" s="23">
        <v>1.5</v>
      </c>
      <c r="E20" s="13"/>
      <c r="F20" s="13"/>
      <c r="G20" s="13"/>
      <c r="H20" s="13"/>
      <c r="I20" s="13"/>
      <c r="J20" s="13"/>
      <c r="K20" s="13"/>
      <c r="L20" s="13"/>
      <c r="M20" s="13"/>
      <c r="N20" s="13"/>
      <c r="O20" s="13"/>
      <c r="P20" s="13"/>
      <c r="Q20" s="13"/>
      <c r="R20" s="13"/>
      <c r="S20" s="13"/>
      <c r="T20" s="13"/>
      <c r="U20" s="13"/>
      <c r="V20" s="13"/>
      <c r="W20" s="13"/>
      <c r="X20" s="13"/>
      <c r="Y20" s="20"/>
      <c r="Z20" s="21">
        <f t="shared" si="2"/>
        <v>0</v>
      </c>
      <c r="AA20" s="37">
        <f>C19*D20</f>
        <v>0</v>
      </c>
      <c r="AB20" s="28">
        <f>Fringe!$I$21</f>
        <v>7.6499999999999999E-2</v>
      </c>
      <c r="AC20" s="31">
        <f t="shared" si="3"/>
        <v>0</v>
      </c>
      <c r="AD20" s="31">
        <f t="shared" si="1"/>
        <v>0</v>
      </c>
    </row>
    <row r="21" spans="1:32" ht="31.9" customHeight="1" thickBot="1">
      <c r="A21" s="353"/>
      <c r="B21" s="330"/>
      <c r="C21" s="345"/>
      <c r="D21" s="24">
        <v>2</v>
      </c>
      <c r="E21" s="17"/>
      <c r="F21" s="17"/>
      <c r="G21" s="17"/>
      <c r="H21" s="17"/>
      <c r="I21" s="18"/>
      <c r="J21" s="17"/>
      <c r="K21" s="17"/>
      <c r="L21" s="17"/>
      <c r="M21" s="17"/>
      <c r="N21" s="17"/>
      <c r="O21" s="17"/>
      <c r="P21" s="17"/>
      <c r="Q21" s="17"/>
      <c r="R21" s="17"/>
      <c r="S21" s="17"/>
      <c r="T21" s="17"/>
      <c r="U21" s="17"/>
      <c r="V21" s="17"/>
      <c r="W21" s="17"/>
      <c r="X21" s="17"/>
      <c r="Y21" s="19"/>
      <c r="Z21" s="22">
        <f t="shared" si="2"/>
        <v>0</v>
      </c>
      <c r="AA21" s="38">
        <f>C19*D21</f>
        <v>0</v>
      </c>
      <c r="AB21" s="28">
        <f>Fringe!$I$21</f>
        <v>7.6499999999999999E-2</v>
      </c>
      <c r="AC21" s="29">
        <f t="shared" si="3"/>
        <v>0</v>
      </c>
      <c r="AD21" s="29">
        <f t="shared" si="1"/>
        <v>0</v>
      </c>
      <c r="AF21" s="5"/>
    </row>
    <row r="22" spans="1:32" ht="27" customHeight="1">
      <c r="A22" s="353"/>
      <c r="B22" s="328"/>
      <c r="C22" s="343"/>
      <c r="D22" s="35">
        <v>1</v>
      </c>
      <c r="E22" s="14"/>
      <c r="F22" s="8"/>
      <c r="G22" s="8"/>
      <c r="H22" s="8"/>
      <c r="I22" s="9"/>
      <c r="J22" s="8"/>
      <c r="K22" s="8"/>
      <c r="L22" s="8"/>
      <c r="M22" s="8"/>
      <c r="N22" s="8"/>
      <c r="O22" s="8"/>
      <c r="P22" s="8"/>
      <c r="Q22" s="8"/>
      <c r="R22" s="8"/>
      <c r="S22" s="8"/>
      <c r="T22" s="8"/>
      <c r="U22" s="8"/>
      <c r="V22" s="8"/>
      <c r="W22" s="8"/>
      <c r="X22" s="8"/>
      <c r="Y22" s="10"/>
      <c r="Z22" s="11">
        <f t="shared" si="2"/>
        <v>0</v>
      </c>
      <c r="AA22" s="36">
        <f>D22*C22</f>
        <v>0</v>
      </c>
      <c r="AB22" s="27">
        <f>+Fringe!$G$21</f>
        <v>7.6499999999999999E-2</v>
      </c>
      <c r="AC22" s="32">
        <f t="shared" si="3"/>
        <v>0</v>
      </c>
      <c r="AD22" s="32">
        <f t="shared" si="1"/>
        <v>0</v>
      </c>
    </row>
    <row r="23" spans="1:32" ht="27" customHeight="1">
      <c r="A23" s="353"/>
      <c r="B23" s="329"/>
      <c r="C23" s="344"/>
      <c r="D23" s="23">
        <v>1.5</v>
      </c>
      <c r="E23" s="13"/>
      <c r="F23" s="13"/>
      <c r="G23" s="13"/>
      <c r="H23" s="13"/>
      <c r="I23" s="13"/>
      <c r="J23" s="13"/>
      <c r="K23" s="13"/>
      <c r="L23" s="13"/>
      <c r="M23" s="13"/>
      <c r="N23" s="13"/>
      <c r="O23" s="13"/>
      <c r="P23" s="13"/>
      <c r="Q23" s="13"/>
      <c r="R23" s="13"/>
      <c r="S23" s="13"/>
      <c r="T23" s="13"/>
      <c r="U23" s="13"/>
      <c r="V23" s="13"/>
      <c r="W23" s="13"/>
      <c r="X23" s="13"/>
      <c r="Y23" s="20"/>
      <c r="Z23" s="21">
        <f t="shared" si="2"/>
        <v>0</v>
      </c>
      <c r="AA23" s="37">
        <f>C22*D23</f>
        <v>0</v>
      </c>
      <c r="AB23" s="28">
        <f>Fringe!$I$21</f>
        <v>7.6499999999999999E-2</v>
      </c>
      <c r="AC23" s="31">
        <f t="shared" si="3"/>
        <v>0</v>
      </c>
      <c r="AD23" s="31">
        <f t="shared" si="1"/>
        <v>0</v>
      </c>
    </row>
    <row r="24" spans="1:32" ht="31.9" customHeight="1" thickBot="1">
      <c r="A24" s="353"/>
      <c r="B24" s="330"/>
      <c r="C24" s="345"/>
      <c r="D24" s="24">
        <v>2</v>
      </c>
      <c r="E24" s="17"/>
      <c r="F24" s="17"/>
      <c r="G24" s="17"/>
      <c r="H24" s="17"/>
      <c r="I24" s="18"/>
      <c r="J24" s="17"/>
      <c r="K24" s="17"/>
      <c r="L24" s="17"/>
      <c r="M24" s="17"/>
      <c r="N24" s="17"/>
      <c r="O24" s="17"/>
      <c r="P24" s="17"/>
      <c r="Q24" s="17"/>
      <c r="R24" s="17"/>
      <c r="S24" s="17"/>
      <c r="T24" s="17"/>
      <c r="U24" s="17"/>
      <c r="V24" s="17"/>
      <c r="W24" s="17"/>
      <c r="X24" s="17"/>
      <c r="Y24" s="19"/>
      <c r="Z24" s="22">
        <f t="shared" si="2"/>
        <v>0</v>
      </c>
      <c r="AA24" s="38">
        <f>C22*D24</f>
        <v>0</v>
      </c>
      <c r="AB24" s="28">
        <f>Fringe!$I$21</f>
        <v>7.6499999999999999E-2</v>
      </c>
      <c r="AC24" s="29">
        <f t="shared" si="3"/>
        <v>0</v>
      </c>
      <c r="AD24" s="29">
        <f t="shared" si="1"/>
        <v>0</v>
      </c>
      <c r="AF24" s="5"/>
    </row>
    <row r="25" spans="1:32" ht="27" customHeight="1">
      <c r="A25" s="353"/>
      <c r="B25" s="328"/>
      <c r="C25" s="343"/>
      <c r="D25" s="35">
        <v>1</v>
      </c>
      <c r="E25" s="14"/>
      <c r="F25" s="8"/>
      <c r="G25" s="8"/>
      <c r="H25" s="8"/>
      <c r="I25" s="9"/>
      <c r="J25" s="8"/>
      <c r="K25" s="8"/>
      <c r="L25" s="8"/>
      <c r="M25" s="8"/>
      <c r="N25" s="8"/>
      <c r="O25" s="8"/>
      <c r="P25" s="8"/>
      <c r="Q25" s="8"/>
      <c r="R25" s="8"/>
      <c r="S25" s="8"/>
      <c r="T25" s="8"/>
      <c r="U25" s="8"/>
      <c r="V25" s="8"/>
      <c r="W25" s="8"/>
      <c r="X25" s="8"/>
      <c r="Y25" s="10"/>
      <c r="Z25" s="11">
        <f t="shared" si="2"/>
        <v>0</v>
      </c>
      <c r="AA25" s="36">
        <f>D25*C25</f>
        <v>0</v>
      </c>
      <c r="AB25" s="27">
        <f>+Fringe!$G$21</f>
        <v>7.6499999999999999E-2</v>
      </c>
      <c r="AC25" s="32">
        <f t="shared" si="3"/>
        <v>0</v>
      </c>
      <c r="AD25" s="32">
        <f t="shared" si="1"/>
        <v>0</v>
      </c>
    </row>
    <row r="26" spans="1:32" ht="27" customHeight="1">
      <c r="A26" s="353"/>
      <c r="B26" s="329"/>
      <c r="C26" s="344"/>
      <c r="D26" s="23">
        <v>1.5</v>
      </c>
      <c r="E26" s="13"/>
      <c r="F26" s="13"/>
      <c r="G26" s="13"/>
      <c r="H26" s="13"/>
      <c r="I26" s="13"/>
      <c r="J26" s="13"/>
      <c r="K26" s="13"/>
      <c r="L26" s="13"/>
      <c r="M26" s="13"/>
      <c r="N26" s="13"/>
      <c r="O26" s="13"/>
      <c r="P26" s="13"/>
      <c r="Q26" s="13"/>
      <c r="R26" s="13"/>
      <c r="S26" s="13"/>
      <c r="T26" s="13"/>
      <c r="U26" s="13"/>
      <c r="V26" s="13"/>
      <c r="W26" s="13"/>
      <c r="X26" s="13"/>
      <c r="Y26" s="20"/>
      <c r="Z26" s="21">
        <f t="shared" si="2"/>
        <v>0</v>
      </c>
      <c r="AA26" s="37">
        <f>C25*D26</f>
        <v>0</v>
      </c>
      <c r="AB26" s="28">
        <f>Fringe!$I$21</f>
        <v>7.6499999999999999E-2</v>
      </c>
      <c r="AC26" s="31">
        <f t="shared" si="3"/>
        <v>0</v>
      </c>
      <c r="AD26" s="31">
        <f t="shared" si="1"/>
        <v>0</v>
      </c>
    </row>
    <row r="27" spans="1:32" ht="31.9" customHeight="1" thickBot="1">
      <c r="A27" s="353"/>
      <c r="B27" s="330"/>
      <c r="C27" s="345"/>
      <c r="D27" s="24">
        <v>2</v>
      </c>
      <c r="E27" s="17"/>
      <c r="F27" s="17"/>
      <c r="G27" s="17"/>
      <c r="H27" s="17"/>
      <c r="I27" s="18"/>
      <c r="J27" s="17"/>
      <c r="K27" s="17"/>
      <c r="L27" s="17"/>
      <c r="M27" s="17"/>
      <c r="N27" s="17"/>
      <c r="O27" s="17"/>
      <c r="P27" s="17"/>
      <c r="Q27" s="17"/>
      <c r="R27" s="17"/>
      <c r="S27" s="17"/>
      <c r="T27" s="17"/>
      <c r="U27" s="17"/>
      <c r="V27" s="17"/>
      <c r="W27" s="17"/>
      <c r="X27" s="17"/>
      <c r="Y27" s="19"/>
      <c r="Z27" s="22">
        <f t="shared" si="2"/>
        <v>0</v>
      </c>
      <c r="AA27" s="38">
        <f>C25*D27</f>
        <v>0</v>
      </c>
      <c r="AB27" s="28">
        <f>Fringe!$I$21</f>
        <v>7.6499999999999999E-2</v>
      </c>
      <c r="AC27" s="29">
        <f t="shared" si="3"/>
        <v>0</v>
      </c>
      <c r="AD27" s="29">
        <f t="shared" si="1"/>
        <v>0</v>
      </c>
      <c r="AF27" s="5"/>
    </row>
    <row r="28" spans="1:32" ht="27" customHeight="1">
      <c r="A28" s="353"/>
      <c r="B28" s="328"/>
      <c r="C28" s="343"/>
      <c r="D28" s="35">
        <v>1</v>
      </c>
      <c r="E28" s="14"/>
      <c r="F28" s="8"/>
      <c r="G28" s="8"/>
      <c r="H28" s="8"/>
      <c r="I28" s="9"/>
      <c r="J28" s="8"/>
      <c r="K28" s="8"/>
      <c r="L28" s="8"/>
      <c r="M28" s="8"/>
      <c r="N28" s="8"/>
      <c r="O28" s="8"/>
      <c r="P28" s="8"/>
      <c r="Q28" s="8"/>
      <c r="R28" s="8"/>
      <c r="S28" s="8"/>
      <c r="T28" s="8"/>
      <c r="U28" s="8"/>
      <c r="V28" s="8"/>
      <c r="W28" s="8"/>
      <c r="X28" s="8"/>
      <c r="Y28" s="10"/>
      <c r="Z28" s="11">
        <f t="shared" si="2"/>
        <v>0</v>
      </c>
      <c r="AA28" s="36">
        <f>D28*C28</f>
        <v>0</v>
      </c>
      <c r="AB28" s="27">
        <f>+Fringe!$G$21</f>
        <v>7.6499999999999999E-2</v>
      </c>
      <c r="AC28" s="32">
        <f t="shared" si="3"/>
        <v>0</v>
      </c>
      <c r="AD28" s="32">
        <f t="shared" si="1"/>
        <v>0</v>
      </c>
    </row>
    <row r="29" spans="1:32" ht="27" customHeight="1">
      <c r="A29" s="353"/>
      <c r="B29" s="329"/>
      <c r="C29" s="344"/>
      <c r="D29" s="23">
        <v>1.5</v>
      </c>
      <c r="E29" s="13"/>
      <c r="F29" s="13"/>
      <c r="G29" s="13"/>
      <c r="H29" s="13"/>
      <c r="I29" s="13"/>
      <c r="J29" s="13"/>
      <c r="K29" s="13"/>
      <c r="L29" s="13"/>
      <c r="M29" s="13"/>
      <c r="N29" s="13"/>
      <c r="O29" s="13"/>
      <c r="P29" s="13"/>
      <c r="Q29" s="13"/>
      <c r="R29" s="13"/>
      <c r="S29" s="13"/>
      <c r="T29" s="13"/>
      <c r="U29" s="13"/>
      <c r="V29" s="13"/>
      <c r="W29" s="13"/>
      <c r="X29" s="13"/>
      <c r="Y29" s="20"/>
      <c r="Z29" s="21">
        <f t="shared" si="2"/>
        <v>0</v>
      </c>
      <c r="AA29" s="37">
        <f>C28*D29</f>
        <v>0</v>
      </c>
      <c r="AB29" s="28">
        <f>Fringe!$I$21</f>
        <v>7.6499999999999999E-2</v>
      </c>
      <c r="AC29" s="31">
        <f t="shared" si="3"/>
        <v>0</v>
      </c>
      <c r="AD29" s="31">
        <f t="shared" si="1"/>
        <v>0</v>
      </c>
    </row>
    <row r="30" spans="1:32" ht="31.9" customHeight="1" thickBot="1">
      <c r="A30" s="354"/>
      <c r="B30" s="330"/>
      <c r="C30" s="345"/>
      <c r="D30" s="24">
        <v>2</v>
      </c>
      <c r="E30" s="17"/>
      <c r="F30" s="17"/>
      <c r="G30" s="17"/>
      <c r="H30" s="17"/>
      <c r="I30" s="18"/>
      <c r="J30" s="17"/>
      <c r="K30" s="17"/>
      <c r="L30" s="17"/>
      <c r="M30" s="17"/>
      <c r="N30" s="17"/>
      <c r="O30" s="17"/>
      <c r="P30" s="17"/>
      <c r="Q30" s="17"/>
      <c r="R30" s="17"/>
      <c r="S30" s="17"/>
      <c r="T30" s="17"/>
      <c r="U30" s="17"/>
      <c r="V30" s="17"/>
      <c r="W30" s="17"/>
      <c r="X30" s="17"/>
      <c r="Y30" s="19"/>
      <c r="Z30" s="22">
        <f t="shared" si="2"/>
        <v>0</v>
      </c>
      <c r="AA30" s="38">
        <f>C28*D30</f>
        <v>0</v>
      </c>
      <c r="AB30" s="28">
        <f>Fringe!$I$21</f>
        <v>7.6499999999999999E-2</v>
      </c>
      <c r="AC30" s="29">
        <f t="shared" si="3"/>
        <v>0</v>
      </c>
      <c r="AD30" s="29">
        <f t="shared" si="1"/>
        <v>0</v>
      </c>
      <c r="AF30" s="5"/>
    </row>
    <row r="31" spans="1:32" s="1" customFormat="1" ht="15.75" thickBot="1">
      <c r="A31" s="349" t="s">
        <v>8</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1"/>
    </row>
    <row r="32" spans="1:32" ht="49.35" customHeight="1" thickBot="1">
      <c r="A32" s="337" t="s">
        <v>9</v>
      </c>
      <c r="B32" s="338"/>
      <c r="C32" s="338"/>
      <c r="D32" s="338"/>
      <c r="E32" s="338"/>
      <c r="F32" s="339"/>
      <c r="G32" s="340" t="s">
        <v>10</v>
      </c>
      <c r="H32" s="341"/>
      <c r="I32" s="342"/>
      <c r="J32" s="63" t="s">
        <v>57</v>
      </c>
      <c r="K32" s="64"/>
      <c r="L32" s="64"/>
      <c r="M32" s="64"/>
      <c r="N32" s="64"/>
      <c r="O32" s="64"/>
      <c r="P32" s="64"/>
      <c r="Q32" s="64"/>
      <c r="R32" s="64"/>
      <c r="S32" s="64"/>
      <c r="T32" s="64"/>
      <c r="U32" s="64"/>
      <c r="V32" s="64"/>
      <c r="W32" s="64"/>
      <c r="X32" s="64"/>
      <c r="Y32" s="65"/>
      <c r="Z32" s="66">
        <f>AD7+AD10+AD13+AD16+AD19+AD22+AD25+AD28</f>
        <v>0</v>
      </c>
      <c r="AA32" s="67" t="s">
        <v>17</v>
      </c>
      <c r="AB32" s="66">
        <f>AD8+AD9+AD11+AD12+AD14+AD15+AD17+AD18+AD20+AD21+AD23+AD24+AD26+AD27+AD29+AD30</f>
        <v>0</v>
      </c>
      <c r="AC32" s="68" t="s">
        <v>11</v>
      </c>
      <c r="AD32" s="66">
        <f>Z32+AB32</f>
        <v>0</v>
      </c>
    </row>
    <row r="33" spans="1:30" ht="28.35" customHeight="1" thickBot="1">
      <c r="A33" s="69"/>
      <c r="B33" s="69"/>
      <c r="C33" s="70"/>
      <c r="D33" s="71"/>
      <c r="E33" s="69"/>
      <c r="F33" s="69"/>
      <c r="G33" s="69"/>
      <c r="H33" s="69"/>
      <c r="I33" s="69"/>
      <c r="J33" s="63" t="s">
        <v>58</v>
      </c>
      <c r="K33" s="64"/>
      <c r="L33" s="64"/>
      <c r="M33" s="64"/>
      <c r="N33" s="64"/>
      <c r="O33" s="64"/>
      <c r="P33" s="64"/>
      <c r="Q33" s="64"/>
      <c r="R33" s="64"/>
      <c r="S33" s="64"/>
      <c r="T33" s="64"/>
      <c r="U33" s="64"/>
      <c r="V33" s="64"/>
      <c r="W33" s="64"/>
      <c r="X33" s="64"/>
      <c r="Y33" s="65"/>
      <c r="Z33" s="72">
        <f>Z7+Z10+Z13+Z16+Z19+Z22+Z25+Z28</f>
        <v>0</v>
      </c>
      <c r="AA33" s="67" t="s">
        <v>59</v>
      </c>
      <c r="AB33" s="72">
        <f>Z8+Z9+Z11+Z12+Z14+Z15+Z17+Z18+Z20+Z21+Z23+Z24+Z26+Z27+Z29+Z30</f>
        <v>0</v>
      </c>
      <c r="AC33" s="69"/>
      <c r="AD33" s="69"/>
    </row>
    <row r="34" spans="1:30" ht="28.35" customHeight="1"/>
    <row r="35" spans="1:30" ht="28.35" customHeight="1"/>
    <row r="36" spans="1:30" ht="28.35" customHeight="1"/>
    <row r="37" spans="1:30" ht="28.35" customHeight="1"/>
    <row r="38" spans="1:30" ht="28.35" customHeight="1"/>
    <row r="39" spans="1:30" ht="28.35" customHeight="1"/>
    <row r="40" spans="1:30" ht="28.35" customHeight="1"/>
    <row r="41" spans="1:30" ht="28.35" customHeight="1"/>
    <row r="42" spans="1:30" ht="28.35" customHeight="1"/>
    <row r="43" spans="1:30" ht="28.35" customHeight="1"/>
    <row r="44" spans="1:30" ht="28.35" customHeight="1"/>
    <row r="45" spans="1:30" ht="28.35" customHeight="1"/>
    <row r="46" spans="1:30" ht="28.35" customHeight="1"/>
    <row r="47" spans="1:30" ht="28.35" customHeight="1"/>
    <row r="48" spans="1:30" ht="28.35" customHeight="1"/>
    <row r="49" ht="28.35" customHeight="1"/>
    <row r="50" ht="28.35" customHeight="1"/>
    <row r="51" ht="28.35" customHeight="1"/>
    <row r="52" ht="28.35" customHeight="1"/>
    <row r="53" ht="28.35" customHeight="1"/>
    <row r="54" ht="28.35" customHeight="1"/>
  </sheetData>
  <sheetProtection sheet="1" objects="1" scenarios="1" insertRows="0"/>
  <mergeCells count="34">
    <mergeCell ref="A1:I1"/>
    <mergeCell ref="AC1:AD1"/>
    <mergeCell ref="A2:F2"/>
    <mergeCell ref="G2:AA2"/>
    <mergeCell ref="AB2:AD2"/>
    <mergeCell ref="AA4:AA5"/>
    <mergeCell ref="AB4:AB5"/>
    <mergeCell ref="AC4:AC5"/>
    <mergeCell ref="AD4:AD5"/>
    <mergeCell ref="A7:A30"/>
    <mergeCell ref="B7:B9"/>
    <mergeCell ref="C7:C9"/>
    <mergeCell ref="B10:B12"/>
    <mergeCell ref="C10:C12"/>
    <mergeCell ref="B13:B15"/>
    <mergeCell ref="A4:B5"/>
    <mergeCell ref="C4:C5"/>
    <mergeCell ref="D4:D5"/>
    <mergeCell ref="E4:Y4"/>
    <mergeCell ref="Z4:Z5"/>
    <mergeCell ref="A32:F32"/>
    <mergeCell ref="G32:I32"/>
    <mergeCell ref="C13:C15"/>
    <mergeCell ref="B16:B18"/>
    <mergeCell ref="C16:C18"/>
    <mergeCell ref="B19:B21"/>
    <mergeCell ref="C19:C21"/>
    <mergeCell ref="B22:B24"/>
    <mergeCell ref="C22:C24"/>
    <mergeCell ref="B25:B27"/>
    <mergeCell ref="C25:C27"/>
    <mergeCell ref="B28:B30"/>
    <mergeCell ref="C28:C30"/>
    <mergeCell ref="A31:AD31"/>
  </mergeCells>
  <printOptions horizontalCentered="1"/>
  <pageMargins left="0.7" right="0.7" top="0.75" bottom="0.75" header="0.3" footer="0.3"/>
  <pageSetup scale="53" orientation="landscape" r:id="rId1"/>
  <headerFooter>
    <oddFooter>&amp;L&amp;A&amp;CPage &amp;P of &amp;R&amp;G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AF54"/>
  <sheetViews>
    <sheetView showGridLines="0" zoomScale="50" zoomScaleNormal="50" zoomScaleSheetLayoutView="40" zoomScalePageLayoutView="47" workbookViewId="0">
      <selection activeCell="G2" sqref="G2:AA2"/>
    </sheetView>
  </sheetViews>
  <sheetFormatPr defaultRowHeight="15"/>
  <cols>
    <col min="1" max="1" width="2.7109375" customWidth="1"/>
    <col min="2" max="2" width="30.7109375" customWidth="1"/>
    <col min="3" max="3" width="9" style="26" customWidth="1"/>
    <col min="4" max="4" width="13.5703125" style="25" customWidth="1"/>
    <col min="5" max="5" width="5.7109375" customWidth="1"/>
    <col min="6" max="6" width="5.5703125" customWidth="1"/>
    <col min="7" max="25" width="5.7109375" customWidth="1"/>
    <col min="26" max="26" width="10.7109375" customWidth="1"/>
    <col min="27" max="27" width="10.7109375" style="26" customWidth="1"/>
    <col min="28" max="30" width="10.7109375" customWidth="1"/>
  </cols>
  <sheetData>
    <row r="1" spans="1:32" ht="28.35" customHeight="1" thickBot="1">
      <c r="A1" s="318" t="s">
        <v>12</v>
      </c>
      <c r="B1" s="318"/>
      <c r="C1" s="318"/>
      <c r="D1" s="318"/>
      <c r="E1" s="318"/>
      <c r="F1" s="318"/>
      <c r="G1" s="318"/>
      <c r="H1" s="318"/>
      <c r="I1" s="318"/>
      <c r="J1" s="2"/>
      <c r="K1" s="2"/>
      <c r="L1" s="2"/>
      <c r="M1" s="2"/>
      <c r="N1" s="2"/>
      <c r="O1" s="2"/>
      <c r="P1" s="2"/>
      <c r="Q1" s="2"/>
      <c r="R1" s="2"/>
      <c r="S1" s="2"/>
      <c r="T1" s="2"/>
      <c r="U1" s="2"/>
      <c r="V1" s="2"/>
      <c r="W1" s="2"/>
      <c r="X1" s="2"/>
      <c r="Y1" s="2"/>
      <c r="Z1" s="3"/>
      <c r="AA1" s="47"/>
      <c r="AB1" s="48"/>
      <c r="AC1" s="317" t="str">
        <f>IF(Summary!I1=0,"",Summary!I1)</f>
        <v/>
      </c>
      <c r="AD1" s="317"/>
    </row>
    <row r="2" spans="1:32" s="12" customFormat="1" ht="28.35" customHeight="1" thickBot="1">
      <c r="A2" s="317" t="str">
        <f>+Summary!A2</f>
        <v xml:space="preserve"> Applicant: </v>
      </c>
      <c r="B2" s="317"/>
      <c r="C2" s="317"/>
      <c r="D2" s="317"/>
      <c r="E2" s="317"/>
      <c r="F2" s="317"/>
      <c r="G2" s="319" t="str">
        <f>+Summary!E2</f>
        <v xml:space="preserve">Activity: </v>
      </c>
      <c r="H2" s="319"/>
      <c r="I2" s="319"/>
      <c r="J2" s="319"/>
      <c r="K2" s="319"/>
      <c r="L2" s="319"/>
      <c r="M2" s="319"/>
      <c r="N2" s="319"/>
      <c r="O2" s="319"/>
      <c r="P2" s="319"/>
      <c r="Q2" s="319"/>
      <c r="R2" s="319"/>
      <c r="S2" s="319"/>
      <c r="T2" s="319"/>
      <c r="U2" s="319"/>
      <c r="V2" s="319"/>
      <c r="W2" s="319"/>
      <c r="X2" s="319"/>
      <c r="Y2" s="319"/>
      <c r="Z2" s="319"/>
      <c r="AA2" s="319"/>
      <c r="AB2" s="317" t="str">
        <f>+Summary!H2</f>
        <v xml:space="preserve"> Project Ref #: </v>
      </c>
      <c r="AC2" s="317"/>
      <c r="AD2" s="317"/>
    </row>
    <row r="3" spans="1:32" ht="5.0999999999999996" customHeight="1" thickBot="1">
      <c r="A3" s="49"/>
      <c r="B3" s="50"/>
      <c r="C3" s="51"/>
      <c r="D3" s="52"/>
      <c r="E3" s="53"/>
      <c r="F3" s="53"/>
      <c r="G3" s="53"/>
      <c r="H3" s="53"/>
      <c r="I3" s="53"/>
      <c r="J3" s="53"/>
      <c r="K3" s="53"/>
      <c r="L3" s="53"/>
      <c r="M3" s="53"/>
      <c r="N3" s="53"/>
      <c r="O3" s="53"/>
      <c r="P3" s="53"/>
      <c r="Q3" s="53"/>
      <c r="R3" s="53"/>
      <c r="S3" s="53"/>
      <c r="T3" s="53"/>
      <c r="U3" s="53"/>
      <c r="V3" s="53"/>
      <c r="W3" s="53"/>
      <c r="X3" s="53"/>
      <c r="Y3" s="53"/>
      <c r="Z3" s="53"/>
      <c r="AA3" s="54"/>
      <c r="AB3" s="53"/>
      <c r="AC3" s="55"/>
      <c r="AD3" s="56" t="s">
        <v>0</v>
      </c>
    </row>
    <row r="4" spans="1:32" s="4" customFormat="1" ht="30" customHeight="1" thickBot="1">
      <c r="A4" s="320" t="s">
        <v>49</v>
      </c>
      <c r="B4" s="321"/>
      <c r="C4" s="326" t="s">
        <v>51</v>
      </c>
      <c r="D4" s="309" t="s">
        <v>48</v>
      </c>
      <c r="E4" s="312" t="s">
        <v>40</v>
      </c>
      <c r="F4" s="313"/>
      <c r="G4" s="313"/>
      <c r="H4" s="313"/>
      <c r="I4" s="313"/>
      <c r="J4" s="313"/>
      <c r="K4" s="313"/>
      <c r="L4" s="313"/>
      <c r="M4" s="313"/>
      <c r="N4" s="313"/>
      <c r="O4" s="313"/>
      <c r="P4" s="313"/>
      <c r="Q4" s="313"/>
      <c r="R4" s="313"/>
      <c r="S4" s="313"/>
      <c r="T4" s="313"/>
      <c r="U4" s="313"/>
      <c r="V4" s="313"/>
      <c r="W4" s="313"/>
      <c r="X4" s="313"/>
      <c r="Y4" s="314"/>
      <c r="Z4" s="324" t="s">
        <v>50</v>
      </c>
      <c r="AA4" s="326" t="s">
        <v>13</v>
      </c>
      <c r="AB4" s="309" t="s">
        <v>14</v>
      </c>
      <c r="AC4" s="309" t="s">
        <v>15</v>
      </c>
      <c r="AD4" s="315" t="s">
        <v>6</v>
      </c>
    </row>
    <row r="5" spans="1:32" s="4" customFormat="1" ht="64.349999999999994" customHeight="1" thickBot="1">
      <c r="A5" s="322"/>
      <c r="B5" s="323"/>
      <c r="C5" s="327"/>
      <c r="D5" s="310"/>
      <c r="E5" s="34"/>
      <c r="F5" s="33" t="str">
        <f>IF(E5="","",E5+1)</f>
        <v/>
      </c>
      <c r="G5" s="33" t="str">
        <f>IF(F5="","",F5+1)</f>
        <v/>
      </c>
      <c r="H5" s="33" t="str">
        <f>IF(G5="","",G5+1)</f>
        <v/>
      </c>
      <c r="I5" s="33" t="str">
        <f>IF(H5="","",H5+1)</f>
        <v/>
      </c>
      <c r="J5" s="33" t="str">
        <f t="shared" ref="J5:Y5" si="0">IF(I5="","",I5+1)</f>
        <v/>
      </c>
      <c r="K5" s="33" t="str">
        <f t="shared" si="0"/>
        <v/>
      </c>
      <c r="L5" s="33" t="str">
        <f t="shared" si="0"/>
        <v/>
      </c>
      <c r="M5" s="33" t="str">
        <f t="shared" si="0"/>
        <v/>
      </c>
      <c r="N5" s="33" t="str">
        <f t="shared" si="0"/>
        <v/>
      </c>
      <c r="O5" s="33" t="str">
        <f t="shared" si="0"/>
        <v/>
      </c>
      <c r="P5" s="33" t="str">
        <f t="shared" si="0"/>
        <v/>
      </c>
      <c r="Q5" s="33" t="str">
        <f t="shared" si="0"/>
        <v/>
      </c>
      <c r="R5" s="33" t="str">
        <f t="shared" si="0"/>
        <v/>
      </c>
      <c r="S5" s="33" t="str">
        <f t="shared" si="0"/>
        <v/>
      </c>
      <c r="T5" s="33" t="str">
        <f t="shared" si="0"/>
        <v/>
      </c>
      <c r="U5" s="33" t="str">
        <f t="shared" si="0"/>
        <v/>
      </c>
      <c r="V5" s="33" t="str">
        <f t="shared" si="0"/>
        <v/>
      </c>
      <c r="W5" s="33" t="str">
        <f t="shared" si="0"/>
        <v/>
      </c>
      <c r="X5" s="33" t="str">
        <f t="shared" si="0"/>
        <v/>
      </c>
      <c r="Y5" s="33" t="str">
        <f t="shared" si="0"/>
        <v/>
      </c>
      <c r="Z5" s="325"/>
      <c r="AA5" s="327"/>
      <c r="AB5" s="310"/>
      <c r="AC5" s="310"/>
      <c r="AD5" s="316"/>
    </row>
    <row r="6" spans="1:32" s="4" customFormat="1" ht="5.0999999999999996" customHeight="1" thickBot="1">
      <c r="A6" s="57"/>
      <c r="B6" s="58"/>
      <c r="C6" s="59"/>
      <c r="D6" s="60"/>
      <c r="E6" s="39"/>
      <c r="F6" s="39"/>
      <c r="G6" s="39"/>
      <c r="H6" s="39"/>
      <c r="I6" s="39"/>
      <c r="J6" s="39"/>
      <c r="K6" s="39"/>
      <c r="L6" s="39"/>
      <c r="M6" s="39"/>
      <c r="N6" s="39"/>
      <c r="O6" s="39"/>
      <c r="P6" s="39"/>
      <c r="Q6" s="39"/>
      <c r="R6" s="39"/>
      <c r="S6" s="39"/>
      <c r="T6" s="39"/>
      <c r="U6" s="39"/>
      <c r="V6" s="39"/>
      <c r="W6" s="39"/>
      <c r="X6" s="39"/>
      <c r="Y6" s="39"/>
      <c r="Z6" s="39"/>
      <c r="AA6" s="61"/>
      <c r="AB6" s="39"/>
      <c r="AC6" s="39"/>
      <c r="AD6" s="62"/>
    </row>
    <row r="7" spans="1:32" s="1" customFormat="1" ht="27" customHeight="1">
      <c r="A7" s="352"/>
      <c r="B7" s="355"/>
      <c r="C7" s="346"/>
      <c r="D7" s="35">
        <v>1</v>
      </c>
      <c r="E7" s="14"/>
      <c r="F7" s="14"/>
      <c r="G7" s="14"/>
      <c r="H7" s="14"/>
      <c r="I7" s="15"/>
      <c r="J7" s="14"/>
      <c r="K7" s="14"/>
      <c r="L7" s="14"/>
      <c r="M7" s="14"/>
      <c r="N7" s="14"/>
      <c r="O7" s="14"/>
      <c r="P7" s="14"/>
      <c r="Q7" s="14"/>
      <c r="R7" s="14"/>
      <c r="S7" s="14"/>
      <c r="T7" s="14"/>
      <c r="U7" s="14"/>
      <c r="V7" s="14"/>
      <c r="W7" s="14"/>
      <c r="X7" s="14"/>
      <c r="Y7" s="16"/>
      <c r="Z7" s="11">
        <f>SUM(E7:Y7)</f>
        <v>0</v>
      </c>
      <c r="AA7" s="36">
        <f>D7*C7</f>
        <v>0</v>
      </c>
      <c r="AB7" s="27">
        <f>+Fringe!$G$21</f>
        <v>7.6499999999999999E-2</v>
      </c>
      <c r="AC7" s="30">
        <f>AA7+(AB7*AA7)*D7</f>
        <v>0</v>
      </c>
      <c r="AD7" s="30">
        <f t="shared" ref="AD7:AD30" si="1">AC7*Z7</f>
        <v>0</v>
      </c>
      <c r="AF7" s="1" t="s">
        <v>16</v>
      </c>
    </row>
    <row r="8" spans="1:32" s="1" customFormat="1" ht="33" customHeight="1">
      <c r="A8" s="353"/>
      <c r="B8" s="356"/>
      <c r="C8" s="347"/>
      <c r="D8" s="23">
        <v>1.5</v>
      </c>
      <c r="E8" s="13"/>
      <c r="F8" s="13"/>
      <c r="G8" s="13"/>
      <c r="H8" s="13"/>
      <c r="I8" s="13"/>
      <c r="J8" s="13"/>
      <c r="K8" s="13"/>
      <c r="L8" s="13"/>
      <c r="M8" s="13"/>
      <c r="N8" s="13"/>
      <c r="O8" s="13"/>
      <c r="P8" s="13"/>
      <c r="Q8" s="13"/>
      <c r="R8" s="13"/>
      <c r="S8" s="13"/>
      <c r="T8" s="13"/>
      <c r="U8" s="13"/>
      <c r="V8" s="13"/>
      <c r="W8" s="13"/>
      <c r="X8" s="13"/>
      <c r="Y8" s="20"/>
      <c r="Z8" s="21">
        <f t="shared" ref="Z8:Z30" si="2">SUM(E8:Y8)</f>
        <v>0</v>
      </c>
      <c r="AA8" s="37">
        <f>C7*D8</f>
        <v>0</v>
      </c>
      <c r="AB8" s="28">
        <f>Fringe!$I$21</f>
        <v>7.6499999999999999E-2</v>
      </c>
      <c r="AC8" s="31">
        <f t="shared" ref="AC8:AC30" si="3">AA8+(AB8*AA8)</f>
        <v>0</v>
      </c>
      <c r="AD8" s="31">
        <f t="shared" si="1"/>
        <v>0</v>
      </c>
    </row>
    <row r="9" spans="1:32" s="1" customFormat="1" ht="27" customHeight="1" thickBot="1">
      <c r="A9" s="353"/>
      <c r="B9" s="357"/>
      <c r="C9" s="348"/>
      <c r="D9" s="24">
        <v>2</v>
      </c>
      <c r="E9" s="17"/>
      <c r="F9" s="17"/>
      <c r="G9" s="17"/>
      <c r="H9" s="17"/>
      <c r="I9" s="18"/>
      <c r="J9" s="17"/>
      <c r="K9" s="17"/>
      <c r="L9" s="17"/>
      <c r="M9" s="17"/>
      <c r="N9" s="17"/>
      <c r="O9" s="17"/>
      <c r="P9" s="17"/>
      <c r="Q9" s="17"/>
      <c r="R9" s="17"/>
      <c r="S9" s="17"/>
      <c r="T9" s="17"/>
      <c r="U9" s="17"/>
      <c r="V9" s="17"/>
      <c r="W9" s="17"/>
      <c r="X9" s="17"/>
      <c r="Y9" s="19"/>
      <c r="Z9" s="22">
        <f t="shared" si="2"/>
        <v>0</v>
      </c>
      <c r="AA9" s="38">
        <f>C7*D9</f>
        <v>0</v>
      </c>
      <c r="AB9" s="28">
        <f>Fringe!$I$21</f>
        <v>7.6499999999999999E-2</v>
      </c>
      <c r="AC9" s="29">
        <f t="shared" si="3"/>
        <v>0</v>
      </c>
      <c r="AD9" s="29">
        <f t="shared" si="1"/>
        <v>0</v>
      </c>
    </row>
    <row r="10" spans="1:32" ht="27" customHeight="1">
      <c r="A10" s="353"/>
      <c r="B10" s="328"/>
      <c r="C10" s="343"/>
      <c r="D10" s="35">
        <v>1</v>
      </c>
      <c r="E10" s="14"/>
      <c r="F10" s="8"/>
      <c r="G10" s="8"/>
      <c r="H10" s="8"/>
      <c r="I10" s="9"/>
      <c r="J10" s="8"/>
      <c r="K10" s="8"/>
      <c r="L10" s="8"/>
      <c r="M10" s="8"/>
      <c r="N10" s="8"/>
      <c r="O10" s="8"/>
      <c r="P10" s="8"/>
      <c r="Q10" s="8"/>
      <c r="R10" s="8"/>
      <c r="S10" s="8"/>
      <c r="T10" s="8"/>
      <c r="U10" s="8"/>
      <c r="V10" s="8"/>
      <c r="W10" s="8"/>
      <c r="X10" s="8"/>
      <c r="Y10" s="10"/>
      <c r="Z10" s="11">
        <f t="shared" si="2"/>
        <v>0</v>
      </c>
      <c r="AA10" s="36">
        <f>D10*C10</f>
        <v>0</v>
      </c>
      <c r="AB10" s="27">
        <f>+Fringe!$G$21</f>
        <v>7.6499999999999999E-2</v>
      </c>
      <c r="AC10" s="32">
        <f t="shared" si="3"/>
        <v>0</v>
      </c>
      <c r="AD10" s="32">
        <f t="shared" si="1"/>
        <v>0</v>
      </c>
    </row>
    <row r="11" spans="1:32" ht="27" customHeight="1">
      <c r="A11" s="353"/>
      <c r="B11" s="329"/>
      <c r="C11" s="344"/>
      <c r="D11" s="23">
        <v>1.5</v>
      </c>
      <c r="E11" s="13"/>
      <c r="F11" s="13"/>
      <c r="G11" s="13"/>
      <c r="H11" s="13"/>
      <c r="I11" s="13"/>
      <c r="J11" s="13"/>
      <c r="K11" s="13"/>
      <c r="L11" s="13"/>
      <c r="M11" s="13"/>
      <c r="N11" s="13"/>
      <c r="O11" s="13"/>
      <c r="P11" s="13"/>
      <c r="Q11" s="13"/>
      <c r="R11" s="13"/>
      <c r="S11" s="13"/>
      <c r="T11" s="13"/>
      <c r="U11" s="13"/>
      <c r="V11" s="13"/>
      <c r="W11" s="13"/>
      <c r="X11" s="13"/>
      <c r="Y11" s="20"/>
      <c r="Z11" s="21">
        <f t="shared" si="2"/>
        <v>0</v>
      </c>
      <c r="AA11" s="37">
        <f>C10*D11</f>
        <v>0</v>
      </c>
      <c r="AB11" s="28">
        <f>Fringe!$I$21</f>
        <v>7.6499999999999999E-2</v>
      </c>
      <c r="AC11" s="31">
        <f t="shared" si="3"/>
        <v>0</v>
      </c>
      <c r="AD11" s="31">
        <f t="shared" si="1"/>
        <v>0</v>
      </c>
    </row>
    <row r="12" spans="1:32" ht="31.9" customHeight="1" thickBot="1">
      <c r="A12" s="353"/>
      <c r="B12" s="330"/>
      <c r="C12" s="345"/>
      <c r="D12" s="24">
        <v>2</v>
      </c>
      <c r="E12" s="17"/>
      <c r="F12" s="17"/>
      <c r="G12" s="17"/>
      <c r="H12" s="17"/>
      <c r="I12" s="18"/>
      <c r="J12" s="17"/>
      <c r="K12" s="17"/>
      <c r="L12" s="17"/>
      <c r="M12" s="17"/>
      <c r="N12" s="17"/>
      <c r="O12" s="17"/>
      <c r="P12" s="17"/>
      <c r="Q12" s="17"/>
      <c r="R12" s="17"/>
      <c r="S12" s="17"/>
      <c r="T12" s="17"/>
      <c r="U12" s="17"/>
      <c r="V12" s="17"/>
      <c r="W12" s="17"/>
      <c r="X12" s="17"/>
      <c r="Y12" s="19"/>
      <c r="Z12" s="22">
        <f t="shared" si="2"/>
        <v>0</v>
      </c>
      <c r="AA12" s="38">
        <f>C10*D12</f>
        <v>0</v>
      </c>
      <c r="AB12" s="28">
        <f>Fringe!$I$21</f>
        <v>7.6499999999999999E-2</v>
      </c>
      <c r="AC12" s="29">
        <f t="shared" si="3"/>
        <v>0</v>
      </c>
      <c r="AD12" s="29">
        <f t="shared" si="1"/>
        <v>0</v>
      </c>
      <c r="AF12" s="5"/>
    </row>
    <row r="13" spans="1:32" ht="27" customHeight="1">
      <c r="A13" s="353"/>
      <c r="B13" s="328"/>
      <c r="C13" s="343"/>
      <c r="D13" s="35">
        <v>1</v>
      </c>
      <c r="E13" s="14"/>
      <c r="F13" s="8"/>
      <c r="G13" s="8"/>
      <c r="H13" s="8"/>
      <c r="I13" s="8"/>
      <c r="J13" s="8"/>
      <c r="K13" s="8"/>
      <c r="L13" s="8"/>
      <c r="M13" s="8"/>
      <c r="N13" s="8"/>
      <c r="O13" s="8"/>
      <c r="P13" s="8"/>
      <c r="Q13" s="8"/>
      <c r="R13" s="8"/>
      <c r="S13" s="8"/>
      <c r="T13" s="8"/>
      <c r="U13" s="8"/>
      <c r="V13" s="8"/>
      <c r="W13" s="8"/>
      <c r="X13" s="8"/>
      <c r="Y13" s="10"/>
      <c r="Z13" s="11">
        <f t="shared" si="2"/>
        <v>0</v>
      </c>
      <c r="AA13" s="36">
        <f>D13*C13</f>
        <v>0</v>
      </c>
      <c r="AB13" s="27">
        <f>+Fringe!$G$21</f>
        <v>7.6499999999999999E-2</v>
      </c>
      <c r="AC13" s="32">
        <f t="shared" si="3"/>
        <v>0</v>
      </c>
      <c r="AD13" s="32">
        <f t="shared" si="1"/>
        <v>0</v>
      </c>
    </row>
    <row r="14" spans="1:32" ht="27" customHeight="1">
      <c r="A14" s="353"/>
      <c r="B14" s="329"/>
      <c r="C14" s="344"/>
      <c r="D14" s="23">
        <v>1.5</v>
      </c>
      <c r="E14" s="13"/>
      <c r="F14" s="13"/>
      <c r="G14" s="13"/>
      <c r="H14" s="13"/>
      <c r="I14" s="13"/>
      <c r="J14" s="13"/>
      <c r="K14" s="13"/>
      <c r="L14" s="13"/>
      <c r="M14" s="13"/>
      <c r="N14" s="13"/>
      <c r="O14" s="13"/>
      <c r="P14" s="13"/>
      <c r="Q14" s="13"/>
      <c r="R14" s="13"/>
      <c r="S14" s="13"/>
      <c r="T14" s="13"/>
      <c r="U14" s="13"/>
      <c r="V14" s="13"/>
      <c r="W14" s="13"/>
      <c r="X14" s="13"/>
      <c r="Y14" s="20"/>
      <c r="Z14" s="21">
        <f t="shared" si="2"/>
        <v>0</v>
      </c>
      <c r="AA14" s="37">
        <f>C13*D14</f>
        <v>0</v>
      </c>
      <c r="AB14" s="28">
        <f>Fringe!$I$21</f>
        <v>7.6499999999999999E-2</v>
      </c>
      <c r="AC14" s="31">
        <f t="shared" si="3"/>
        <v>0</v>
      </c>
      <c r="AD14" s="31">
        <f t="shared" si="1"/>
        <v>0</v>
      </c>
    </row>
    <row r="15" spans="1:32" ht="31.9" customHeight="1" thickBot="1">
      <c r="A15" s="353"/>
      <c r="B15" s="330"/>
      <c r="C15" s="345"/>
      <c r="D15" s="24">
        <v>2</v>
      </c>
      <c r="E15" s="17"/>
      <c r="F15" s="17"/>
      <c r="G15" s="17"/>
      <c r="H15" s="17"/>
      <c r="I15" s="18"/>
      <c r="J15" s="17"/>
      <c r="K15" s="17"/>
      <c r="L15" s="17"/>
      <c r="M15" s="17"/>
      <c r="N15" s="17"/>
      <c r="O15" s="17"/>
      <c r="P15" s="17"/>
      <c r="Q15" s="17"/>
      <c r="R15" s="17"/>
      <c r="S15" s="17"/>
      <c r="T15" s="17"/>
      <c r="U15" s="17"/>
      <c r="V15" s="17"/>
      <c r="W15" s="17"/>
      <c r="X15" s="17"/>
      <c r="Y15" s="19"/>
      <c r="Z15" s="22">
        <f t="shared" si="2"/>
        <v>0</v>
      </c>
      <c r="AA15" s="38">
        <f>C13*D15</f>
        <v>0</v>
      </c>
      <c r="AB15" s="28">
        <f>Fringe!$I$21</f>
        <v>7.6499999999999999E-2</v>
      </c>
      <c r="AC15" s="29">
        <f t="shared" si="3"/>
        <v>0</v>
      </c>
      <c r="AD15" s="29">
        <f t="shared" si="1"/>
        <v>0</v>
      </c>
      <c r="AF15" s="5"/>
    </row>
    <row r="16" spans="1:32" ht="27" customHeight="1">
      <c r="A16" s="353"/>
      <c r="B16" s="328"/>
      <c r="C16" s="343"/>
      <c r="D16" s="35">
        <v>1</v>
      </c>
      <c r="E16" s="14"/>
      <c r="F16" s="8"/>
      <c r="G16" s="8"/>
      <c r="H16" s="8"/>
      <c r="I16" s="8"/>
      <c r="J16" s="8"/>
      <c r="K16" s="8"/>
      <c r="L16" s="8"/>
      <c r="M16" s="8"/>
      <c r="N16" s="8"/>
      <c r="O16" s="8"/>
      <c r="P16" s="8"/>
      <c r="Q16" s="8"/>
      <c r="R16" s="8"/>
      <c r="S16" s="8"/>
      <c r="T16" s="8"/>
      <c r="U16" s="8"/>
      <c r="V16" s="8"/>
      <c r="W16" s="8"/>
      <c r="X16" s="8"/>
      <c r="Y16" s="10"/>
      <c r="Z16" s="11">
        <f t="shared" si="2"/>
        <v>0</v>
      </c>
      <c r="AA16" s="36">
        <f>D16*C16</f>
        <v>0</v>
      </c>
      <c r="AB16" s="27">
        <f>+Fringe!$G$21</f>
        <v>7.6499999999999999E-2</v>
      </c>
      <c r="AC16" s="32">
        <f t="shared" si="3"/>
        <v>0</v>
      </c>
      <c r="AD16" s="32">
        <f t="shared" si="1"/>
        <v>0</v>
      </c>
    </row>
    <row r="17" spans="1:32" ht="27" customHeight="1">
      <c r="A17" s="353"/>
      <c r="B17" s="329"/>
      <c r="C17" s="344"/>
      <c r="D17" s="23">
        <v>1.5</v>
      </c>
      <c r="E17" s="13"/>
      <c r="F17" s="13"/>
      <c r="G17" s="13"/>
      <c r="H17" s="13"/>
      <c r="I17" s="13"/>
      <c r="J17" s="13"/>
      <c r="K17" s="13"/>
      <c r="L17" s="13"/>
      <c r="M17" s="13"/>
      <c r="N17" s="13"/>
      <c r="O17" s="13"/>
      <c r="P17" s="13"/>
      <c r="Q17" s="13"/>
      <c r="R17" s="13"/>
      <c r="S17" s="13"/>
      <c r="T17" s="13"/>
      <c r="U17" s="13"/>
      <c r="V17" s="13"/>
      <c r="W17" s="13"/>
      <c r="X17" s="13"/>
      <c r="Y17" s="20"/>
      <c r="Z17" s="21">
        <f t="shared" si="2"/>
        <v>0</v>
      </c>
      <c r="AA17" s="37">
        <f>C16*D17</f>
        <v>0</v>
      </c>
      <c r="AB17" s="28">
        <f>Fringe!$I$21</f>
        <v>7.6499999999999999E-2</v>
      </c>
      <c r="AC17" s="31">
        <f t="shared" si="3"/>
        <v>0</v>
      </c>
      <c r="AD17" s="31">
        <f t="shared" si="1"/>
        <v>0</v>
      </c>
    </row>
    <row r="18" spans="1:32" ht="31.9" customHeight="1" thickBot="1">
      <c r="A18" s="353"/>
      <c r="B18" s="330"/>
      <c r="C18" s="345"/>
      <c r="D18" s="24">
        <v>2</v>
      </c>
      <c r="E18" s="17"/>
      <c r="F18" s="17"/>
      <c r="G18" s="17"/>
      <c r="H18" s="17"/>
      <c r="I18" s="18"/>
      <c r="J18" s="17"/>
      <c r="K18" s="17"/>
      <c r="L18" s="17"/>
      <c r="M18" s="17"/>
      <c r="N18" s="17"/>
      <c r="O18" s="17"/>
      <c r="P18" s="17"/>
      <c r="Q18" s="17"/>
      <c r="R18" s="17"/>
      <c r="S18" s="17"/>
      <c r="T18" s="17"/>
      <c r="U18" s="17"/>
      <c r="V18" s="17"/>
      <c r="W18" s="17"/>
      <c r="X18" s="17"/>
      <c r="Y18" s="19"/>
      <c r="Z18" s="22">
        <f t="shared" si="2"/>
        <v>0</v>
      </c>
      <c r="AA18" s="38">
        <f>C16*D18</f>
        <v>0</v>
      </c>
      <c r="AB18" s="28">
        <f>Fringe!$I$21</f>
        <v>7.6499999999999999E-2</v>
      </c>
      <c r="AC18" s="29">
        <f t="shared" si="3"/>
        <v>0</v>
      </c>
      <c r="AD18" s="29">
        <f t="shared" si="1"/>
        <v>0</v>
      </c>
      <c r="AF18" s="5"/>
    </row>
    <row r="19" spans="1:32" ht="27" customHeight="1">
      <c r="A19" s="353"/>
      <c r="B19" s="328"/>
      <c r="C19" s="343"/>
      <c r="D19" s="35">
        <v>1</v>
      </c>
      <c r="E19" s="14"/>
      <c r="F19" s="8"/>
      <c r="G19" s="8"/>
      <c r="H19" s="8"/>
      <c r="I19" s="9"/>
      <c r="J19" s="8"/>
      <c r="K19" s="8"/>
      <c r="L19" s="8"/>
      <c r="M19" s="8"/>
      <c r="N19" s="8"/>
      <c r="O19" s="8"/>
      <c r="P19" s="8"/>
      <c r="Q19" s="8"/>
      <c r="R19" s="8"/>
      <c r="S19" s="8"/>
      <c r="T19" s="8"/>
      <c r="U19" s="8"/>
      <c r="V19" s="8"/>
      <c r="W19" s="8"/>
      <c r="X19" s="8"/>
      <c r="Y19" s="10"/>
      <c r="Z19" s="11">
        <f t="shared" si="2"/>
        <v>0</v>
      </c>
      <c r="AA19" s="36">
        <f>D19*C19</f>
        <v>0</v>
      </c>
      <c r="AB19" s="27">
        <f>+Fringe!$G$21</f>
        <v>7.6499999999999999E-2</v>
      </c>
      <c r="AC19" s="32">
        <f t="shared" si="3"/>
        <v>0</v>
      </c>
      <c r="AD19" s="32">
        <f t="shared" si="1"/>
        <v>0</v>
      </c>
    </row>
    <row r="20" spans="1:32" ht="27" customHeight="1">
      <c r="A20" s="353"/>
      <c r="B20" s="329"/>
      <c r="C20" s="344"/>
      <c r="D20" s="23">
        <v>1.5</v>
      </c>
      <c r="E20" s="13"/>
      <c r="F20" s="13"/>
      <c r="G20" s="13"/>
      <c r="H20" s="13"/>
      <c r="I20" s="13"/>
      <c r="J20" s="13"/>
      <c r="K20" s="13"/>
      <c r="L20" s="13"/>
      <c r="M20" s="13"/>
      <c r="N20" s="13"/>
      <c r="O20" s="13"/>
      <c r="P20" s="13"/>
      <c r="Q20" s="13"/>
      <c r="R20" s="13"/>
      <c r="S20" s="13"/>
      <c r="T20" s="13"/>
      <c r="U20" s="13"/>
      <c r="V20" s="13"/>
      <c r="W20" s="13"/>
      <c r="X20" s="13"/>
      <c r="Y20" s="20"/>
      <c r="Z20" s="21">
        <f t="shared" si="2"/>
        <v>0</v>
      </c>
      <c r="AA20" s="37">
        <f>C19*D20</f>
        <v>0</v>
      </c>
      <c r="AB20" s="28">
        <f>Fringe!$I$21</f>
        <v>7.6499999999999999E-2</v>
      </c>
      <c r="AC20" s="31">
        <f t="shared" si="3"/>
        <v>0</v>
      </c>
      <c r="AD20" s="31">
        <f t="shared" si="1"/>
        <v>0</v>
      </c>
    </row>
    <row r="21" spans="1:32" ht="31.9" customHeight="1" thickBot="1">
      <c r="A21" s="353"/>
      <c r="B21" s="330"/>
      <c r="C21" s="345"/>
      <c r="D21" s="24">
        <v>2</v>
      </c>
      <c r="E21" s="17"/>
      <c r="F21" s="17"/>
      <c r="G21" s="17"/>
      <c r="H21" s="17"/>
      <c r="I21" s="18"/>
      <c r="J21" s="17"/>
      <c r="K21" s="17"/>
      <c r="L21" s="17"/>
      <c r="M21" s="17"/>
      <c r="N21" s="17"/>
      <c r="O21" s="17"/>
      <c r="P21" s="17"/>
      <c r="Q21" s="17"/>
      <c r="R21" s="17"/>
      <c r="S21" s="17"/>
      <c r="T21" s="17"/>
      <c r="U21" s="17"/>
      <c r="V21" s="17"/>
      <c r="W21" s="17"/>
      <c r="X21" s="17"/>
      <c r="Y21" s="19"/>
      <c r="Z21" s="22">
        <f t="shared" si="2"/>
        <v>0</v>
      </c>
      <c r="AA21" s="38">
        <f>C19*D21</f>
        <v>0</v>
      </c>
      <c r="AB21" s="28">
        <f>Fringe!$I$21</f>
        <v>7.6499999999999999E-2</v>
      </c>
      <c r="AC21" s="29">
        <f t="shared" si="3"/>
        <v>0</v>
      </c>
      <c r="AD21" s="29">
        <f t="shared" si="1"/>
        <v>0</v>
      </c>
      <c r="AF21" s="5"/>
    </row>
    <row r="22" spans="1:32" ht="27" customHeight="1">
      <c r="A22" s="353"/>
      <c r="B22" s="328"/>
      <c r="C22" s="343"/>
      <c r="D22" s="35">
        <v>1</v>
      </c>
      <c r="E22" s="14"/>
      <c r="F22" s="8"/>
      <c r="G22" s="8"/>
      <c r="H22" s="8"/>
      <c r="I22" s="9"/>
      <c r="J22" s="8"/>
      <c r="K22" s="8"/>
      <c r="L22" s="8"/>
      <c r="M22" s="8"/>
      <c r="N22" s="8"/>
      <c r="O22" s="8"/>
      <c r="P22" s="8"/>
      <c r="Q22" s="8"/>
      <c r="R22" s="8"/>
      <c r="S22" s="8"/>
      <c r="T22" s="8"/>
      <c r="U22" s="8"/>
      <c r="V22" s="8"/>
      <c r="W22" s="8"/>
      <c r="X22" s="8"/>
      <c r="Y22" s="10"/>
      <c r="Z22" s="11">
        <f t="shared" si="2"/>
        <v>0</v>
      </c>
      <c r="AA22" s="36">
        <f>D22*C22</f>
        <v>0</v>
      </c>
      <c r="AB22" s="27">
        <f>+Fringe!$G$21</f>
        <v>7.6499999999999999E-2</v>
      </c>
      <c r="AC22" s="32">
        <f t="shared" si="3"/>
        <v>0</v>
      </c>
      <c r="AD22" s="32">
        <f t="shared" si="1"/>
        <v>0</v>
      </c>
    </row>
    <row r="23" spans="1:32" ht="27" customHeight="1">
      <c r="A23" s="353"/>
      <c r="B23" s="329"/>
      <c r="C23" s="344"/>
      <c r="D23" s="23">
        <v>1.5</v>
      </c>
      <c r="E23" s="13"/>
      <c r="F23" s="13"/>
      <c r="G23" s="13"/>
      <c r="H23" s="13"/>
      <c r="I23" s="13"/>
      <c r="J23" s="13"/>
      <c r="K23" s="13"/>
      <c r="L23" s="13"/>
      <c r="M23" s="13"/>
      <c r="N23" s="13"/>
      <c r="O23" s="13"/>
      <c r="P23" s="13"/>
      <c r="Q23" s="13"/>
      <c r="R23" s="13"/>
      <c r="S23" s="13"/>
      <c r="T23" s="13"/>
      <c r="U23" s="13"/>
      <c r="V23" s="13"/>
      <c r="W23" s="13"/>
      <c r="X23" s="13"/>
      <c r="Y23" s="20"/>
      <c r="Z23" s="21">
        <f t="shared" si="2"/>
        <v>0</v>
      </c>
      <c r="AA23" s="37">
        <f>C22*D23</f>
        <v>0</v>
      </c>
      <c r="AB23" s="28">
        <f>Fringe!$I$21</f>
        <v>7.6499999999999999E-2</v>
      </c>
      <c r="AC23" s="31">
        <f t="shared" si="3"/>
        <v>0</v>
      </c>
      <c r="AD23" s="31">
        <f t="shared" si="1"/>
        <v>0</v>
      </c>
    </row>
    <row r="24" spans="1:32" ht="31.9" customHeight="1" thickBot="1">
      <c r="A24" s="353"/>
      <c r="B24" s="330"/>
      <c r="C24" s="345"/>
      <c r="D24" s="24">
        <v>2</v>
      </c>
      <c r="E24" s="17"/>
      <c r="F24" s="17"/>
      <c r="G24" s="17"/>
      <c r="H24" s="17"/>
      <c r="I24" s="18"/>
      <c r="J24" s="17"/>
      <c r="K24" s="17"/>
      <c r="L24" s="17"/>
      <c r="M24" s="17"/>
      <c r="N24" s="17"/>
      <c r="O24" s="17"/>
      <c r="P24" s="17"/>
      <c r="Q24" s="17"/>
      <c r="R24" s="17"/>
      <c r="S24" s="17"/>
      <c r="T24" s="17"/>
      <c r="U24" s="17"/>
      <c r="V24" s="17"/>
      <c r="W24" s="17"/>
      <c r="X24" s="17"/>
      <c r="Y24" s="19"/>
      <c r="Z24" s="22">
        <f t="shared" si="2"/>
        <v>0</v>
      </c>
      <c r="AA24" s="38">
        <f>C22*D24</f>
        <v>0</v>
      </c>
      <c r="AB24" s="28">
        <f>Fringe!$I$21</f>
        <v>7.6499999999999999E-2</v>
      </c>
      <c r="AC24" s="29">
        <f t="shared" si="3"/>
        <v>0</v>
      </c>
      <c r="AD24" s="29">
        <f t="shared" si="1"/>
        <v>0</v>
      </c>
      <c r="AF24" s="5"/>
    </row>
    <row r="25" spans="1:32" ht="27" customHeight="1">
      <c r="A25" s="353"/>
      <c r="B25" s="328"/>
      <c r="C25" s="343"/>
      <c r="D25" s="35">
        <v>1</v>
      </c>
      <c r="E25" s="14"/>
      <c r="F25" s="8"/>
      <c r="G25" s="8"/>
      <c r="H25" s="8"/>
      <c r="I25" s="9"/>
      <c r="J25" s="8"/>
      <c r="K25" s="8"/>
      <c r="L25" s="8"/>
      <c r="M25" s="8"/>
      <c r="N25" s="8"/>
      <c r="O25" s="8"/>
      <c r="P25" s="8"/>
      <c r="Q25" s="8"/>
      <c r="R25" s="8"/>
      <c r="S25" s="8"/>
      <c r="T25" s="8"/>
      <c r="U25" s="8"/>
      <c r="V25" s="8"/>
      <c r="W25" s="8"/>
      <c r="X25" s="8"/>
      <c r="Y25" s="10"/>
      <c r="Z25" s="11">
        <f t="shared" si="2"/>
        <v>0</v>
      </c>
      <c r="AA25" s="36">
        <f>D25*C25</f>
        <v>0</v>
      </c>
      <c r="AB25" s="27">
        <f>+Fringe!$G$21</f>
        <v>7.6499999999999999E-2</v>
      </c>
      <c r="AC25" s="32">
        <f t="shared" si="3"/>
        <v>0</v>
      </c>
      <c r="AD25" s="32">
        <f t="shared" si="1"/>
        <v>0</v>
      </c>
    </row>
    <row r="26" spans="1:32" ht="27" customHeight="1">
      <c r="A26" s="353"/>
      <c r="B26" s="329"/>
      <c r="C26" s="344"/>
      <c r="D26" s="23">
        <v>1.5</v>
      </c>
      <c r="E26" s="13"/>
      <c r="F26" s="13"/>
      <c r="G26" s="13"/>
      <c r="H26" s="13"/>
      <c r="I26" s="13"/>
      <c r="J26" s="13"/>
      <c r="K26" s="13"/>
      <c r="L26" s="13"/>
      <c r="M26" s="13"/>
      <c r="N26" s="13"/>
      <c r="O26" s="13"/>
      <c r="P26" s="13"/>
      <c r="Q26" s="13"/>
      <c r="R26" s="13"/>
      <c r="S26" s="13"/>
      <c r="T26" s="13"/>
      <c r="U26" s="13"/>
      <c r="V26" s="13"/>
      <c r="W26" s="13"/>
      <c r="X26" s="13"/>
      <c r="Y26" s="20"/>
      <c r="Z26" s="21">
        <f t="shared" si="2"/>
        <v>0</v>
      </c>
      <c r="AA26" s="37">
        <f>C25*D26</f>
        <v>0</v>
      </c>
      <c r="AB26" s="28">
        <f>Fringe!$I$21</f>
        <v>7.6499999999999999E-2</v>
      </c>
      <c r="AC26" s="31">
        <f t="shared" si="3"/>
        <v>0</v>
      </c>
      <c r="AD26" s="31">
        <f t="shared" si="1"/>
        <v>0</v>
      </c>
    </row>
    <row r="27" spans="1:32" ht="31.9" customHeight="1" thickBot="1">
      <c r="A27" s="353"/>
      <c r="B27" s="330"/>
      <c r="C27" s="345"/>
      <c r="D27" s="24">
        <v>2</v>
      </c>
      <c r="E27" s="17"/>
      <c r="F27" s="17"/>
      <c r="G27" s="17"/>
      <c r="H27" s="17"/>
      <c r="I27" s="18"/>
      <c r="J27" s="17"/>
      <c r="K27" s="17"/>
      <c r="L27" s="17"/>
      <c r="M27" s="17"/>
      <c r="N27" s="17"/>
      <c r="O27" s="17"/>
      <c r="P27" s="17"/>
      <c r="Q27" s="17"/>
      <c r="R27" s="17"/>
      <c r="S27" s="17"/>
      <c r="T27" s="17"/>
      <c r="U27" s="17"/>
      <c r="V27" s="17"/>
      <c r="W27" s="17"/>
      <c r="X27" s="17"/>
      <c r="Y27" s="19"/>
      <c r="Z27" s="22">
        <f t="shared" si="2"/>
        <v>0</v>
      </c>
      <c r="AA27" s="38">
        <f>C25*D27</f>
        <v>0</v>
      </c>
      <c r="AB27" s="28">
        <f>Fringe!$I$21</f>
        <v>7.6499999999999999E-2</v>
      </c>
      <c r="AC27" s="29">
        <f t="shared" si="3"/>
        <v>0</v>
      </c>
      <c r="AD27" s="29">
        <f t="shared" si="1"/>
        <v>0</v>
      </c>
      <c r="AF27" s="5"/>
    </row>
    <row r="28" spans="1:32" ht="27" customHeight="1">
      <c r="A28" s="353"/>
      <c r="B28" s="328"/>
      <c r="C28" s="343"/>
      <c r="D28" s="35">
        <v>1</v>
      </c>
      <c r="E28" s="14"/>
      <c r="F28" s="8"/>
      <c r="G28" s="8"/>
      <c r="H28" s="8"/>
      <c r="I28" s="9"/>
      <c r="J28" s="8"/>
      <c r="K28" s="8"/>
      <c r="L28" s="8"/>
      <c r="M28" s="8"/>
      <c r="N28" s="8"/>
      <c r="O28" s="8"/>
      <c r="P28" s="8"/>
      <c r="Q28" s="8"/>
      <c r="R28" s="8"/>
      <c r="S28" s="8"/>
      <c r="T28" s="8"/>
      <c r="U28" s="8"/>
      <c r="V28" s="8"/>
      <c r="W28" s="8"/>
      <c r="X28" s="8"/>
      <c r="Y28" s="10"/>
      <c r="Z28" s="11">
        <f t="shared" si="2"/>
        <v>0</v>
      </c>
      <c r="AA28" s="36">
        <f>D28*C28</f>
        <v>0</v>
      </c>
      <c r="AB28" s="27">
        <f>+Fringe!$G$21</f>
        <v>7.6499999999999999E-2</v>
      </c>
      <c r="AC28" s="32">
        <f t="shared" si="3"/>
        <v>0</v>
      </c>
      <c r="AD28" s="32">
        <f t="shared" si="1"/>
        <v>0</v>
      </c>
    </row>
    <row r="29" spans="1:32" ht="27" customHeight="1">
      <c r="A29" s="353"/>
      <c r="B29" s="329"/>
      <c r="C29" s="344"/>
      <c r="D29" s="23">
        <v>1.5</v>
      </c>
      <c r="E29" s="13"/>
      <c r="F29" s="13"/>
      <c r="G29" s="13"/>
      <c r="H29" s="13"/>
      <c r="I29" s="13"/>
      <c r="J29" s="13"/>
      <c r="K29" s="13"/>
      <c r="L29" s="13"/>
      <c r="M29" s="13"/>
      <c r="N29" s="13"/>
      <c r="O29" s="13"/>
      <c r="P29" s="13"/>
      <c r="Q29" s="13"/>
      <c r="R29" s="13"/>
      <c r="S29" s="13"/>
      <c r="T29" s="13"/>
      <c r="U29" s="13"/>
      <c r="V29" s="13"/>
      <c r="W29" s="13"/>
      <c r="X29" s="13"/>
      <c r="Y29" s="20"/>
      <c r="Z29" s="21">
        <f t="shared" si="2"/>
        <v>0</v>
      </c>
      <c r="AA29" s="37">
        <f>C28*D29</f>
        <v>0</v>
      </c>
      <c r="AB29" s="28">
        <f>Fringe!$I$21</f>
        <v>7.6499999999999999E-2</v>
      </c>
      <c r="AC29" s="31">
        <f t="shared" si="3"/>
        <v>0</v>
      </c>
      <c r="AD29" s="31">
        <f t="shared" si="1"/>
        <v>0</v>
      </c>
    </row>
    <row r="30" spans="1:32" ht="31.9" customHeight="1" thickBot="1">
      <c r="A30" s="354"/>
      <c r="B30" s="330"/>
      <c r="C30" s="345"/>
      <c r="D30" s="24">
        <v>2</v>
      </c>
      <c r="E30" s="17"/>
      <c r="F30" s="17"/>
      <c r="G30" s="17"/>
      <c r="H30" s="17"/>
      <c r="I30" s="18"/>
      <c r="J30" s="17"/>
      <c r="K30" s="17"/>
      <c r="L30" s="17"/>
      <c r="M30" s="17"/>
      <c r="N30" s="17"/>
      <c r="O30" s="17"/>
      <c r="P30" s="17"/>
      <c r="Q30" s="17"/>
      <c r="R30" s="17"/>
      <c r="S30" s="17"/>
      <c r="T30" s="17"/>
      <c r="U30" s="17"/>
      <c r="V30" s="17"/>
      <c r="W30" s="17"/>
      <c r="X30" s="17"/>
      <c r="Y30" s="19"/>
      <c r="Z30" s="22">
        <f t="shared" si="2"/>
        <v>0</v>
      </c>
      <c r="AA30" s="38">
        <f>C28*D30</f>
        <v>0</v>
      </c>
      <c r="AB30" s="28">
        <f>Fringe!$I$21</f>
        <v>7.6499999999999999E-2</v>
      </c>
      <c r="AC30" s="29">
        <f t="shared" si="3"/>
        <v>0</v>
      </c>
      <c r="AD30" s="29">
        <f t="shared" si="1"/>
        <v>0</v>
      </c>
      <c r="AF30" s="5"/>
    </row>
    <row r="31" spans="1:32" s="1" customFormat="1" ht="15.75" thickBot="1">
      <c r="A31" s="349" t="s">
        <v>8</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1"/>
    </row>
    <row r="32" spans="1:32" ht="49.35" customHeight="1" thickBot="1">
      <c r="A32" s="337" t="s">
        <v>9</v>
      </c>
      <c r="B32" s="338"/>
      <c r="C32" s="338"/>
      <c r="D32" s="338"/>
      <c r="E32" s="338"/>
      <c r="F32" s="339"/>
      <c r="G32" s="340" t="s">
        <v>10</v>
      </c>
      <c r="H32" s="341"/>
      <c r="I32" s="342"/>
      <c r="J32" s="63" t="s">
        <v>57</v>
      </c>
      <c r="K32" s="64"/>
      <c r="L32" s="64"/>
      <c r="M32" s="64"/>
      <c r="N32" s="64"/>
      <c r="O32" s="64"/>
      <c r="P32" s="64"/>
      <c r="Q32" s="64"/>
      <c r="R32" s="64"/>
      <c r="S32" s="64"/>
      <c r="T32" s="64"/>
      <c r="U32" s="64"/>
      <c r="V32" s="64"/>
      <c r="W32" s="64"/>
      <c r="X32" s="64"/>
      <c r="Y32" s="65"/>
      <c r="Z32" s="66">
        <f>AD7+AD10+AD13+AD16+AD19+AD22+AD25+AD28</f>
        <v>0</v>
      </c>
      <c r="AA32" s="67" t="s">
        <v>17</v>
      </c>
      <c r="AB32" s="66">
        <f>AD8+AD9+AD11+AD12+AD14+AD15+AD17+AD18+AD20+AD21+AD23+AD24+AD26+AD27+AD29+AD30</f>
        <v>0</v>
      </c>
      <c r="AC32" s="68" t="s">
        <v>11</v>
      </c>
      <c r="AD32" s="66">
        <f>Z32+AB32</f>
        <v>0</v>
      </c>
    </row>
    <row r="33" spans="1:30" ht="28.35" customHeight="1" thickBot="1">
      <c r="A33" s="69"/>
      <c r="B33" s="69"/>
      <c r="C33" s="70"/>
      <c r="D33" s="71"/>
      <c r="E33" s="69"/>
      <c r="F33" s="69"/>
      <c r="G33" s="69"/>
      <c r="H33" s="69"/>
      <c r="I33" s="69"/>
      <c r="J33" s="63" t="s">
        <v>58</v>
      </c>
      <c r="K33" s="64"/>
      <c r="L33" s="64"/>
      <c r="M33" s="64"/>
      <c r="N33" s="64"/>
      <c r="O33" s="64"/>
      <c r="P33" s="64"/>
      <c r="Q33" s="64"/>
      <c r="R33" s="64"/>
      <c r="S33" s="64"/>
      <c r="T33" s="64"/>
      <c r="U33" s="64"/>
      <c r="V33" s="64"/>
      <c r="W33" s="64"/>
      <c r="X33" s="64"/>
      <c r="Y33" s="65"/>
      <c r="Z33" s="72">
        <f>Z7+Z10+Z13+Z16+Z19+Z22+Z25+Z28</f>
        <v>0</v>
      </c>
      <c r="AA33" s="67" t="s">
        <v>59</v>
      </c>
      <c r="AB33" s="72">
        <f>Z8+Z9+Z11+Z12+Z14+Z15+Z17+Z18+Z20+Z21+Z23+Z24+Z26+Z27+Z29+Z30</f>
        <v>0</v>
      </c>
      <c r="AC33" s="69"/>
      <c r="AD33" s="69"/>
    </row>
    <row r="34" spans="1:30" ht="28.35" customHeight="1"/>
    <row r="35" spans="1:30" ht="28.35" customHeight="1"/>
    <row r="36" spans="1:30" ht="28.35" customHeight="1"/>
    <row r="37" spans="1:30" ht="28.35" customHeight="1"/>
    <row r="38" spans="1:30" ht="28.35" customHeight="1"/>
    <row r="39" spans="1:30" ht="28.35" customHeight="1"/>
    <row r="40" spans="1:30" ht="28.35" customHeight="1"/>
    <row r="41" spans="1:30" ht="28.35" customHeight="1"/>
    <row r="42" spans="1:30" ht="28.35" customHeight="1"/>
    <row r="43" spans="1:30" ht="28.35" customHeight="1"/>
    <row r="44" spans="1:30" ht="28.35" customHeight="1"/>
    <row r="45" spans="1:30" ht="28.35" customHeight="1"/>
    <row r="46" spans="1:30" ht="28.35" customHeight="1"/>
    <row r="47" spans="1:30" ht="28.35" customHeight="1"/>
    <row r="48" spans="1:30" ht="28.35" customHeight="1"/>
    <row r="49" ht="28.35" customHeight="1"/>
    <row r="50" ht="28.35" customHeight="1"/>
    <row r="51" ht="28.35" customHeight="1"/>
    <row r="52" ht="28.35" customHeight="1"/>
    <row r="53" ht="28.35" customHeight="1"/>
    <row r="54" ht="28.35" customHeight="1"/>
  </sheetData>
  <sheetProtection sheet="1" objects="1" scenarios="1" insertRows="0"/>
  <mergeCells count="34">
    <mergeCell ref="A1:I1"/>
    <mergeCell ref="AC1:AD1"/>
    <mergeCell ref="A2:F2"/>
    <mergeCell ref="G2:AA2"/>
    <mergeCell ref="AB2:AD2"/>
    <mergeCell ref="AA4:AA5"/>
    <mergeCell ref="AB4:AB5"/>
    <mergeCell ref="AC4:AC5"/>
    <mergeCell ref="AD4:AD5"/>
    <mergeCell ref="A7:A30"/>
    <mergeCell ref="B7:B9"/>
    <mergeCell ref="C7:C9"/>
    <mergeCell ref="B10:B12"/>
    <mergeCell ref="C10:C12"/>
    <mergeCell ref="B13:B15"/>
    <mergeCell ref="A4:B5"/>
    <mergeCell ref="C4:C5"/>
    <mergeCell ref="D4:D5"/>
    <mergeCell ref="E4:Y4"/>
    <mergeCell ref="Z4:Z5"/>
    <mergeCell ref="A32:F32"/>
    <mergeCell ref="G32:I32"/>
    <mergeCell ref="C13:C15"/>
    <mergeCell ref="B16:B18"/>
    <mergeCell ref="C16:C18"/>
    <mergeCell ref="B19:B21"/>
    <mergeCell ref="C19:C21"/>
    <mergeCell ref="B22:B24"/>
    <mergeCell ref="C22:C24"/>
    <mergeCell ref="B25:B27"/>
    <mergeCell ref="C25:C27"/>
    <mergeCell ref="B28:B30"/>
    <mergeCell ref="C28:C30"/>
    <mergeCell ref="A31:AD31"/>
  </mergeCells>
  <printOptions horizontalCentered="1"/>
  <pageMargins left="0.7" right="0.7" top="0.75" bottom="0.75" header="0.3" footer="0.3"/>
  <pageSetup scale="53" orientation="landscape" r:id="rId1"/>
  <headerFooter>
    <oddFooter>&amp;L&amp;A&amp;CPage &amp;P of &amp;R&amp;G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1:AF54"/>
  <sheetViews>
    <sheetView showGridLines="0" zoomScale="55" zoomScaleNormal="55" zoomScaleSheetLayoutView="40" zoomScalePageLayoutView="47" workbookViewId="0">
      <selection activeCell="G2" sqref="G2:AA2"/>
    </sheetView>
  </sheetViews>
  <sheetFormatPr defaultRowHeight="15"/>
  <cols>
    <col min="1" max="1" width="2.7109375" customWidth="1"/>
    <col min="2" max="2" width="30.7109375" customWidth="1"/>
    <col min="3" max="3" width="9" style="26" customWidth="1"/>
    <col min="4" max="4" width="13.5703125" style="25" customWidth="1"/>
    <col min="5" max="5" width="5.7109375" customWidth="1"/>
    <col min="6" max="6" width="5.5703125" customWidth="1"/>
    <col min="7" max="25" width="5.7109375" customWidth="1"/>
    <col min="26" max="26" width="10.7109375" customWidth="1"/>
    <col min="27" max="27" width="10.7109375" style="26" customWidth="1"/>
    <col min="28" max="30" width="10.7109375" customWidth="1"/>
  </cols>
  <sheetData>
    <row r="1" spans="1:32" ht="28.35" customHeight="1" thickBot="1">
      <c r="A1" s="318" t="s">
        <v>12</v>
      </c>
      <c r="B1" s="318"/>
      <c r="C1" s="318"/>
      <c r="D1" s="318"/>
      <c r="E1" s="318"/>
      <c r="F1" s="318"/>
      <c r="G1" s="318"/>
      <c r="H1" s="318"/>
      <c r="I1" s="318"/>
      <c r="J1" s="2"/>
      <c r="K1" s="2"/>
      <c r="L1" s="2"/>
      <c r="M1" s="2"/>
      <c r="N1" s="2"/>
      <c r="O1" s="2"/>
      <c r="P1" s="2"/>
      <c r="Q1" s="2"/>
      <c r="R1" s="2"/>
      <c r="S1" s="2"/>
      <c r="T1" s="2"/>
      <c r="U1" s="2"/>
      <c r="V1" s="2"/>
      <c r="W1" s="2"/>
      <c r="X1" s="2"/>
      <c r="Y1" s="2"/>
      <c r="Z1" s="3"/>
      <c r="AA1" s="47"/>
      <c r="AB1" s="48"/>
      <c r="AC1" s="317" t="str">
        <f>IF(Summary!I1=0,"",Summary!I1)</f>
        <v/>
      </c>
      <c r="AD1" s="317"/>
    </row>
    <row r="2" spans="1:32" s="12" customFormat="1" ht="28.35" customHeight="1" thickBot="1">
      <c r="A2" s="317" t="str">
        <f>+Summary!A2</f>
        <v xml:space="preserve"> Applicant: </v>
      </c>
      <c r="B2" s="317"/>
      <c r="C2" s="317"/>
      <c r="D2" s="317"/>
      <c r="E2" s="317"/>
      <c r="F2" s="317"/>
      <c r="G2" s="319" t="str">
        <f>+Summary!E2</f>
        <v xml:space="preserve">Activity: </v>
      </c>
      <c r="H2" s="319"/>
      <c r="I2" s="319"/>
      <c r="J2" s="319"/>
      <c r="K2" s="319"/>
      <c r="L2" s="319"/>
      <c r="M2" s="319"/>
      <c r="N2" s="319"/>
      <c r="O2" s="319"/>
      <c r="P2" s="319"/>
      <c r="Q2" s="319"/>
      <c r="R2" s="319"/>
      <c r="S2" s="319"/>
      <c r="T2" s="319"/>
      <c r="U2" s="319"/>
      <c r="V2" s="319"/>
      <c r="W2" s="319"/>
      <c r="X2" s="319"/>
      <c r="Y2" s="319"/>
      <c r="Z2" s="319"/>
      <c r="AA2" s="319"/>
      <c r="AB2" s="317" t="str">
        <f>+Summary!H2</f>
        <v xml:space="preserve"> Project Ref #: </v>
      </c>
      <c r="AC2" s="317"/>
      <c r="AD2" s="317"/>
    </row>
    <row r="3" spans="1:32" ht="5.0999999999999996" customHeight="1" thickBot="1">
      <c r="A3" s="49"/>
      <c r="B3" s="50"/>
      <c r="C3" s="51"/>
      <c r="D3" s="52"/>
      <c r="E3" s="53"/>
      <c r="F3" s="53"/>
      <c r="G3" s="53"/>
      <c r="H3" s="53"/>
      <c r="I3" s="53"/>
      <c r="J3" s="53"/>
      <c r="K3" s="53"/>
      <c r="L3" s="53"/>
      <c r="M3" s="53"/>
      <c r="N3" s="53"/>
      <c r="O3" s="53"/>
      <c r="P3" s="53"/>
      <c r="Q3" s="53"/>
      <c r="R3" s="53"/>
      <c r="S3" s="53"/>
      <c r="T3" s="53"/>
      <c r="U3" s="53"/>
      <c r="V3" s="53"/>
      <c r="W3" s="53"/>
      <c r="X3" s="53"/>
      <c r="Y3" s="53"/>
      <c r="Z3" s="53"/>
      <c r="AA3" s="54"/>
      <c r="AB3" s="53"/>
      <c r="AC3" s="55"/>
      <c r="AD3" s="56" t="s">
        <v>0</v>
      </c>
    </row>
    <row r="4" spans="1:32" s="4" customFormat="1" ht="30" customHeight="1" thickBot="1">
      <c r="A4" s="320" t="s">
        <v>49</v>
      </c>
      <c r="B4" s="321"/>
      <c r="C4" s="326" t="s">
        <v>51</v>
      </c>
      <c r="D4" s="309" t="s">
        <v>48</v>
      </c>
      <c r="E4" s="312" t="s">
        <v>40</v>
      </c>
      <c r="F4" s="313"/>
      <c r="G4" s="313"/>
      <c r="H4" s="313"/>
      <c r="I4" s="313"/>
      <c r="J4" s="313"/>
      <c r="K4" s="313"/>
      <c r="L4" s="313"/>
      <c r="M4" s="313"/>
      <c r="N4" s="313"/>
      <c r="O4" s="313"/>
      <c r="P4" s="313"/>
      <c r="Q4" s="313"/>
      <c r="R4" s="313"/>
      <c r="S4" s="313"/>
      <c r="T4" s="313"/>
      <c r="U4" s="313"/>
      <c r="V4" s="313"/>
      <c r="W4" s="313"/>
      <c r="X4" s="313"/>
      <c r="Y4" s="314"/>
      <c r="Z4" s="324" t="s">
        <v>50</v>
      </c>
      <c r="AA4" s="326" t="s">
        <v>13</v>
      </c>
      <c r="AB4" s="309" t="s">
        <v>14</v>
      </c>
      <c r="AC4" s="309" t="s">
        <v>15</v>
      </c>
      <c r="AD4" s="315" t="s">
        <v>6</v>
      </c>
    </row>
    <row r="5" spans="1:32" s="4" customFormat="1" ht="64.349999999999994" customHeight="1" thickBot="1">
      <c r="A5" s="322"/>
      <c r="B5" s="323"/>
      <c r="C5" s="327"/>
      <c r="D5" s="310"/>
      <c r="E5" s="34"/>
      <c r="F5" s="33" t="str">
        <f>IF(E5="","",E5+1)</f>
        <v/>
      </c>
      <c r="G5" s="33" t="str">
        <f>IF(F5="","",F5+1)</f>
        <v/>
      </c>
      <c r="H5" s="33" t="str">
        <f>IF(G5="","",G5+1)</f>
        <v/>
      </c>
      <c r="I5" s="33" t="str">
        <f>IF(H5="","",H5+1)</f>
        <v/>
      </c>
      <c r="J5" s="33" t="str">
        <f t="shared" ref="J5:Y5" si="0">IF(I5="","",I5+1)</f>
        <v/>
      </c>
      <c r="K5" s="33" t="str">
        <f t="shared" si="0"/>
        <v/>
      </c>
      <c r="L5" s="33" t="str">
        <f t="shared" si="0"/>
        <v/>
      </c>
      <c r="M5" s="33" t="str">
        <f t="shared" si="0"/>
        <v/>
      </c>
      <c r="N5" s="33" t="str">
        <f t="shared" si="0"/>
        <v/>
      </c>
      <c r="O5" s="33" t="str">
        <f t="shared" si="0"/>
        <v/>
      </c>
      <c r="P5" s="33" t="str">
        <f t="shared" si="0"/>
        <v/>
      </c>
      <c r="Q5" s="33" t="str">
        <f t="shared" si="0"/>
        <v/>
      </c>
      <c r="R5" s="33" t="str">
        <f t="shared" si="0"/>
        <v/>
      </c>
      <c r="S5" s="33" t="str">
        <f t="shared" si="0"/>
        <v/>
      </c>
      <c r="T5" s="33" t="str">
        <f t="shared" si="0"/>
        <v/>
      </c>
      <c r="U5" s="33" t="str">
        <f t="shared" si="0"/>
        <v/>
      </c>
      <c r="V5" s="33" t="str">
        <f t="shared" si="0"/>
        <v/>
      </c>
      <c r="W5" s="33" t="str">
        <f t="shared" si="0"/>
        <v/>
      </c>
      <c r="X5" s="33" t="str">
        <f t="shared" si="0"/>
        <v/>
      </c>
      <c r="Y5" s="33" t="str">
        <f t="shared" si="0"/>
        <v/>
      </c>
      <c r="Z5" s="325"/>
      <c r="AA5" s="327"/>
      <c r="AB5" s="310"/>
      <c r="AC5" s="310"/>
      <c r="AD5" s="316"/>
    </row>
    <row r="6" spans="1:32" s="4" customFormat="1" ht="5.0999999999999996" customHeight="1" thickBot="1">
      <c r="A6" s="57"/>
      <c r="B6" s="58"/>
      <c r="C6" s="59"/>
      <c r="D6" s="60"/>
      <c r="E6" s="39"/>
      <c r="F6" s="39"/>
      <c r="G6" s="39"/>
      <c r="H6" s="39"/>
      <c r="I6" s="39"/>
      <c r="J6" s="39"/>
      <c r="K6" s="39"/>
      <c r="L6" s="39"/>
      <c r="M6" s="39"/>
      <c r="N6" s="39"/>
      <c r="O6" s="39"/>
      <c r="P6" s="39"/>
      <c r="Q6" s="39"/>
      <c r="R6" s="39"/>
      <c r="S6" s="39"/>
      <c r="T6" s="39"/>
      <c r="U6" s="39"/>
      <c r="V6" s="39"/>
      <c r="W6" s="39"/>
      <c r="X6" s="39"/>
      <c r="Y6" s="39"/>
      <c r="Z6" s="39"/>
      <c r="AA6" s="61"/>
      <c r="AB6" s="39"/>
      <c r="AC6" s="39"/>
      <c r="AD6" s="62"/>
    </row>
    <row r="7" spans="1:32" s="1" customFormat="1" ht="27" customHeight="1">
      <c r="A7" s="352"/>
      <c r="B7" s="355"/>
      <c r="C7" s="346"/>
      <c r="D7" s="35">
        <v>1</v>
      </c>
      <c r="E7" s="14"/>
      <c r="F7" s="14"/>
      <c r="G7" s="14"/>
      <c r="H7" s="14"/>
      <c r="I7" s="15"/>
      <c r="J7" s="14"/>
      <c r="K7" s="14"/>
      <c r="L7" s="14"/>
      <c r="M7" s="14"/>
      <c r="N7" s="14"/>
      <c r="O7" s="14"/>
      <c r="P7" s="14"/>
      <c r="Q7" s="14"/>
      <c r="R7" s="14"/>
      <c r="S7" s="14"/>
      <c r="T7" s="14"/>
      <c r="U7" s="14"/>
      <c r="V7" s="14"/>
      <c r="W7" s="14"/>
      <c r="X7" s="14"/>
      <c r="Y7" s="16"/>
      <c r="Z7" s="11">
        <f>SUM(E7:Y7)</f>
        <v>0</v>
      </c>
      <c r="AA7" s="36">
        <f>D7*C7</f>
        <v>0</v>
      </c>
      <c r="AB7" s="27">
        <f>+Fringe!$G$21</f>
        <v>7.6499999999999999E-2</v>
      </c>
      <c r="AC7" s="30">
        <f>AA7+(AB7*AA7)*D7</f>
        <v>0</v>
      </c>
      <c r="AD7" s="30">
        <f t="shared" ref="AD7:AD30" si="1">AC7*Z7</f>
        <v>0</v>
      </c>
      <c r="AF7" s="1" t="s">
        <v>16</v>
      </c>
    </row>
    <row r="8" spans="1:32" s="1" customFormat="1" ht="33" customHeight="1">
      <c r="A8" s="353"/>
      <c r="B8" s="356"/>
      <c r="C8" s="347"/>
      <c r="D8" s="23">
        <v>1.5</v>
      </c>
      <c r="E8" s="13"/>
      <c r="F8" s="13"/>
      <c r="G8" s="13"/>
      <c r="H8" s="13"/>
      <c r="I8" s="13"/>
      <c r="J8" s="13"/>
      <c r="K8" s="13"/>
      <c r="L8" s="13"/>
      <c r="M8" s="13"/>
      <c r="N8" s="13"/>
      <c r="O8" s="13"/>
      <c r="P8" s="13"/>
      <c r="Q8" s="13"/>
      <c r="R8" s="13"/>
      <c r="S8" s="13"/>
      <c r="T8" s="13"/>
      <c r="U8" s="13"/>
      <c r="V8" s="13"/>
      <c r="W8" s="13"/>
      <c r="X8" s="13"/>
      <c r="Y8" s="20"/>
      <c r="Z8" s="21">
        <f t="shared" ref="Z8:Z30" si="2">SUM(E8:Y8)</f>
        <v>0</v>
      </c>
      <c r="AA8" s="37">
        <f>C7*D8</f>
        <v>0</v>
      </c>
      <c r="AB8" s="28">
        <f>Fringe!$I$21</f>
        <v>7.6499999999999999E-2</v>
      </c>
      <c r="AC8" s="31">
        <f t="shared" ref="AC8:AC30" si="3">AA8+(AB8*AA8)</f>
        <v>0</v>
      </c>
      <c r="AD8" s="31">
        <f t="shared" si="1"/>
        <v>0</v>
      </c>
    </row>
    <row r="9" spans="1:32" s="1" customFormat="1" ht="27" customHeight="1" thickBot="1">
      <c r="A9" s="353"/>
      <c r="B9" s="357"/>
      <c r="C9" s="348"/>
      <c r="D9" s="24">
        <v>2</v>
      </c>
      <c r="E9" s="17"/>
      <c r="F9" s="17"/>
      <c r="G9" s="17"/>
      <c r="H9" s="17"/>
      <c r="I9" s="18"/>
      <c r="J9" s="17"/>
      <c r="K9" s="17"/>
      <c r="L9" s="17"/>
      <c r="M9" s="17"/>
      <c r="N9" s="17"/>
      <c r="O9" s="17"/>
      <c r="P9" s="17"/>
      <c r="Q9" s="17"/>
      <c r="R9" s="17"/>
      <c r="S9" s="17"/>
      <c r="T9" s="17"/>
      <c r="U9" s="17"/>
      <c r="V9" s="17"/>
      <c r="W9" s="17"/>
      <c r="X9" s="17"/>
      <c r="Y9" s="19"/>
      <c r="Z9" s="22">
        <f t="shared" si="2"/>
        <v>0</v>
      </c>
      <c r="AA9" s="38">
        <f>C7*D9</f>
        <v>0</v>
      </c>
      <c r="AB9" s="28">
        <f>Fringe!$I$21</f>
        <v>7.6499999999999999E-2</v>
      </c>
      <c r="AC9" s="29">
        <f t="shared" si="3"/>
        <v>0</v>
      </c>
      <c r="AD9" s="29">
        <f t="shared" si="1"/>
        <v>0</v>
      </c>
    </row>
    <row r="10" spans="1:32" ht="27" customHeight="1">
      <c r="A10" s="353"/>
      <c r="B10" s="328"/>
      <c r="C10" s="343"/>
      <c r="D10" s="35">
        <v>1</v>
      </c>
      <c r="E10" s="14"/>
      <c r="F10" s="8"/>
      <c r="G10" s="8"/>
      <c r="H10" s="8"/>
      <c r="I10" s="9"/>
      <c r="J10" s="8"/>
      <c r="K10" s="8"/>
      <c r="L10" s="8"/>
      <c r="M10" s="8"/>
      <c r="N10" s="8"/>
      <c r="O10" s="8"/>
      <c r="P10" s="8"/>
      <c r="Q10" s="8"/>
      <c r="R10" s="8"/>
      <c r="S10" s="8"/>
      <c r="T10" s="8"/>
      <c r="U10" s="8"/>
      <c r="V10" s="8"/>
      <c r="W10" s="8"/>
      <c r="X10" s="8"/>
      <c r="Y10" s="10"/>
      <c r="Z10" s="11">
        <f t="shared" si="2"/>
        <v>0</v>
      </c>
      <c r="AA10" s="36">
        <f>D10*C10</f>
        <v>0</v>
      </c>
      <c r="AB10" s="27">
        <f>+Fringe!$G$21</f>
        <v>7.6499999999999999E-2</v>
      </c>
      <c r="AC10" s="32">
        <f t="shared" si="3"/>
        <v>0</v>
      </c>
      <c r="AD10" s="32">
        <f t="shared" si="1"/>
        <v>0</v>
      </c>
    </row>
    <row r="11" spans="1:32" ht="27" customHeight="1">
      <c r="A11" s="353"/>
      <c r="B11" s="329"/>
      <c r="C11" s="344"/>
      <c r="D11" s="23">
        <v>1.5</v>
      </c>
      <c r="E11" s="13"/>
      <c r="F11" s="13"/>
      <c r="G11" s="13"/>
      <c r="H11" s="13"/>
      <c r="I11" s="13"/>
      <c r="J11" s="13"/>
      <c r="K11" s="13"/>
      <c r="L11" s="13"/>
      <c r="M11" s="13"/>
      <c r="N11" s="13"/>
      <c r="O11" s="13"/>
      <c r="P11" s="13"/>
      <c r="Q11" s="13"/>
      <c r="R11" s="13"/>
      <c r="S11" s="13"/>
      <c r="T11" s="13"/>
      <c r="U11" s="13"/>
      <c r="V11" s="13"/>
      <c r="W11" s="13"/>
      <c r="X11" s="13"/>
      <c r="Y11" s="20"/>
      <c r="Z11" s="21">
        <f t="shared" si="2"/>
        <v>0</v>
      </c>
      <c r="AA11" s="37">
        <f>C10*D11</f>
        <v>0</v>
      </c>
      <c r="AB11" s="28">
        <f>Fringe!$I$21</f>
        <v>7.6499999999999999E-2</v>
      </c>
      <c r="AC11" s="31">
        <f t="shared" si="3"/>
        <v>0</v>
      </c>
      <c r="AD11" s="31">
        <f t="shared" si="1"/>
        <v>0</v>
      </c>
    </row>
    <row r="12" spans="1:32" ht="31.9" customHeight="1" thickBot="1">
      <c r="A12" s="353"/>
      <c r="B12" s="330"/>
      <c r="C12" s="345"/>
      <c r="D12" s="24">
        <v>2</v>
      </c>
      <c r="E12" s="17"/>
      <c r="F12" s="17"/>
      <c r="G12" s="17"/>
      <c r="H12" s="17"/>
      <c r="I12" s="18"/>
      <c r="J12" s="17"/>
      <c r="K12" s="17"/>
      <c r="L12" s="17"/>
      <c r="M12" s="17"/>
      <c r="N12" s="17"/>
      <c r="O12" s="17"/>
      <c r="P12" s="17"/>
      <c r="Q12" s="17"/>
      <c r="R12" s="17"/>
      <c r="S12" s="17"/>
      <c r="T12" s="17"/>
      <c r="U12" s="17"/>
      <c r="V12" s="17"/>
      <c r="W12" s="17"/>
      <c r="X12" s="17"/>
      <c r="Y12" s="19"/>
      <c r="Z12" s="22">
        <f t="shared" si="2"/>
        <v>0</v>
      </c>
      <c r="AA12" s="38">
        <f>C10*D12</f>
        <v>0</v>
      </c>
      <c r="AB12" s="28">
        <f>Fringe!$I$21</f>
        <v>7.6499999999999999E-2</v>
      </c>
      <c r="AC12" s="29">
        <f t="shared" si="3"/>
        <v>0</v>
      </c>
      <c r="AD12" s="29">
        <f t="shared" si="1"/>
        <v>0</v>
      </c>
      <c r="AF12" s="5"/>
    </row>
    <row r="13" spans="1:32" ht="27" customHeight="1">
      <c r="A13" s="353"/>
      <c r="B13" s="328"/>
      <c r="C13" s="343"/>
      <c r="D13" s="35">
        <v>1</v>
      </c>
      <c r="E13" s="14"/>
      <c r="F13" s="8"/>
      <c r="G13" s="8"/>
      <c r="H13" s="8"/>
      <c r="I13" s="8"/>
      <c r="J13" s="8"/>
      <c r="K13" s="8"/>
      <c r="L13" s="8"/>
      <c r="M13" s="8"/>
      <c r="N13" s="8"/>
      <c r="O13" s="8"/>
      <c r="P13" s="8"/>
      <c r="Q13" s="8"/>
      <c r="R13" s="8"/>
      <c r="S13" s="8"/>
      <c r="T13" s="8"/>
      <c r="U13" s="8"/>
      <c r="V13" s="8"/>
      <c r="W13" s="8"/>
      <c r="X13" s="8"/>
      <c r="Y13" s="10"/>
      <c r="Z13" s="11">
        <f t="shared" si="2"/>
        <v>0</v>
      </c>
      <c r="AA13" s="36">
        <f>D13*C13</f>
        <v>0</v>
      </c>
      <c r="AB13" s="27">
        <f>+Fringe!$G$21</f>
        <v>7.6499999999999999E-2</v>
      </c>
      <c r="AC13" s="32">
        <f t="shared" si="3"/>
        <v>0</v>
      </c>
      <c r="AD13" s="32">
        <f t="shared" si="1"/>
        <v>0</v>
      </c>
    </row>
    <row r="14" spans="1:32" ht="27" customHeight="1">
      <c r="A14" s="353"/>
      <c r="B14" s="329"/>
      <c r="C14" s="344"/>
      <c r="D14" s="23">
        <v>1.5</v>
      </c>
      <c r="E14" s="13"/>
      <c r="F14" s="13"/>
      <c r="G14" s="13"/>
      <c r="H14" s="13"/>
      <c r="I14" s="13"/>
      <c r="J14" s="13"/>
      <c r="K14" s="13"/>
      <c r="L14" s="13"/>
      <c r="M14" s="13"/>
      <c r="N14" s="13"/>
      <c r="O14" s="13"/>
      <c r="P14" s="13"/>
      <c r="Q14" s="13"/>
      <c r="R14" s="13"/>
      <c r="S14" s="13"/>
      <c r="T14" s="13"/>
      <c r="U14" s="13"/>
      <c r="V14" s="13"/>
      <c r="W14" s="13"/>
      <c r="X14" s="13"/>
      <c r="Y14" s="20"/>
      <c r="Z14" s="21">
        <f t="shared" si="2"/>
        <v>0</v>
      </c>
      <c r="AA14" s="37">
        <f>C13*D14</f>
        <v>0</v>
      </c>
      <c r="AB14" s="28">
        <f>Fringe!$I$21</f>
        <v>7.6499999999999999E-2</v>
      </c>
      <c r="AC14" s="31">
        <f t="shared" si="3"/>
        <v>0</v>
      </c>
      <c r="AD14" s="31">
        <f t="shared" si="1"/>
        <v>0</v>
      </c>
    </row>
    <row r="15" spans="1:32" ht="31.9" customHeight="1" thickBot="1">
      <c r="A15" s="353"/>
      <c r="B15" s="330"/>
      <c r="C15" s="345"/>
      <c r="D15" s="24">
        <v>2</v>
      </c>
      <c r="E15" s="17"/>
      <c r="F15" s="17"/>
      <c r="G15" s="17"/>
      <c r="H15" s="17"/>
      <c r="I15" s="18"/>
      <c r="J15" s="17"/>
      <c r="K15" s="17"/>
      <c r="L15" s="17"/>
      <c r="M15" s="17"/>
      <c r="N15" s="17"/>
      <c r="O15" s="17"/>
      <c r="P15" s="17"/>
      <c r="Q15" s="17"/>
      <c r="R15" s="17"/>
      <c r="S15" s="17"/>
      <c r="T15" s="17"/>
      <c r="U15" s="17"/>
      <c r="V15" s="17"/>
      <c r="W15" s="17"/>
      <c r="X15" s="17"/>
      <c r="Y15" s="19"/>
      <c r="Z15" s="22">
        <f t="shared" si="2"/>
        <v>0</v>
      </c>
      <c r="AA15" s="38">
        <f>C13*D15</f>
        <v>0</v>
      </c>
      <c r="AB15" s="28">
        <f>Fringe!$I$21</f>
        <v>7.6499999999999999E-2</v>
      </c>
      <c r="AC15" s="29">
        <f t="shared" si="3"/>
        <v>0</v>
      </c>
      <c r="AD15" s="29">
        <f t="shared" si="1"/>
        <v>0</v>
      </c>
      <c r="AF15" s="5"/>
    </row>
    <row r="16" spans="1:32" ht="27" customHeight="1">
      <c r="A16" s="353"/>
      <c r="B16" s="328"/>
      <c r="C16" s="343"/>
      <c r="D16" s="35">
        <v>1</v>
      </c>
      <c r="E16" s="14"/>
      <c r="F16" s="8"/>
      <c r="G16" s="8"/>
      <c r="H16" s="8"/>
      <c r="I16" s="8"/>
      <c r="J16" s="8"/>
      <c r="K16" s="8"/>
      <c r="L16" s="8"/>
      <c r="M16" s="8"/>
      <c r="N16" s="8"/>
      <c r="O16" s="8"/>
      <c r="P16" s="8"/>
      <c r="Q16" s="8"/>
      <c r="R16" s="8"/>
      <c r="S16" s="8"/>
      <c r="T16" s="8"/>
      <c r="U16" s="8"/>
      <c r="V16" s="8"/>
      <c r="W16" s="8"/>
      <c r="X16" s="8"/>
      <c r="Y16" s="10"/>
      <c r="Z16" s="11">
        <f t="shared" si="2"/>
        <v>0</v>
      </c>
      <c r="AA16" s="36">
        <f>D16*C16</f>
        <v>0</v>
      </c>
      <c r="AB16" s="27">
        <f>+Fringe!$G$21</f>
        <v>7.6499999999999999E-2</v>
      </c>
      <c r="AC16" s="32">
        <f t="shared" si="3"/>
        <v>0</v>
      </c>
      <c r="AD16" s="32">
        <f t="shared" si="1"/>
        <v>0</v>
      </c>
    </row>
    <row r="17" spans="1:32" ht="27" customHeight="1">
      <c r="A17" s="353"/>
      <c r="B17" s="329"/>
      <c r="C17" s="344"/>
      <c r="D17" s="23">
        <v>1.5</v>
      </c>
      <c r="E17" s="13"/>
      <c r="F17" s="13"/>
      <c r="G17" s="13"/>
      <c r="H17" s="13"/>
      <c r="I17" s="13"/>
      <c r="J17" s="13"/>
      <c r="K17" s="13"/>
      <c r="L17" s="13"/>
      <c r="M17" s="13"/>
      <c r="N17" s="13"/>
      <c r="O17" s="13"/>
      <c r="P17" s="13"/>
      <c r="Q17" s="13"/>
      <c r="R17" s="13"/>
      <c r="S17" s="13"/>
      <c r="T17" s="13"/>
      <c r="U17" s="13"/>
      <c r="V17" s="13"/>
      <c r="W17" s="13"/>
      <c r="X17" s="13"/>
      <c r="Y17" s="20"/>
      <c r="Z17" s="21">
        <f t="shared" si="2"/>
        <v>0</v>
      </c>
      <c r="AA17" s="37">
        <f>C16*D17</f>
        <v>0</v>
      </c>
      <c r="AB17" s="28">
        <f>Fringe!$I$21</f>
        <v>7.6499999999999999E-2</v>
      </c>
      <c r="AC17" s="31">
        <f t="shared" si="3"/>
        <v>0</v>
      </c>
      <c r="AD17" s="31">
        <f t="shared" si="1"/>
        <v>0</v>
      </c>
    </row>
    <row r="18" spans="1:32" ht="31.9" customHeight="1" thickBot="1">
      <c r="A18" s="353"/>
      <c r="B18" s="330"/>
      <c r="C18" s="345"/>
      <c r="D18" s="24">
        <v>2</v>
      </c>
      <c r="E18" s="17"/>
      <c r="F18" s="17"/>
      <c r="G18" s="17"/>
      <c r="H18" s="17"/>
      <c r="I18" s="18"/>
      <c r="J18" s="17"/>
      <c r="K18" s="17"/>
      <c r="L18" s="17"/>
      <c r="M18" s="17"/>
      <c r="N18" s="17"/>
      <c r="O18" s="17"/>
      <c r="P18" s="17"/>
      <c r="Q18" s="17"/>
      <c r="R18" s="17"/>
      <c r="S18" s="17"/>
      <c r="T18" s="17"/>
      <c r="U18" s="17"/>
      <c r="V18" s="17"/>
      <c r="W18" s="17"/>
      <c r="X18" s="17"/>
      <c r="Y18" s="19"/>
      <c r="Z18" s="22">
        <f t="shared" si="2"/>
        <v>0</v>
      </c>
      <c r="AA18" s="38">
        <f>C16*D18</f>
        <v>0</v>
      </c>
      <c r="AB18" s="28">
        <f>Fringe!$I$21</f>
        <v>7.6499999999999999E-2</v>
      </c>
      <c r="AC18" s="29">
        <f t="shared" si="3"/>
        <v>0</v>
      </c>
      <c r="AD18" s="29">
        <f t="shared" si="1"/>
        <v>0</v>
      </c>
      <c r="AF18" s="5"/>
    </row>
    <row r="19" spans="1:32" ht="27" customHeight="1">
      <c r="A19" s="353"/>
      <c r="B19" s="328"/>
      <c r="C19" s="343"/>
      <c r="D19" s="35">
        <v>1</v>
      </c>
      <c r="E19" s="14"/>
      <c r="F19" s="8"/>
      <c r="G19" s="8"/>
      <c r="H19" s="8"/>
      <c r="I19" s="9"/>
      <c r="J19" s="8"/>
      <c r="K19" s="8"/>
      <c r="L19" s="8"/>
      <c r="M19" s="8"/>
      <c r="N19" s="8"/>
      <c r="O19" s="8"/>
      <c r="P19" s="8"/>
      <c r="Q19" s="8"/>
      <c r="R19" s="8"/>
      <c r="S19" s="8"/>
      <c r="T19" s="8"/>
      <c r="U19" s="8"/>
      <c r="V19" s="8"/>
      <c r="W19" s="8"/>
      <c r="X19" s="8"/>
      <c r="Y19" s="10"/>
      <c r="Z19" s="11">
        <f t="shared" si="2"/>
        <v>0</v>
      </c>
      <c r="AA19" s="36">
        <f>D19*C19</f>
        <v>0</v>
      </c>
      <c r="AB19" s="27">
        <f>+Fringe!$G$21</f>
        <v>7.6499999999999999E-2</v>
      </c>
      <c r="AC19" s="32">
        <f t="shared" si="3"/>
        <v>0</v>
      </c>
      <c r="AD19" s="32">
        <f t="shared" si="1"/>
        <v>0</v>
      </c>
    </row>
    <row r="20" spans="1:32" ht="27" customHeight="1">
      <c r="A20" s="353"/>
      <c r="B20" s="329"/>
      <c r="C20" s="344"/>
      <c r="D20" s="23">
        <v>1.5</v>
      </c>
      <c r="E20" s="13"/>
      <c r="F20" s="13"/>
      <c r="G20" s="13"/>
      <c r="H20" s="13"/>
      <c r="I20" s="13"/>
      <c r="J20" s="13"/>
      <c r="K20" s="13"/>
      <c r="L20" s="13"/>
      <c r="M20" s="13"/>
      <c r="N20" s="13"/>
      <c r="O20" s="13"/>
      <c r="P20" s="13"/>
      <c r="Q20" s="13"/>
      <c r="R20" s="13"/>
      <c r="S20" s="13"/>
      <c r="T20" s="13"/>
      <c r="U20" s="13"/>
      <c r="V20" s="13"/>
      <c r="W20" s="13"/>
      <c r="X20" s="13"/>
      <c r="Y20" s="20"/>
      <c r="Z20" s="21">
        <f t="shared" si="2"/>
        <v>0</v>
      </c>
      <c r="AA20" s="37">
        <f>C19*D20</f>
        <v>0</v>
      </c>
      <c r="AB20" s="28">
        <f>Fringe!$I$21</f>
        <v>7.6499999999999999E-2</v>
      </c>
      <c r="AC20" s="31">
        <f t="shared" si="3"/>
        <v>0</v>
      </c>
      <c r="AD20" s="31">
        <f t="shared" si="1"/>
        <v>0</v>
      </c>
    </row>
    <row r="21" spans="1:32" ht="31.9" customHeight="1" thickBot="1">
      <c r="A21" s="353"/>
      <c r="B21" s="330"/>
      <c r="C21" s="345"/>
      <c r="D21" s="24">
        <v>2</v>
      </c>
      <c r="E21" s="17"/>
      <c r="F21" s="17"/>
      <c r="G21" s="17"/>
      <c r="H21" s="17"/>
      <c r="I21" s="18"/>
      <c r="J21" s="17"/>
      <c r="K21" s="17"/>
      <c r="L21" s="17"/>
      <c r="M21" s="17"/>
      <c r="N21" s="17"/>
      <c r="O21" s="17"/>
      <c r="P21" s="17"/>
      <c r="Q21" s="17"/>
      <c r="R21" s="17"/>
      <c r="S21" s="17"/>
      <c r="T21" s="17"/>
      <c r="U21" s="17"/>
      <c r="V21" s="17"/>
      <c r="W21" s="17"/>
      <c r="X21" s="17"/>
      <c r="Y21" s="19"/>
      <c r="Z21" s="22">
        <f t="shared" si="2"/>
        <v>0</v>
      </c>
      <c r="AA21" s="38">
        <f>C19*D21</f>
        <v>0</v>
      </c>
      <c r="AB21" s="28">
        <f>Fringe!$I$21</f>
        <v>7.6499999999999999E-2</v>
      </c>
      <c r="AC21" s="29">
        <f t="shared" si="3"/>
        <v>0</v>
      </c>
      <c r="AD21" s="29">
        <f t="shared" si="1"/>
        <v>0</v>
      </c>
      <c r="AF21" s="5"/>
    </row>
    <row r="22" spans="1:32" ht="27" customHeight="1">
      <c r="A22" s="353"/>
      <c r="B22" s="328"/>
      <c r="C22" s="343"/>
      <c r="D22" s="35">
        <v>1</v>
      </c>
      <c r="E22" s="14"/>
      <c r="F22" s="8"/>
      <c r="G22" s="8"/>
      <c r="H22" s="8"/>
      <c r="I22" s="9"/>
      <c r="J22" s="8"/>
      <c r="K22" s="8"/>
      <c r="L22" s="8"/>
      <c r="M22" s="8"/>
      <c r="N22" s="8"/>
      <c r="O22" s="8"/>
      <c r="P22" s="8"/>
      <c r="Q22" s="8"/>
      <c r="R22" s="8"/>
      <c r="S22" s="8"/>
      <c r="T22" s="8"/>
      <c r="U22" s="8"/>
      <c r="V22" s="8"/>
      <c r="W22" s="8"/>
      <c r="X22" s="8"/>
      <c r="Y22" s="10"/>
      <c r="Z22" s="11">
        <f t="shared" si="2"/>
        <v>0</v>
      </c>
      <c r="AA22" s="36">
        <f>D22*C22</f>
        <v>0</v>
      </c>
      <c r="AB22" s="27">
        <f>+Fringe!$G$21</f>
        <v>7.6499999999999999E-2</v>
      </c>
      <c r="AC22" s="32">
        <f t="shared" si="3"/>
        <v>0</v>
      </c>
      <c r="AD22" s="32">
        <f t="shared" si="1"/>
        <v>0</v>
      </c>
    </row>
    <row r="23" spans="1:32" ht="27" customHeight="1">
      <c r="A23" s="353"/>
      <c r="B23" s="329"/>
      <c r="C23" s="344"/>
      <c r="D23" s="23">
        <v>1.5</v>
      </c>
      <c r="E23" s="13"/>
      <c r="F23" s="13"/>
      <c r="G23" s="13"/>
      <c r="H23" s="13"/>
      <c r="I23" s="13"/>
      <c r="J23" s="13"/>
      <c r="K23" s="13"/>
      <c r="L23" s="13"/>
      <c r="M23" s="13"/>
      <c r="N23" s="13"/>
      <c r="O23" s="13"/>
      <c r="P23" s="13"/>
      <c r="Q23" s="13"/>
      <c r="R23" s="13"/>
      <c r="S23" s="13"/>
      <c r="T23" s="13"/>
      <c r="U23" s="13"/>
      <c r="V23" s="13"/>
      <c r="W23" s="13"/>
      <c r="X23" s="13"/>
      <c r="Y23" s="20"/>
      <c r="Z23" s="21">
        <f t="shared" si="2"/>
        <v>0</v>
      </c>
      <c r="AA23" s="37">
        <f>C22*D23</f>
        <v>0</v>
      </c>
      <c r="AB23" s="28">
        <f>Fringe!$I$21</f>
        <v>7.6499999999999999E-2</v>
      </c>
      <c r="AC23" s="31">
        <f t="shared" si="3"/>
        <v>0</v>
      </c>
      <c r="AD23" s="31">
        <f t="shared" si="1"/>
        <v>0</v>
      </c>
    </row>
    <row r="24" spans="1:32" ht="31.9" customHeight="1" thickBot="1">
      <c r="A24" s="353"/>
      <c r="B24" s="330"/>
      <c r="C24" s="345"/>
      <c r="D24" s="24">
        <v>2</v>
      </c>
      <c r="E24" s="17"/>
      <c r="F24" s="17"/>
      <c r="G24" s="17"/>
      <c r="H24" s="17"/>
      <c r="I24" s="18"/>
      <c r="J24" s="17"/>
      <c r="K24" s="17"/>
      <c r="L24" s="17"/>
      <c r="M24" s="17"/>
      <c r="N24" s="17"/>
      <c r="O24" s="17"/>
      <c r="P24" s="17"/>
      <c r="Q24" s="17"/>
      <c r="R24" s="17"/>
      <c r="S24" s="17"/>
      <c r="T24" s="17"/>
      <c r="U24" s="17"/>
      <c r="V24" s="17"/>
      <c r="W24" s="17"/>
      <c r="X24" s="17"/>
      <c r="Y24" s="19"/>
      <c r="Z24" s="22">
        <f t="shared" si="2"/>
        <v>0</v>
      </c>
      <c r="AA24" s="38">
        <f>C22*D24</f>
        <v>0</v>
      </c>
      <c r="AB24" s="28">
        <f>Fringe!$I$21</f>
        <v>7.6499999999999999E-2</v>
      </c>
      <c r="AC24" s="29">
        <f t="shared" si="3"/>
        <v>0</v>
      </c>
      <c r="AD24" s="29">
        <f t="shared" si="1"/>
        <v>0</v>
      </c>
      <c r="AF24" s="5"/>
    </row>
    <row r="25" spans="1:32" ht="27" customHeight="1">
      <c r="A25" s="353"/>
      <c r="B25" s="328"/>
      <c r="C25" s="343"/>
      <c r="D25" s="35">
        <v>1</v>
      </c>
      <c r="E25" s="14"/>
      <c r="F25" s="8"/>
      <c r="G25" s="8"/>
      <c r="H25" s="8"/>
      <c r="I25" s="9"/>
      <c r="J25" s="8"/>
      <c r="K25" s="8"/>
      <c r="L25" s="8"/>
      <c r="M25" s="8"/>
      <c r="N25" s="8"/>
      <c r="O25" s="8"/>
      <c r="P25" s="8"/>
      <c r="Q25" s="8"/>
      <c r="R25" s="8"/>
      <c r="S25" s="8"/>
      <c r="T25" s="8"/>
      <c r="U25" s="8"/>
      <c r="V25" s="8"/>
      <c r="W25" s="8"/>
      <c r="X25" s="8"/>
      <c r="Y25" s="10"/>
      <c r="Z25" s="11">
        <f t="shared" si="2"/>
        <v>0</v>
      </c>
      <c r="AA25" s="36">
        <f>D25*C25</f>
        <v>0</v>
      </c>
      <c r="AB25" s="27">
        <f>+Fringe!$G$21</f>
        <v>7.6499999999999999E-2</v>
      </c>
      <c r="AC25" s="32">
        <f t="shared" si="3"/>
        <v>0</v>
      </c>
      <c r="AD25" s="32">
        <f t="shared" si="1"/>
        <v>0</v>
      </c>
    </row>
    <row r="26" spans="1:32" ht="27" customHeight="1">
      <c r="A26" s="353"/>
      <c r="B26" s="329"/>
      <c r="C26" s="344"/>
      <c r="D26" s="23">
        <v>1.5</v>
      </c>
      <c r="E26" s="13"/>
      <c r="F26" s="13"/>
      <c r="G26" s="13"/>
      <c r="H26" s="13"/>
      <c r="I26" s="13"/>
      <c r="J26" s="13"/>
      <c r="K26" s="13"/>
      <c r="L26" s="13"/>
      <c r="M26" s="13"/>
      <c r="N26" s="13"/>
      <c r="O26" s="13"/>
      <c r="P26" s="13"/>
      <c r="Q26" s="13"/>
      <c r="R26" s="13"/>
      <c r="S26" s="13"/>
      <c r="T26" s="13"/>
      <c r="U26" s="13"/>
      <c r="V26" s="13"/>
      <c r="W26" s="13"/>
      <c r="X26" s="13"/>
      <c r="Y26" s="20"/>
      <c r="Z26" s="21">
        <f t="shared" si="2"/>
        <v>0</v>
      </c>
      <c r="AA26" s="37">
        <f>C25*D26</f>
        <v>0</v>
      </c>
      <c r="AB26" s="28">
        <f>Fringe!$I$21</f>
        <v>7.6499999999999999E-2</v>
      </c>
      <c r="AC26" s="31">
        <f t="shared" si="3"/>
        <v>0</v>
      </c>
      <c r="AD26" s="31">
        <f t="shared" si="1"/>
        <v>0</v>
      </c>
    </row>
    <row r="27" spans="1:32" ht="31.9" customHeight="1" thickBot="1">
      <c r="A27" s="353"/>
      <c r="B27" s="330"/>
      <c r="C27" s="345"/>
      <c r="D27" s="24">
        <v>2</v>
      </c>
      <c r="E27" s="17"/>
      <c r="F27" s="17"/>
      <c r="G27" s="17"/>
      <c r="H27" s="17"/>
      <c r="I27" s="18"/>
      <c r="J27" s="17"/>
      <c r="K27" s="17"/>
      <c r="L27" s="17"/>
      <c r="M27" s="17"/>
      <c r="N27" s="17"/>
      <c r="O27" s="17"/>
      <c r="P27" s="17"/>
      <c r="Q27" s="17"/>
      <c r="R27" s="17"/>
      <c r="S27" s="17"/>
      <c r="T27" s="17"/>
      <c r="U27" s="17"/>
      <c r="V27" s="17"/>
      <c r="W27" s="17"/>
      <c r="X27" s="17"/>
      <c r="Y27" s="19"/>
      <c r="Z27" s="22">
        <f t="shared" si="2"/>
        <v>0</v>
      </c>
      <c r="AA27" s="38">
        <f>C25*D27</f>
        <v>0</v>
      </c>
      <c r="AB27" s="28">
        <f>Fringe!$I$21</f>
        <v>7.6499999999999999E-2</v>
      </c>
      <c r="AC27" s="29">
        <f t="shared" si="3"/>
        <v>0</v>
      </c>
      <c r="AD27" s="29">
        <f t="shared" si="1"/>
        <v>0</v>
      </c>
      <c r="AF27" s="5"/>
    </row>
    <row r="28" spans="1:32" ht="27" customHeight="1">
      <c r="A28" s="353"/>
      <c r="B28" s="328"/>
      <c r="C28" s="343"/>
      <c r="D28" s="35">
        <v>1</v>
      </c>
      <c r="E28" s="14"/>
      <c r="F28" s="8"/>
      <c r="G28" s="8"/>
      <c r="H28" s="8"/>
      <c r="I28" s="9"/>
      <c r="J28" s="8"/>
      <c r="K28" s="8"/>
      <c r="L28" s="8"/>
      <c r="M28" s="8"/>
      <c r="N28" s="8"/>
      <c r="O28" s="8"/>
      <c r="P28" s="8"/>
      <c r="Q28" s="8"/>
      <c r="R28" s="8"/>
      <c r="S28" s="8"/>
      <c r="T28" s="8"/>
      <c r="U28" s="8"/>
      <c r="V28" s="8"/>
      <c r="W28" s="8"/>
      <c r="X28" s="8"/>
      <c r="Y28" s="10"/>
      <c r="Z28" s="11">
        <f t="shared" si="2"/>
        <v>0</v>
      </c>
      <c r="AA28" s="36">
        <f>D28*C28</f>
        <v>0</v>
      </c>
      <c r="AB28" s="27">
        <f>+Fringe!$G$21</f>
        <v>7.6499999999999999E-2</v>
      </c>
      <c r="AC28" s="32">
        <f t="shared" si="3"/>
        <v>0</v>
      </c>
      <c r="AD28" s="32">
        <f t="shared" si="1"/>
        <v>0</v>
      </c>
    </row>
    <row r="29" spans="1:32" ht="27" customHeight="1">
      <c r="A29" s="353"/>
      <c r="B29" s="329"/>
      <c r="C29" s="344"/>
      <c r="D29" s="23">
        <v>1.5</v>
      </c>
      <c r="E29" s="13"/>
      <c r="F29" s="13"/>
      <c r="G29" s="13"/>
      <c r="H29" s="13"/>
      <c r="I29" s="13"/>
      <c r="J29" s="13"/>
      <c r="K29" s="13"/>
      <c r="L29" s="13"/>
      <c r="M29" s="13"/>
      <c r="N29" s="13"/>
      <c r="O29" s="13"/>
      <c r="P29" s="13"/>
      <c r="Q29" s="13"/>
      <c r="R29" s="13"/>
      <c r="S29" s="13"/>
      <c r="T29" s="13"/>
      <c r="U29" s="13"/>
      <c r="V29" s="13"/>
      <c r="W29" s="13"/>
      <c r="X29" s="13"/>
      <c r="Y29" s="20"/>
      <c r="Z29" s="21">
        <f t="shared" si="2"/>
        <v>0</v>
      </c>
      <c r="AA29" s="37">
        <f>C28*D29</f>
        <v>0</v>
      </c>
      <c r="AB29" s="28">
        <f>Fringe!$I$21</f>
        <v>7.6499999999999999E-2</v>
      </c>
      <c r="AC29" s="31">
        <f t="shared" si="3"/>
        <v>0</v>
      </c>
      <c r="AD29" s="31">
        <f t="shared" si="1"/>
        <v>0</v>
      </c>
    </row>
    <row r="30" spans="1:32" ht="31.9" customHeight="1" thickBot="1">
      <c r="A30" s="354"/>
      <c r="B30" s="330"/>
      <c r="C30" s="345"/>
      <c r="D30" s="24">
        <v>2</v>
      </c>
      <c r="E30" s="17"/>
      <c r="F30" s="17"/>
      <c r="G30" s="17"/>
      <c r="H30" s="17"/>
      <c r="I30" s="18"/>
      <c r="J30" s="17"/>
      <c r="K30" s="17"/>
      <c r="L30" s="17"/>
      <c r="M30" s="17"/>
      <c r="N30" s="17"/>
      <c r="O30" s="17"/>
      <c r="P30" s="17"/>
      <c r="Q30" s="17"/>
      <c r="R30" s="17"/>
      <c r="S30" s="17"/>
      <c r="T30" s="17"/>
      <c r="U30" s="17"/>
      <c r="V30" s="17"/>
      <c r="W30" s="17"/>
      <c r="X30" s="17"/>
      <c r="Y30" s="19"/>
      <c r="Z30" s="22">
        <f t="shared" si="2"/>
        <v>0</v>
      </c>
      <c r="AA30" s="38">
        <f>C28*D30</f>
        <v>0</v>
      </c>
      <c r="AB30" s="28">
        <f>Fringe!$I$21</f>
        <v>7.6499999999999999E-2</v>
      </c>
      <c r="AC30" s="29">
        <f t="shared" si="3"/>
        <v>0</v>
      </c>
      <c r="AD30" s="29">
        <f t="shared" si="1"/>
        <v>0</v>
      </c>
      <c r="AF30" s="5"/>
    </row>
    <row r="31" spans="1:32" s="1" customFormat="1" ht="15.75" thickBot="1">
      <c r="A31" s="349" t="s">
        <v>8</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1"/>
    </row>
    <row r="32" spans="1:32" ht="49.35" customHeight="1" thickBot="1">
      <c r="A32" s="337" t="s">
        <v>9</v>
      </c>
      <c r="B32" s="338"/>
      <c r="C32" s="338"/>
      <c r="D32" s="338"/>
      <c r="E32" s="338"/>
      <c r="F32" s="339"/>
      <c r="G32" s="340" t="s">
        <v>10</v>
      </c>
      <c r="H32" s="341"/>
      <c r="I32" s="342"/>
      <c r="J32" s="63" t="s">
        <v>57</v>
      </c>
      <c r="K32" s="64"/>
      <c r="L32" s="64"/>
      <c r="M32" s="64"/>
      <c r="N32" s="64"/>
      <c r="O32" s="64"/>
      <c r="P32" s="64"/>
      <c r="Q32" s="64"/>
      <c r="R32" s="64"/>
      <c r="S32" s="64"/>
      <c r="T32" s="64"/>
      <c r="U32" s="64"/>
      <c r="V32" s="64"/>
      <c r="W32" s="64"/>
      <c r="X32" s="64"/>
      <c r="Y32" s="65"/>
      <c r="Z32" s="66">
        <f>AD7+AD10+AD13+AD16+AD19+AD22+AD25+AD28</f>
        <v>0</v>
      </c>
      <c r="AA32" s="67" t="s">
        <v>17</v>
      </c>
      <c r="AB32" s="66">
        <f>AD8+AD9+AD11+AD12+AD14+AD15+AD17+AD18+AD20+AD21+AD23+AD24+AD26+AD27+AD29+AD30</f>
        <v>0</v>
      </c>
      <c r="AC32" s="68" t="s">
        <v>11</v>
      </c>
      <c r="AD32" s="66">
        <f>Z32+AB32</f>
        <v>0</v>
      </c>
    </row>
    <row r="33" spans="1:30" ht="28.35" customHeight="1" thickBot="1">
      <c r="A33" s="69"/>
      <c r="B33" s="69"/>
      <c r="C33" s="70"/>
      <c r="D33" s="71"/>
      <c r="E33" s="69"/>
      <c r="F33" s="69"/>
      <c r="G33" s="69"/>
      <c r="H33" s="69"/>
      <c r="I33" s="69"/>
      <c r="J33" s="63" t="s">
        <v>58</v>
      </c>
      <c r="K33" s="64"/>
      <c r="L33" s="64"/>
      <c r="M33" s="64"/>
      <c r="N33" s="64"/>
      <c r="O33" s="64"/>
      <c r="P33" s="64"/>
      <c r="Q33" s="64"/>
      <c r="R33" s="64"/>
      <c r="S33" s="64"/>
      <c r="T33" s="64"/>
      <c r="U33" s="64"/>
      <c r="V33" s="64"/>
      <c r="W33" s="64"/>
      <c r="X33" s="64"/>
      <c r="Y33" s="65"/>
      <c r="Z33" s="72">
        <f>Z7+Z10+Z13+Z16+Z19+Z22+Z25+Z28</f>
        <v>0</v>
      </c>
      <c r="AA33" s="67" t="s">
        <v>59</v>
      </c>
      <c r="AB33" s="72">
        <f>Z8+Z9+Z11+Z12+Z14+Z15+Z17+Z18+Z20+Z21+Z23+Z24+Z26+Z27+Z29+Z30</f>
        <v>0</v>
      </c>
      <c r="AC33" s="69"/>
      <c r="AD33" s="69"/>
    </row>
    <row r="34" spans="1:30" ht="28.35" customHeight="1"/>
    <row r="35" spans="1:30" ht="28.35" customHeight="1"/>
    <row r="36" spans="1:30" ht="28.35" customHeight="1"/>
    <row r="37" spans="1:30" ht="28.35" customHeight="1"/>
    <row r="38" spans="1:30" ht="28.35" customHeight="1"/>
    <row r="39" spans="1:30" ht="28.35" customHeight="1"/>
    <row r="40" spans="1:30" ht="28.35" customHeight="1"/>
    <row r="41" spans="1:30" ht="28.35" customHeight="1"/>
    <row r="42" spans="1:30" ht="28.35" customHeight="1"/>
    <row r="43" spans="1:30" ht="28.35" customHeight="1"/>
    <row r="44" spans="1:30" ht="28.35" customHeight="1"/>
    <row r="45" spans="1:30" ht="28.35" customHeight="1"/>
    <row r="46" spans="1:30" ht="28.35" customHeight="1"/>
    <row r="47" spans="1:30" ht="28.35" customHeight="1"/>
    <row r="48" spans="1:30" ht="28.35" customHeight="1"/>
    <row r="49" ht="28.35" customHeight="1"/>
    <row r="50" ht="28.35" customHeight="1"/>
    <row r="51" ht="28.35" customHeight="1"/>
    <row r="52" ht="28.35" customHeight="1"/>
    <row r="53" ht="28.35" customHeight="1"/>
    <row r="54" ht="28.35" customHeight="1"/>
  </sheetData>
  <sheetProtection sheet="1" objects="1" scenarios="1" insertRows="0"/>
  <mergeCells count="34">
    <mergeCell ref="A1:I1"/>
    <mergeCell ref="AC1:AD1"/>
    <mergeCell ref="A2:F2"/>
    <mergeCell ref="G2:AA2"/>
    <mergeCell ref="AB2:AD2"/>
    <mergeCell ref="AA4:AA5"/>
    <mergeCell ref="AB4:AB5"/>
    <mergeCell ref="AC4:AC5"/>
    <mergeCell ref="AD4:AD5"/>
    <mergeCell ref="A7:A30"/>
    <mergeCell ref="B7:B9"/>
    <mergeCell ref="C7:C9"/>
    <mergeCell ref="B10:B12"/>
    <mergeCell ref="C10:C12"/>
    <mergeCell ref="B13:B15"/>
    <mergeCell ref="A4:B5"/>
    <mergeCell ref="C4:C5"/>
    <mergeCell ref="D4:D5"/>
    <mergeCell ref="E4:Y4"/>
    <mergeCell ref="Z4:Z5"/>
    <mergeCell ref="A32:F32"/>
    <mergeCell ref="G32:I32"/>
    <mergeCell ref="C13:C15"/>
    <mergeCell ref="B16:B18"/>
    <mergeCell ref="C16:C18"/>
    <mergeCell ref="B19:B21"/>
    <mergeCell ref="C19:C21"/>
    <mergeCell ref="B22:B24"/>
    <mergeCell ref="C22:C24"/>
    <mergeCell ref="B25:B27"/>
    <mergeCell ref="C25:C27"/>
    <mergeCell ref="B28:B30"/>
    <mergeCell ref="C28:C30"/>
    <mergeCell ref="A31:AD31"/>
  </mergeCells>
  <printOptions horizontalCentered="1"/>
  <pageMargins left="0.7" right="0.7" top="0.75" bottom="0.75" header="0.3" footer="0.3"/>
  <pageSetup scale="53" orientation="landscape" r:id="rId1"/>
  <headerFooter>
    <oddFooter>&amp;L&amp;A&amp;CPage &amp;P of &amp;R&amp;G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pageSetUpPr fitToPage="1"/>
  </sheetPr>
  <dimension ref="A1:AF54"/>
  <sheetViews>
    <sheetView showGridLines="0" zoomScale="50" zoomScaleNormal="50" zoomScaleSheetLayoutView="40" zoomScalePageLayoutView="47" workbookViewId="0">
      <selection activeCell="G2" sqref="G2:AA2"/>
    </sheetView>
  </sheetViews>
  <sheetFormatPr defaultRowHeight="15"/>
  <cols>
    <col min="1" max="1" width="2.7109375" customWidth="1"/>
    <col min="2" max="2" width="30.7109375" customWidth="1"/>
    <col min="3" max="3" width="9" style="26" customWidth="1"/>
    <col min="4" max="4" width="13.5703125" style="25" customWidth="1"/>
    <col min="5" max="5" width="5.7109375" customWidth="1"/>
    <col min="6" max="6" width="5.5703125" customWidth="1"/>
    <col min="7" max="25" width="5.7109375" customWidth="1"/>
    <col min="26" max="26" width="10.7109375" customWidth="1"/>
    <col min="27" max="27" width="10.7109375" style="26" customWidth="1"/>
    <col min="28" max="30" width="10.7109375" customWidth="1"/>
  </cols>
  <sheetData>
    <row r="1" spans="1:32" ht="28.35" customHeight="1" thickBot="1">
      <c r="A1" s="318" t="s">
        <v>12</v>
      </c>
      <c r="B1" s="318"/>
      <c r="C1" s="318"/>
      <c r="D1" s="318"/>
      <c r="E1" s="318"/>
      <c r="F1" s="318"/>
      <c r="G1" s="318"/>
      <c r="H1" s="318"/>
      <c r="I1" s="318"/>
      <c r="J1" s="2"/>
      <c r="K1" s="2"/>
      <c r="L1" s="2"/>
      <c r="M1" s="2"/>
      <c r="N1" s="2"/>
      <c r="O1" s="2"/>
      <c r="P1" s="2"/>
      <c r="Q1" s="2"/>
      <c r="R1" s="2"/>
      <c r="S1" s="2"/>
      <c r="T1" s="2"/>
      <c r="U1" s="2"/>
      <c r="V1" s="2"/>
      <c r="W1" s="2"/>
      <c r="X1" s="2"/>
      <c r="Y1" s="2"/>
      <c r="Z1" s="3"/>
      <c r="AA1" s="47"/>
      <c r="AB1" s="48"/>
      <c r="AC1" s="317" t="str">
        <f>IF(Summary!I1=0,"",Summary!I1)</f>
        <v/>
      </c>
      <c r="AD1" s="317"/>
    </row>
    <row r="2" spans="1:32" s="12" customFormat="1" ht="28.35" customHeight="1" thickBot="1">
      <c r="A2" s="317" t="str">
        <f>+Summary!A2</f>
        <v xml:space="preserve"> Applicant: </v>
      </c>
      <c r="B2" s="317"/>
      <c r="C2" s="317"/>
      <c r="D2" s="317"/>
      <c r="E2" s="317"/>
      <c r="F2" s="317"/>
      <c r="G2" s="319" t="str">
        <f>+Summary!E2</f>
        <v xml:space="preserve">Activity: </v>
      </c>
      <c r="H2" s="319"/>
      <c r="I2" s="319"/>
      <c r="J2" s="319"/>
      <c r="K2" s="319"/>
      <c r="L2" s="319"/>
      <c r="M2" s="319"/>
      <c r="N2" s="319"/>
      <c r="O2" s="319"/>
      <c r="P2" s="319"/>
      <c r="Q2" s="319"/>
      <c r="R2" s="319"/>
      <c r="S2" s="319"/>
      <c r="T2" s="319"/>
      <c r="U2" s="319"/>
      <c r="V2" s="319"/>
      <c r="W2" s="319"/>
      <c r="X2" s="319"/>
      <c r="Y2" s="319"/>
      <c r="Z2" s="319"/>
      <c r="AA2" s="319"/>
      <c r="AB2" s="317" t="str">
        <f>+Summary!H2</f>
        <v xml:space="preserve"> Project Ref #: </v>
      </c>
      <c r="AC2" s="317"/>
      <c r="AD2" s="317"/>
    </row>
    <row r="3" spans="1:32" ht="5.0999999999999996" customHeight="1" thickBot="1">
      <c r="A3" s="49"/>
      <c r="B3" s="50"/>
      <c r="C3" s="51"/>
      <c r="D3" s="52"/>
      <c r="E3" s="53"/>
      <c r="F3" s="53"/>
      <c r="G3" s="53"/>
      <c r="H3" s="53"/>
      <c r="I3" s="53"/>
      <c r="J3" s="53"/>
      <c r="K3" s="53"/>
      <c r="L3" s="53"/>
      <c r="M3" s="53"/>
      <c r="N3" s="53"/>
      <c r="O3" s="53"/>
      <c r="P3" s="53"/>
      <c r="Q3" s="53"/>
      <c r="R3" s="53"/>
      <c r="S3" s="53"/>
      <c r="T3" s="53"/>
      <c r="U3" s="53"/>
      <c r="V3" s="53"/>
      <c r="W3" s="53"/>
      <c r="X3" s="53"/>
      <c r="Y3" s="53"/>
      <c r="Z3" s="53"/>
      <c r="AA3" s="54"/>
      <c r="AB3" s="53"/>
      <c r="AC3" s="55"/>
      <c r="AD3" s="56" t="s">
        <v>0</v>
      </c>
    </row>
    <row r="4" spans="1:32" s="4" customFormat="1" ht="30" customHeight="1" thickBot="1">
      <c r="A4" s="320" t="s">
        <v>49</v>
      </c>
      <c r="B4" s="321"/>
      <c r="C4" s="326" t="s">
        <v>51</v>
      </c>
      <c r="D4" s="309" t="s">
        <v>48</v>
      </c>
      <c r="E4" s="312" t="s">
        <v>40</v>
      </c>
      <c r="F4" s="313"/>
      <c r="G4" s="313"/>
      <c r="H4" s="313"/>
      <c r="I4" s="313"/>
      <c r="J4" s="313"/>
      <c r="K4" s="313"/>
      <c r="L4" s="313"/>
      <c r="M4" s="313"/>
      <c r="N4" s="313"/>
      <c r="O4" s="313"/>
      <c r="P4" s="313"/>
      <c r="Q4" s="313"/>
      <c r="R4" s="313"/>
      <c r="S4" s="313"/>
      <c r="T4" s="313"/>
      <c r="U4" s="313"/>
      <c r="V4" s="313"/>
      <c r="W4" s="313"/>
      <c r="X4" s="313"/>
      <c r="Y4" s="314"/>
      <c r="Z4" s="324" t="s">
        <v>50</v>
      </c>
      <c r="AA4" s="326" t="s">
        <v>13</v>
      </c>
      <c r="AB4" s="309" t="s">
        <v>14</v>
      </c>
      <c r="AC4" s="309" t="s">
        <v>15</v>
      </c>
      <c r="AD4" s="315" t="s">
        <v>6</v>
      </c>
    </row>
    <row r="5" spans="1:32" s="4" customFormat="1" ht="64.349999999999994" customHeight="1" thickBot="1">
      <c r="A5" s="322"/>
      <c r="B5" s="323"/>
      <c r="C5" s="327"/>
      <c r="D5" s="310"/>
      <c r="E5" s="34"/>
      <c r="F5" s="33" t="str">
        <f>IF(E5="","",E5+1)</f>
        <v/>
      </c>
      <c r="G5" s="33" t="str">
        <f>IF(F5="","",F5+1)</f>
        <v/>
      </c>
      <c r="H5" s="33" t="str">
        <f>IF(G5="","",G5+1)</f>
        <v/>
      </c>
      <c r="I5" s="33" t="str">
        <f>IF(H5="","",H5+1)</f>
        <v/>
      </c>
      <c r="J5" s="33" t="str">
        <f t="shared" ref="J5:Y5" si="0">IF(I5="","",I5+1)</f>
        <v/>
      </c>
      <c r="K5" s="33" t="str">
        <f t="shared" si="0"/>
        <v/>
      </c>
      <c r="L5" s="33" t="str">
        <f t="shared" si="0"/>
        <v/>
      </c>
      <c r="M5" s="33" t="str">
        <f t="shared" si="0"/>
        <v/>
      </c>
      <c r="N5" s="33" t="str">
        <f t="shared" si="0"/>
        <v/>
      </c>
      <c r="O5" s="33" t="str">
        <f t="shared" si="0"/>
        <v/>
      </c>
      <c r="P5" s="33" t="str">
        <f t="shared" si="0"/>
        <v/>
      </c>
      <c r="Q5" s="33" t="str">
        <f t="shared" si="0"/>
        <v/>
      </c>
      <c r="R5" s="33" t="str">
        <f t="shared" si="0"/>
        <v/>
      </c>
      <c r="S5" s="33" t="str">
        <f t="shared" si="0"/>
        <v/>
      </c>
      <c r="T5" s="33" t="str">
        <f t="shared" si="0"/>
        <v/>
      </c>
      <c r="U5" s="33" t="str">
        <f t="shared" si="0"/>
        <v/>
      </c>
      <c r="V5" s="33" t="str">
        <f t="shared" si="0"/>
        <v/>
      </c>
      <c r="W5" s="33" t="str">
        <f t="shared" si="0"/>
        <v/>
      </c>
      <c r="X5" s="33" t="str">
        <f t="shared" si="0"/>
        <v/>
      </c>
      <c r="Y5" s="33" t="str">
        <f t="shared" si="0"/>
        <v/>
      </c>
      <c r="Z5" s="325"/>
      <c r="AA5" s="327"/>
      <c r="AB5" s="310"/>
      <c r="AC5" s="310"/>
      <c r="AD5" s="316"/>
    </row>
    <row r="6" spans="1:32" s="4" customFormat="1" ht="5.0999999999999996" customHeight="1" thickBot="1">
      <c r="A6" s="57"/>
      <c r="B6" s="58"/>
      <c r="C6" s="59"/>
      <c r="D6" s="60"/>
      <c r="E6" s="39"/>
      <c r="F6" s="39"/>
      <c r="G6" s="39"/>
      <c r="H6" s="39"/>
      <c r="I6" s="39"/>
      <c r="J6" s="39"/>
      <c r="K6" s="39"/>
      <c r="L6" s="39"/>
      <c r="M6" s="39"/>
      <c r="N6" s="39"/>
      <c r="O6" s="39"/>
      <c r="P6" s="39"/>
      <c r="Q6" s="39"/>
      <c r="R6" s="39"/>
      <c r="S6" s="39"/>
      <c r="T6" s="39"/>
      <c r="U6" s="39"/>
      <c r="V6" s="39"/>
      <c r="W6" s="39"/>
      <c r="X6" s="39"/>
      <c r="Y6" s="39"/>
      <c r="Z6" s="39"/>
      <c r="AA6" s="61"/>
      <c r="AB6" s="39"/>
      <c r="AC6" s="39"/>
      <c r="AD6" s="62"/>
    </row>
    <row r="7" spans="1:32" s="1" customFormat="1" ht="27" customHeight="1">
      <c r="A7" s="352"/>
      <c r="B7" s="355"/>
      <c r="C7" s="346"/>
      <c r="D7" s="35">
        <v>1</v>
      </c>
      <c r="E7" s="14"/>
      <c r="F7" s="14"/>
      <c r="G7" s="14"/>
      <c r="H7" s="14"/>
      <c r="I7" s="15"/>
      <c r="J7" s="14"/>
      <c r="K7" s="14"/>
      <c r="L7" s="14"/>
      <c r="M7" s="14"/>
      <c r="N7" s="14"/>
      <c r="O7" s="14"/>
      <c r="P7" s="14"/>
      <c r="Q7" s="14"/>
      <c r="R7" s="14"/>
      <c r="S7" s="14"/>
      <c r="T7" s="14"/>
      <c r="U7" s="14"/>
      <c r="V7" s="14"/>
      <c r="W7" s="14"/>
      <c r="X7" s="14"/>
      <c r="Y7" s="16"/>
      <c r="Z7" s="11">
        <f>SUM(E7:Y7)</f>
        <v>0</v>
      </c>
      <c r="AA7" s="36">
        <f>D7*C7</f>
        <v>0</v>
      </c>
      <c r="AB7" s="27">
        <f>+Fringe!$G$21</f>
        <v>7.6499999999999999E-2</v>
      </c>
      <c r="AC7" s="30">
        <f>AA7+(AB7*AA7)*D7</f>
        <v>0</v>
      </c>
      <c r="AD7" s="30">
        <f t="shared" ref="AD7:AD30" si="1">AC7*Z7</f>
        <v>0</v>
      </c>
      <c r="AF7" s="1" t="s">
        <v>16</v>
      </c>
    </row>
    <row r="8" spans="1:32" s="1" customFormat="1" ht="33" customHeight="1">
      <c r="A8" s="353"/>
      <c r="B8" s="356"/>
      <c r="C8" s="347"/>
      <c r="D8" s="23">
        <v>1.5</v>
      </c>
      <c r="E8" s="13"/>
      <c r="F8" s="13"/>
      <c r="G8" s="13"/>
      <c r="H8" s="13"/>
      <c r="I8" s="13"/>
      <c r="J8" s="13"/>
      <c r="K8" s="13"/>
      <c r="L8" s="13"/>
      <c r="M8" s="13"/>
      <c r="N8" s="13"/>
      <c r="O8" s="13"/>
      <c r="P8" s="13"/>
      <c r="Q8" s="13"/>
      <c r="R8" s="13"/>
      <c r="S8" s="13"/>
      <c r="T8" s="13"/>
      <c r="U8" s="13"/>
      <c r="V8" s="13"/>
      <c r="W8" s="13"/>
      <c r="X8" s="13"/>
      <c r="Y8" s="20"/>
      <c r="Z8" s="21">
        <f t="shared" ref="Z8:Z30" si="2">SUM(E8:Y8)</f>
        <v>0</v>
      </c>
      <c r="AA8" s="37">
        <f>C7*D8</f>
        <v>0</v>
      </c>
      <c r="AB8" s="28">
        <f>Fringe!$I$21</f>
        <v>7.6499999999999999E-2</v>
      </c>
      <c r="AC8" s="31">
        <f t="shared" ref="AC8:AC30" si="3">AA8+(AB8*AA8)</f>
        <v>0</v>
      </c>
      <c r="AD8" s="31">
        <f t="shared" si="1"/>
        <v>0</v>
      </c>
    </row>
    <row r="9" spans="1:32" s="1" customFormat="1" ht="27" customHeight="1" thickBot="1">
      <c r="A9" s="353"/>
      <c r="B9" s="357"/>
      <c r="C9" s="348"/>
      <c r="D9" s="24">
        <v>2</v>
      </c>
      <c r="E9" s="17"/>
      <c r="F9" s="17"/>
      <c r="G9" s="17"/>
      <c r="H9" s="17"/>
      <c r="I9" s="18"/>
      <c r="J9" s="17"/>
      <c r="K9" s="17"/>
      <c r="L9" s="17"/>
      <c r="M9" s="17"/>
      <c r="N9" s="17"/>
      <c r="O9" s="17"/>
      <c r="P9" s="17"/>
      <c r="Q9" s="17"/>
      <c r="R9" s="17"/>
      <c r="S9" s="17"/>
      <c r="T9" s="17"/>
      <c r="U9" s="17"/>
      <c r="V9" s="17"/>
      <c r="W9" s="17"/>
      <c r="X9" s="17"/>
      <c r="Y9" s="19"/>
      <c r="Z9" s="22">
        <f t="shared" si="2"/>
        <v>0</v>
      </c>
      <c r="AA9" s="38">
        <f>C7*D9</f>
        <v>0</v>
      </c>
      <c r="AB9" s="28">
        <f>Fringe!$I$21</f>
        <v>7.6499999999999999E-2</v>
      </c>
      <c r="AC9" s="29">
        <f t="shared" si="3"/>
        <v>0</v>
      </c>
      <c r="AD9" s="29">
        <f t="shared" si="1"/>
        <v>0</v>
      </c>
    </row>
    <row r="10" spans="1:32" ht="27" customHeight="1">
      <c r="A10" s="353"/>
      <c r="B10" s="328"/>
      <c r="C10" s="343"/>
      <c r="D10" s="35">
        <v>1</v>
      </c>
      <c r="E10" s="14"/>
      <c r="F10" s="8"/>
      <c r="G10" s="8"/>
      <c r="H10" s="8"/>
      <c r="I10" s="9"/>
      <c r="J10" s="8"/>
      <c r="K10" s="8"/>
      <c r="L10" s="8"/>
      <c r="M10" s="8"/>
      <c r="N10" s="8"/>
      <c r="O10" s="8"/>
      <c r="P10" s="8"/>
      <c r="Q10" s="8"/>
      <c r="R10" s="8"/>
      <c r="S10" s="8"/>
      <c r="T10" s="8"/>
      <c r="U10" s="8"/>
      <c r="V10" s="8"/>
      <c r="W10" s="8"/>
      <c r="X10" s="8"/>
      <c r="Y10" s="10"/>
      <c r="Z10" s="11">
        <f t="shared" si="2"/>
        <v>0</v>
      </c>
      <c r="AA10" s="36">
        <f>D10*C10</f>
        <v>0</v>
      </c>
      <c r="AB10" s="27">
        <f>+Fringe!$G$21</f>
        <v>7.6499999999999999E-2</v>
      </c>
      <c r="AC10" s="32">
        <f t="shared" si="3"/>
        <v>0</v>
      </c>
      <c r="AD10" s="32">
        <f t="shared" si="1"/>
        <v>0</v>
      </c>
    </row>
    <row r="11" spans="1:32" ht="27" customHeight="1">
      <c r="A11" s="353"/>
      <c r="B11" s="329"/>
      <c r="C11" s="344"/>
      <c r="D11" s="23">
        <v>1.5</v>
      </c>
      <c r="E11" s="13"/>
      <c r="F11" s="13"/>
      <c r="G11" s="13"/>
      <c r="H11" s="13"/>
      <c r="I11" s="13"/>
      <c r="J11" s="13"/>
      <c r="K11" s="13"/>
      <c r="L11" s="13"/>
      <c r="M11" s="13"/>
      <c r="N11" s="13"/>
      <c r="O11" s="13"/>
      <c r="P11" s="13"/>
      <c r="Q11" s="13"/>
      <c r="R11" s="13"/>
      <c r="S11" s="13"/>
      <c r="T11" s="13"/>
      <c r="U11" s="13"/>
      <c r="V11" s="13"/>
      <c r="W11" s="13"/>
      <c r="X11" s="13"/>
      <c r="Y11" s="20"/>
      <c r="Z11" s="21">
        <f t="shared" si="2"/>
        <v>0</v>
      </c>
      <c r="AA11" s="37">
        <f>C10*D11</f>
        <v>0</v>
      </c>
      <c r="AB11" s="28">
        <f>Fringe!$I$21</f>
        <v>7.6499999999999999E-2</v>
      </c>
      <c r="AC11" s="31">
        <f t="shared" si="3"/>
        <v>0</v>
      </c>
      <c r="AD11" s="31">
        <f t="shared" si="1"/>
        <v>0</v>
      </c>
    </row>
    <row r="12" spans="1:32" ht="31.9" customHeight="1" thickBot="1">
      <c r="A12" s="353"/>
      <c r="B12" s="330"/>
      <c r="C12" s="345"/>
      <c r="D12" s="24">
        <v>2</v>
      </c>
      <c r="E12" s="17"/>
      <c r="F12" s="17"/>
      <c r="G12" s="17"/>
      <c r="H12" s="17"/>
      <c r="I12" s="18"/>
      <c r="J12" s="17"/>
      <c r="K12" s="17"/>
      <c r="L12" s="17"/>
      <c r="M12" s="17"/>
      <c r="N12" s="17"/>
      <c r="O12" s="17"/>
      <c r="P12" s="17"/>
      <c r="Q12" s="17"/>
      <c r="R12" s="17"/>
      <c r="S12" s="17"/>
      <c r="T12" s="17"/>
      <c r="U12" s="17"/>
      <c r="V12" s="17"/>
      <c r="W12" s="17"/>
      <c r="X12" s="17"/>
      <c r="Y12" s="19"/>
      <c r="Z12" s="22">
        <f t="shared" si="2"/>
        <v>0</v>
      </c>
      <c r="AA12" s="38">
        <f>C10*D12</f>
        <v>0</v>
      </c>
      <c r="AB12" s="28">
        <f>Fringe!$I$21</f>
        <v>7.6499999999999999E-2</v>
      </c>
      <c r="AC12" s="29">
        <f t="shared" si="3"/>
        <v>0</v>
      </c>
      <c r="AD12" s="29">
        <f t="shared" si="1"/>
        <v>0</v>
      </c>
      <c r="AF12" s="5"/>
    </row>
    <row r="13" spans="1:32" ht="27" customHeight="1">
      <c r="A13" s="353"/>
      <c r="B13" s="328"/>
      <c r="C13" s="343"/>
      <c r="D13" s="35">
        <v>1</v>
      </c>
      <c r="E13" s="14"/>
      <c r="F13" s="8"/>
      <c r="G13" s="8"/>
      <c r="H13" s="8"/>
      <c r="I13" s="8"/>
      <c r="J13" s="8"/>
      <c r="K13" s="8"/>
      <c r="L13" s="8"/>
      <c r="M13" s="8"/>
      <c r="N13" s="8"/>
      <c r="O13" s="8"/>
      <c r="P13" s="8"/>
      <c r="Q13" s="8"/>
      <c r="R13" s="8"/>
      <c r="S13" s="8"/>
      <c r="T13" s="8"/>
      <c r="U13" s="8"/>
      <c r="V13" s="8"/>
      <c r="W13" s="8"/>
      <c r="X13" s="8"/>
      <c r="Y13" s="10"/>
      <c r="Z13" s="11">
        <f t="shared" si="2"/>
        <v>0</v>
      </c>
      <c r="AA13" s="36">
        <f>D13*C13</f>
        <v>0</v>
      </c>
      <c r="AB13" s="27">
        <f>+Fringe!$G$21</f>
        <v>7.6499999999999999E-2</v>
      </c>
      <c r="AC13" s="32">
        <f t="shared" si="3"/>
        <v>0</v>
      </c>
      <c r="AD13" s="32">
        <f t="shared" si="1"/>
        <v>0</v>
      </c>
    </row>
    <row r="14" spans="1:32" ht="27" customHeight="1">
      <c r="A14" s="353"/>
      <c r="B14" s="329"/>
      <c r="C14" s="344"/>
      <c r="D14" s="23">
        <v>1.5</v>
      </c>
      <c r="E14" s="13"/>
      <c r="F14" s="13"/>
      <c r="G14" s="13"/>
      <c r="H14" s="13"/>
      <c r="I14" s="13"/>
      <c r="J14" s="13"/>
      <c r="K14" s="13"/>
      <c r="L14" s="13"/>
      <c r="M14" s="13"/>
      <c r="N14" s="13"/>
      <c r="O14" s="13"/>
      <c r="P14" s="13"/>
      <c r="Q14" s="13"/>
      <c r="R14" s="13"/>
      <c r="S14" s="13"/>
      <c r="T14" s="13"/>
      <c r="U14" s="13"/>
      <c r="V14" s="13"/>
      <c r="W14" s="13"/>
      <c r="X14" s="13"/>
      <c r="Y14" s="20"/>
      <c r="Z14" s="21">
        <f t="shared" si="2"/>
        <v>0</v>
      </c>
      <c r="AA14" s="37">
        <f>C13*D14</f>
        <v>0</v>
      </c>
      <c r="AB14" s="28">
        <f>Fringe!$I$21</f>
        <v>7.6499999999999999E-2</v>
      </c>
      <c r="AC14" s="31">
        <f t="shared" si="3"/>
        <v>0</v>
      </c>
      <c r="AD14" s="31">
        <f t="shared" si="1"/>
        <v>0</v>
      </c>
    </row>
    <row r="15" spans="1:32" ht="31.9" customHeight="1" thickBot="1">
      <c r="A15" s="353"/>
      <c r="B15" s="330"/>
      <c r="C15" s="345"/>
      <c r="D15" s="24">
        <v>2</v>
      </c>
      <c r="E15" s="17"/>
      <c r="F15" s="17"/>
      <c r="G15" s="17"/>
      <c r="H15" s="17"/>
      <c r="I15" s="18"/>
      <c r="J15" s="17"/>
      <c r="K15" s="17"/>
      <c r="L15" s="17"/>
      <c r="M15" s="17"/>
      <c r="N15" s="17"/>
      <c r="O15" s="17"/>
      <c r="P15" s="17"/>
      <c r="Q15" s="17"/>
      <c r="R15" s="17"/>
      <c r="S15" s="17"/>
      <c r="T15" s="17"/>
      <c r="U15" s="17"/>
      <c r="V15" s="17"/>
      <c r="W15" s="17"/>
      <c r="X15" s="17"/>
      <c r="Y15" s="19"/>
      <c r="Z15" s="22">
        <f t="shared" si="2"/>
        <v>0</v>
      </c>
      <c r="AA15" s="38">
        <f>C13*D15</f>
        <v>0</v>
      </c>
      <c r="AB15" s="28">
        <f>Fringe!$I$21</f>
        <v>7.6499999999999999E-2</v>
      </c>
      <c r="AC15" s="29">
        <f t="shared" si="3"/>
        <v>0</v>
      </c>
      <c r="AD15" s="29">
        <f t="shared" si="1"/>
        <v>0</v>
      </c>
      <c r="AF15" s="5"/>
    </row>
    <row r="16" spans="1:32" ht="27" customHeight="1">
      <c r="A16" s="353"/>
      <c r="B16" s="328"/>
      <c r="C16" s="343"/>
      <c r="D16" s="35">
        <v>1</v>
      </c>
      <c r="E16" s="14"/>
      <c r="F16" s="8"/>
      <c r="G16" s="8"/>
      <c r="H16" s="8"/>
      <c r="I16" s="8"/>
      <c r="J16" s="8"/>
      <c r="K16" s="8"/>
      <c r="L16" s="8"/>
      <c r="M16" s="8"/>
      <c r="N16" s="8"/>
      <c r="O16" s="8"/>
      <c r="P16" s="8"/>
      <c r="Q16" s="8"/>
      <c r="R16" s="8"/>
      <c r="S16" s="8"/>
      <c r="T16" s="8"/>
      <c r="U16" s="8"/>
      <c r="V16" s="8"/>
      <c r="W16" s="8"/>
      <c r="X16" s="8"/>
      <c r="Y16" s="10"/>
      <c r="Z16" s="11">
        <f t="shared" si="2"/>
        <v>0</v>
      </c>
      <c r="AA16" s="36">
        <f>D16*C16</f>
        <v>0</v>
      </c>
      <c r="AB16" s="27">
        <f>+Fringe!$G$21</f>
        <v>7.6499999999999999E-2</v>
      </c>
      <c r="AC16" s="32">
        <f t="shared" si="3"/>
        <v>0</v>
      </c>
      <c r="AD16" s="32">
        <f t="shared" si="1"/>
        <v>0</v>
      </c>
    </row>
    <row r="17" spans="1:32" ht="27" customHeight="1">
      <c r="A17" s="353"/>
      <c r="B17" s="329"/>
      <c r="C17" s="344"/>
      <c r="D17" s="23">
        <v>1.5</v>
      </c>
      <c r="E17" s="13"/>
      <c r="F17" s="13"/>
      <c r="G17" s="13"/>
      <c r="H17" s="13"/>
      <c r="I17" s="13"/>
      <c r="J17" s="13"/>
      <c r="K17" s="13"/>
      <c r="L17" s="13"/>
      <c r="M17" s="13"/>
      <c r="N17" s="13"/>
      <c r="O17" s="13"/>
      <c r="P17" s="13"/>
      <c r="Q17" s="13"/>
      <c r="R17" s="13"/>
      <c r="S17" s="13"/>
      <c r="T17" s="13"/>
      <c r="U17" s="13"/>
      <c r="V17" s="13"/>
      <c r="W17" s="13"/>
      <c r="X17" s="13"/>
      <c r="Y17" s="20"/>
      <c r="Z17" s="21">
        <f t="shared" si="2"/>
        <v>0</v>
      </c>
      <c r="AA17" s="37">
        <f>C16*D17</f>
        <v>0</v>
      </c>
      <c r="AB17" s="28">
        <f>Fringe!$I$21</f>
        <v>7.6499999999999999E-2</v>
      </c>
      <c r="AC17" s="31">
        <f t="shared" si="3"/>
        <v>0</v>
      </c>
      <c r="AD17" s="31">
        <f t="shared" si="1"/>
        <v>0</v>
      </c>
    </row>
    <row r="18" spans="1:32" ht="31.9" customHeight="1" thickBot="1">
      <c r="A18" s="353"/>
      <c r="B18" s="330"/>
      <c r="C18" s="345"/>
      <c r="D18" s="24">
        <v>2</v>
      </c>
      <c r="E18" s="17"/>
      <c r="F18" s="17"/>
      <c r="G18" s="17"/>
      <c r="H18" s="17"/>
      <c r="I18" s="18"/>
      <c r="J18" s="17"/>
      <c r="K18" s="17"/>
      <c r="L18" s="17"/>
      <c r="M18" s="17"/>
      <c r="N18" s="17"/>
      <c r="O18" s="17"/>
      <c r="P18" s="17"/>
      <c r="Q18" s="17"/>
      <c r="R18" s="17"/>
      <c r="S18" s="17"/>
      <c r="T18" s="17"/>
      <c r="U18" s="17"/>
      <c r="V18" s="17"/>
      <c r="W18" s="17"/>
      <c r="X18" s="17"/>
      <c r="Y18" s="19"/>
      <c r="Z18" s="22">
        <f t="shared" si="2"/>
        <v>0</v>
      </c>
      <c r="AA18" s="38">
        <f>C16*D18</f>
        <v>0</v>
      </c>
      <c r="AB18" s="28">
        <f>Fringe!$I$21</f>
        <v>7.6499999999999999E-2</v>
      </c>
      <c r="AC18" s="29">
        <f t="shared" si="3"/>
        <v>0</v>
      </c>
      <c r="AD18" s="29">
        <f t="shared" si="1"/>
        <v>0</v>
      </c>
      <c r="AF18" s="5"/>
    </row>
    <row r="19" spans="1:32" ht="27" customHeight="1">
      <c r="A19" s="353"/>
      <c r="B19" s="328"/>
      <c r="C19" s="343"/>
      <c r="D19" s="35">
        <v>1</v>
      </c>
      <c r="E19" s="14"/>
      <c r="F19" s="8"/>
      <c r="G19" s="8"/>
      <c r="H19" s="8"/>
      <c r="I19" s="9"/>
      <c r="J19" s="8"/>
      <c r="K19" s="8"/>
      <c r="L19" s="8"/>
      <c r="M19" s="8"/>
      <c r="N19" s="8"/>
      <c r="O19" s="8"/>
      <c r="P19" s="8"/>
      <c r="Q19" s="8"/>
      <c r="R19" s="8"/>
      <c r="S19" s="8"/>
      <c r="T19" s="8"/>
      <c r="U19" s="8"/>
      <c r="V19" s="8"/>
      <c r="W19" s="8"/>
      <c r="X19" s="8"/>
      <c r="Y19" s="10"/>
      <c r="Z19" s="11">
        <f t="shared" si="2"/>
        <v>0</v>
      </c>
      <c r="AA19" s="36">
        <f>D19*C19</f>
        <v>0</v>
      </c>
      <c r="AB19" s="27">
        <f>+Fringe!$G$21</f>
        <v>7.6499999999999999E-2</v>
      </c>
      <c r="AC19" s="32">
        <f t="shared" si="3"/>
        <v>0</v>
      </c>
      <c r="AD19" s="32">
        <f t="shared" si="1"/>
        <v>0</v>
      </c>
    </row>
    <row r="20" spans="1:32" ht="27" customHeight="1">
      <c r="A20" s="353"/>
      <c r="B20" s="329"/>
      <c r="C20" s="344"/>
      <c r="D20" s="23">
        <v>1.5</v>
      </c>
      <c r="E20" s="13"/>
      <c r="F20" s="13"/>
      <c r="G20" s="13"/>
      <c r="H20" s="13"/>
      <c r="I20" s="13"/>
      <c r="J20" s="13"/>
      <c r="K20" s="13"/>
      <c r="L20" s="13"/>
      <c r="M20" s="13"/>
      <c r="N20" s="13"/>
      <c r="O20" s="13"/>
      <c r="P20" s="13"/>
      <c r="Q20" s="13"/>
      <c r="R20" s="13"/>
      <c r="S20" s="13"/>
      <c r="T20" s="13"/>
      <c r="U20" s="13"/>
      <c r="V20" s="13"/>
      <c r="W20" s="13"/>
      <c r="X20" s="13"/>
      <c r="Y20" s="20"/>
      <c r="Z20" s="21">
        <f t="shared" si="2"/>
        <v>0</v>
      </c>
      <c r="AA20" s="37">
        <f>C19*D20</f>
        <v>0</v>
      </c>
      <c r="AB20" s="28">
        <f>Fringe!$I$21</f>
        <v>7.6499999999999999E-2</v>
      </c>
      <c r="AC20" s="31">
        <f t="shared" si="3"/>
        <v>0</v>
      </c>
      <c r="AD20" s="31">
        <f t="shared" si="1"/>
        <v>0</v>
      </c>
    </row>
    <row r="21" spans="1:32" ht="31.9" customHeight="1" thickBot="1">
      <c r="A21" s="353"/>
      <c r="B21" s="330"/>
      <c r="C21" s="345"/>
      <c r="D21" s="24">
        <v>2</v>
      </c>
      <c r="E21" s="17"/>
      <c r="F21" s="17"/>
      <c r="G21" s="17"/>
      <c r="H21" s="17"/>
      <c r="I21" s="18"/>
      <c r="J21" s="17"/>
      <c r="K21" s="17"/>
      <c r="L21" s="17"/>
      <c r="M21" s="17"/>
      <c r="N21" s="17"/>
      <c r="O21" s="17"/>
      <c r="P21" s="17"/>
      <c r="Q21" s="17"/>
      <c r="R21" s="17"/>
      <c r="S21" s="17"/>
      <c r="T21" s="17"/>
      <c r="U21" s="17"/>
      <c r="V21" s="17"/>
      <c r="W21" s="17"/>
      <c r="X21" s="17"/>
      <c r="Y21" s="19"/>
      <c r="Z21" s="22">
        <f t="shared" si="2"/>
        <v>0</v>
      </c>
      <c r="AA21" s="38">
        <f>C19*D21</f>
        <v>0</v>
      </c>
      <c r="AB21" s="28">
        <f>Fringe!$I$21</f>
        <v>7.6499999999999999E-2</v>
      </c>
      <c r="AC21" s="29">
        <f t="shared" si="3"/>
        <v>0</v>
      </c>
      <c r="AD21" s="29">
        <f t="shared" si="1"/>
        <v>0</v>
      </c>
      <c r="AF21" s="5"/>
    </row>
    <row r="22" spans="1:32" ht="27" customHeight="1">
      <c r="A22" s="353"/>
      <c r="B22" s="328"/>
      <c r="C22" s="343"/>
      <c r="D22" s="35">
        <v>1</v>
      </c>
      <c r="E22" s="14"/>
      <c r="F22" s="8"/>
      <c r="G22" s="8"/>
      <c r="H22" s="8"/>
      <c r="I22" s="9"/>
      <c r="J22" s="8"/>
      <c r="K22" s="8"/>
      <c r="L22" s="8"/>
      <c r="M22" s="8"/>
      <c r="N22" s="8"/>
      <c r="O22" s="8"/>
      <c r="P22" s="8"/>
      <c r="Q22" s="8"/>
      <c r="R22" s="8"/>
      <c r="S22" s="8"/>
      <c r="T22" s="8"/>
      <c r="U22" s="8"/>
      <c r="V22" s="8"/>
      <c r="W22" s="8"/>
      <c r="X22" s="8"/>
      <c r="Y22" s="10"/>
      <c r="Z22" s="11">
        <f t="shared" si="2"/>
        <v>0</v>
      </c>
      <c r="AA22" s="36">
        <f>D22*C22</f>
        <v>0</v>
      </c>
      <c r="AB22" s="27">
        <f>+Fringe!$G$21</f>
        <v>7.6499999999999999E-2</v>
      </c>
      <c r="AC22" s="32">
        <f t="shared" si="3"/>
        <v>0</v>
      </c>
      <c r="AD22" s="32">
        <f t="shared" si="1"/>
        <v>0</v>
      </c>
    </row>
    <row r="23" spans="1:32" ht="27" customHeight="1">
      <c r="A23" s="353"/>
      <c r="B23" s="329"/>
      <c r="C23" s="344"/>
      <c r="D23" s="23">
        <v>1.5</v>
      </c>
      <c r="E23" s="13"/>
      <c r="F23" s="13"/>
      <c r="G23" s="13"/>
      <c r="H23" s="13"/>
      <c r="I23" s="13"/>
      <c r="J23" s="13"/>
      <c r="K23" s="13"/>
      <c r="L23" s="13"/>
      <c r="M23" s="13"/>
      <c r="N23" s="13"/>
      <c r="O23" s="13"/>
      <c r="P23" s="13"/>
      <c r="Q23" s="13"/>
      <c r="R23" s="13"/>
      <c r="S23" s="13"/>
      <c r="T23" s="13"/>
      <c r="U23" s="13"/>
      <c r="V23" s="13"/>
      <c r="W23" s="13"/>
      <c r="X23" s="13"/>
      <c r="Y23" s="20"/>
      <c r="Z23" s="21">
        <f t="shared" si="2"/>
        <v>0</v>
      </c>
      <c r="AA23" s="37">
        <f>C22*D23</f>
        <v>0</v>
      </c>
      <c r="AB23" s="28">
        <f>Fringe!$I$21</f>
        <v>7.6499999999999999E-2</v>
      </c>
      <c r="AC23" s="31">
        <f t="shared" si="3"/>
        <v>0</v>
      </c>
      <c r="AD23" s="31">
        <f t="shared" si="1"/>
        <v>0</v>
      </c>
    </row>
    <row r="24" spans="1:32" ht="31.9" customHeight="1" thickBot="1">
      <c r="A24" s="353"/>
      <c r="B24" s="330"/>
      <c r="C24" s="345"/>
      <c r="D24" s="24">
        <v>2</v>
      </c>
      <c r="E24" s="17"/>
      <c r="F24" s="17"/>
      <c r="G24" s="17"/>
      <c r="H24" s="17"/>
      <c r="I24" s="18"/>
      <c r="J24" s="17"/>
      <c r="K24" s="17"/>
      <c r="L24" s="17"/>
      <c r="M24" s="17"/>
      <c r="N24" s="17"/>
      <c r="O24" s="17"/>
      <c r="P24" s="17"/>
      <c r="Q24" s="17"/>
      <c r="R24" s="17"/>
      <c r="S24" s="17"/>
      <c r="T24" s="17"/>
      <c r="U24" s="17"/>
      <c r="V24" s="17"/>
      <c r="W24" s="17"/>
      <c r="X24" s="17"/>
      <c r="Y24" s="19"/>
      <c r="Z24" s="22">
        <f t="shared" si="2"/>
        <v>0</v>
      </c>
      <c r="AA24" s="38">
        <f>C22*D24</f>
        <v>0</v>
      </c>
      <c r="AB24" s="28">
        <f>Fringe!$I$21</f>
        <v>7.6499999999999999E-2</v>
      </c>
      <c r="AC24" s="29">
        <f t="shared" si="3"/>
        <v>0</v>
      </c>
      <c r="AD24" s="29">
        <f t="shared" si="1"/>
        <v>0</v>
      </c>
      <c r="AF24" s="5"/>
    </row>
    <row r="25" spans="1:32" ht="27" customHeight="1">
      <c r="A25" s="353"/>
      <c r="B25" s="328"/>
      <c r="C25" s="343"/>
      <c r="D25" s="35">
        <v>1</v>
      </c>
      <c r="E25" s="14"/>
      <c r="F25" s="8"/>
      <c r="G25" s="8"/>
      <c r="H25" s="8"/>
      <c r="I25" s="9"/>
      <c r="J25" s="8"/>
      <c r="K25" s="8"/>
      <c r="L25" s="8"/>
      <c r="M25" s="8"/>
      <c r="N25" s="8"/>
      <c r="O25" s="8"/>
      <c r="P25" s="8"/>
      <c r="Q25" s="8"/>
      <c r="R25" s="8"/>
      <c r="S25" s="8"/>
      <c r="T25" s="8"/>
      <c r="U25" s="8"/>
      <c r="V25" s="8"/>
      <c r="W25" s="8"/>
      <c r="X25" s="8"/>
      <c r="Y25" s="10"/>
      <c r="Z25" s="11">
        <f t="shared" si="2"/>
        <v>0</v>
      </c>
      <c r="AA25" s="36">
        <f>D25*C25</f>
        <v>0</v>
      </c>
      <c r="AB25" s="27">
        <f>+Fringe!$G$21</f>
        <v>7.6499999999999999E-2</v>
      </c>
      <c r="AC25" s="32">
        <f t="shared" si="3"/>
        <v>0</v>
      </c>
      <c r="AD25" s="32">
        <f t="shared" si="1"/>
        <v>0</v>
      </c>
    </row>
    <row r="26" spans="1:32" ht="27" customHeight="1">
      <c r="A26" s="353"/>
      <c r="B26" s="329"/>
      <c r="C26" s="344"/>
      <c r="D26" s="23">
        <v>1.5</v>
      </c>
      <c r="E26" s="13"/>
      <c r="F26" s="13"/>
      <c r="G26" s="13"/>
      <c r="H26" s="13"/>
      <c r="I26" s="13"/>
      <c r="J26" s="13"/>
      <c r="K26" s="13"/>
      <c r="L26" s="13"/>
      <c r="M26" s="13"/>
      <c r="N26" s="13"/>
      <c r="O26" s="13"/>
      <c r="P26" s="13"/>
      <c r="Q26" s="13"/>
      <c r="R26" s="13"/>
      <c r="S26" s="13"/>
      <c r="T26" s="13"/>
      <c r="U26" s="13"/>
      <c r="V26" s="13"/>
      <c r="W26" s="13"/>
      <c r="X26" s="13"/>
      <c r="Y26" s="20"/>
      <c r="Z26" s="21">
        <f t="shared" si="2"/>
        <v>0</v>
      </c>
      <c r="AA26" s="37">
        <f>C25*D26</f>
        <v>0</v>
      </c>
      <c r="AB26" s="28">
        <f>Fringe!$I$21</f>
        <v>7.6499999999999999E-2</v>
      </c>
      <c r="AC26" s="31">
        <f t="shared" si="3"/>
        <v>0</v>
      </c>
      <c r="AD26" s="31">
        <f t="shared" si="1"/>
        <v>0</v>
      </c>
    </row>
    <row r="27" spans="1:32" ht="31.9" customHeight="1" thickBot="1">
      <c r="A27" s="353"/>
      <c r="B27" s="330"/>
      <c r="C27" s="345"/>
      <c r="D27" s="24">
        <v>2</v>
      </c>
      <c r="E27" s="17"/>
      <c r="F27" s="17"/>
      <c r="G27" s="17"/>
      <c r="H27" s="17"/>
      <c r="I27" s="18"/>
      <c r="J27" s="17"/>
      <c r="K27" s="17"/>
      <c r="L27" s="17"/>
      <c r="M27" s="17"/>
      <c r="N27" s="17"/>
      <c r="O27" s="17"/>
      <c r="P27" s="17"/>
      <c r="Q27" s="17"/>
      <c r="R27" s="17"/>
      <c r="S27" s="17"/>
      <c r="T27" s="17"/>
      <c r="U27" s="17"/>
      <c r="V27" s="17"/>
      <c r="W27" s="17"/>
      <c r="X27" s="17"/>
      <c r="Y27" s="19"/>
      <c r="Z27" s="22">
        <f t="shared" si="2"/>
        <v>0</v>
      </c>
      <c r="AA27" s="38">
        <f>C25*D27</f>
        <v>0</v>
      </c>
      <c r="AB27" s="28">
        <f>Fringe!$I$21</f>
        <v>7.6499999999999999E-2</v>
      </c>
      <c r="AC27" s="29">
        <f t="shared" si="3"/>
        <v>0</v>
      </c>
      <c r="AD27" s="29">
        <f t="shared" si="1"/>
        <v>0</v>
      </c>
      <c r="AF27" s="5"/>
    </row>
    <row r="28" spans="1:32" ht="27" customHeight="1">
      <c r="A28" s="353"/>
      <c r="B28" s="328"/>
      <c r="C28" s="343"/>
      <c r="D28" s="35">
        <v>1</v>
      </c>
      <c r="E28" s="14"/>
      <c r="F28" s="8"/>
      <c r="G28" s="8"/>
      <c r="H28" s="8"/>
      <c r="I28" s="9"/>
      <c r="J28" s="8"/>
      <c r="K28" s="8"/>
      <c r="L28" s="8"/>
      <c r="M28" s="8"/>
      <c r="N28" s="8"/>
      <c r="O28" s="8"/>
      <c r="P28" s="8"/>
      <c r="Q28" s="8"/>
      <c r="R28" s="8"/>
      <c r="S28" s="8"/>
      <c r="T28" s="8"/>
      <c r="U28" s="8"/>
      <c r="V28" s="8"/>
      <c r="W28" s="8"/>
      <c r="X28" s="8"/>
      <c r="Y28" s="10"/>
      <c r="Z28" s="11">
        <f t="shared" si="2"/>
        <v>0</v>
      </c>
      <c r="AA28" s="36">
        <f>D28*C28</f>
        <v>0</v>
      </c>
      <c r="AB28" s="27">
        <f>+Fringe!$G$21</f>
        <v>7.6499999999999999E-2</v>
      </c>
      <c r="AC28" s="32">
        <f t="shared" si="3"/>
        <v>0</v>
      </c>
      <c r="AD28" s="32">
        <f t="shared" si="1"/>
        <v>0</v>
      </c>
    </row>
    <row r="29" spans="1:32" ht="27" customHeight="1">
      <c r="A29" s="353"/>
      <c r="B29" s="329"/>
      <c r="C29" s="344"/>
      <c r="D29" s="23">
        <v>1.5</v>
      </c>
      <c r="E29" s="13"/>
      <c r="F29" s="13"/>
      <c r="G29" s="13"/>
      <c r="H29" s="13"/>
      <c r="I29" s="13"/>
      <c r="J29" s="13"/>
      <c r="K29" s="13"/>
      <c r="L29" s="13"/>
      <c r="M29" s="13"/>
      <c r="N29" s="13"/>
      <c r="O29" s="13"/>
      <c r="P29" s="13"/>
      <c r="Q29" s="13"/>
      <c r="R29" s="13"/>
      <c r="S29" s="13"/>
      <c r="T29" s="13"/>
      <c r="U29" s="13"/>
      <c r="V29" s="13"/>
      <c r="W29" s="13"/>
      <c r="X29" s="13"/>
      <c r="Y29" s="20"/>
      <c r="Z29" s="21">
        <f t="shared" si="2"/>
        <v>0</v>
      </c>
      <c r="AA29" s="37">
        <f>C28*D29</f>
        <v>0</v>
      </c>
      <c r="AB29" s="28">
        <f>Fringe!$I$21</f>
        <v>7.6499999999999999E-2</v>
      </c>
      <c r="AC29" s="31">
        <f t="shared" si="3"/>
        <v>0</v>
      </c>
      <c r="AD29" s="31">
        <f t="shared" si="1"/>
        <v>0</v>
      </c>
    </row>
    <row r="30" spans="1:32" ht="31.9" customHeight="1" thickBot="1">
      <c r="A30" s="354"/>
      <c r="B30" s="330"/>
      <c r="C30" s="345"/>
      <c r="D30" s="24">
        <v>2</v>
      </c>
      <c r="E30" s="17"/>
      <c r="F30" s="17"/>
      <c r="G30" s="17"/>
      <c r="H30" s="17"/>
      <c r="I30" s="18"/>
      <c r="J30" s="17"/>
      <c r="K30" s="17"/>
      <c r="L30" s="17"/>
      <c r="M30" s="17"/>
      <c r="N30" s="17"/>
      <c r="O30" s="17"/>
      <c r="P30" s="17"/>
      <c r="Q30" s="17"/>
      <c r="R30" s="17"/>
      <c r="S30" s="17"/>
      <c r="T30" s="17"/>
      <c r="U30" s="17"/>
      <c r="V30" s="17"/>
      <c r="W30" s="17"/>
      <c r="X30" s="17"/>
      <c r="Y30" s="19"/>
      <c r="Z30" s="22">
        <f t="shared" si="2"/>
        <v>0</v>
      </c>
      <c r="AA30" s="38">
        <f>C28*D30</f>
        <v>0</v>
      </c>
      <c r="AB30" s="28">
        <f>Fringe!$I$21</f>
        <v>7.6499999999999999E-2</v>
      </c>
      <c r="AC30" s="29">
        <f t="shared" si="3"/>
        <v>0</v>
      </c>
      <c r="AD30" s="29">
        <f t="shared" si="1"/>
        <v>0</v>
      </c>
      <c r="AF30" s="5"/>
    </row>
    <row r="31" spans="1:32" s="1" customFormat="1" ht="15.75" thickBot="1">
      <c r="A31" s="349" t="s">
        <v>8</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1"/>
    </row>
    <row r="32" spans="1:32" ht="49.35" customHeight="1" thickBot="1">
      <c r="A32" s="337" t="s">
        <v>9</v>
      </c>
      <c r="B32" s="338"/>
      <c r="C32" s="338"/>
      <c r="D32" s="338"/>
      <c r="E32" s="338"/>
      <c r="F32" s="339"/>
      <c r="G32" s="340" t="s">
        <v>10</v>
      </c>
      <c r="H32" s="341"/>
      <c r="I32" s="342"/>
      <c r="J32" s="63" t="s">
        <v>57</v>
      </c>
      <c r="K32" s="64"/>
      <c r="L32" s="64"/>
      <c r="M32" s="64"/>
      <c r="N32" s="64"/>
      <c r="O32" s="64"/>
      <c r="P32" s="64"/>
      <c r="Q32" s="64"/>
      <c r="R32" s="64"/>
      <c r="S32" s="64"/>
      <c r="T32" s="64"/>
      <c r="U32" s="64"/>
      <c r="V32" s="64"/>
      <c r="W32" s="64"/>
      <c r="X32" s="64"/>
      <c r="Y32" s="65"/>
      <c r="Z32" s="66">
        <f>AD7+AD10+AD13+AD16+AD19+AD22+AD25+AD28</f>
        <v>0</v>
      </c>
      <c r="AA32" s="67" t="s">
        <v>17</v>
      </c>
      <c r="AB32" s="66">
        <f>AD8+AD9+AD11+AD12+AD14+AD15+AD17+AD18+AD20+AD21+AD23+AD24+AD26+AD27+AD29+AD30</f>
        <v>0</v>
      </c>
      <c r="AC32" s="68" t="s">
        <v>11</v>
      </c>
      <c r="AD32" s="66">
        <f>Z32+AB32</f>
        <v>0</v>
      </c>
    </row>
    <row r="33" spans="1:30" ht="28.35" customHeight="1" thickBot="1">
      <c r="A33" s="69"/>
      <c r="B33" s="69"/>
      <c r="C33" s="70"/>
      <c r="D33" s="71"/>
      <c r="E33" s="69"/>
      <c r="F33" s="69"/>
      <c r="G33" s="69"/>
      <c r="H33" s="69"/>
      <c r="I33" s="69"/>
      <c r="J33" s="63" t="s">
        <v>58</v>
      </c>
      <c r="K33" s="64"/>
      <c r="L33" s="64"/>
      <c r="M33" s="64"/>
      <c r="N33" s="64"/>
      <c r="O33" s="64"/>
      <c r="P33" s="64"/>
      <c r="Q33" s="64"/>
      <c r="R33" s="64"/>
      <c r="S33" s="64"/>
      <c r="T33" s="64"/>
      <c r="U33" s="64"/>
      <c r="V33" s="64"/>
      <c r="W33" s="64"/>
      <c r="X33" s="64"/>
      <c r="Y33" s="65"/>
      <c r="Z33" s="72">
        <f>Z7+Z10+Z13+Z16+Z19+Z22+Z25+Z28</f>
        <v>0</v>
      </c>
      <c r="AA33" s="67" t="s">
        <v>59</v>
      </c>
      <c r="AB33" s="72">
        <f>Z8+Z9+Z11+Z12+Z14+Z15+Z17+Z18+Z20+Z21+Z23+Z24+Z26+Z27+Z29+Z30</f>
        <v>0</v>
      </c>
      <c r="AC33" s="69"/>
      <c r="AD33" s="69"/>
    </row>
    <row r="34" spans="1:30" ht="28.35" customHeight="1"/>
    <row r="35" spans="1:30" ht="28.35" customHeight="1"/>
    <row r="36" spans="1:30" ht="28.35" customHeight="1"/>
    <row r="37" spans="1:30" ht="28.35" customHeight="1"/>
    <row r="38" spans="1:30" ht="28.35" customHeight="1"/>
    <row r="39" spans="1:30" ht="28.35" customHeight="1"/>
    <row r="40" spans="1:30" ht="28.35" customHeight="1"/>
    <row r="41" spans="1:30" ht="28.35" customHeight="1"/>
    <row r="42" spans="1:30" ht="28.35" customHeight="1"/>
    <row r="43" spans="1:30" ht="28.35" customHeight="1"/>
    <row r="44" spans="1:30" ht="28.35" customHeight="1"/>
    <row r="45" spans="1:30" ht="28.35" customHeight="1"/>
    <row r="46" spans="1:30" ht="28.35" customHeight="1"/>
    <row r="47" spans="1:30" ht="28.35" customHeight="1"/>
    <row r="48" spans="1:30" ht="28.35" customHeight="1"/>
    <row r="49" ht="28.35" customHeight="1"/>
    <row r="50" ht="28.35" customHeight="1"/>
    <row r="51" ht="28.35" customHeight="1"/>
    <row r="52" ht="28.35" customHeight="1"/>
    <row r="53" ht="28.35" customHeight="1"/>
    <row r="54" ht="28.35" customHeight="1"/>
  </sheetData>
  <sheetProtection sheet="1" objects="1" scenarios="1" insertRows="0"/>
  <mergeCells count="34">
    <mergeCell ref="A1:I1"/>
    <mergeCell ref="AC1:AD1"/>
    <mergeCell ref="A2:F2"/>
    <mergeCell ref="G2:AA2"/>
    <mergeCell ref="AB2:AD2"/>
    <mergeCell ref="AA4:AA5"/>
    <mergeCell ref="AB4:AB5"/>
    <mergeCell ref="AC4:AC5"/>
    <mergeCell ref="AD4:AD5"/>
    <mergeCell ref="A7:A30"/>
    <mergeCell ref="B7:B9"/>
    <mergeCell ref="C7:C9"/>
    <mergeCell ref="B10:B12"/>
    <mergeCell ref="C10:C12"/>
    <mergeCell ref="B13:B15"/>
    <mergeCell ref="A4:B5"/>
    <mergeCell ref="C4:C5"/>
    <mergeCell ref="D4:D5"/>
    <mergeCell ref="E4:Y4"/>
    <mergeCell ref="Z4:Z5"/>
    <mergeCell ref="A32:F32"/>
    <mergeCell ref="G32:I32"/>
    <mergeCell ref="C13:C15"/>
    <mergeCell ref="B16:B18"/>
    <mergeCell ref="C16:C18"/>
    <mergeCell ref="B19:B21"/>
    <mergeCell ref="C19:C21"/>
    <mergeCell ref="B22:B24"/>
    <mergeCell ref="C22:C24"/>
    <mergeCell ref="B25:B27"/>
    <mergeCell ref="C25:C27"/>
    <mergeCell ref="B28:B30"/>
    <mergeCell ref="C28:C30"/>
    <mergeCell ref="A31:AD31"/>
  </mergeCells>
  <printOptions horizontalCentered="1"/>
  <pageMargins left="0.7" right="0.7" top="0.75" bottom="0.75" header="0.3" footer="0.3"/>
  <pageSetup scale="53" orientation="landscape" r:id="rId1"/>
  <headerFooter>
    <oddFooter>&amp;L&amp;A&amp;CPage &amp;P of &amp;R&amp;G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pageSetUpPr fitToPage="1"/>
  </sheetPr>
  <dimension ref="A1:AH55"/>
  <sheetViews>
    <sheetView showGridLines="0" zoomScale="50" zoomScaleNormal="50" zoomScaleSheetLayoutView="40" zoomScalePageLayoutView="40" workbookViewId="0">
      <selection activeCell="D2" sqref="D2:Y2"/>
    </sheetView>
  </sheetViews>
  <sheetFormatPr defaultRowHeight="15"/>
  <cols>
    <col min="1" max="1" width="2.7109375" customWidth="1"/>
    <col min="2" max="2" width="38.7109375" bestFit="1" customWidth="1"/>
    <col min="3" max="3" width="6.7109375" customWidth="1"/>
    <col min="4" max="4" width="23.7109375" customWidth="1"/>
    <col min="5" max="25" width="5.7109375" customWidth="1"/>
    <col min="26" max="26" width="8.7109375" customWidth="1"/>
    <col min="27" max="28" width="10.7109375" customWidth="1"/>
  </cols>
  <sheetData>
    <row r="1" spans="1:34" ht="28.35" customHeight="1" thickBot="1">
      <c r="A1" s="73" t="s">
        <v>18</v>
      </c>
      <c r="B1" s="73"/>
      <c r="C1" s="73"/>
      <c r="D1" s="73"/>
      <c r="E1" s="73"/>
      <c r="F1" s="73"/>
      <c r="G1" s="73"/>
      <c r="H1" s="73"/>
      <c r="I1" s="69"/>
      <c r="J1" s="2"/>
      <c r="K1" s="2"/>
      <c r="L1" s="73"/>
      <c r="M1" s="73"/>
      <c r="N1" s="69"/>
      <c r="O1" s="2"/>
      <c r="P1" s="2"/>
      <c r="Q1" s="3"/>
      <c r="R1" s="73"/>
      <c r="S1" s="73"/>
      <c r="T1" s="73"/>
      <c r="U1" s="73"/>
      <c r="V1" s="69"/>
      <c r="W1" s="2"/>
      <c r="X1" s="2"/>
      <c r="Y1" s="3"/>
      <c r="Z1" s="69"/>
      <c r="AA1" s="372" t="str">
        <f>IF(Summary!I1=0,"",Summary!I1)</f>
        <v/>
      </c>
      <c r="AB1" s="372"/>
    </row>
    <row r="2" spans="1:34" ht="28.35" customHeight="1" thickBot="1">
      <c r="A2" s="374" t="str">
        <f>+Summary!A2</f>
        <v xml:space="preserve"> Applicant: </v>
      </c>
      <c r="B2" s="375"/>
      <c r="C2" s="376"/>
      <c r="D2" s="373" t="str">
        <f>+Summary!E2</f>
        <v xml:space="preserve">Activity: </v>
      </c>
      <c r="E2" s="373"/>
      <c r="F2" s="373"/>
      <c r="G2" s="373"/>
      <c r="H2" s="373"/>
      <c r="I2" s="373"/>
      <c r="J2" s="373"/>
      <c r="K2" s="373"/>
      <c r="L2" s="373"/>
      <c r="M2" s="373"/>
      <c r="N2" s="373"/>
      <c r="O2" s="373"/>
      <c r="P2" s="373"/>
      <c r="Q2" s="373"/>
      <c r="R2" s="373"/>
      <c r="S2" s="373"/>
      <c r="T2" s="373"/>
      <c r="U2" s="373"/>
      <c r="V2" s="373"/>
      <c r="W2" s="373"/>
      <c r="X2" s="373"/>
      <c r="Y2" s="373"/>
      <c r="Z2" s="372" t="str">
        <f>+Summary!H2</f>
        <v xml:space="preserve"> Project Ref #: </v>
      </c>
      <c r="AA2" s="372"/>
      <c r="AB2" s="372"/>
    </row>
    <row r="3" spans="1:34" ht="6" customHeight="1" thickBot="1">
      <c r="A3" s="74"/>
      <c r="B3" s="75"/>
      <c r="C3" s="75"/>
      <c r="D3" s="76"/>
      <c r="E3" s="76"/>
      <c r="F3" s="76"/>
      <c r="G3" s="76"/>
      <c r="H3" s="76"/>
      <c r="I3" s="76"/>
      <c r="J3" s="76"/>
      <c r="K3" s="76"/>
      <c r="L3" s="76"/>
      <c r="M3" s="76"/>
      <c r="N3" s="76"/>
      <c r="O3" s="76"/>
      <c r="P3" s="76"/>
      <c r="Q3" s="76"/>
      <c r="R3" s="76"/>
      <c r="S3" s="76"/>
      <c r="T3" s="76"/>
      <c r="U3" s="76"/>
      <c r="V3" s="76"/>
      <c r="W3" s="76"/>
      <c r="X3" s="76"/>
      <c r="Y3" s="76"/>
      <c r="Z3" s="75"/>
      <c r="AA3" s="75"/>
      <c r="AB3" s="77" t="s">
        <v>0</v>
      </c>
    </row>
    <row r="4" spans="1:34" s="4" customFormat="1" ht="30" customHeight="1" thickBot="1">
      <c r="A4" s="320" t="s">
        <v>19</v>
      </c>
      <c r="B4" s="321"/>
      <c r="C4" s="367" t="s">
        <v>20</v>
      </c>
      <c r="D4" s="315" t="s">
        <v>21</v>
      </c>
      <c r="E4" s="312" t="s">
        <v>22</v>
      </c>
      <c r="F4" s="313"/>
      <c r="G4" s="313"/>
      <c r="H4" s="313"/>
      <c r="I4" s="313"/>
      <c r="J4" s="313"/>
      <c r="K4" s="313"/>
      <c r="L4" s="313"/>
      <c r="M4" s="313"/>
      <c r="N4" s="313"/>
      <c r="O4" s="313"/>
      <c r="P4" s="313"/>
      <c r="Q4" s="313"/>
      <c r="R4" s="313"/>
      <c r="S4" s="313"/>
      <c r="T4" s="313"/>
      <c r="U4" s="313"/>
      <c r="V4" s="313"/>
      <c r="W4" s="313"/>
      <c r="X4" s="313"/>
      <c r="Y4" s="314"/>
      <c r="Z4" s="309" t="s">
        <v>23</v>
      </c>
      <c r="AA4" s="362" t="s">
        <v>24</v>
      </c>
      <c r="AB4" s="315" t="s">
        <v>25</v>
      </c>
      <c r="AD4" s="370" t="s">
        <v>1091</v>
      </c>
      <c r="AE4" s="370"/>
      <c r="AF4" s="370"/>
      <c r="AG4" s="370"/>
      <c r="AH4" s="370"/>
    </row>
    <row r="5" spans="1:34" s="4" customFormat="1" ht="71.25" customHeight="1" thickBot="1">
      <c r="A5" s="377" t="s">
        <v>82</v>
      </c>
      <c r="B5" s="368"/>
      <c r="C5" s="368"/>
      <c r="D5" s="316"/>
      <c r="E5" s="34"/>
      <c r="F5" s="33" t="str">
        <f t="shared" ref="F5:K5" si="0">IF(E5="","",E5+1)</f>
        <v/>
      </c>
      <c r="G5" s="33" t="str">
        <f t="shared" si="0"/>
        <v/>
      </c>
      <c r="H5" s="33" t="str">
        <f t="shared" si="0"/>
        <v/>
      </c>
      <c r="I5" s="33" t="str">
        <f t="shared" si="0"/>
        <v/>
      </c>
      <c r="J5" s="33" t="str">
        <f t="shared" si="0"/>
        <v/>
      </c>
      <c r="K5" s="33" t="str">
        <f t="shared" si="0"/>
        <v/>
      </c>
      <c r="L5" s="33" t="str">
        <f t="shared" ref="L5:Y5" si="1">IF(K5="","",K5+1)</f>
        <v/>
      </c>
      <c r="M5" s="33" t="str">
        <f t="shared" si="1"/>
        <v/>
      </c>
      <c r="N5" s="33" t="str">
        <f t="shared" si="1"/>
        <v/>
      </c>
      <c r="O5" s="33" t="str">
        <f t="shared" si="1"/>
        <v/>
      </c>
      <c r="P5" s="33" t="str">
        <f t="shared" si="1"/>
        <v/>
      </c>
      <c r="Q5" s="33" t="str">
        <f t="shared" si="1"/>
        <v/>
      </c>
      <c r="R5" s="33" t="str">
        <f t="shared" si="1"/>
        <v/>
      </c>
      <c r="S5" s="33" t="str">
        <f t="shared" si="1"/>
        <v/>
      </c>
      <c r="T5" s="33" t="str">
        <f t="shared" si="1"/>
        <v/>
      </c>
      <c r="U5" s="33" t="str">
        <f t="shared" si="1"/>
        <v/>
      </c>
      <c r="V5" s="33" t="str">
        <f t="shared" si="1"/>
        <v/>
      </c>
      <c r="W5" s="33" t="str">
        <f t="shared" si="1"/>
        <v/>
      </c>
      <c r="X5" s="33" t="str">
        <f t="shared" si="1"/>
        <v/>
      </c>
      <c r="Y5" s="33" t="str">
        <f t="shared" si="1"/>
        <v/>
      </c>
      <c r="Z5" s="310"/>
      <c r="AA5" s="363"/>
      <c r="AB5" s="316"/>
      <c r="AD5" s="370"/>
      <c r="AE5" s="370"/>
      <c r="AF5" s="370"/>
      <c r="AG5" s="370"/>
      <c r="AH5" s="370"/>
    </row>
    <row r="6" spans="1:34" s="4" customFormat="1" ht="5.0999999999999996" customHeight="1" thickBot="1">
      <c r="A6" s="78"/>
      <c r="B6" s="58"/>
      <c r="C6" s="79"/>
      <c r="D6" s="39"/>
      <c r="E6" s="39"/>
      <c r="F6" s="39"/>
      <c r="G6" s="39"/>
      <c r="H6" s="39"/>
      <c r="I6" s="39"/>
      <c r="J6" s="39"/>
      <c r="K6" s="39"/>
      <c r="L6" s="39"/>
      <c r="M6" s="39"/>
      <c r="N6" s="39"/>
      <c r="O6" s="39"/>
      <c r="P6" s="39"/>
      <c r="Q6" s="39"/>
      <c r="R6" s="39"/>
      <c r="S6" s="39"/>
      <c r="T6" s="39"/>
      <c r="U6" s="39"/>
      <c r="V6" s="39"/>
      <c r="W6" s="39"/>
      <c r="X6" s="39"/>
      <c r="Y6" s="39"/>
      <c r="Z6" s="39"/>
      <c r="AA6" s="39"/>
      <c r="AB6" s="62"/>
      <c r="AD6" s="371"/>
      <c r="AE6" s="371"/>
      <c r="AF6" s="371"/>
      <c r="AG6" s="371"/>
      <c r="AH6" s="371"/>
    </row>
    <row r="7" spans="1:34" s="1" customFormat="1" ht="27" customHeight="1" thickBot="1">
      <c r="A7" s="352"/>
      <c r="B7" s="164"/>
      <c r="C7" s="94"/>
      <c r="D7" s="95"/>
      <c r="E7" s="96"/>
      <c r="F7" s="97"/>
      <c r="G7" s="97"/>
      <c r="H7" s="97"/>
      <c r="I7" s="98"/>
      <c r="J7" s="98"/>
      <c r="K7" s="98"/>
      <c r="L7" s="97"/>
      <c r="M7" s="97"/>
      <c r="N7" s="98"/>
      <c r="O7" s="98"/>
      <c r="P7" s="98"/>
      <c r="Q7" s="98"/>
      <c r="R7" s="97"/>
      <c r="S7" s="97"/>
      <c r="T7" s="97"/>
      <c r="U7" s="97"/>
      <c r="V7" s="98"/>
      <c r="W7" s="98"/>
      <c r="X7" s="98"/>
      <c r="Y7" s="99"/>
      <c r="Z7" s="40">
        <f t="shared" ref="Z7:Z30" si="2">SUM(E7:Y7)</f>
        <v>0</v>
      </c>
      <c r="AA7" s="41" t="str">
        <f>_xlfn.IFNA(VLOOKUP(C7,'Cost Codes 2019'!A2:H465,8),"")</f>
        <v/>
      </c>
      <c r="AB7" s="80" t="str">
        <f>IFERROR(AA7*Z7,"")</f>
        <v/>
      </c>
    </row>
    <row r="8" spans="1:34" s="1" customFormat="1" ht="27" customHeight="1" thickBot="1">
      <c r="A8" s="353"/>
      <c r="B8" s="165"/>
      <c r="C8" s="101"/>
      <c r="D8" s="102"/>
      <c r="E8" s="103"/>
      <c r="F8" s="104"/>
      <c r="G8" s="104"/>
      <c r="H8" s="104"/>
      <c r="I8" s="105"/>
      <c r="J8" s="105"/>
      <c r="K8" s="105"/>
      <c r="L8" s="104"/>
      <c r="M8" s="104"/>
      <c r="N8" s="105"/>
      <c r="O8" s="105"/>
      <c r="P8" s="105"/>
      <c r="Q8" s="105"/>
      <c r="R8" s="104"/>
      <c r="S8" s="104"/>
      <c r="T8" s="104"/>
      <c r="U8" s="104"/>
      <c r="V8" s="105"/>
      <c r="W8" s="105"/>
      <c r="X8" s="105"/>
      <c r="Y8" s="106"/>
      <c r="Z8" s="40">
        <f t="shared" si="2"/>
        <v>0</v>
      </c>
      <c r="AA8" s="41" t="str">
        <f>_xlfn.IFNA(VLOOKUP(C8,'Cost Codes 2019'!A3:H466,8),"")</f>
        <v/>
      </c>
      <c r="AB8" s="80" t="str">
        <f t="shared" ref="AB8:AB30" si="3">IFERROR(AA8*Z8,"")</f>
        <v/>
      </c>
    </row>
    <row r="9" spans="1:34" ht="27" customHeight="1" thickBot="1">
      <c r="A9" s="353"/>
      <c r="B9" s="165"/>
      <c r="C9" s="101"/>
      <c r="D9" s="102"/>
      <c r="E9" s="103"/>
      <c r="F9" s="104"/>
      <c r="G9" s="104"/>
      <c r="H9" s="104"/>
      <c r="I9" s="105"/>
      <c r="J9" s="105"/>
      <c r="K9" s="105"/>
      <c r="L9" s="104"/>
      <c r="M9" s="104"/>
      <c r="N9" s="105"/>
      <c r="O9" s="105"/>
      <c r="P9" s="105"/>
      <c r="Q9" s="105"/>
      <c r="R9" s="104"/>
      <c r="S9" s="104"/>
      <c r="T9" s="104"/>
      <c r="U9" s="104"/>
      <c r="V9" s="105"/>
      <c r="W9" s="105"/>
      <c r="X9" s="105"/>
      <c r="Y9" s="106"/>
      <c r="Z9" s="40">
        <f t="shared" si="2"/>
        <v>0</v>
      </c>
      <c r="AA9" s="41" t="str">
        <f>_xlfn.IFNA(VLOOKUP(C9,'Cost Codes 2019'!A4:H467,8),"")</f>
        <v/>
      </c>
      <c r="AB9" s="80" t="str">
        <f t="shared" si="3"/>
        <v/>
      </c>
    </row>
    <row r="10" spans="1:34" ht="27" customHeight="1" thickBot="1">
      <c r="A10" s="353"/>
      <c r="B10" s="165"/>
      <c r="C10" s="101"/>
      <c r="D10" s="102"/>
      <c r="E10" s="103"/>
      <c r="F10" s="104"/>
      <c r="G10" s="104"/>
      <c r="H10" s="104"/>
      <c r="I10" s="105"/>
      <c r="J10" s="105"/>
      <c r="K10" s="105"/>
      <c r="L10" s="104"/>
      <c r="M10" s="104"/>
      <c r="N10" s="105"/>
      <c r="O10" s="105"/>
      <c r="P10" s="105"/>
      <c r="Q10" s="105"/>
      <c r="R10" s="104"/>
      <c r="S10" s="104"/>
      <c r="T10" s="104"/>
      <c r="U10" s="104"/>
      <c r="V10" s="105"/>
      <c r="W10" s="105"/>
      <c r="X10" s="105"/>
      <c r="Y10" s="106"/>
      <c r="Z10" s="40">
        <f t="shared" si="2"/>
        <v>0</v>
      </c>
      <c r="AA10" s="41" t="str">
        <f>_xlfn.IFNA(VLOOKUP(C10,'Cost Codes 2019'!A5:H468,8),"")</f>
        <v/>
      </c>
      <c r="AB10" s="80" t="str">
        <f t="shared" si="3"/>
        <v/>
      </c>
    </row>
    <row r="11" spans="1:34" ht="27" customHeight="1" thickBot="1">
      <c r="A11" s="353"/>
      <c r="B11" s="165"/>
      <c r="C11" s="101"/>
      <c r="D11" s="102"/>
      <c r="E11" s="103"/>
      <c r="F11" s="104"/>
      <c r="G11" s="104"/>
      <c r="H11" s="104"/>
      <c r="I11" s="105"/>
      <c r="J11" s="105"/>
      <c r="K11" s="105"/>
      <c r="L11" s="104"/>
      <c r="M11" s="104"/>
      <c r="N11" s="105"/>
      <c r="O11" s="105"/>
      <c r="P11" s="105"/>
      <c r="Q11" s="105"/>
      <c r="R11" s="104"/>
      <c r="S11" s="104"/>
      <c r="T11" s="104"/>
      <c r="U11" s="104"/>
      <c r="V11" s="105"/>
      <c r="W11" s="105"/>
      <c r="X11" s="105"/>
      <c r="Y11" s="106"/>
      <c r="Z11" s="40">
        <f t="shared" si="2"/>
        <v>0</v>
      </c>
      <c r="AA11" s="41" t="str">
        <f>_xlfn.IFNA(VLOOKUP(C11,'Cost Codes 2019'!A6:H469,8),"")</f>
        <v/>
      </c>
      <c r="AB11" s="80" t="str">
        <f t="shared" si="3"/>
        <v/>
      </c>
    </row>
    <row r="12" spans="1:34" ht="27" customHeight="1" thickBot="1">
      <c r="A12" s="353"/>
      <c r="B12" s="165"/>
      <c r="C12" s="101"/>
      <c r="D12" s="102"/>
      <c r="E12" s="103"/>
      <c r="F12" s="104"/>
      <c r="G12" s="104"/>
      <c r="H12" s="104"/>
      <c r="I12" s="105"/>
      <c r="J12" s="105"/>
      <c r="K12" s="105"/>
      <c r="L12" s="104"/>
      <c r="M12" s="104"/>
      <c r="N12" s="105"/>
      <c r="O12" s="105"/>
      <c r="P12" s="105"/>
      <c r="Q12" s="105"/>
      <c r="R12" s="104"/>
      <c r="S12" s="104"/>
      <c r="T12" s="104"/>
      <c r="U12" s="104"/>
      <c r="V12" s="105"/>
      <c r="W12" s="105"/>
      <c r="X12" s="105"/>
      <c r="Y12" s="106"/>
      <c r="Z12" s="40">
        <f t="shared" si="2"/>
        <v>0</v>
      </c>
      <c r="AA12" s="41" t="str">
        <f>_xlfn.IFNA(VLOOKUP(C12,'Cost Codes 2019'!A7:H470,8),"")</f>
        <v/>
      </c>
      <c r="AB12" s="80" t="str">
        <f t="shared" si="3"/>
        <v/>
      </c>
    </row>
    <row r="13" spans="1:34" ht="27" customHeight="1" thickBot="1">
      <c r="A13" s="353"/>
      <c r="B13" s="165"/>
      <c r="C13" s="101"/>
      <c r="D13" s="102"/>
      <c r="E13" s="103"/>
      <c r="F13" s="104"/>
      <c r="G13" s="104"/>
      <c r="H13" s="104"/>
      <c r="I13" s="105"/>
      <c r="J13" s="105"/>
      <c r="K13" s="105"/>
      <c r="L13" s="104"/>
      <c r="M13" s="104"/>
      <c r="N13" s="105"/>
      <c r="O13" s="105"/>
      <c r="P13" s="105"/>
      <c r="Q13" s="105"/>
      <c r="R13" s="104"/>
      <c r="S13" s="104"/>
      <c r="T13" s="104"/>
      <c r="U13" s="104"/>
      <c r="V13" s="105"/>
      <c r="W13" s="105"/>
      <c r="X13" s="105"/>
      <c r="Y13" s="106"/>
      <c r="Z13" s="40">
        <f t="shared" si="2"/>
        <v>0</v>
      </c>
      <c r="AA13" s="41" t="str">
        <f>_xlfn.IFNA(VLOOKUP(C13,'Cost Codes 2019'!A8:H471,8),"")</f>
        <v/>
      </c>
      <c r="AB13" s="80" t="str">
        <f t="shared" si="3"/>
        <v/>
      </c>
    </row>
    <row r="14" spans="1:34" ht="27" customHeight="1" thickBot="1">
      <c r="A14" s="353"/>
      <c r="B14" s="165"/>
      <c r="C14" s="101"/>
      <c r="D14" s="102"/>
      <c r="E14" s="103"/>
      <c r="F14" s="104"/>
      <c r="G14" s="104"/>
      <c r="H14" s="104"/>
      <c r="I14" s="105"/>
      <c r="J14" s="105"/>
      <c r="K14" s="105"/>
      <c r="L14" s="104"/>
      <c r="M14" s="104"/>
      <c r="N14" s="105"/>
      <c r="O14" s="105"/>
      <c r="P14" s="105"/>
      <c r="Q14" s="105"/>
      <c r="R14" s="104"/>
      <c r="S14" s="104"/>
      <c r="T14" s="104"/>
      <c r="U14" s="104"/>
      <c r="V14" s="105"/>
      <c r="W14" s="105"/>
      <c r="X14" s="105"/>
      <c r="Y14" s="106"/>
      <c r="Z14" s="40">
        <f t="shared" si="2"/>
        <v>0</v>
      </c>
      <c r="AA14" s="41" t="str">
        <f>_xlfn.IFNA(VLOOKUP(C14,'Cost Codes 2019'!A9:H472,8),"")</f>
        <v/>
      </c>
      <c r="AB14" s="80"/>
    </row>
    <row r="15" spans="1:34" ht="27" customHeight="1" thickBot="1">
      <c r="A15" s="353"/>
      <c r="B15" s="165"/>
      <c r="C15" s="101"/>
      <c r="D15" s="102"/>
      <c r="E15" s="103"/>
      <c r="F15" s="104"/>
      <c r="G15" s="104"/>
      <c r="H15" s="104"/>
      <c r="I15" s="105"/>
      <c r="J15" s="105"/>
      <c r="K15" s="105"/>
      <c r="L15" s="104"/>
      <c r="M15" s="104"/>
      <c r="N15" s="105"/>
      <c r="O15" s="105"/>
      <c r="P15" s="105"/>
      <c r="Q15" s="105"/>
      <c r="R15" s="104"/>
      <c r="S15" s="104"/>
      <c r="T15" s="104"/>
      <c r="U15" s="104"/>
      <c r="V15" s="105"/>
      <c r="W15" s="105"/>
      <c r="X15" s="105"/>
      <c r="Y15" s="106"/>
      <c r="Z15" s="40">
        <f t="shared" si="2"/>
        <v>0</v>
      </c>
      <c r="AA15" s="41" t="str">
        <f>_xlfn.IFNA(VLOOKUP(C15,'Cost Codes 2019'!A10:H473,8),"")</f>
        <v/>
      </c>
      <c r="AB15" s="80"/>
    </row>
    <row r="16" spans="1:34" ht="27" customHeight="1" thickBot="1">
      <c r="A16" s="353"/>
      <c r="B16" s="165"/>
      <c r="C16" s="101"/>
      <c r="D16" s="102"/>
      <c r="E16" s="103"/>
      <c r="F16" s="104"/>
      <c r="G16" s="104"/>
      <c r="H16" s="104"/>
      <c r="I16" s="105"/>
      <c r="J16" s="105"/>
      <c r="K16" s="105"/>
      <c r="L16" s="104"/>
      <c r="M16" s="104"/>
      <c r="N16" s="105"/>
      <c r="O16" s="105"/>
      <c r="P16" s="105"/>
      <c r="Q16" s="105"/>
      <c r="R16" s="104"/>
      <c r="S16" s="104"/>
      <c r="T16" s="104"/>
      <c r="U16" s="104"/>
      <c r="V16" s="105"/>
      <c r="W16" s="105"/>
      <c r="X16" s="105"/>
      <c r="Y16" s="106"/>
      <c r="Z16" s="40">
        <f t="shared" si="2"/>
        <v>0</v>
      </c>
      <c r="AA16" s="41" t="str">
        <f>_xlfn.IFNA(VLOOKUP(C16,'Cost Codes 2019'!A11:H474,8),"")</f>
        <v/>
      </c>
      <c r="AB16" s="80"/>
    </row>
    <row r="17" spans="1:28" ht="27" customHeight="1" thickBot="1">
      <c r="A17" s="353"/>
      <c r="B17" s="165"/>
      <c r="C17" s="101"/>
      <c r="D17" s="102"/>
      <c r="E17" s="103"/>
      <c r="F17" s="104"/>
      <c r="G17" s="104"/>
      <c r="H17" s="104"/>
      <c r="I17" s="105"/>
      <c r="J17" s="105"/>
      <c r="K17" s="105"/>
      <c r="L17" s="104"/>
      <c r="M17" s="104"/>
      <c r="N17" s="105"/>
      <c r="O17" s="105"/>
      <c r="P17" s="105"/>
      <c r="Q17" s="105"/>
      <c r="R17" s="104"/>
      <c r="S17" s="104"/>
      <c r="T17" s="104"/>
      <c r="U17" s="104"/>
      <c r="V17" s="105"/>
      <c r="W17" s="105"/>
      <c r="X17" s="105"/>
      <c r="Y17" s="106"/>
      <c r="Z17" s="40">
        <f t="shared" si="2"/>
        <v>0</v>
      </c>
      <c r="AA17" s="41" t="str">
        <f>_xlfn.IFNA(VLOOKUP(C17,'Cost Codes 2019'!A12:H475,8),"")</f>
        <v/>
      </c>
      <c r="AB17" s="80" t="str">
        <f t="shared" si="3"/>
        <v/>
      </c>
    </row>
    <row r="18" spans="1:28" ht="27" customHeight="1" thickBot="1">
      <c r="A18" s="353"/>
      <c r="B18" s="165"/>
      <c r="C18" s="101"/>
      <c r="D18" s="102"/>
      <c r="E18" s="103"/>
      <c r="F18" s="104"/>
      <c r="G18" s="104"/>
      <c r="H18" s="104"/>
      <c r="I18" s="105"/>
      <c r="J18" s="105"/>
      <c r="K18" s="105"/>
      <c r="L18" s="104"/>
      <c r="M18" s="104"/>
      <c r="N18" s="105"/>
      <c r="O18" s="105"/>
      <c r="P18" s="105"/>
      <c r="Q18" s="105"/>
      <c r="R18" s="104"/>
      <c r="S18" s="104"/>
      <c r="T18" s="104"/>
      <c r="U18" s="104"/>
      <c r="V18" s="105"/>
      <c r="W18" s="105"/>
      <c r="X18" s="105"/>
      <c r="Y18" s="106"/>
      <c r="Z18" s="40">
        <f t="shared" si="2"/>
        <v>0</v>
      </c>
      <c r="AA18" s="41" t="str">
        <f>_xlfn.IFNA(VLOOKUP(C18,'Cost Codes 2019'!A13:H476,8),"")</f>
        <v/>
      </c>
      <c r="AB18" s="80" t="str">
        <f t="shared" si="3"/>
        <v/>
      </c>
    </row>
    <row r="19" spans="1:28" ht="27" customHeight="1" thickBot="1">
      <c r="A19" s="353"/>
      <c r="B19" s="165"/>
      <c r="C19" s="101"/>
      <c r="D19" s="102"/>
      <c r="E19" s="103"/>
      <c r="F19" s="104"/>
      <c r="G19" s="104"/>
      <c r="H19" s="104"/>
      <c r="I19" s="105"/>
      <c r="J19" s="105"/>
      <c r="K19" s="105"/>
      <c r="L19" s="104"/>
      <c r="M19" s="104"/>
      <c r="N19" s="105"/>
      <c r="O19" s="105"/>
      <c r="P19" s="105"/>
      <c r="Q19" s="105"/>
      <c r="R19" s="104"/>
      <c r="S19" s="104"/>
      <c r="T19" s="104"/>
      <c r="U19" s="104"/>
      <c r="V19" s="105"/>
      <c r="W19" s="105"/>
      <c r="X19" s="105"/>
      <c r="Y19" s="106"/>
      <c r="Z19" s="40">
        <f t="shared" si="2"/>
        <v>0</v>
      </c>
      <c r="AA19" s="41" t="str">
        <f>_xlfn.IFNA(VLOOKUP(C19,'Cost Codes 2019'!A14:H477,8),"")</f>
        <v/>
      </c>
      <c r="AB19" s="80" t="str">
        <f t="shared" si="3"/>
        <v/>
      </c>
    </row>
    <row r="20" spans="1:28" ht="27" customHeight="1" thickBot="1">
      <c r="A20" s="353"/>
      <c r="B20" s="165"/>
      <c r="C20" s="101"/>
      <c r="D20" s="102"/>
      <c r="E20" s="103"/>
      <c r="F20" s="104"/>
      <c r="G20" s="104"/>
      <c r="H20" s="104"/>
      <c r="I20" s="105"/>
      <c r="J20" s="105"/>
      <c r="K20" s="105"/>
      <c r="L20" s="104"/>
      <c r="M20" s="104"/>
      <c r="N20" s="105"/>
      <c r="O20" s="105"/>
      <c r="P20" s="105"/>
      <c r="Q20" s="105"/>
      <c r="R20" s="104"/>
      <c r="S20" s="104"/>
      <c r="T20" s="104"/>
      <c r="U20" s="104"/>
      <c r="V20" s="105"/>
      <c r="W20" s="105"/>
      <c r="X20" s="105"/>
      <c r="Y20" s="106"/>
      <c r="Z20" s="40">
        <f t="shared" si="2"/>
        <v>0</v>
      </c>
      <c r="AA20" s="41" t="str">
        <f>_xlfn.IFNA(VLOOKUP(C20,'Cost Codes 2019'!A15:H478,8),"")</f>
        <v/>
      </c>
      <c r="AB20" s="80" t="str">
        <f t="shared" si="3"/>
        <v/>
      </c>
    </row>
    <row r="21" spans="1:28" ht="27" customHeight="1" thickBot="1">
      <c r="A21" s="353"/>
      <c r="B21" s="165"/>
      <c r="C21" s="101"/>
      <c r="D21" s="102"/>
      <c r="E21" s="103"/>
      <c r="F21" s="104"/>
      <c r="G21" s="104"/>
      <c r="H21" s="104"/>
      <c r="I21" s="105"/>
      <c r="J21" s="105"/>
      <c r="K21" s="105"/>
      <c r="L21" s="104"/>
      <c r="M21" s="104"/>
      <c r="N21" s="105"/>
      <c r="O21" s="105"/>
      <c r="P21" s="105"/>
      <c r="Q21" s="105"/>
      <c r="R21" s="104"/>
      <c r="S21" s="104"/>
      <c r="T21" s="104"/>
      <c r="U21" s="104"/>
      <c r="V21" s="105"/>
      <c r="W21" s="105"/>
      <c r="X21" s="105"/>
      <c r="Y21" s="106"/>
      <c r="Z21" s="40">
        <f t="shared" si="2"/>
        <v>0</v>
      </c>
      <c r="AA21" s="41" t="str">
        <f>_xlfn.IFNA(VLOOKUP(C21,'Cost Codes 2019'!A16:H479,8),"")</f>
        <v/>
      </c>
      <c r="AB21" s="80" t="str">
        <f t="shared" si="3"/>
        <v/>
      </c>
    </row>
    <row r="22" spans="1:28" ht="27" customHeight="1" thickBot="1">
      <c r="A22" s="353"/>
      <c r="B22" s="165"/>
      <c r="C22" s="101"/>
      <c r="D22" s="102"/>
      <c r="E22" s="103"/>
      <c r="F22" s="104"/>
      <c r="G22" s="104"/>
      <c r="H22" s="104"/>
      <c r="I22" s="105"/>
      <c r="J22" s="105"/>
      <c r="K22" s="105"/>
      <c r="L22" s="104"/>
      <c r="M22" s="104"/>
      <c r="N22" s="105"/>
      <c r="O22" s="105"/>
      <c r="P22" s="105"/>
      <c r="Q22" s="105"/>
      <c r="R22" s="104"/>
      <c r="S22" s="104"/>
      <c r="T22" s="104"/>
      <c r="U22" s="104"/>
      <c r="V22" s="105"/>
      <c r="W22" s="105"/>
      <c r="X22" s="105"/>
      <c r="Y22" s="106"/>
      <c r="Z22" s="40">
        <f t="shared" si="2"/>
        <v>0</v>
      </c>
      <c r="AA22" s="41" t="str">
        <f>_xlfn.IFNA(VLOOKUP(C22,'Cost Codes 2019'!A17:H480,8),"")</f>
        <v/>
      </c>
      <c r="AB22" s="80" t="str">
        <f t="shared" si="3"/>
        <v/>
      </c>
    </row>
    <row r="23" spans="1:28" ht="27" customHeight="1" thickBot="1">
      <c r="A23" s="353"/>
      <c r="B23" s="165"/>
      <c r="C23" s="101"/>
      <c r="D23" s="102"/>
      <c r="E23" s="103"/>
      <c r="F23" s="104"/>
      <c r="G23" s="104"/>
      <c r="H23" s="104"/>
      <c r="I23" s="105"/>
      <c r="J23" s="105"/>
      <c r="K23" s="105"/>
      <c r="L23" s="104"/>
      <c r="M23" s="104"/>
      <c r="N23" s="105"/>
      <c r="O23" s="105"/>
      <c r="P23" s="105"/>
      <c r="Q23" s="105"/>
      <c r="R23" s="104"/>
      <c r="S23" s="104"/>
      <c r="T23" s="104"/>
      <c r="U23" s="104"/>
      <c r="V23" s="105"/>
      <c r="W23" s="105"/>
      <c r="X23" s="105"/>
      <c r="Y23" s="106"/>
      <c r="Z23" s="40">
        <f t="shared" si="2"/>
        <v>0</v>
      </c>
      <c r="AA23" s="41" t="str">
        <f>_xlfn.IFNA(VLOOKUP(C23,'Cost Codes 2019'!A18:H481,8),"")</f>
        <v/>
      </c>
      <c r="AB23" s="80" t="str">
        <f t="shared" si="3"/>
        <v/>
      </c>
    </row>
    <row r="24" spans="1:28" ht="27" customHeight="1" thickBot="1">
      <c r="A24" s="353"/>
      <c r="B24" s="165"/>
      <c r="C24" s="101"/>
      <c r="D24" s="102"/>
      <c r="E24" s="103"/>
      <c r="F24" s="104"/>
      <c r="G24" s="104"/>
      <c r="H24" s="104"/>
      <c r="I24" s="105"/>
      <c r="J24" s="105"/>
      <c r="K24" s="105"/>
      <c r="L24" s="104"/>
      <c r="M24" s="104"/>
      <c r="N24" s="105"/>
      <c r="O24" s="105"/>
      <c r="P24" s="105"/>
      <c r="Q24" s="105"/>
      <c r="R24" s="104"/>
      <c r="S24" s="104"/>
      <c r="T24" s="104"/>
      <c r="U24" s="104"/>
      <c r="V24" s="105"/>
      <c r="W24" s="105"/>
      <c r="X24" s="105"/>
      <c r="Y24" s="106"/>
      <c r="Z24" s="40">
        <f t="shared" si="2"/>
        <v>0</v>
      </c>
      <c r="AA24" s="41" t="str">
        <f>_xlfn.IFNA(VLOOKUP(C24,'Cost Codes 2019'!A19:H482,8),"")</f>
        <v/>
      </c>
      <c r="AB24" s="80" t="str">
        <f t="shared" si="3"/>
        <v/>
      </c>
    </row>
    <row r="25" spans="1:28" ht="27" customHeight="1" thickBot="1">
      <c r="A25" s="353"/>
      <c r="B25" s="165"/>
      <c r="C25" s="101"/>
      <c r="D25" s="102"/>
      <c r="E25" s="103"/>
      <c r="F25" s="104"/>
      <c r="G25" s="104"/>
      <c r="H25" s="104"/>
      <c r="I25" s="105"/>
      <c r="J25" s="105"/>
      <c r="K25" s="105"/>
      <c r="L25" s="104"/>
      <c r="M25" s="104"/>
      <c r="N25" s="105"/>
      <c r="O25" s="105"/>
      <c r="P25" s="105"/>
      <c r="Q25" s="105"/>
      <c r="R25" s="104"/>
      <c r="S25" s="104"/>
      <c r="T25" s="104"/>
      <c r="U25" s="104"/>
      <c r="V25" s="105"/>
      <c r="W25" s="105"/>
      <c r="X25" s="105"/>
      <c r="Y25" s="106"/>
      <c r="Z25" s="40">
        <f t="shared" si="2"/>
        <v>0</v>
      </c>
      <c r="AA25" s="41" t="str">
        <f>_xlfn.IFNA(VLOOKUP(C25,'Cost Codes 2019'!A20:H483,8),"")</f>
        <v/>
      </c>
      <c r="AB25" s="80" t="str">
        <f t="shared" si="3"/>
        <v/>
      </c>
    </row>
    <row r="26" spans="1:28" ht="27" customHeight="1" thickBot="1">
      <c r="A26" s="353"/>
      <c r="B26" s="165"/>
      <c r="C26" s="101"/>
      <c r="D26" s="102"/>
      <c r="E26" s="103"/>
      <c r="F26" s="104"/>
      <c r="G26" s="104"/>
      <c r="H26" s="104"/>
      <c r="I26" s="105"/>
      <c r="J26" s="105"/>
      <c r="K26" s="105"/>
      <c r="L26" s="104"/>
      <c r="M26" s="104"/>
      <c r="N26" s="105"/>
      <c r="O26" s="105"/>
      <c r="P26" s="105"/>
      <c r="Q26" s="105"/>
      <c r="R26" s="104"/>
      <c r="S26" s="104"/>
      <c r="T26" s="104"/>
      <c r="U26" s="104"/>
      <c r="V26" s="105"/>
      <c r="W26" s="105"/>
      <c r="X26" s="105"/>
      <c r="Y26" s="106"/>
      <c r="Z26" s="40">
        <f t="shared" si="2"/>
        <v>0</v>
      </c>
      <c r="AA26" s="41" t="str">
        <f>_xlfn.IFNA(VLOOKUP(C26,'Cost Codes 2019'!A21:H484,8),"")</f>
        <v/>
      </c>
      <c r="AB26" s="80" t="str">
        <f t="shared" si="3"/>
        <v/>
      </c>
    </row>
    <row r="27" spans="1:28" ht="27" customHeight="1" thickBot="1">
      <c r="A27" s="353"/>
      <c r="B27" s="165"/>
      <c r="C27" s="101"/>
      <c r="D27" s="102"/>
      <c r="E27" s="103"/>
      <c r="F27" s="104"/>
      <c r="G27" s="104"/>
      <c r="H27" s="104"/>
      <c r="I27" s="105"/>
      <c r="J27" s="105"/>
      <c r="K27" s="105"/>
      <c r="L27" s="104"/>
      <c r="M27" s="104"/>
      <c r="N27" s="105"/>
      <c r="O27" s="105"/>
      <c r="P27" s="105"/>
      <c r="Q27" s="105"/>
      <c r="R27" s="104"/>
      <c r="S27" s="104"/>
      <c r="T27" s="104"/>
      <c r="U27" s="104"/>
      <c r="V27" s="105"/>
      <c r="W27" s="105"/>
      <c r="X27" s="105"/>
      <c r="Y27" s="106"/>
      <c r="Z27" s="40">
        <f t="shared" si="2"/>
        <v>0</v>
      </c>
      <c r="AA27" s="41" t="str">
        <f>_xlfn.IFNA(VLOOKUP(C27,'Cost Codes 2019'!A22:H485,8),"")</f>
        <v/>
      </c>
      <c r="AB27" s="80" t="str">
        <f t="shared" si="3"/>
        <v/>
      </c>
    </row>
    <row r="28" spans="1:28" ht="27" customHeight="1" thickBot="1">
      <c r="A28" s="353"/>
      <c r="B28" s="165"/>
      <c r="C28" s="101"/>
      <c r="D28" s="102"/>
      <c r="E28" s="103"/>
      <c r="F28" s="104"/>
      <c r="G28" s="104"/>
      <c r="H28" s="104"/>
      <c r="I28" s="105"/>
      <c r="J28" s="105"/>
      <c r="K28" s="105"/>
      <c r="L28" s="104"/>
      <c r="M28" s="104"/>
      <c r="N28" s="105"/>
      <c r="O28" s="105"/>
      <c r="P28" s="105"/>
      <c r="Q28" s="105"/>
      <c r="R28" s="104"/>
      <c r="S28" s="104"/>
      <c r="T28" s="104"/>
      <c r="U28" s="104"/>
      <c r="V28" s="105"/>
      <c r="W28" s="105"/>
      <c r="X28" s="105"/>
      <c r="Y28" s="106"/>
      <c r="Z28" s="40">
        <f t="shared" si="2"/>
        <v>0</v>
      </c>
      <c r="AA28" s="41" t="str">
        <f>_xlfn.IFNA(VLOOKUP(C28,'Cost Codes 2019'!A23:H486,8),"")</f>
        <v/>
      </c>
      <c r="AB28" s="80" t="str">
        <f t="shared" si="3"/>
        <v/>
      </c>
    </row>
    <row r="29" spans="1:28" ht="27" customHeight="1" thickBot="1">
      <c r="A29" s="353"/>
      <c r="B29" s="165"/>
      <c r="C29" s="101"/>
      <c r="D29" s="102"/>
      <c r="E29" s="103"/>
      <c r="F29" s="104"/>
      <c r="G29" s="104"/>
      <c r="H29" s="104"/>
      <c r="I29" s="105"/>
      <c r="J29" s="105"/>
      <c r="K29" s="105"/>
      <c r="L29" s="104"/>
      <c r="M29" s="104"/>
      <c r="N29" s="105"/>
      <c r="O29" s="105"/>
      <c r="P29" s="105"/>
      <c r="Q29" s="105"/>
      <c r="R29" s="104"/>
      <c r="S29" s="104"/>
      <c r="T29" s="104"/>
      <c r="U29" s="104"/>
      <c r="V29" s="105"/>
      <c r="W29" s="105"/>
      <c r="X29" s="105"/>
      <c r="Y29" s="106"/>
      <c r="Z29" s="40">
        <f t="shared" si="2"/>
        <v>0</v>
      </c>
      <c r="AA29" s="41" t="str">
        <f>_xlfn.IFNA(VLOOKUP(C29,'Cost Codes 2019'!A24:H487,8),"")</f>
        <v/>
      </c>
      <c r="AB29" s="80" t="str">
        <f t="shared" si="3"/>
        <v/>
      </c>
    </row>
    <row r="30" spans="1:28" ht="27" customHeight="1" thickBot="1">
      <c r="A30" s="354"/>
      <c r="B30" s="166"/>
      <c r="C30" s="167"/>
      <c r="D30" s="168"/>
      <c r="E30" s="169"/>
      <c r="F30" s="170"/>
      <c r="G30" s="170"/>
      <c r="H30" s="170"/>
      <c r="I30" s="171"/>
      <c r="J30" s="171"/>
      <c r="K30" s="171"/>
      <c r="L30" s="170"/>
      <c r="M30" s="170"/>
      <c r="N30" s="171"/>
      <c r="O30" s="171"/>
      <c r="P30" s="171"/>
      <c r="Q30" s="171"/>
      <c r="R30" s="170"/>
      <c r="S30" s="170"/>
      <c r="T30" s="170"/>
      <c r="U30" s="170"/>
      <c r="V30" s="171"/>
      <c r="W30" s="171"/>
      <c r="X30" s="171"/>
      <c r="Y30" s="172"/>
      <c r="Z30" s="40">
        <f t="shared" si="2"/>
        <v>0</v>
      </c>
      <c r="AA30" s="41" t="str">
        <f>_xlfn.IFNA(VLOOKUP(C30,'Cost Codes 2019'!A25:H488,8),"")</f>
        <v/>
      </c>
      <c r="AB30" s="80" t="str">
        <f t="shared" si="3"/>
        <v/>
      </c>
    </row>
    <row r="31" spans="1:28" ht="6" customHeight="1" thickBot="1">
      <c r="A31" s="43"/>
      <c r="B31" s="44"/>
      <c r="C31" s="44"/>
      <c r="D31" s="45"/>
      <c r="E31" s="45"/>
      <c r="F31" s="45"/>
      <c r="G31" s="45"/>
      <c r="H31" s="45"/>
      <c r="I31" s="45"/>
      <c r="J31" s="45"/>
      <c r="K31" s="45"/>
      <c r="L31" s="45"/>
      <c r="M31" s="45"/>
      <c r="N31" s="45"/>
      <c r="O31" s="45"/>
      <c r="P31" s="45"/>
      <c r="Q31" s="45"/>
      <c r="R31" s="45"/>
      <c r="S31" s="45"/>
      <c r="T31" s="45"/>
      <c r="U31" s="45"/>
      <c r="V31" s="45"/>
      <c r="W31" s="45"/>
      <c r="X31" s="45"/>
      <c r="Y31" s="45"/>
      <c r="Z31" s="44"/>
      <c r="AA31" s="44"/>
      <c r="AB31" s="81"/>
    </row>
    <row r="32" spans="1:28" s="1" customFormat="1" ht="26.1" customHeight="1" thickBot="1">
      <c r="A32" s="358" t="s">
        <v>8</v>
      </c>
      <c r="B32" s="359"/>
      <c r="C32" s="359"/>
      <c r="D32" s="359"/>
      <c r="E32" s="359"/>
      <c r="F32" s="359"/>
      <c r="G32" s="359"/>
      <c r="H32" s="359"/>
      <c r="I32" s="359"/>
      <c r="J32" s="359"/>
      <c r="K32" s="359"/>
      <c r="L32" s="359"/>
      <c r="M32" s="359"/>
      <c r="N32" s="359"/>
      <c r="O32" s="359"/>
      <c r="P32" s="359"/>
      <c r="Q32" s="359"/>
      <c r="R32" s="360"/>
      <c r="S32" s="360"/>
      <c r="T32" s="360"/>
      <c r="U32" s="360"/>
      <c r="V32" s="360"/>
      <c r="W32" s="360"/>
      <c r="X32" s="360"/>
      <c r="Y32" s="360"/>
      <c r="Z32" s="360"/>
      <c r="AA32" s="360"/>
      <c r="AB32" s="361"/>
    </row>
    <row r="33" spans="1:28" ht="43.35" customHeight="1" thickBot="1">
      <c r="A33" s="364" t="s">
        <v>9</v>
      </c>
      <c r="B33" s="365"/>
      <c r="C33" s="365"/>
      <c r="D33" s="366"/>
      <c r="E33" s="364" t="s">
        <v>10</v>
      </c>
      <c r="F33" s="365"/>
      <c r="G33" s="365"/>
      <c r="H33" s="365"/>
      <c r="I33" s="365"/>
      <c r="J33" s="365"/>
      <c r="K33" s="365"/>
      <c r="L33" s="365"/>
      <c r="M33" s="365"/>
      <c r="N33" s="365"/>
      <c r="O33" s="365"/>
      <c r="P33" s="365"/>
      <c r="Q33" s="365"/>
      <c r="R33" s="369" t="s">
        <v>11</v>
      </c>
      <c r="S33" s="369"/>
      <c r="T33" s="369"/>
      <c r="U33" s="369"/>
      <c r="V33" s="369"/>
      <c r="W33" s="369"/>
      <c r="X33" s="369"/>
      <c r="Y33" s="369"/>
      <c r="Z33" s="369"/>
      <c r="AA33" s="369"/>
      <c r="AB33" s="84">
        <f>SUM(AB7:AB30)</f>
        <v>0</v>
      </c>
    </row>
    <row r="34" spans="1:28" ht="28.35" customHeight="1"/>
    <row r="35" spans="1:28" ht="28.35" customHeight="1"/>
    <row r="36" spans="1:28" ht="28.35" customHeight="1"/>
    <row r="37" spans="1:28" ht="28.35" customHeight="1"/>
    <row r="38" spans="1:28" ht="28.35" customHeight="1"/>
    <row r="39" spans="1:28" ht="28.35" customHeight="1"/>
    <row r="40" spans="1:28" ht="28.35" customHeight="1"/>
    <row r="41" spans="1:28" ht="28.35" customHeight="1"/>
    <row r="42" spans="1:28" ht="28.35" customHeight="1"/>
    <row r="43" spans="1:28" ht="28.35" customHeight="1"/>
    <row r="44" spans="1:28" ht="28.35" customHeight="1"/>
    <row r="45" spans="1:28" ht="28.35" customHeight="1"/>
    <row r="46" spans="1:28" ht="28.35" customHeight="1"/>
    <row r="47" spans="1:28" ht="28.35" customHeight="1"/>
    <row r="48" spans="1:28" ht="28.35" customHeight="1"/>
    <row r="49" ht="28.35" customHeight="1"/>
    <row r="50" ht="28.35" customHeight="1"/>
    <row r="51" ht="28.35" customHeight="1"/>
    <row r="52" ht="28.35" customHeight="1"/>
    <row r="53" ht="28.35" customHeight="1"/>
    <row r="54" ht="28.35" customHeight="1"/>
    <row r="55" ht="28.35" customHeight="1"/>
  </sheetData>
  <sheetProtection sheet="1" objects="1" scenarios="1" insertRows="0"/>
  <protectedRanges>
    <protectedRange algorithmName="SHA-512" hashValue="0CuqSmhTGuYZdn4Szli2nRmu9fKB3vFCCws03vhVzM4fVIsv2M4UY8shnuc4bkU1kEF6anvSx+ygW/WG/E/yWQ==" saltValue="gXlV+n9FQ4dh+VBR0U8TzA==" spinCount="100000" sqref="AA33:AB33 Z1:AA1 R1:W1 L1:O1 A1:J1 A31:AB32 A3:AB5 R33 AB7:AB30 Z7:Z30" name="Range1"/>
  </protectedRanges>
  <mergeCells count="18">
    <mergeCell ref="AD4:AH6"/>
    <mergeCell ref="AA1:AB1"/>
    <mergeCell ref="Z2:AB2"/>
    <mergeCell ref="D2:Y2"/>
    <mergeCell ref="A2:C2"/>
    <mergeCell ref="A5:B5"/>
    <mergeCell ref="A32:AB32"/>
    <mergeCell ref="AA4:AA5"/>
    <mergeCell ref="AB4:AB5"/>
    <mergeCell ref="A33:D33"/>
    <mergeCell ref="A4:B4"/>
    <mergeCell ref="C4:C5"/>
    <mergeCell ref="D4:D5"/>
    <mergeCell ref="Z4:Z5"/>
    <mergeCell ref="A7:A30"/>
    <mergeCell ref="E4:Y4"/>
    <mergeCell ref="E33:Q33"/>
    <mergeCell ref="R33:AA33"/>
  </mergeCells>
  <printOptions horizontalCentered="1"/>
  <pageMargins left="0.7" right="0.7" top="0.75" bottom="0.75" header="0.3" footer="0.3"/>
  <pageSetup scale="55" orientation="landscape" r:id="rId1"/>
  <headerFooter>
    <oddFooter>&amp;L&amp;A&amp;CPage &amp;P of &amp;N&amp;R&amp;G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F8273A2F0AD24C96200D249A2D07A4" ma:contentTypeVersion="7" ma:contentTypeDescription="Create a new document." ma:contentTypeScope="" ma:versionID="9ce3e3530202d2cea12b6f6ca3759950">
  <xsd:schema xmlns:xsd="http://www.w3.org/2001/XMLSchema" xmlns:xs="http://www.w3.org/2001/XMLSchema" xmlns:p="http://schemas.microsoft.com/office/2006/metadata/properties" xmlns:ns3="d8697693-8726-4b9a-8499-94de961b8339" targetNamespace="http://schemas.microsoft.com/office/2006/metadata/properties" ma:root="true" ma:fieldsID="84bd24a764def13a53d782039b2227c8" ns3:_="">
    <xsd:import namespace="d8697693-8726-4b9a-8499-94de961b833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697693-8726-4b9a-8499-94de961b8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6D6392-B71D-4406-A743-FFBC934FAE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697693-8726-4b9a-8499-94de961b83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318A1F-B3FE-47E7-B283-BA0243760144}">
  <ds:schemaRefs>
    <ds:schemaRef ds:uri="http://schemas.microsoft.com/sharepoint/v3/contenttype/forms"/>
  </ds:schemaRefs>
</ds:datastoreItem>
</file>

<file path=customXml/itemProps3.xml><?xml version="1.0" encoding="utf-8"?>
<ds:datastoreItem xmlns:ds="http://schemas.openxmlformats.org/officeDocument/2006/customXml" ds:itemID="{31163F66-1A5A-46E8-BDD8-7AC78B930C83}">
  <ds:schemaRefs>
    <ds:schemaRef ds:uri="http://purl.org/dc/dcmitype/"/>
    <ds:schemaRef ds:uri="http://schemas.microsoft.com/office/2006/documentManagement/types"/>
    <ds:schemaRef ds:uri="http://purl.org/dc/elements/1.1/"/>
    <ds:schemaRef ds:uri="http://purl.org/dc/terms/"/>
    <ds:schemaRef ds:uri="http://schemas.openxmlformats.org/package/2006/metadata/core-properties"/>
    <ds:schemaRef ds:uri="d8697693-8726-4b9a-8499-94de961b8339"/>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36</vt:i4>
      </vt:variant>
    </vt:vector>
  </HeadingPairs>
  <TitlesOfParts>
    <vt:vector size="58" baseType="lpstr">
      <vt:lpstr>Instructions</vt:lpstr>
      <vt:lpstr>Summary</vt:lpstr>
      <vt:lpstr>Fringe</vt:lpstr>
      <vt:lpstr>Labor </vt:lpstr>
      <vt:lpstr>Labor  (2)</vt:lpstr>
      <vt:lpstr>Labor  (3)</vt:lpstr>
      <vt:lpstr>Labor  (4)</vt:lpstr>
      <vt:lpstr>Labor  (5)</vt:lpstr>
      <vt:lpstr>Equipment</vt:lpstr>
      <vt:lpstr>Equipment (2)</vt:lpstr>
      <vt:lpstr>Equipment (3)</vt:lpstr>
      <vt:lpstr>Equipment (4)</vt:lpstr>
      <vt:lpstr>Equipment (5)</vt:lpstr>
      <vt:lpstr>Materials</vt:lpstr>
      <vt:lpstr>Materials (2)</vt:lpstr>
      <vt:lpstr>Materials (3)</vt:lpstr>
      <vt:lpstr>Materials (4)</vt:lpstr>
      <vt:lpstr>Materials (5)</vt:lpstr>
      <vt:lpstr>Contracts and Rentals</vt:lpstr>
      <vt:lpstr>Contracts and Rentals (2)</vt:lpstr>
      <vt:lpstr>Contracts and Rentals (3)</vt:lpstr>
      <vt:lpstr>Cost Codes 2019</vt:lpstr>
      <vt:lpstr>'Labor  (2)'!O.T._Hours</vt:lpstr>
      <vt:lpstr>'Labor  (3)'!O.T._Hours</vt:lpstr>
      <vt:lpstr>'Labor  (4)'!O.T._Hours</vt:lpstr>
      <vt:lpstr>'Labor  (5)'!O.T._Hours</vt:lpstr>
      <vt:lpstr>O.T._Hours</vt:lpstr>
      <vt:lpstr>'Contracts and Rentals'!Print_Area</vt:lpstr>
      <vt:lpstr>'Contracts and Rentals (2)'!Print_Area</vt:lpstr>
      <vt:lpstr>'Contracts and Rentals (3)'!Print_Area</vt:lpstr>
      <vt:lpstr>Equipment!Print_Area</vt:lpstr>
      <vt:lpstr>'Equipment (2)'!Print_Area</vt:lpstr>
      <vt:lpstr>'Equipment (3)'!Print_Area</vt:lpstr>
      <vt:lpstr>'Equipment (4)'!Print_Area</vt:lpstr>
      <vt:lpstr>'Equipment (5)'!Print_Area</vt:lpstr>
      <vt:lpstr>Fringe!Print_Area</vt:lpstr>
      <vt:lpstr>'Labor '!Print_Area</vt:lpstr>
      <vt:lpstr>'Labor  (2)'!Print_Area</vt:lpstr>
      <vt:lpstr>'Labor  (3)'!Print_Area</vt:lpstr>
      <vt:lpstr>'Labor  (4)'!Print_Area</vt:lpstr>
      <vt:lpstr>'Labor  (5)'!Print_Area</vt:lpstr>
      <vt:lpstr>Materials!Print_Area</vt:lpstr>
      <vt:lpstr>Summary!Print_Area</vt:lpstr>
      <vt:lpstr>'Labor  (2)'!Sheet_Total_Cost</vt:lpstr>
      <vt:lpstr>'Labor  (3)'!Sheet_Total_Cost</vt:lpstr>
      <vt:lpstr>'Labor  (4)'!Sheet_Total_Cost</vt:lpstr>
      <vt:lpstr>'Labor  (5)'!Sheet_Total_Cost</vt:lpstr>
      <vt:lpstr>Sheet_Total_Cost</vt:lpstr>
      <vt:lpstr>'Labor  (2)'!Total_O.T._Cost</vt:lpstr>
      <vt:lpstr>'Labor  (3)'!Total_O.T._Cost</vt:lpstr>
      <vt:lpstr>'Labor  (4)'!Total_O.T._Cost</vt:lpstr>
      <vt:lpstr>'Labor  (5)'!Total_O.T._Cost</vt:lpstr>
      <vt:lpstr>Total_O.T._Cost</vt:lpstr>
      <vt:lpstr>'Labor  (2)'!Total_Reg_Time</vt:lpstr>
      <vt:lpstr>'Labor  (3)'!Total_Reg_Time</vt:lpstr>
      <vt:lpstr>'Labor  (4)'!Total_Reg_Time</vt:lpstr>
      <vt:lpstr>'Labor  (5)'!Total_Reg_Time</vt:lpstr>
      <vt:lpstr>Total_Reg_Time</vt:lpstr>
    </vt:vector>
  </TitlesOfParts>
  <Company>DHS/FEMA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Carole, Amy</dc:creator>
  <cp:lastModifiedBy>Carole, Amy</cp:lastModifiedBy>
  <cp:lastPrinted>2020-07-08T17:41:45Z</cp:lastPrinted>
  <dcterms:created xsi:type="dcterms:W3CDTF">2018-04-10T13:35:16Z</dcterms:created>
  <dcterms:modified xsi:type="dcterms:W3CDTF">2020-08-10T16:16:05Z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0x0101001DF8273A2F0AD24C96200D249A2D07A4</vt:lpwstr>
  </property>
</Properties>
</file>