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om.w2k.state.me.us\data\MEMA-COMMON\PROGRAMS\Public Assistance\Public Assistance Program Files\Disasters\FEMA 4696\1 - Forms\"/>
    </mc:Choice>
  </mc:AlternateContent>
  <xr:revisionPtr revIDLastSave="0" documentId="13_ncr:1_{32F89B0F-37B3-4F60-AE98-75BF672398BF}" xr6:coauthVersionLast="47" xr6:coauthVersionMax="47" xr10:uidLastSave="{00000000-0000-0000-0000-000000000000}"/>
  <bookViews>
    <workbookView xWindow="-57720" yWindow="12645" windowWidth="29040" windowHeight="15840" tabRatio="736" activeTab="10" xr2:uid="{00000000-000D-0000-FFFF-FFFF00000000}"/>
  </bookViews>
  <sheets>
    <sheet name="Summary" sheetId="21" r:id="rId1"/>
    <sheet name="Narratives" sheetId="20" r:id="rId2"/>
    <sheet name="Fringe" sheetId="19" r:id="rId3"/>
    <sheet name="FA LABOR" sheetId="12" r:id="rId4"/>
    <sheet name="FA Equipment" sheetId="1" r:id="rId5"/>
    <sheet name="Supplies-Materials" sheetId="7" r:id="rId6"/>
    <sheet name="Rental Equipment" sheetId="11" r:id="rId7"/>
    <sheet name="Contractor Services" sheetId="5" r:id="rId8"/>
    <sheet name="DAC" sheetId="8" state="hidden" r:id="rId9"/>
    <sheet name="Applicant  Estimates" sheetId="9" state="hidden" r:id="rId10"/>
    <sheet name="Cost Codes 2021" sheetId="17" r:id="rId11"/>
    <sheet name="Drop Down List" sheetId="16" r:id="rId12"/>
    <sheet name="FEMA Validation" sheetId="15" state="hidden" r:id="rId13"/>
    <sheet name="FEMA Estimate" sheetId="10"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19" l="1"/>
  <c r="F2" i="19"/>
  <c r="J1" i="19"/>
  <c r="A2" i="19"/>
  <c r="A2" i="5"/>
  <c r="A2" i="11"/>
  <c r="D2" i="7"/>
  <c r="C2" i="7"/>
  <c r="B2" i="7"/>
  <c r="B2" i="1"/>
  <c r="D2" i="12"/>
  <c r="C2" i="12"/>
  <c r="A2" i="12"/>
  <c r="J2" i="12" l="1"/>
  <c r="I31" i="1" l="1"/>
  <c r="I30" i="1"/>
  <c r="I29" i="1"/>
  <c r="I28" i="1"/>
  <c r="I27" i="1"/>
  <c r="I26" i="1"/>
  <c r="I25" i="1"/>
  <c r="I24" i="1"/>
  <c r="I23" i="1"/>
  <c r="I22" i="1"/>
  <c r="I21" i="1"/>
  <c r="I20" i="1"/>
  <c r="I19" i="1"/>
  <c r="I18" i="1"/>
  <c r="I17" i="1"/>
  <c r="I16" i="1"/>
  <c r="I15" i="1"/>
  <c r="I14" i="1"/>
  <c r="I13" i="1"/>
  <c r="I12" i="1"/>
  <c r="I11" i="1"/>
  <c r="I10" i="1"/>
  <c r="I9" i="1"/>
  <c r="I8" i="1"/>
  <c r="I7" i="1"/>
  <c r="I6" i="1"/>
  <c r="I5" i="1"/>
  <c r="I4" i="1"/>
  <c r="D29" i="21" l="1"/>
  <c r="D22" i="21"/>
  <c r="D25" i="21" s="1"/>
  <c r="E12" i="21"/>
  <c r="AA5" i="1" l="1"/>
  <c r="CK7" i="12"/>
  <c r="CK6" i="12"/>
  <c r="CK11" i="12"/>
  <c r="CK10" i="12"/>
  <c r="B103" i="12"/>
  <c r="B102" i="12"/>
  <c r="B99" i="12"/>
  <c r="B98" i="12"/>
  <c r="B95" i="12"/>
  <c r="B94" i="12"/>
  <c r="B91" i="12"/>
  <c r="B90" i="12"/>
  <c r="B87" i="12"/>
  <c r="B86" i="12"/>
  <c r="B83" i="12"/>
  <c r="B82" i="12"/>
  <c r="B79" i="12"/>
  <c r="B78" i="12"/>
  <c r="B75" i="12"/>
  <c r="B74" i="12"/>
  <c r="B71" i="12"/>
  <c r="B70" i="12"/>
  <c r="B67" i="12"/>
  <c r="B66" i="12"/>
  <c r="B63" i="12"/>
  <c r="B62" i="12"/>
  <c r="B59" i="12"/>
  <c r="B58" i="12"/>
  <c r="B55" i="12"/>
  <c r="B54" i="12"/>
  <c r="B51" i="12"/>
  <c r="B50" i="12"/>
  <c r="B47" i="12"/>
  <c r="B46" i="12"/>
  <c r="B43" i="12"/>
  <c r="B42" i="12"/>
  <c r="H4" i="12"/>
  <c r="I4" i="12"/>
  <c r="J4" i="12"/>
  <c r="B39" i="12"/>
  <c r="B38" i="12"/>
  <c r="B35" i="12"/>
  <c r="B34" i="12"/>
  <c r="B31" i="12"/>
  <c r="B30" i="12"/>
  <c r="B27" i="12"/>
  <c r="B26" i="12"/>
  <c r="B23" i="12"/>
  <c r="B22" i="12"/>
  <c r="B19" i="12"/>
  <c r="B18" i="12"/>
  <c r="B15" i="12"/>
  <c r="B14" i="12"/>
  <c r="B11" i="12"/>
  <c r="B10" i="12"/>
  <c r="B7" i="12"/>
  <c r="B6" i="12"/>
  <c r="AA31" i="1"/>
  <c r="AA30" i="1"/>
  <c r="AA29" i="1"/>
  <c r="AA28" i="1"/>
  <c r="AA27" i="1"/>
  <c r="AA26" i="1"/>
  <c r="AA25" i="1"/>
  <c r="AA24" i="1"/>
  <c r="AA23" i="1"/>
  <c r="AA22" i="1"/>
  <c r="AA21" i="1"/>
  <c r="AA20" i="1"/>
  <c r="AA19" i="1"/>
  <c r="AA18" i="1"/>
  <c r="AA17" i="1"/>
  <c r="AA16" i="1"/>
  <c r="AA15" i="1"/>
  <c r="AA14" i="1"/>
  <c r="AA13" i="1"/>
  <c r="AA12" i="1"/>
  <c r="AA11" i="1"/>
  <c r="AA10" i="1"/>
  <c r="Y7" i="1"/>
  <c r="AA7" i="1"/>
  <c r="Y24" i="1"/>
  <c r="Y23" i="1"/>
  <c r="Y22" i="1"/>
  <c r="Y21" i="1"/>
  <c r="Y20" i="1"/>
  <c r="Y18" i="1"/>
  <c r="Y17" i="1"/>
  <c r="Y16" i="1"/>
  <c r="Y15" i="1"/>
  <c r="Y14" i="1"/>
  <c r="Y13" i="1"/>
  <c r="Y12" i="1"/>
  <c r="Y11" i="1"/>
  <c r="Y10" i="1"/>
  <c r="Y9" i="1"/>
  <c r="AA9" i="1"/>
  <c r="Y8" i="1"/>
  <c r="AA8" i="1" s="1"/>
  <c r="CL95" i="12"/>
  <c r="CL15" i="12"/>
  <c r="CL13" i="12"/>
  <c r="I16" i="19"/>
  <c r="I15" i="19"/>
  <c r="I14" i="19"/>
  <c r="I13" i="19"/>
  <c r="I12" i="19"/>
  <c r="G19" i="19"/>
  <c r="G18" i="19"/>
  <c r="G17" i="19"/>
  <c r="G16" i="19"/>
  <c r="G15" i="19"/>
  <c r="G14" i="19"/>
  <c r="G11" i="19"/>
  <c r="G10" i="19"/>
  <c r="G9" i="19"/>
  <c r="G21" i="19"/>
  <c r="I21" i="1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G310" i="7"/>
  <c r="D14" i="21" s="1"/>
  <c r="CJ5" i="12"/>
  <c r="CL5" i="12" s="1"/>
  <c r="CM5" i="12" s="1"/>
  <c r="CN5" i="12" s="1"/>
  <c r="CS5" i="12" s="1"/>
  <c r="CJ7" i="12"/>
  <c r="CL7" i="12"/>
  <c r="CJ6" i="12"/>
  <c r="CL6" i="12" s="1"/>
  <c r="CM6" i="12" s="1"/>
  <c r="CN6" i="12" s="1"/>
  <c r="CQ6" i="12" s="1"/>
  <c r="CN109" i="12" s="1"/>
  <c r="D11" i="21" s="1"/>
  <c r="CJ11" i="12"/>
  <c r="CL11" i="12"/>
  <c r="CJ10" i="12"/>
  <c r="CL10" i="12"/>
  <c r="CJ9" i="12"/>
  <c r="CL9" i="12"/>
  <c r="G127" i="12"/>
  <c r="H127" i="12"/>
  <c r="I127" i="12"/>
  <c r="J127" i="12"/>
  <c r="K127" i="12"/>
  <c r="L127" i="12"/>
  <c r="M127" i="12"/>
  <c r="N127" i="12"/>
  <c r="O127" i="12"/>
  <c r="CJ129" i="12"/>
  <c r="CT129" i="12"/>
  <c r="CM129" i="12"/>
  <c r="CJ130" i="12"/>
  <c r="CU130" i="12"/>
  <c r="CM130" i="12"/>
  <c r="CJ131" i="12"/>
  <c r="CM131" i="12"/>
  <c r="CJ133" i="12"/>
  <c r="CT133" i="12"/>
  <c r="CM133" i="12"/>
  <c r="CJ134" i="12"/>
  <c r="CU134" i="12"/>
  <c r="CM134" i="12"/>
  <c r="CJ135" i="12"/>
  <c r="CM135" i="12"/>
  <c r="CJ137" i="12"/>
  <c r="CT137" i="12"/>
  <c r="CM137" i="12"/>
  <c r="CJ138" i="12"/>
  <c r="CU138" i="12"/>
  <c r="CM138" i="12"/>
  <c r="CJ139" i="12"/>
  <c r="CM139" i="12"/>
  <c r="CJ141" i="12"/>
  <c r="CT141" i="12"/>
  <c r="CM141" i="12"/>
  <c r="CJ142" i="12"/>
  <c r="CU142" i="12"/>
  <c r="CM142" i="12"/>
  <c r="CJ143" i="12"/>
  <c r="CV143" i="12"/>
  <c r="CM143" i="12"/>
  <c r="CJ145" i="12"/>
  <c r="CT145" i="12"/>
  <c r="CM145" i="12"/>
  <c r="CJ146" i="12"/>
  <c r="CM146" i="12"/>
  <c r="CJ147" i="12"/>
  <c r="CM147" i="12"/>
  <c r="CJ149" i="12"/>
  <c r="CT149" i="12"/>
  <c r="CM149" i="12"/>
  <c r="CJ150" i="12"/>
  <c r="CU150" i="12"/>
  <c r="CM150" i="12"/>
  <c r="CJ151" i="12"/>
  <c r="CM151" i="12"/>
  <c r="CV151" i="12"/>
  <c r="CJ153" i="12"/>
  <c r="CT153" i="12"/>
  <c r="CM153" i="12"/>
  <c r="CN153" i="12"/>
  <c r="CS153" i="12"/>
  <c r="CJ154" i="12"/>
  <c r="CM154" i="12"/>
  <c r="CJ155" i="12"/>
  <c r="CM155" i="12"/>
  <c r="CJ157" i="12"/>
  <c r="CT157" i="12"/>
  <c r="CM157" i="12"/>
  <c r="CJ158" i="12"/>
  <c r="CU158" i="12"/>
  <c r="CM158" i="12"/>
  <c r="CN158" i="12"/>
  <c r="CQ158" i="12"/>
  <c r="CJ159" i="12"/>
  <c r="CV159" i="12"/>
  <c r="CM159" i="12"/>
  <c r="CJ161" i="12"/>
  <c r="CT161" i="12"/>
  <c r="CM161" i="12"/>
  <c r="CJ162" i="12"/>
  <c r="CU162" i="12"/>
  <c r="CM162" i="12"/>
  <c r="CJ163" i="12"/>
  <c r="CV163" i="12"/>
  <c r="CM163" i="12"/>
  <c r="CJ165" i="12"/>
  <c r="CT165" i="12"/>
  <c r="CM165" i="12"/>
  <c r="CJ166" i="12"/>
  <c r="CU166" i="12"/>
  <c r="CM166" i="12"/>
  <c r="CJ167" i="12"/>
  <c r="CV167" i="12"/>
  <c r="CM167" i="12"/>
  <c r="CJ169" i="12"/>
  <c r="CT169" i="12"/>
  <c r="CM169" i="12"/>
  <c r="CJ170" i="12"/>
  <c r="CM170" i="12"/>
  <c r="CJ171" i="12"/>
  <c r="CV171" i="12"/>
  <c r="CM171" i="12"/>
  <c r="CJ173" i="12"/>
  <c r="CT173" i="12"/>
  <c r="CM173" i="12"/>
  <c r="CN173" i="12"/>
  <c r="CS173" i="12"/>
  <c r="CJ174" i="12"/>
  <c r="CM174" i="12"/>
  <c r="CJ175" i="12"/>
  <c r="CV175" i="12"/>
  <c r="CM175" i="12"/>
  <c r="CJ177" i="12"/>
  <c r="CT177" i="12"/>
  <c r="CM177" i="12"/>
  <c r="CJ178" i="12"/>
  <c r="CU178" i="12"/>
  <c r="CM178" i="12"/>
  <c r="CN178" i="12"/>
  <c r="CQ178" i="12"/>
  <c r="CJ179" i="12"/>
  <c r="CN179" i="12"/>
  <c r="CR179" i="12"/>
  <c r="CJ120" i="12"/>
  <c r="CJ119" i="12"/>
  <c r="CJ118" i="12"/>
  <c r="CJ115" i="12"/>
  <c r="CJ114" i="12"/>
  <c r="CJ113" i="12"/>
  <c r="CN170" i="12"/>
  <c r="CQ170" i="12"/>
  <c r="CN147" i="12"/>
  <c r="CR147" i="12"/>
  <c r="CN166" i="12"/>
  <c r="CQ166" i="12"/>
  <c r="CN161" i="12"/>
  <c r="CS161" i="12"/>
  <c r="CN155" i="12"/>
  <c r="CR155" i="12"/>
  <c r="CN137" i="12"/>
  <c r="CS137" i="12"/>
  <c r="CN130" i="12"/>
  <c r="CQ130" i="12"/>
  <c r="CN142" i="12"/>
  <c r="CQ142" i="12"/>
  <c r="CN134" i="12"/>
  <c r="CQ134" i="12"/>
  <c r="CU170" i="12"/>
  <c r="CN162" i="12"/>
  <c r="CQ162" i="12"/>
  <c r="CN133" i="12"/>
  <c r="CS133" i="12"/>
  <c r="CN151" i="12"/>
  <c r="CR151" i="12"/>
  <c r="CN145" i="12"/>
  <c r="CS145" i="12"/>
  <c r="CN138" i="12"/>
  <c r="CQ138" i="12"/>
  <c r="CN131" i="12"/>
  <c r="CR131" i="12"/>
  <c r="CN146" i="12"/>
  <c r="CQ146" i="12"/>
  <c r="CN139" i="12"/>
  <c r="CR139" i="12"/>
  <c r="CV147" i="12"/>
  <c r="CN167" i="12"/>
  <c r="CR167" i="12"/>
  <c r="CN143" i="12"/>
  <c r="CR143" i="12"/>
  <c r="CN177" i="12"/>
  <c r="CS177" i="12"/>
  <c r="CN165" i="12"/>
  <c r="CS165" i="12"/>
  <c r="CN135" i="12"/>
  <c r="CR135" i="12"/>
  <c r="CN171" i="12"/>
  <c r="CR171" i="12"/>
  <c r="CN174" i="12"/>
  <c r="CQ174" i="12"/>
  <c r="CV179" i="12"/>
  <c r="CV155" i="12"/>
  <c r="CN154" i="12"/>
  <c r="CQ154" i="12"/>
  <c r="CN163" i="12"/>
  <c r="CR163" i="12"/>
  <c r="CN149" i="12"/>
  <c r="CS149" i="12"/>
  <c r="CN157" i="12"/>
  <c r="CS157" i="12"/>
  <c r="CN129" i="12"/>
  <c r="CS129" i="12"/>
  <c r="CN175" i="12"/>
  <c r="CR175" i="12"/>
  <c r="CU146" i="12"/>
  <c r="CV131" i="12"/>
  <c r="CU174" i="12"/>
  <c r="CU154" i="12"/>
  <c r="CN150" i="12"/>
  <c r="CQ150" i="12"/>
  <c r="CN141" i="12"/>
  <c r="CS141" i="12"/>
  <c r="CV135" i="12"/>
  <c r="CN169" i="12"/>
  <c r="CS169" i="12"/>
  <c r="CN159" i="12"/>
  <c r="CR159" i="12"/>
  <c r="CV139" i="12"/>
  <c r="CJ181" i="12"/>
  <c r="Q127" i="12"/>
  <c r="P127" i="12"/>
  <c r="R127" i="12"/>
  <c r="S127" i="12"/>
  <c r="CH127" i="12"/>
  <c r="T127" i="12"/>
  <c r="U127" i="12"/>
  <c r="V127" i="12"/>
  <c r="W127" i="12"/>
  <c r="X127" i="12"/>
  <c r="Y127" i="12"/>
  <c r="Z127" i="12"/>
  <c r="AA127" i="12"/>
  <c r="AB127" i="12"/>
  <c r="AC127" i="12"/>
  <c r="AD127" i="12"/>
  <c r="CF127" i="12"/>
  <c r="CG127" i="12"/>
  <c r="CJ182" i="12"/>
  <c r="CN186" i="12"/>
  <c r="CN184" i="12"/>
  <c r="CN182" i="12"/>
  <c r="CJ183" i="12"/>
  <c r="CK103" i="12"/>
  <c r="CJ103" i="12"/>
  <c r="CK102" i="12"/>
  <c r="CJ102" i="12"/>
  <c r="CJ101" i="12"/>
  <c r="CK99" i="12"/>
  <c r="CJ99" i="12"/>
  <c r="CK98" i="12"/>
  <c r="CJ98" i="12"/>
  <c r="CJ97" i="12"/>
  <c r="CK95" i="12"/>
  <c r="CM95" i="12"/>
  <c r="CV95" i="12"/>
  <c r="CK94" i="12"/>
  <c r="CJ94" i="12"/>
  <c r="CJ93" i="12"/>
  <c r="CK91" i="12"/>
  <c r="CJ91" i="12"/>
  <c r="CK90" i="12"/>
  <c r="CJ90" i="12"/>
  <c r="CJ89" i="12"/>
  <c r="CK87" i="12"/>
  <c r="CJ87" i="12"/>
  <c r="CK86" i="12"/>
  <c r="CJ86" i="12"/>
  <c r="CJ85" i="12"/>
  <c r="CK83" i="12"/>
  <c r="CJ83" i="12"/>
  <c r="CK82" i="12"/>
  <c r="CJ82" i="12"/>
  <c r="CJ81" i="12"/>
  <c r="CK79" i="12"/>
  <c r="CJ79" i="12"/>
  <c r="CK78" i="12"/>
  <c r="CJ78" i="12"/>
  <c r="CJ77" i="12"/>
  <c r="CK75" i="12"/>
  <c r="CJ75" i="12"/>
  <c r="CK74" i="12"/>
  <c r="CJ74" i="12"/>
  <c r="CJ73" i="12"/>
  <c r="CK71" i="12"/>
  <c r="CJ71" i="12"/>
  <c r="CK70" i="12"/>
  <c r="CJ70" i="12"/>
  <c r="CJ69" i="12"/>
  <c r="CK67" i="12"/>
  <c r="CJ67" i="12"/>
  <c r="CK66" i="12"/>
  <c r="CJ66" i="12"/>
  <c r="CJ65" i="12"/>
  <c r="CK63" i="12"/>
  <c r="CJ63" i="12"/>
  <c r="CK62" i="12"/>
  <c r="CJ62" i="12"/>
  <c r="CJ61" i="12"/>
  <c r="CK59" i="12"/>
  <c r="CJ59" i="12"/>
  <c r="CK58" i="12"/>
  <c r="CJ58" i="12"/>
  <c r="CJ57" i="12"/>
  <c r="CK55" i="12"/>
  <c r="CJ55" i="12"/>
  <c r="CK54" i="12"/>
  <c r="CJ54" i="12"/>
  <c r="CJ53" i="12"/>
  <c r="CK51" i="12"/>
  <c r="CJ51" i="12"/>
  <c r="CK50" i="12"/>
  <c r="CJ50" i="12"/>
  <c r="CL50" i="12"/>
  <c r="CJ49" i="12"/>
  <c r="CK47" i="12"/>
  <c r="CJ47" i="12"/>
  <c r="CK46" i="12"/>
  <c r="CJ46" i="12"/>
  <c r="CJ45" i="12"/>
  <c r="CK43" i="12"/>
  <c r="CJ43" i="12"/>
  <c r="CK42" i="12"/>
  <c r="CJ42" i="12"/>
  <c r="CJ41" i="12"/>
  <c r="CK39" i="12"/>
  <c r="CJ39" i="12"/>
  <c r="CK38" i="12"/>
  <c r="CJ38" i="12"/>
  <c r="CJ37" i="12"/>
  <c r="CK35" i="12"/>
  <c r="CJ35" i="12"/>
  <c r="CK34" i="12"/>
  <c r="CJ34" i="12"/>
  <c r="CJ33" i="12"/>
  <c r="CK31" i="12"/>
  <c r="CJ31" i="12"/>
  <c r="CK30" i="12"/>
  <c r="CJ30" i="12"/>
  <c r="CJ29" i="12"/>
  <c r="CK27" i="12"/>
  <c r="CJ27" i="12"/>
  <c r="CK26" i="12"/>
  <c r="CJ26" i="12"/>
  <c r="CJ25" i="12"/>
  <c r="CK23" i="12"/>
  <c r="CJ23" i="12"/>
  <c r="CK22" i="12"/>
  <c r="CJ22" i="12"/>
  <c r="CJ21" i="12"/>
  <c r="CK19" i="12"/>
  <c r="CJ19" i="12"/>
  <c r="CK18" i="12"/>
  <c r="CJ18" i="12"/>
  <c r="CJ17" i="12"/>
  <c r="CL17" i="12" s="1"/>
  <c r="CM17" i="12" s="1"/>
  <c r="CN17" i="12" s="1"/>
  <c r="CS17" i="12" s="1"/>
  <c r="CK15" i="12"/>
  <c r="CM15" i="12"/>
  <c r="CV15" i="12"/>
  <c r="CK14" i="12"/>
  <c r="CJ14" i="12"/>
  <c r="CM13" i="12"/>
  <c r="CT13" i="12"/>
  <c r="CM11" i="12"/>
  <c r="CV11" i="12"/>
  <c r="CM10" i="12"/>
  <c r="CU10" i="12"/>
  <c r="CM9" i="12"/>
  <c r="CT9" i="12"/>
  <c r="CU38" i="12"/>
  <c r="CL38" i="12"/>
  <c r="CL14" i="12"/>
  <c r="CM14" i="12"/>
  <c r="CN14" i="12"/>
  <c r="CQ14" i="12"/>
  <c r="CL35" i="12"/>
  <c r="CM35" i="12"/>
  <c r="CN35" i="12"/>
  <c r="CR35" i="12"/>
  <c r="CT57" i="12"/>
  <c r="CL57" i="12"/>
  <c r="CM57" i="12"/>
  <c r="CV67" i="12"/>
  <c r="CL67" i="12"/>
  <c r="CM67" i="12"/>
  <c r="CN67" i="12"/>
  <c r="CR67" i="12"/>
  <c r="CT73" i="12"/>
  <c r="CL73" i="12"/>
  <c r="CM73" i="12"/>
  <c r="CV83" i="12"/>
  <c r="CL83" i="12"/>
  <c r="CM83" i="12"/>
  <c r="CN83" i="12"/>
  <c r="CR83" i="12"/>
  <c r="CT89" i="12"/>
  <c r="CL89" i="12"/>
  <c r="CM89" i="12"/>
  <c r="CV99" i="12"/>
  <c r="CL99" i="12"/>
  <c r="CT21" i="12"/>
  <c r="CL21" i="12"/>
  <c r="CM21" i="12"/>
  <c r="CU26" i="12"/>
  <c r="CL26" i="12"/>
  <c r="CM26" i="12"/>
  <c r="CN26" i="12"/>
  <c r="CQ26" i="12"/>
  <c r="CV31" i="12"/>
  <c r="CL31" i="12"/>
  <c r="CM31" i="12"/>
  <c r="CN31" i="12"/>
  <c r="CR31" i="12"/>
  <c r="CT37" i="12"/>
  <c r="CL37" i="12"/>
  <c r="CM37" i="12"/>
  <c r="CU42" i="12"/>
  <c r="CL42" i="12"/>
  <c r="CM42" i="12"/>
  <c r="CN42" i="12"/>
  <c r="CQ42" i="12"/>
  <c r="CV47" i="12"/>
  <c r="CL47" i="12"/>
  <c r="CM47" i="12"/>
  <c r="CN47" i="12"/>
  <c r="CR47" i="12"/>
  <c r="CL62" i="12"/>
  <c r="CM62" i="12"/>
  <c r="CL94" i="12"/>
  <c r="CM94" i="12"/>
  <c r="CM99" i="12"/>
  <c r="CN99" i="12"/>
  <c r="CR99" i="12"/>
  <c r="CV27" i="12"/>
  <c r="CL27" i="12"/>
  <c r="CV43" i="12"/>
  <c r="CL43" i="12"/>
  <c r="CM27" i="12"/>
  <c r="CL19" i="12"/>
  <c r="CM19" i="12"/>
  <c r="CN19" i="12"/>
  <c r="CR19" i="12"/>
  <c r="CL30" i="12"/>
  <c r="CM30" i="12"/>
  <c r="CN30" i="12"/>
  <c r="CQ30" i="12"/>
  <c r="CV51" i="12"/>
  <c r="CL51" i="12"/>
  <c r="CM51" i="12"/>
  <c r="CN51" i="12"/>
  <c r="CR51" i="12"/>
  <c r="CU62" i="12"/>
  <c r="CU78" i="12"/>
  <c r="CL78" i="12"/>
  <c r="CM78" i="12"/>
  <c r="CN78" i="12"/>
  <c r="CQ78" i="12"/>
  <c r="CU94" i="12"/>
  <c r="CT53" i="12"/>
  <c r="CL53" i="12"/>
  <c r="CM53" i="12"/>
  <c r="CN53" i="12"/>
  <c r="CS53" i="12"/>
  <c r="CU58" i="12"/>
  <c r="CL58" i="12"/>
  <c r="CM58" i="12"/>
  <c r="CN58" i="12"/>
  <c r="CQ58" i="12"/>
  <c r="CV63" i="12"/>
  <c r="CL63" i="12"/>
  <c r="CM63" i="12"/>
  <c r="CN63" i="12"/>
  <c r="CR63" i="12"/>
  <c r="CT69" i="12"/>
  <c r="CL69" i="12"/>
  <c r="CM69" i="12"/>
  <c r="CU74" i="12"/>
  <c r="CL74" i="12"/>
  <c r="CM74" i="12"/>
  <c r="CN74" i="12"/>
  <c r="CQ74" i="12"/>
  <c r="CV79" i="12"/>
  <c r="CL79" i="12"/>
  <c r="CT85" i="12"/>
  <c r="CL85" i="12"/>
  <c r="CM85" i="12"/>
  <c r="CU90" i="12"/>
  <c r="CL90" i="12"/>
  <c r="CM90" i="12"/>
  <c r="CN90" i="12"/>
  <c r="CQ90" i="12"/>
  <c r="CT101" i="12"/>
  <c r="CL101" i="12"/>
  <c r="CM101" i="12"/>
  <c r="CM38" i="12"/>
  <c r="CN38" i="12"/>
  <c r="CQ38" i="12"/>
  <c r="CU54" i="12"/>
  <c r="CL54" i="12"/>
  <c r="CV91" i="12"/>
  <c r="CL91" i="12"/>
  <c r="CV23" i="12"/>
  <c r="CL23" i="12"/>
  <c r="CM23" i="12"/>
  <c r="CN23" i="12"/>
  <c r="CR23" i="12"/>
  <c r="CU34" i="12"/>
  <c r="CL34" i="12"/>
  <c r="CM34" i="12"/>
  <c r="CN34" i="12"/>
  <c r="CQ34" i="12"/>
  <c r="CT45" i="12"/>
  <c r="CL45" i="12"/>
  <c r="CM45" i="12"/>
  <c r="CM54" i="12"/>
  <c r="CL70" i="12"/>
  <c r="CM70" i="12"/>
  <c r="CL75" i="12"/>
  <c r="CM75" i="12"/>
  <c r="CL86" i="12"/>
  <c r="CM86" i="12"/>
  <c r="CN86" i="12"/>
  <c r="CQ86" i="12"/>
  <c r="CM91" i="12"/>
  <c r="CN91" i="12"/>
  <c r="CR91" i="12"/>
  <c r="CT33" i="12"/>
  <c r="CL33" i="12"/>
  <c r="CM33" i="12"/>
  <c r="CM43" i="12"/>
  <c r="CV59" i="12"/>
  <c r="CL59" i="12"/>
  <c r="CM59" i="12"/>
  <c r="CN59" i="12"/>
  <c r="CR59" i="12"/>
  <c r="CU70" i="12"/>
  <c r="CU86" i="12"/>
  <c r="CU102" i="12"/>
  <c r="CL102" i="12"/>
  <c r="CM102" i="12"/>
  <c r="CN102" i="12"/>
  <c r="CQ102" i="12"/>
  <c r="CT29" i="12"/>
  <c r="CL29" i="12"/>
  <c r="CM29" i="12"/>
  <c r="CN29" i="12"/>
  <c r="CS29" i="12"/>
  <c r="CL18" i="12"/>
  <c r="CM18" i="12"/>
  <c r="CN18" i="12"/>
  <c r="CQ18" i="12"/>
  <c r="CL39" i="12"/>
  <c r="CM39" i="12"/>
  <c r="CN39" i="12"/>
  <c r="CR39" i="12"/>
  <c r="CM50" i="12"/>
  <c r="CN50" i="12"/>
  <c r="CQ50" i="12"/>
  <c r="CV55" i="12"/>
  <c r="CL55" i="12"/>
  <c r="CM55" i="12"/>
  <c r="CN55" i="12"/>
  <c r="CR55" i="12"/>
  <c r="CT61" i="12"/>
  <c r="CL61" i="12"/>
  <c r="CM61" i="12"/>
  <c r="CN61" i="12"/>
  <c r="CS61" i="12"/>
  <c r="CU66" i="12"/>
  <c r="CL66" i="12"/>
  <c r="CV71" i="12"/>
  <c r="CL71" i="12"/>
  <c r="CT77" i="12"/>
  <c r="CL77" i="12"/>
  <c r="CM77" i="12"/>
  <c r="CU82" i="12"/>
  <c r="CL82" i="12"/>
  <c r="CM82" i="12"/>
  <c r="CN82" i="12"/>
  <c r="CQ82" i="12"/>
  <c r="CV87" i="12"/>
  <c r="CL87" i="12"/>
  <c r="CT93" i="12"/>
  <c r="CL93" i="12"/>
  <c r="CM93" i="12"/>
  <c r="CU98" i="12"/>
  <c r="CL98" i="12"/>
  <c r="CV103" i="12"/>
  <c r="CL103" i="12"/>
  <c r="CM103" i="12"/>
  <c r="CN103" i="12"/>
  <c r="CR103" i="12"/>
  <c r="CU22" i="12"/>
  <c r="CL22" i="12"/>
  <c r="CM22" i="12"/>
  <c r="CN22" i="12"/>
  <c r="CQ22" i="12"/>
  <c r="CT49" i="12"/>
  <c r="CL49" i="12"/>
  <c r="CM49" i="12"/>
  <c r="CM79" i="12"/>
  <c r="CT65" i="12"/>
  <c r="CL65" i="12"/>
  <c r="CM65" i="12"/>
  <c r="CN65" i="12"/>
  <c r="CS65" i="12"/>
  <c r="CV75" i="12"/>
  <c r="CT81" i="12"/>
  <c r="CL81" i="12"/>
  <c r="CM81" i="12"/>
  <c r="CT97" i="12"/>
  <c r="CL97" i="12"/>
  <c r="CM97" i="12"/>
  <c r="CN97" i="12"/>
  <c r="CS97" i="12"/>
  <c r="CU18" i="12"/>
  <c r="CV39" i="12"/>
  <c r="CU14" i="12"/>
  <c r="CV19" i="12"/>
  <c r="CT25" i="12"/>
  <c r="CL25" i="12"/>
  <c r="CM25" i="12"/>
  <c r="CN25" i="12"/>
  <c r="CS25" i="12"/>
  <c r="CU30" i="12"/>
  <c r="CV35" i="12"/>
  <c r="CT41" i="12"/>
  <c r="CL41" i="12"/>
  <c r="CM41" i="12"/>
  <c r="CN41" i="12"/>
  <c r="CS41" i="12"/>
  <c r="CU46" i="12"/>
  <c r="CL46" i="12"/>
  <c r="CM46" i="12"/>
  <c r="CN46" i="12"/>
  <c r="CQ46" i="12"/>
  <c r="CU50" i="12"/>
  <c r="CM66" i="12"/>
  <c r="CM71" i="12"/>
  <c r="CM87" i="12"/>
  <c r="CN87" i="12"/>
  <c r="CR87" i="12"/>
  <c r="CM98" i="12"/>
  <c r="CN69" i="12"/>
  <c r="CS69" i="12"/>
  <c r="CN27" i="12"/>
  <c r="CR27" i="12"/>
  <c r="CN81" i="12"/>
  <c r="CS81" i="12"/>
  <c r="CN89" i="12"/>
  <c r="CS89" i="12"/>
  <c r="CN13" i="12"/>
  <c r="CS13" i="12"/>
  <c r="CN85" i="12"/>
  <c r="CS85" i="12"/>
  <c r="CN66" i="12"/>
  <c r="CQ66" i="12"/>
  <c r="CN45" i="12"/>
  <c r="CS45" i="12"/>
  <c r="CN54" i="12"/>
  <c r="CQ54" i="12"/>
  <c r="CN62" i="12"/>
  <c r="CQ62" i="12"/>
  <c r="CN49" i="12"/>
  <c r="CS49" i="12"/>
  <c r="CN79" i="12"/>
  <c r="CR79" i="12"/>
  <c r="CN43" i="12"/>
  <c r="CR43" i="12"/>
  <c r="CN75" i="12"/>
  <c r="CR75" i="12"/>
  <c r="CN93" i="12"/>
  <c r="CS93" i="12"/>
  <c r="CN37" i="12"/>
  <c r="CS37" i="12"/>
  <c r="CN70" i="12"/>
  <c r="CQ70" i="12"/>
  <c r="CN77" i="12"/>
  <c r="CS77" i="12"/>
  <c r="CN94" i="12"/>
  <c r="CQ94" i="12"/>
  <c r="CN101" i="12"/>
  <c r="CS101" i="12"/>
  <c r="CN33" i="12"/>
  <c r="CS33" i="12"/>
  <c r="CN15" i="12"/>
  <c r="CR15" i="12"/>
  <c r="CN71" i="12"/>
  <c r="CR71" i="12"/>
  <c r="CN95" i="12"/>
  <c r="CR95" i="12"/>
  <c r="CN98" i="12"/>
  <c r="CQ98" i="12"/>
  <c r="CN21" i="12"/>
  <c r="CS21" i="12"/>
  <c r="CN73" i="12"/>
  <c r="CS73" i="12"/>
  <c r="CN57" i="12"/>
  <c r="CS57" i="12"/>
  <c r="CN9" i="12"/>
  <c r="CS9" i="12"/>
  <c r="CN10" i="12"/>
  <c r="CN11" i="12"/>
  <c r="H310" i="7"/>
  <c r="E60" i="11"/>
  <c r="D15" i="21" s="1"/>
  <c r="F60" i="11"/>
  <c r="CR11" i="12"/>
  <c r="CQ10" i="12"/>
  <c r="E49" i="9"/>
  <c r="E48" i="9"/>
  <c r="E47" i="9"/>
  <c r="E46" i="9"/>
  <c r="E45" i="9"/>
  <c r="E44" i="9"/>
  <c r="E43" i="9"/>
  <c r="E42" i="9"/>
  <c r="E41" i="9"/>
  <c r="E4" i="9"/>
  <c r="F50" i="9"/>
  <c r="G49" i="5"/>
  <c r="F49" i="5"/>
  <c r="D16" i="21" s="1"/>
  <c r="Y47" i="1"/>
  <c r="AA47" i="1"/>
  <c r="Y46" i="1"/>
  <c r="AA46" i="1"/>
  <c r="Y45" i="1"/>
  <c r="AA45" i="1"/>
  <c r="Y44" i="1"/>
  <c r="AA44" i="1"/>
  <c r="Y43" i="1"/>
  <c r="AA43" i="1"/>
  <c r="Y42" i="1"/>
  <c r="AA42" i="1"/>
  <c r="Y41" i="1"/>
  <c r="AA41" i="1"/>
  <c r="Y40" i="1"/>
  <c r="AA40" i="1"/>
  <c r="Y39" i="1"/>
  <c r="AA39" i="1"/>
  <c r="Y38" i="1"/>
  <c r="AA38" i="1"/>
  <c r="Y37" i="1"/>
  <c r="L35" i="1"/>
  <c r="M35" i="1"/>
  <c r="N35" i="1"/>
  <c r="O35" i="1"/>
  <c r="P35" i="1"/>
  <c r="Q35" i="1"/>
  <c r="R35" i="1"/>
  <c r="S35" i="1"/>
  <c r="T35" i="1"/>
  <c r="U35" i="1"/>
  <c r="V35" i="1"/>
  <c r="W35" i="1"/>
  <c r="X35" i="1"/>
  <c r="Y30" i="1"/>
  <c r="Y31" i="1"/>
  <c r="Y48" i="1"/>
  <c r="AA37" i="1"/>
  <c r="AA48" i="1"/>
  <c r="G4" i="12"/>
  <c r="K4" i="12"/>
  <c r="L4" i="12"/>
  <c r="M4" i="12"/>
  <c r="N4" i="12"/>
  <c r="O4" i="12"/>
  <c r="CT5" i="12"/>
  <c r="CN118" i="12"/>
  <c r="CU6" i="12"/>
  <c r="CJ109" i="12" s="1"/>
  <c r="E11" i="21" s="1"/>
  <c r="CV7" i="12"/>
  <c r="CM7" i="12"/>
  <c r="CN7" i="12" s="1"/>
  <c r="CR7" i="12" s="1"/>
  <c r="CN110" i="12" s="1"/>
  <c r="D12" i="21" s="1"/>
  <c r="CN113" i="12"/>
  <c r="CN120" i="12"/>
  <c r="CN119" i="12"/>
  <c r="P4" i="12"/>
  <c r="Q4" i="12"/>
  <c r="R4" i="12"/>
  <c r="S4" i="12"/>
  <c r="AF172" i="15"/>
  <c r="AG188" i="10"/>
  <c r="AK187" i="15"/>
  <c r="AK186" i="15"/>
  <c r="AK185" i="15"/>
  <c r="AK184" i="15"/>
  <c r="AK183" i="15"/>
  <c r="AK182" i="15"/>
  <c r="AK181" i="15"/>
  <c r="AK180" i="15"/>
  <c r="AK179" i="15"/>
  <c r="AK178" i="15"/>
  <c r="AK177" i="15"/>
  <c r="AK176" i="15"/>
  <c r="AK175" i="15"/>
  <c r="AK174" i="15"/>
  <c r="AF153" i="15"/>
  <c r="AG169" i="10"/>
  <c r="AF134" i="15"/>
  <c r="AG150" i="10"/>
  <c r="AF115" i="15"/>
  <c r="AG131" i="10"/>
  <c r="AF96" i="15"/>
  <c r="AG112" i="10"/>
  <c r="AF77" i="15"/>
  <c r="AG93" i="10"/>
  <c r="AF58" i="15"/>
  <c r="AG74" i="10"/>
  <c r="AF39" i="15"/>
  <c r="AG55" i="10"/>
  <c r="AF20" i="15"/>
  <c r="AG36" i="10"/>
  <c r="AF1" i="15"/>
  <c r="AK168" i="15"/>
  <c r="AK167" i="15"/>
  <c r="AK166" i="15"/>
  <c r="AK165" i="15"/>
  <c r="AK164" i="15"/>
  <c r="AK163" i="15"/>
  <c r="AK162" i="15"/>
  <c r="AK161" i="15"/>
  <c r="AK160" i="15"/>
  <c r="AK159" i="15"/>
  <c r="AK158" i="15"/>
  <c r="AK157" i="15"/>
  <c r="AK156" i="15"/>
  <c r="AK155" i="15"/>
  <c r="AK149" i="15"/>
  <c r="AK148" i="15"/>
  <c r="AK147" i="15"/>
  <c r="AK146" i="15"/>
  <c r="AK145" i="15"/>
  <c r="AK144" i="15"/>
  <c r="AK143" i="15"/>
  <c r="AK142" i="15"/>
  <c r="AK141" i="15"/>
  <c r="AK140" i="15"/>
  <c r="AK139" i="15"/>
  <c r="AK138" i="15"/>
  <c r="AK137" i="15"/>
  <c r="AK136" i="15"/>
  <c r="AK150" i="15"/>
  <c r="AK130" i="15"/>
  <c r="AK129" i="15"/>
  <c r="AK128" i="15"/>
  <c r="AK127" i="15"/>
  <c r="AK126" i="15"/>
  <c r="AK125" i="15"/>
  <c r="AK124" i="15"/>
  <c r="AK123" i="15"/>
  <c r="AK122" i="15"/>
  <c r="AK121" i="15"/>
  <c r="AK120" i="15"/>
  <c r="AK119" i="15"/>
  <c r="AK118" i="15"/>
  <c r="AK117" i="15"/>
  <c r="AK111" i="15"/>
  <c r="AK110" i="15"/>
  <c r="AK109" i="15"/>
  <c r="AK108" i="15"/>
  <c r="AK107" i="15"/>
  <c r="AK106" i="15"/>
  <c r="AK105" i="15"/>
  <c r="AK104" i="15"/>
  <c r="AK103" i="15"/>
  <c r="AK102" i="15"/>
  <c r="AK101" i="15"/>
  <c r="AK100" i="15"/>
  <c r="AK99" i="15"/>
  <c r="AK98" i="15"/>
  <c r="AK92" i="15"/>
  <c r="AK91" i="15"/>
  <c r="AK90" i="15"/>
  <c r="AK89" i="15"/>
  <c r="AK88" i="15"/>
  <c r="AK87" i="15"/>
  <c r="AK86" i="15"/>
  <c r="AK85" i="15"/>
  <c r="AK84" i="15"/>
  <c r="AK83" i="15"/>
  <c r="AK82" i="15"/>
  <c r="AK81" i="15"/>
  <c r="AK80" i="15"/>
  <c r="AK79" i="15"/>
  <c r="AK73" i="15"/>
  <c r="AK72" i="15"/>
  <c r="AK71" i="15"/>
  <c r="AK70" i="15"/>
  <c r="AK69" i="15"/>
  <c r="AK68" i="15"/>
  <c r="AK67" i="15"/>
  <c r="AK66" i="15"/>
  <c r="AK65" i="15"/>
  <c r="AK64" i="15"/>
  <c r="AK63" i="15"/>
  <c r="AK62" i="15"/>
  <c r="AK61" i="15"/>
  <c r="AK60" i="15"/>
  <c r="AK54" i="15"/>
  <c r="AK53" i="15"/>
  <c r="AK52" i="15"/>
  <c r="AK51" i="15"/>
  <c r="AK50" i="15"/>
  <c r="AK49" i="15"/>
  <c r="AK48" i="15"/>
  <c r="AK47" i="15"/>
  <c r="AK46" i="15"/>
  <c r="AK45" i="15"/>
  <c r="AK44" i="15"/>
  <c r="AK43" i="15"/>
  <c r="AK42" i="15"/>
  <c r="AK41" i="15"/>
  <c r="AK35" i="15"/>
  <c r="AK34" i="15"/>
  <c r="AK33" i="15"/>
  <c r="AK32" i="15"/>
  <c r="AK31" i="15"/>
  <c r="AK30" i="15"/>
  <c r="AK29" i="15"/>
  <c r="AK28" i="15"/>
  <c r="AK27" i="15"/>
  <c r="AK26" i="15"/>
  <c r="AK25" i="15"/>
  <c r="AK24" i="15"/>
  <c r="AK23" i="15"/>
  <c r="AK22" i="15"/>
  <c r="AK16" i="15"/>
  <c r="AK15" i="15"/>
  <c r="AK14" i="15"/>
  <c r="AK13" i="15"/>
  <c r="AK12" i="15"/>
  <c r="AK11" i="15"/>
  <c r="AK10" i="15"/>
  <c r="AK9" i="15"/>
  <c r="AK8" i="15"/>
  <c r="AK7" i="15"/>
  <c r="AK6" i="15"/>
  <c r="AK5" i="15"/>
  <c r="AK4" i="15"/>
  <c r="AK3" i="15"/>
  <c r="M15" i="15"/>
  <c r="N15" i="15"/>
  <c r="O15" i="15"/>
  <c r="P15" i="15"/>
  <c r="Q15" i="15"/>
  <c r="V15" i="15"/>
  <c r="W15" i="15"/>
  <c r="X15" i="15"/>
  <c r="Y15" i="15"/>
  <c r="AL203" i="10"/>
  <c r="AL202" i="10"/>
  <c r="AL201" i="10"/>
  <c r="AL200" i="10"/>
  <c r="AL199" i="10"/>
  <c r="AL198" i="10"/>
  <c r="AL197" i="10"/>
  <c r="AL196" i="10"/>
  <c r="AL195" i="10"/>
  <c r="AL194" i="10"/>
  <c r="AL193" i="10"/>
  <c r="AL192" i="10"/>
  <c r="AL191" i="10"/>
  <c r="AL190" i="10"/>
  <c r="AL184" i="10"/>
  <c r="AL183" i="10"/>
  <c r="AL182" i="10"/>
  <c r="AL181" i="10"/>
  <c r="AL180" i="10"/>
  <c r="AL179" i="10"/>
  <c r="AL178" i="10"/>
  <c r="AL177" i="10"/>
  <c r="AL176" i="10"/>
  <c r="AL175" i="10"/>
  <c r="AL174" i="10"/>
  <c r="AL173" i="10"/>
  <c r="AL172" i="10"/>
  <c r="AL171" i="10"/>
  <c r="AL165" i="10"/>
  <c r="AL164" i="10"/>
  <c r="AL163" i="10"/>
  <c r="AL162" i="10"/>
  <c r="AL161" i="10"/>
  <c r="AL160" i="10"/>
  <c r="AL159" i="10"/>
  <c r="AL158" i="10"/>
  <c r="AL157" i="10"/>
  <c r="AL156" i="10"/>
  <c r="AL155" i="10"/>
  <c r="AL154" i="10"/>
  <c r="AL153" i="10"/>
  <c r="AL152" i="10"/>
  <c r="AL146" i="10"/>
  <c r="AL145" i="10"/>
  <c r="AL144" i="10"/>
  <c r="AL143" i="10"/>
  <c r="AL142" i="10"/>
  <c r="AL141" i="10"/>
  <c r="AL140" i="10"/>
  <c r="AL139" i="10"/>
  <c r="AL138" i="10"/>
  <c r="AL137" i="10"/>
  <c r="AL136" i="10"/>
  <c r="AL135" i="10"/>
  <c r="AL134" i="10"/>
  <c r="AL133" i="10"/>
  <c r="AL127" i="10"/>
  <c r="AL126" i="10"/>
  <c r="AL125" i="10"/>
  <c r="AL124" i="10"/>
  <c r="AL123" i="10"/>
  <c r="AL122" i="10"/>
  <c r="AL121" i="10"/>
  <c r="AL120" i="10"/>
  <c r="AL119" i="10"/>
  <c r="AL118" i="10"/>
  <c r="AL117" i="10"/>
  <c r="AL116" i="10"/>
  <c r="AL115" i="10"/>
  <c r="AL114" i="10"/>
  <c r="AL108" i="10"/>
  <c r="AL107" i="10"/>
  <c r="AL106" i="10"/>
  <c r="AL105" i="10"/>
  <c r="AL104" i="10"/>
  <c r="AL103" i="10"/>
  <c r="AL102" i="10"/>
  <c r="AL101" i="10"/>
  <c r="AL100" i="10"/>
  <c r="AL99" i="10"/>
  <c r="AL98" i="10"/>
  <c r="AL97" i="10"/>
  <c r="AL96" i="10"/>
  <c r="AL95" i="10"/>
  <c r="AL89" i="10"/>
  <c r="AL88" i="10"/>
  <c r="AL87" i="10"/>
  <c r="AL86" i="10"/>
  <c r="AL85" i="10"/>
  <c r="AL84" i="10"/>
  <c r="AL83" i="10"/>
  <c r="AL82" i="10"/>
  <c r="AL81" i="10"/>
  <c r="AL80" i="10"/>
  <c r="AL79" i="10"/>
  <c r="AL78" i="10"/>
  <c r="AL77" i="10"/>
  <c r="AL76" i="10"/>
  <c r="AL70" i="10"/>
  <c r="AL69" i="10"/>
  <c r="AL68" i="10"/>
  <c r="AL67" i="10"/>
  <c r="AL66" i="10"/>
  <c r="AL65" i="10"/>
  <c r="AL64" i="10"/>
  <c r="AL63" i="10"/>
  <c r="AL62" i="10"/>
  <c r="AL61" i="10"/>
  <c r="AL60" i="10"/>
  <c r="AL59" i="10"/>
  <c r="AL58" i="10"/>
  <c r="AL57" i="10"/>
  <c r="AL51" i="10"/>
  <c r="AL50" i="10"/>
  <c r="AL49" i="10"/>
  <c r="AL48" i="10"/>
  <c r="AL47" i="10"/>
  <c r="AL46" i="10"/>
  <c r="AL45" i="10"/>
  <c r="AL44" i="10"/>
  <c r="AL43" i="10"/>
  <c r="AL42" i="10"/>
  <c r="AL41" i="10"/>
  <c r="AL40" i="10"/>
  <c r="AL39" i="10"/>
  <c r="AL38" i="10"/>
  <c r="T4" i="12"/>
  <c r="U4" i="12"/>
  <c r="V4" i="12"/>
  <c r="W4" i="12"/>
  <c r="X4" i="12"/>
  <c r="Y4" i="12"/>
  <c r="Z4" i="12"/>
  <c r="AA4" i="12"/>
  <c r="AB4" i="12"/>
  <c r="AC4" i="12"/>
  <c r="AD4" i="12"/>
  <c r="CJ110" i="12"/>
  <c r="CN115" i="12"/>
  <c r="CN114" i="12"/>
  <c r="AK55" i="15"/>
  <c r="AK131" i="15"/>
  <c r="AK188" i="15"/>
  <c r="AK17" i="15"/>
  <c r="AK169" i="15"/>
  <c r="AL52" i="10"/>
  <c r="AL90" i="10"/>
  <c r="AL128" i="10"/>
  <c r="AL166" i="10"/>
  <c r="AL204" i="10"/>
  <c r="AK93" i="15"/>
  <c r="AK36" i="15"/>
  <c r="AK74" i="15"/>
  <c r="AK112" i="15"/>
  <c r="AL71" i="10"/>
  <c r="AL109" i="10"/>
  <c r="AL147" i="10"/>
  <c r="AL185" i="10"/>
  <c r="A2" i="9"/>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BJ4" i="12"/>
  <c r="BK4" i="12"/>
  <c r="BL4" i="12"/>
  <c r="BM4" i="12"/>
  <c r="BN4" i="12"/>
  <c r="BO4" i="12"/>
  <c r="BP4" i="12"/>
  <c r="BQ4" i="12"/>
  <c r="BR4" i="12"/>
  <c r="BS4" i="12"/>
  <c r="BT4" i="12"/>
  <c r="BU4" i="12"/>
  <c r="BV4" i="12"/>
  <c r="BW4" i="12"/>
  <c r="BX4" i="12"/>
  <c r="BY4" i="12"/>
  <c r="BZ4" i="12"/>
  <c r="CA4" i="12"/>
  <c r="CB4" i="12"/>
  <c r="CC4" i="12"/>
  <c r="CD4" i="12"/>
  <c r="CE4" i="12"/>
  <c r="CF4" i="12"/>
  <c r="CG4" i="12"/>
  <c r="AG17" i="10"/>
  <c r="AL32" i="10"/>
  <c r="AL31" i="10"/>
  <c r="AL30" i="10"/>
  <c r="AL29" i="10"/>
  <c r="AL28" i="10"/>
  <c r="AL27" i="10"/>
  <c r="AL26" i="10"/>
  <c r="AL25" i="10"/>
  <c r="AL24" i="10"/>
  <c r="AL23" i="10"/>
  <c r="AL22" i="10"/>
  <c r="AL21" i="10"/>
  <c r="AL20" i="10"/>
  <c r="AL19" i="10"/>
  <c r="AL33" i="10"/>
  <c r="A3" i="10"/>
  <c r="E61" i="11"/>
  <c r="Y5" i="1"/>
  <c r="Y6" i="1"/>
  <c r="AA6" i="1"/>
  <c r="Y19" i="1"/>
  <c r="Y25" i="1"/>
  <c r="Y26" i="1"/>
  <c r="Y27" i="1"/>
  <c r="Y28" i="1"/>
  <c r="Y29" i="1"/>
  <c r="Y4" i="1"/>
  <c r="AA4" i="1" s="1"/>
  <c r="X15" i="10"/>
  <c r="W15" i="10"/>
  <c r="V15" i="10"/>
  <c r="Y15" i="10"/>
  <c r="P15" i="10"/>
  <c r="O15" i="10"/>
  <c r="N15" i="10"/>
  <c r="M15" i="10"/>
  <c r="Q15" i="10"/>
  <c r="L3" i="1"/>
  <c r="M3" i="1"/>
  <c r="N3" i="1"/>
  <c r="O3" i="1"/>
  <c r="P3" i="1"/>
  <c r="Q3" i="1"/>
  <c r="R3" i="1"/>
  <c r="S3" i="1"/>
  <c r="T3" i="1"/>
  <c r="U3" i="1"/>
  <c r="V3" i="1"/>
  <c r="W3" i="1"/>
  <c r="E50" i="9"/>
  <c r="F51" i="9"/>
  <c r="F37" i="8"/>
  <c r="F26" i="8"/>
  <c r="F27" i="8"/>
  <c r="F28" i="8"/>
  <c r="F29" i="8"/>
  <c r="F25" i="8"/>
  <c r="F10" i="8"/>
  <c r="F11" i="8"/>
  <c r="F12" i="8"/>
  <c r="F13" i="8"/>
  <c r="F14" i="8"/>
  <c r="F31" i="8"/>
  <c r="F21" i="8"/>
  <c r="F40" i="8"/>
  <c r="Y32" i="1" l="1"/>
  <c r="E13" i="21" s="1"/>
  <c r="AA32" i="1"/>
  <c r="D13" i="21" s="1"/>
  <c r="CT17" i="12"/>
  <c r="CN108" i="12"/>
  <c r="CN111" i="12" s="1"/>
  <c r="CJ108" i="12"/>
  <c r="E10" i="21" s="1"/>
  <c r="CJ121" i="12"/>
  <c r="F50" i="5"/>
  <c r="G311" i="7"/>
  <c r="CJ116" i="12"/>
  <c r="CN121" i="12"/>
  <c r="CN116" i="12"/>
  <c r="D10" i="21" l="1"/>
  <c r="D18" i="21" s="1"/>
  <c r="D28" i="21" s="1"/>
  <c r="D30" i="21" s="1"/>
  <c r="CJ111" i="12"/>
</calcChain>
</file>

<file path=xl/sharedStrings.xml><?xml version="1.0" encoding="utf-8"?>
<sst xmlns="http://schemas.openxmlformats.org/spreadsheetml/2006/main" count="3093" uniqueCount="1334">
  <si>
    <t>Total Cost</t>
  </si>
  <si>
    <t>Contractor</t>
  </si>
  <si>
    <t>Total:</t>
  </si>
  <si>
    <t>Hourly Rate</t>
  </si>
  <si>
    <t>Equipment</t>
  </si>
  <si>
    <t>Cost Code</t>
  </si>
  <si>
    <t>Rate</t>
  </si>
  <si>
    <t>Total</t>
  </si>
  <si>
    <t>OT</t>
  </si>
  <si>
    <t>ST</t>
  </si>
  <si>
    <t>Total Hours</t>
  </si>
  <si>
    <t>Claimed Fringe Rate</t>
  </si>
  <si>
    <t>FA Operator</t>
  </si>
  <si>
    <t>Title:</t>
  </si>
  <si>
    <t>Status:</t>
  </si>
  <si>
    <t>Rate with FB</t>
  </si>
  <si>
    <t>Full Time</t>
  </si>
  <si>
    <t>ST =</t>
  </si>
  <si>
    <t>OT =</t>
  </si>
  <si>
    <t>Straight Time</t>
  </si>
  <si>
    <t>Overtime</t>
  </si>
  <si>
    <t>Force Account Equipment</t>
  </si>
  <si>
    <t>Materials</t>
  </si>
  <si>
    <t>Contracts</t>
  </si>
  <si>
    <t>Contract Summary Record</t>
  </si>
  <si>
    <t>Invoice #</t>
  </si>
  <si>
    <t>Notes</t>
  </si>
  <si>
    <t>Make</t>
  </si>
  <si>
    <t>Model</t>
  </si>
  <si>
    <t>HP</t>
  </si>
  <si>
    <t>Capacity Size</t>
  </si>
  <si>
    <t>Vendor</t>
  </si>
  <si>
    <t>Description</t>
  </si>
  <si>
    <t>Claim Amount</t>
  </si>
  <si>
    <t>Force Account Labor Record</t>
  </si>
  <si>
    <t>Direct Administrative Costs</t>
  </si>
  <si>
    <t>Title</t>
  </si>
  <si>
    <t>Hours</t>
  </si>
  <si>
    <t>Labor Summary</t>
  </si>
  <si>
    <t>Equipment Summary</t>
  </si>
  <si>
    <t>Labor Subtotal:</t>
  </si>
  <si>
    <t>Hours or Miles</t>
  </si>
  <si>
    <t>Equipment Subtotal:</t>
  </si>
  <si>
    <t>Materials Summary</t>
  </si>
  <si>
    <t>Quantity</t>
  </si>
  <si>
    <t>Unit Price</t>
  </si>
  <si>
    <t>Materials Subtotal:</t>
  </si>
  <si>
    <t>Direct Administrative Costs Total:</t>
  </si>
  <si>
    <t>Total 
Hours</t>
  </si>
  <si>
    <t>Employee Name</t>
  </si>
  <si>
    <t>Dates Work Performed</t>
  </si>
  <si>
    <t>Invoice 
Amt</t>
  </si>
  <si>
    <t>Amt 
Claimed</t>
  </si>
  <si>
    <t>Equip #</t>
  </si>
  <si>
    <t>File Name</t>
  </si>
  <si>
    <t>TOTAL</t>
  </si>
  <si>
    <t>Name</t>
  </si>
  <si>
    <t>Force Account Labor ST time</t>
  </si>
  <si>
    <t xml:space="preserve">Work Performed </t>
  </si>
  <si>
    <t>Item/description</t>
  </si>
  <si>
    <t xml:space="preserve">
              Quantity
            </t>
  </si>
  <si>
    <t xml:space="preserve">
              LineNumber
            </t>
  </si>
  <si>
    <t xml:space="preserve">
              Line Source
            </t>
  </si>
  <si>
    <t xml:space="preserve">
              SubContracted Ind.
            </t>
  </si>
  <si>
    <t xml:space="preserve">
              Description
            </t>
  </si>
  <si>
    <t xml:space="preserve">
              Crew
            </t>
  </si>
  <si>
    <t xml:space="preserve">
              Daily Output
            </t>
  </si>
  <si>
    <t xml:space="preserve">
              Labor Hours
            </t>
  </si>
  <si>
    <t xml:space="preserve">
              Unit
            </t>
  </si>
  <si>
    <t xml:space="preserve">
              Material
            </t>
  </si>
  <si>
    <t xml:space="preserve">
              Labor
            </t>
  </si>
  <si>
    <t xml:space="preserve">
              Equipment
            </t>
  </si>
  <si>
    <t xml:space="preserve">
              Total
            </t>
  </si>
  <si>
    <t xml:space="preserve">
              Ext. Mat.
            </t>
  </si>
  <si>
    <t xml:space="preserve">
              Ext. Labor
            </t>
  </si>
  <si>
    <t xml:space="preserve">
              Ext. Equip.
            </t>
  </si>
  <si>
    <t xml:space="preserve">
              Ext. Total
            </t>
  </si>
  <si>
    <t xml:space="preserve">
              Mat. O&amp;P
            </t>
  </si>
  <si>
    <t xml:space="preserve">
              Labor O&amp;P
            </t>
  </si>
  <si>
    <t xml:space="preserve">
              Equip. O&amp;P
            </t>
  </si>
  <si>
    <t xml:space="preserve">
              Total O&amp;P
            </t>
  </si>
  <si>
    <t xml:space="preserve">
              Ext. Mat. O&amp;P
            </t>
  </si>
  <si>
    <t xml:space="preserve">
              Ext. Labor O&amp;P
            </t>
  </si>
  <si>
    <t xml:space="preserve">
              Ext. Equip. O&amp;P
            </t>
  </si>
  <si>
    <t xml:space="preserve">
              Ext. Total O&amp;P
            </t>
  </si>
  <si>
    <t xml:space="preserve">
              Labor Type
            </t>
  </si>
  <si>
    <t xml:space="preserve">
              Data Release
            </t>
  </si>
  <si>
    <t xml:space="preserve">
              CCI Location
            </t>
  </si>
  <si>
    <t xml:space="preserve">
              Notes
            </t>
  </si>
  <si>
    <t xml:space="preserve">DI </t>
  </si>
  <si>
    <t>Rental Equipment</t>
  </si>
  <si>
    <t>Rental Equipment Summary</t>
  </si>
  <si>
    <t>Copy Insert</t>
  </si>
  <si>
    <t>OT hours</t>
  </si>
  <si>
    <t>ST hours</t>
  </si>
  <si>
    <t>WORK TO BE COMPLETED</t>
  </si>
  <si>
    <t>Force Account Labor OT time</t>
  </si>
  <si>
    <t>FEMA Estimate</t>
  </si>
  <si>
    <t>Applicants Estimate</t>
  </si>
  <si>
    <t>COMPLETED WORK</t>
  </si>
  <si>
    <t xml:space="preserve">Applicant Estimate </t>
  </si>
  <si>
    <t>FEMA Validation</t>
  </si>
  <si>
    <t>DOT</t>
  </si>
  <si>
    <t>Unit</t>
  </si>
  <si>
    <t>Price</t>
  </si>
  <si>
    <t>Qty needed</t>
  </si>
  <si>
    <t>Total Price</t>
  </si>
  <si>
    <t>Work to be completed Total</t>
  </si>
  <si>
    <t>Contractor/Vendor</t>
  </si>
  <si>
    <t>ST Hrs</t>
  </si>
  <si>
    <t xml:space="preserve">OT Hrs </t>
  </si>
  <si>
    <t>Eligible Total:</t>
  </si>
  <si>
    <t>Claimed Total</t>
  </si>
  <si>
    <t>FEMA Region Repsonse</t>
  </si>
  <si>
    <t>Applicant Response</t>
  </si>
  <si>
    <t>QTY</t>
  </si>
  <si>
    <t>Withdrawn/Ineligible Equipment</t>
  </si>
  <si>
    <t>Withdrawn/ineligible Labor</t>
  </si>
  <si>
    <t>Withdrawn/
Ineligible Total</t>
  </si>
  <si>
    <t>These costs were withdrawn by the applicant due to ineligibility</t>
  </si>
  <si>
    <t>Total Estimated/Claimed Cost</t>
  </si>
  <si>
    <t>Total Withdrawn/Ineligible Cost</t>
  </si>
  <si>
    <t>Total Estimated/Eligible Cost</t>
  </si>
  <si>
    <t>Invoice Date</t>
  </si>
  <si>
    <t>OT 2</t>
  </si>
  <si>
    <t>OT2</t>
  </si>
  <si>
    <t>Force Account Labor OT 2 time</t>
  </si>
  <si>
    <t>OT 2 hours</t>
  </si>
  <si>
    <t>OT2 Hrs</t>
  </si>
  <si>
    <t>Status</t>
  </si>
  <si>
    <t>Part Time</t>
  </si>
  <si>
    <t>FEMA Review 
Eligible
Y/N</t>
  </si>
  <si>
    <t>ST Hrs Eligible</t>
  </si>
  <si>
    <t>OT Hrs Eligible</t>
  </si>
  <si>
    <t>OT 2 Hrs Eligible</t>
  </si>
  <si>
    <t>ST Hrs Ineligible</t>
  </si>
  <si>
    <t>OT Hrs Ineligible</t>
  </si>
  <si>
    <t>OT 2 Hrs Ineligible</t>
  </si>
  <si>
    <t>ST Hrs Total</t>
  </si>
  <si>
    <t>OT Hrs Total</t>
  </si>
  <si>
    <t>OT 2 Hrs Total</t>
  </si>
  <si>
    <t>ST Total</t>
  </si>
  <si>
    <t>OT Total</t>
  </si>
  <si>
    <t>OT 2 Total</t>
  </si>
  <si>
    <t>Y</t>
  </si>
  <si>
    <t>N</t>
  </si>
  <si>
    <t>Summary of Total Hours &amp; Cost; Eligible or Ineligible</t>
  </si>
  <si>
    <t>Technician</t>
  </si>
  <si>
    <t>Type</t>
  </si>
  <si>
    <t>Insert extra Columns before this Column</t>
  </si>
  <si>
    <t>Total  Costs</t>
  </si>
  <si>
    <t>Total Eligible Hours</t>
  </si>
  <si>
    <t>Total Eligible Cost</t>
  </si>
  <si>
    <t>Total Ineligible Hours</t>
  </si>
  <si>
    <t>Total Ineligible Cost</t>
  </si>
  <si>
    <t>Enter Start Date Col. K</t>
  </si>
  <si>
    <t>insert extra columns before this column</t>
  </si>
  <si>
    <t xml:space="preserve"> </t>
  </si>
  <si>
    <t>FEMA Code ID</t>
  </si>
  <si>
    <t>Equipment Description</t>
  </si>
  <si>
    <t>Specifications</t>
  </si>
  <si>
    <t>Size</t>
  </si>
  <si>
    <t>2019 Rates</t>
  </si>
  <si>
    <t xml:space="preserve">The rates on this Schedule of Equipment Rates are for applicant-owned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all maintenance, field repairs, fuel, lubricants, tires, OSHA equipment and other costs incidental to operation. Standby equipment costs are not eligible.
Equipment must be in actual operation performing eligible work in order for reimbursement to be eligible. LABOR COSTS OF OPERATOR ARE NOT INCLUDED in the rates and should be approved separately from equipment costs.
Information regarding the use of the Schedule is contained in 44 CFR § 206.228 Allowable Costs. Rates for equipment not listed will be furnished by FEMA upon request. Any appeals shall be in accordance with 44 CFR § 206.206 Appeals.
</t>
  </si>
  <si>
    <r>
      <rPr>
        <sz val="11"/>
        <rFont val="Calibri"/>
        <family val="2"/>
      </rPr>
      <t>Jet Ski</t>
    </r>
  </si>
  <si>
    <r>
      <rPr>
        <sz val="11"/>
        <rFont val="Calibri"/>
        <family val="2"/>
      </rPr>
      <t>Deere 450J LT</t>
    </r>
  </si>
  <si>
    <r>
      <rPr>
        <sz val="11"/>
        <rFont val="Calibri"/>
        <family val="2"/>
      </rPr>
      <t>Generator Heavy Duty</t>
    </r>
  </si>
  <si>
    <r>
      <rPr>
        <sz val="11"/>
        <rFont val="Calibri"/>
        <family val="2"/>
      </rPr>
      <t>2000KW</t>
    </r>
  </si>
  <si>
    <r>
      <rPr>
        <sz val="11"/>
        <rFont val="Calibri"/>
        <family val="2"/>
      </rPr>
      <t>Open</t>
    </r>
  </si>
  <si>
    <r>
      <rPr>
        <sz val="11"/>
        <rFont val="Calibri"/>
        <family val="2"/>
      </rPr>
      <t>Passenger Transportation</t>
    </r>
  </si>
  <si>
    <r>
      <rPr>
        <sz val="11"/>
        <rFont val="Calibri"/>
        <family val="2"/>
      </rPr>
      <t>Hour</t>
    </r>
  </si>
  <si>
    <t>Force Account Fringe Benefit Calculator</t>
  </si>
  <si>
    <t>TOTAL PAYROLL</t>
  </si>
  <si>
    <t xml:space="preserve">Value </t>
  </si>
  <si>
    <t>Regular Time %</t>
  </si>
  <si>
    <t>Overtime %</t>
  </si>
  <si>
    <t>Average No. of Days per Year</t>
  </si>
  <si>
    <t>Holidays</t>
  </si>
  <si>
    <t>Vaction Days</t>
  </si>
  <si>
    <t>Sick Days</t>
  </si>
  <si>
    <t>Social Security</t>
  </si>
  <si>
    <t>Medicare</t>
  </si>
  <si>
    <t>(Annual Premium for Dept./Municipality)</t>
  </si>
  <si>
    <t xml:space="preserve">Unemployment </t>
  </si>
  <si>
    <t xml:space="preserve">Worker's Comp </t>
  </si>
  <si>
    <t>Retirement</t>
  </si>
  <si>
    <t>Health Benefits</t>
  </si>
  <si>
    <t>Life Insurance Benefits</t>
  </si>
  <si>
    <t>Other Annualized Payroll Costs Paid by Employer
 (Describe)</t>
  </si>
  <si>
    <t>(Enter Description Here)</t>
  </si>
  <si>
    <t>.</t>
  </si>
  <si>
    <t>The undersigned certifies that the information on this sheet is complete and accurate and was obtained from records that are available for audit.</t>
  </si>
  <si>
    <t>CERTIFIED</t>
  </si>
  <si>
    <t>DATE</t>
  </si>
  <si>
    <t>Name: 
Enter in Green Cell</t>
  </si>
  <si>
    <t>OT 1.5</t>
  </si>
  <si>
    <t>Explanation of OT worked</t>
  </si>
  <si>
    <t>Enter Start date this column</t>
  </si>
  <si>
    <t xml:space="preserve">Disaster #: </t>
  </si>
  <si>
    <t>Supplies &amp; Materials Summary Record</t>
  </si>
  <si>
    <t>Titles</t>
  </si>
  <si>
    <t xml:space="preserve">Operator </t>
  </si>
  <si>
    <t>Paramedic</t>
  </si>
  <si>
    <t>Firefighter</t>
  </si>
  <si>
    <t>Patrol Officer</t>
  </si>
  <si>
    <t>Operations</t>
  </si>
  <si>
    <t>Status:
Select From List</t>
  </si>
  <si>
    <t>Title:
Select From List</t>
  </si>
  <si>
    <t>Material Description</t>
  </si>
  <si>
    <t>Material Source</t>
  </si>
  <si>
    <t>Purchased</t>
  </si>
  <si>
    <t>Stockpile</t>
  </si>
  <si>
    <t>See Narratives Tab</t>
  </si>
  <si>
    <t>Narrative Key</t>
  </si>
  <si>
    <t>A</t>
  </si>
  <si>
    <t>B</t>
  </si>
  <si>
    <t>C</t>
  </si>
  <si>
    <t>D</t>
  </si>
  <si>
    <t>E</t>
  </si>
  <si>
    <t>F</t>
  </si>
  <si>
    <t>G</t>
  </si>
  <si>
    <t>H</t>
  </si>
  <si>
    <t>I</t>
  </si>
  <si>
    <t>J</t>
  </si>
  <si>
    <t>K</t>
  </si>
  <si>
    <t>L</t>
  </si>
  <si>
    <t>M</t>
  </si>
  <si>
    <t>O</t>
  </si>
  <si>
    <t>P</t>
  </si>
  <si>
    <t>Q</t>
  </si>
  <si>
    <t>R</t>
  </si>
  <si>
    <t>S</t>
  </si>
  <si>
    <t>T</t>
  </si>
  <si>
    <t>U</t>
  </si>
  <si>
    <t>V</t>
  </si>
  <si>
    <t>W</t>
  </si>
  <si>
    <t>X</t>
  </si>
  <si>
    <t>Z</t>
  </si>
  <si>
    <t>NARRATIVE</t>
  </si>
  <si>
    <t>Temporary / Per Diem</t>
  </si>
  <si>
    <t>Temporary / Contract</t>
  </si>
  <si>
    <r>
      <t>Applicant:</t>
    </r>
    <r>
      <rPr>
        <b/>
        <sz val="11"/>
        <color theme="1"/>
        <rFont val="Calibri"/>
        <family val="2"/>
        <scheme val="minor"/>
      </rPr>
      <t xml:space="preserve"> </t>
    </r>
  </si>
  <si>
    <r>
      <t>Project #:</t>
    </r>
    <r>
      <rPr>
        <sz val="11"/>
        <color theme="1"/>
        <rFont val="Calibri"/>
        <family val="2"/>
        <scheme val="minor"/>
      </rPr>
      <t xml:space="preserve"> </t>
    </r>
  </si>
  <si>
    <t>Date of Invoice</t>
  </si>
  <si>
    <t>Supplies-Materials Date of Use</t>
  </si>
  <si>
    <t xml:space="preserve">Project Dates:  </t>
  </si>
  <si>
    <r>
      <rPr>
        <b/>
        <u/>
        <sz val="11"/>
        <color theme="1"/>
        <rFont val="Calibri"/>
        <family val="2"/>
        <scheme val="minor"/>
      </rPr>
      <t>Disaster Activity</t>
    </r>
    <r>
      <rPr>
        <b/>
        <sz val="11"/>
        <color theme="1"/>
        <rFont val="Calibri"/>
        <family val="2"/>
        <scheme val="minor"/>
      </rPr>
      <t xml:space="preserve">:  </t>
    </r>
  </si>
  <si>
    <t>THESE RATES ARE APPLICABLE TO MAJOR DISASTERS AND EMERGENCIES DECLARED BY THE PRESIDENT ON OR AFTER SEPTMBER 15, 2021.</t>
  </si>
  <si>
    <t>Schedule of Equipment Rates
September 15, 2021</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</si>
  <si>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</si>
  <si>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</si>
  <si>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</si>
  <si>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</si>
  <si>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</si>
  <si>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</si>
  <si>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</si>
  <si>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</si>
  <si>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</si>
  <si>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</si>
  <si>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</si>
  <si>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</si>
  <si>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</si>
  <si>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</si>
  <si>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</si>
  <si>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</si>
  <si>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</si>
  <si>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</si>
  <si>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</si>
  <si>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</si>
  <si>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</si>
  <si>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</si>
  <si>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</si>
  <si>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</si>
  <si>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</si>
  <si>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</si>
  <si>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</si>
  <si>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</si>
  <si>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</si>
  <si>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</si>
  <si>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</si>
  <si>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</si>
  <si>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</si>
  <si>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</si>
  <si>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</si>
  <si>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</si>
  <si>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</si>
  <si>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</si>
  <si>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</si>
  <si>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</si>
  <si>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</si>
  <si>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</si>
  <si>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</si>
  <si>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</si>
  <si>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</si>
  <si>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</si>
  <si>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</si>
  <si>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</si>
  <si>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</si>
  <si>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</si>
  <si>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</si>
  <si>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</si>
  <si>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</si>
  <si>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8064-1</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</si>
  <si>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</si>
  <si>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</si>
  <si>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</si>
  <si>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</si>
  <si>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</si>
  <si>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</si>
  <si>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</si>
  <si>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</si>
  <si>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</si>
  <si>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</si>
  <si>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</si>
  <si>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</si>
  <si>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8067-1</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</si>
  <si>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</si>
  <si>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</si>
  <si>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</si>
  <si>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</si>
  <si>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</si>
  <si>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</si>
  <si>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8068-1</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</si>
  <si>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</si>
  <si>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</si>
  <si>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8068-2</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</si>
  <si>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</si>
  <si>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</si>
  <si>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</si>
  <si>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</si>
  <si>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</si>
  <si>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</si>
  <si>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</si>
  <si>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</si>
  <si>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</si>
  <si>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</si>
  <si>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</si>
  <si>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</si>
  <si>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</si>
  <si>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</si>
  <si>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</si>
  <si>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</si>
  <si>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</si>
  <si>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</si>
  <si>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</si>
  <si>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</si>
  <si>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</si>
  <si>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</si>
  <si>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</si>
  <si>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</si>
  <si>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</si>
  <si>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</si>
  <si>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</si>
  <si>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</si>
  <si>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</si>
  <si>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</si>
  <si>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8079-1</t>
    </r>
  </si>
  <si>
    <r>
      <rPr>
        <sz val="11"/>
        <rFont val="Calibri"/>
        <family val="2"/>
      </rPr>
      <t>MRPA with 6-Tires</t>
    </r>
  </si>
  <si>
    <r>
      <rPr>
        <sz val="11"/>
        <rFont val="Calibri"/>
        <family val="2"/>
      </rPr>
      <t>8079-2</t>
    </r>
  </si>
  <si>
    <r>
      <rPr>
        <sz val="11"/>
        <rFont val="Calibri"/>
        <family val="2"/>
      </rPr>
      <t xml:space="preserve">MRAP- BAE CAIMAN II
</t>
    </r>
    <r>
      <rPr>
        <sz val="11"/>
        <rFont val="Calibri"/>
        <family val="2"/>
      </rPr>
      <t>Model</t>
    </r>
  </si>
  <si>
    <r>
      <rPr>
        <sz val="11"/>
        <rFont val="Calibri"/>
        <family val="2"/>
      </rPr>
      <t xml:space="preserve">Police Armored
</t>
    </r>
    <r>
      <rPr>
        <sz val="11"/>
        <rFont val="Calibri"/>
        <family val="2"/>
      </rPr>
      <t>Rescue/SWAT 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</si>
  <si>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</si>
  <si>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</si>
  <si>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</si>
  <si>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</si>
  <si>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</si>
  <si>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</si>
  <si>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</si>
  <si>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</si>
  <si>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</si>
  <si>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</si>
  <si>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</si>
  <si>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</si>
  <si>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</si>
  <si>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</si>
  <si>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</si>
  <si>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</si>
  <si>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</si>
  <si>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</si>
  <si>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</si>
  <si>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</si>
  <si>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</si>
  <si>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</si>
  <si>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</si>
  <si>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</si>
  <si>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</si>
  <si>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</si>
  <si>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</si>
  <si>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</si>
  <si>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</si>
  <si>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</si>
  <si>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</si>
  <si>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</si>
  <si>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</si>
  <si>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</si>
  <si>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</si>
  <si>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</si>
  <si>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</si>
  <si>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</si>
  <si>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</si>
  <si>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</si>
  <si>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</si>
  <si>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</si>
  <si>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</si>
  <si>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</si>
  <si>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</si>
  <si>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</si>
  <si>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</si>
  <si>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</si>
  <si>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</si>
  <si>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</si>
  <si>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</si>
  <si>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</si>
  <si>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</si>
  <si>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</si>
  <si>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</si>
  <si>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</si>
  <si>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</si>
  <si>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</si>
  <si>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</si>
  <si>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</si>
  <si>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</si>
  <si>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</si>
  <si>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</si>
  <si>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</si>
  <si>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</si>
  <si>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</si>
  <si>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</si>
  <si>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</si>
  <si>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</si>
  <si>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</si>
  <si>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</si>
  <si>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</si>
  <si>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</si>
  <si>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</si>
  <si>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</si>
  <si>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</si>
  <si>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</si>
  <si>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</si>
  <si>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</si>
  <si>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</si>
  <si>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</si>
  <si>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</si>
  <si>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</si>
  <si>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</si>
  <si>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</si>
  <si>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</si>
  <si>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</si>
  <si>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</si>
  <si>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</si>
  <si>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
    </r>
    <r>
      <rPr>
        <sz val="11"/>
        <rFont val="Calibri"/>
        <family val="2"/>
      </rPr>
      <t>total rate</t>
    </r>
  </si>
  <si>
    <r>
      <rPr>
        <sz val="11"/>
        <rFont val="Calibri"/>
        <family val="2"/>
      </rPr>
      <t>Broom, Pavement, Pull</t>
    </r>
  </si>
  <si>
    <r>
      <rPr>
        <sz val="11"/>
        <rFont val="Calibri"/>
        <family val="2"/>
      </rPr>
      <t>84 In</t>
    </r>
  </si>
  <si>
    <r>
      <rPr>
        <sz val="11"/>
        <rFont val="Calibri"/>
        <family val="2"/>
      </rPr>
      <t>to 20</t>
    </r>
  </si>
  <si>
    <r>
      <rPr>
        <sz val="11"/>
        <rFont val="Calibri"/>
        <family val="2"/>
      </rPr>
      <t xml:space="preserve">Add Prime Mover cost for total
</t>
    </r>
    <r>
      <rPr>
        <sz val="11"/>
        <rFont val="Calibri"/>
        <family val="2"/>
      </rPr>
      <t>rate</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</si>
  <si>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</si>
  <si>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</si>
  <si>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</si>
  <si>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</si>
  <si>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</si>
  <si>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</si>
  <si>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</si>
  <si>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8183-1</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</si>
  <si>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</si>
  <si>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</si>
  <si>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</si>
  <si>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</si>
  <si>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</si>
  <si>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</si>
  <si>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</si>
  <si>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</si>
  <si>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</si>
  <si>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</si>
  <si>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</si>
  <si>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</si>
  <si>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</si>
  <si>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</si>
  <si>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</si>
  <si>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</si>
  <si>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</si>
  <si>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</si>
  <si>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</si>
  <si>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</si>
  <si>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</si>
  <si>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</si>
  <si>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</si>
  <si>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</si>
  <si>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</si>
  <si>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</si>
  <si>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</si>
  <si>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</si>
  <si>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</si>
  <si>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</si>
  <si>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</si>
  <si>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</si>
  <si>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</si>
  <si>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</si>
  <si>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</si>
  <si>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</si>
  <si>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</si>
  <si>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</si>
  <si>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</si>
  <si>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</si>
  <si>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</si>
  <si>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</si>
  <si>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</si>
  <si>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</si>
  <si>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</si>
  <si>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</si>
  <si>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t>
    </r>
    <r>
      <rPr>
        <sz val="11"/>
        <rFont val="Calibri"/>
        <family val="2"/>
      </rPr>
      <t>Buck Saw 50 inch 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</si>
  <si>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</si>
  <si>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</si>
  <si>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</si>
  <si>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</si>
  <si>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</si>
  <si>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</si>
  <si>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</si>
  <si>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</si>
  <si>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</si>
  <si>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</si>
  <si>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</si>
  <si>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</si>
  <si>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</si>
  <si>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Compactor -2-Ton Pavement Roller</t>
    </r>
  </si>
  <si>
    <r>
      <rPr>
        <sz val="11"/>
        <rFont val="Calibri"/>
        <family val="2"/>
      </rPr>
      <t xml:space="preserve">Single Drum
</t>
    </r>
    <r>
      <rPr>
        <sz val="11"/>
        <rFont val="Calibri"/>
        <family val="2"/>
      </rPr>
      <t>Vibratoty 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</si>
  <si>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</si>
  <si>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</si>
  <si>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</si>
  <si>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</si>
  <si>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</si>
  <si>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</si>
  <si>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</si>
  <si>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</si>
  <si>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</si>
  <si>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</si>
  <si>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</si>
  <si>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</si>
  <si>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</si>
  <si>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</si>
  <si>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</si>
  <si>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</si>
  <si>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</si>
  <si>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</si>
  <si>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</si>
  <si>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</si>
  <si>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</si>
  <si>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</si>
  <si>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</si>
  <si>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</si>
  <si>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</si>
  <si>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</si>
  <si>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t>
    </r>
    <r>
      <rPr>
        <sz val="11"/>
        <rFont val="Calibri"/>
        <family val="2"/>
      </rPr>
      <t xml:space="preserve">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</si>
  <si>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</si>
  <si>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</si>
  <si>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</si>
  <si>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</si>
  <si>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</si>
  <si>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</si>
  <si>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</si>
  <si>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</si>
  <si>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</si>
  <si>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t>
    </r>
    <r>
      <rPr>
        <sz val="11"/>
        <rFont val="Calibri"/>
        <family val="2"/>
      </rPr>
      <t xml:space="preserve">include
</t>
    </r>
    <r>
      <rPr>
        <sz val="11"/>
        <rFont val="Calibri"/>
        <family val="2"/>
      </rPr>
      <t>Clamshell &amp; Dragline</t>
    </r>
  </si>
  <si>
    <r>
      <rPr>
        <sz val="11"/>
        <rFont val="Calibri"/>
        <family val="2"/>
      </rPr>
      <t>2.5 CY</t>
    </r>
  </si>
  <si>
    <r>
      <rPr>
        <sz val="11"/>
        <rFont val="Calibri"/>
        <family val="2"/>
      </rPr>
      <t xml:space="preserve">Includes teeth. Does not include
</t>
    </r>
    <r>
      <rPr>
        <sz val="11"/>
        <rFont val="Calibri"/>
        <family val="2"/>
      </rPr>
      <t>Clamshell &amp; Dragline</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</si>
  <si>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</si>
  <si>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</si>
  <si>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</si>
  <si>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</si>
  <si>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</si>
  <si>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</si>
  <si>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</si>
  <si>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</si>
  <si>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</si>
  <si>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</si>
  <si>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</si>
  <si>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</si>
  <si>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</si>
  <si>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</si>
  <si>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</si>
  <si>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</si>
  <si>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</si>
  <si>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</si>
  <si>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</si>
  <si>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</si>
  <si>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</si>
  <si>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</si>
  <si>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</si>
  <si>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</si>
  <si>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</si>
  <si>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</si>
  <si>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</si>
  <si>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</si>
  <si>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</si>
  <si>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</si>
  <si>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</si>
  <si>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</si>
  <si>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</si>
  <si>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</si>
  <si>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</si>
  <si>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</si>
  <si>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</si>
  <si>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</si>
  <si>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</si>
  <si>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</si>
  <si>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</si>
  <si>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</si>
  <si>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</si>
  <si>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</si>
  <si>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</si>
  <si>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</si>
  <si>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</si>
  <si>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</si>
  <si>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</si>
  <si>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</si>
  <si>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8311-1</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</si>
  <si>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</si>
  <si>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</si>
  <si>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</si>
  <si>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</si>
  <si>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</si>
  <si>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</si>
  <si>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</si>
  <si>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</si>
  <si>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8317-1</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</si>
  <si>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</si>
  <si>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</si>
  <si>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</si>
  <si>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</si>
  <si>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</si>
  <si>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</si>
  <si>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</si>
  <si>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</si>
  <si>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</si>
  <si>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</si>
  <si>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</si>
  <si>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</si>
  <si>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</si>
  <si>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</si>
  <si>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</si>
  <si>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</si>
  <si>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</si>
  <si>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</si>
  <si>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8327-1</t>
    </r>
  </si>
  <si>
    <r>
      <rPr>
        <sz val="11"/>
        <rFont val="Calibri"/>
        <family val="2"/>
      </rPr>
      <t>80 KW</t>
    </r>
  </si>
  <si>
    <r>
      <rPr>
        <sz val="11"/>
        <rFont val="Calibri"/>
        <family val="2"/>
      </rPr>
      <t>8327-2</t>
    </r>
  </si>
  <si>
    <r>
      <rPr>
        <sz val="11"/>
        <rFont val="Calibri"/>
        <family val="2"/>
      </rPr>
      <t>SOLAR/GAS Turbine Generator-Taurus 70</t>
    </r>
  </si>
  <si>
    <r>
      <rPr>
        <sz val="11"/>
        <rFont val="Calibri"/>
        <family val="2"/>
      </rPr>
      <t xml:space="preserve">7-Megawatts
</t>
    </r>
    <r>
      <rPr>
        <sz val="11"/>
        <rFont val="Calibri"/>
        <family val="2"/>
      </rPr>
      <t>Solar, 3- Megawatts Stean Turbine</t>
    </r>
  </si>
  <si>
    <r>
      <rPr>
        <sz val="11"/>
        <rFont val="Calibri"/>
        <family val="2"/>
      </rPr>
      <t>7000 KW</t>
    </r>
  </si>
  <si>
    <r>
      <rPr>
        <sz val="11"/>
        <rFont val="Calibri"/>
        <family val="2"/>
      </rPr>
      <t xml:space="preserve">12470- Volts to Micro
</t>
    </r>
    <r>
      <rPr>
        <sz val="11"/>
        <rFont val="Calibri"/>
        <family val="2"/>
      </rPr>
      <t>grid, or 115000 Volts to City Utility, When operated with gas</t>
    </r>
  </si>
  <si>
    <r>
      <rPr>
        <sz val="11"/>
        <rFont val="Calibri"/>
        <family val="2"/>
      </rPr>
      <t>8327-3</t>
    </r>
  </si>
  <si>
    <r>
      <rPr>
        <sz val="11"/>
        <rFont val="Calibri"/>
        <family val="2"/>
      </rPr>
      <t>7001 KW</t>
    </r>
  </si>
  <si>
    <r>
      <rPr>
        <sz val="11"/>
        <rFont val="Calibri"/>
        <family val="2"/>
      </rPr>
      <t xml:space="preserve">12470- Volts to Micro
</t>
    </r>
    <r>
      <rPr>
        <sz val="11"/>
        <rFont val="Calibri"/>
        <family val="2"/>
      </rPr>
      <t>grid, or 115000 Volts to City Utility, When operated with Solar</t>
    </r>
  </si>
  <si>
    <r>
      <rPr>
        <sz val="11"/>
        <rFont val="Calibri"/>
        <family val="2"/>
      </rPr>
      <t>900 KW</t>
    </r>
  </si>
  <si>
    <r>
      <rPr>
        <sz val="11"/>
        <rFont val="Calibri"/>
        <family val="2"/>
      </rPr>
      <t>8328-1</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</si>
  <si>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</si>
  <si>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</si>
  <si>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</si>
  <si>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</si>
  <si>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</si>
  <si>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</si>
  <si>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14 Ft</t>
    </r>
  </si>
  <si>
    <r>
      <rPr>
        <sz val="11"/>
        <rFont val="Calibri"/>
        <family val="2"/>
      </rPr>
      <t>to 225</t>
    </r>
  </si>
  <si>
    <r>
      <rPr>
        <sz val="11"/>
        <rFont val="Calibri"/>
        <family val="2"/>
      </rPr>
      <t xml:space="preserve">Includes Rigid and Articulate
</t>
    </r>
    <r>
      <rPr>
        <sz val="11"/>
        <rFont val="Calibri"/>
        <family val="2"/>
      </rPr>
      <t>equipment.</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</si>
  <si>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</si>
  <si>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</si>
  <si>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</si>
  <si>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</si>
  <si>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t>
    </r>
    <r>
      <rPr>
        <sz val="11"/>
        <rFont val="Calibri"/>
        <family val="2"/>
      </rPr>
      <t>Includes couplings.</t>
    </r>
  </si>
  <si>
    <r>
      <rPr>
        <sz val="11"/>
        <rFont val="Calibri"/>
        <family val="2"/>
      </rPr>
      <t>4 In</t>
    </r>
  </si>
  <si>
    <r>
      <rPr>
        <sz val="11"/>
        <rFont val="Calibri"/>
        <family val="2"/>
      </rPr>
      <t>8 In</t>
    </r>
  </si>
  <si>
    <r>
      <rPr>
        <sz val="11"/>
        <rFont val="Calibri"/>
        <family val="2"/>
      </rPr>
      <t>Hose, Suction</t>
    </r>
  </si>
  <si>
    <r>
      <rPr>
        <sz val="11"/>
        <rFont val="Calibri"/>
        <family val="2"/>
      </rPr>
      <t xml:space="preserve">Per 25 foot length. Includes
</t>
    </r>
    <r>
      <rPr>
        <sz val="11"/>
        <rFont val="Calibri"/>
        <family val="2"/>
      </rPr>
      <t>couplings.</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</si>
  <si>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</si>
  <si>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</si>
  <si>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</si>
  <si>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</si>
  <si>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</si>
  <si>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</si>
  <si>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</si>
  <si>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</si>
  <si>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</si>
  <si>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</si>
  <si>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</si>
  <si>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</si>
  <si>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</si>
  <si>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</si>
  <si>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</si>
  <si>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</si>
  <si>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</si>
  <si>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</si>
  <si>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</si>
  <si>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</si>
  <si>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</si>
  <si>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</si>
  <si>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</si>
  <si>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</si>
  <si>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</si>
  <si>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</si>
  <si>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</si>
  <si>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</si>
  <si>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</si>
  <si>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</si>
  <si>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</si>
  <si>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</si>
  <si>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</si>
  <si>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</si>
  <si>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</si>
  <si>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</si>
  <si>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</si>
  <si>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</si>
  <si>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</si>
  <si>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</si>
  <si>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</si>
  <si>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</si>
  <si>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</si>
  <si>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</si>
  <si>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</si>
  <si>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</si>
  <si>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</si>
  <si>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</si>
  <si>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</si>
  <si>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</si>
  <si>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</si>
  <si>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</si>
  <si>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</si>
  <si>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</si>
  <si>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</si>
  <si>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</si>
  <si>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</si>
  <si>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</si>
  <si>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</si>
  <si>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</si>
  <si>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</si>
  <si>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</si>
  <si>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</si>
  <si>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</si>
  <si>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</si>
  <si>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</si>
  <si>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</si>
  <si>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</si>
  <si>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</si>
  <si>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</si>
  <si>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</si>
  <si>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</si>
  <si>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</si>
  <si>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</si>
  <si>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</si>
  <si>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</si>
  <si>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</si>
  <si>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</si>
  <si>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</si>
  <si>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</si>
  <si>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</si>
  <si>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</si>
  <si>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</si>
  <si>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</si>
  <si>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</si>
  <si>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</si>
  <si>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</si>
  <si>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</si>
  <si>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</si>
  <si>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</si>
  <si>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</si>
  <si>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</si>
  <si>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</si>
  <si>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</si>
  <si>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</si>
  <si>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</si>
  <si>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</si>
  <si>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</si>
  <si>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</si>
  <si>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</si>
  <si>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</si>
  <si>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</si>
  <si>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</si>
  <si>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</si>
  <si>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</si>
  <si>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</si>
  <si>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</si>
  <si>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</si>
  <si>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</si>
  <si>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</si>
  <si>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</si>
  <si>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</si>
  <si>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</si>
  <si>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</si>
  <si>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</si>
  <si>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</si>
  <si>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</si>
  <si>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</si>
  <si>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</si>
  <si>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</si>
  <si>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</si>
  <si>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</si>
  <si>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</si>
  <si>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</si>
  <si>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</si>
  <si>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</si>
  <si>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</si>
  <si>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8484-1</t>
    </r>
  </si>
  <si>
    <r>
      <rPr>
        <sz val="11"/>
        <rFont val="Calibri"/>
        <family val="2"/>
      </rPr>
      <t>Electric Motor</t>
    </r>
  </si>
  <si>
    <r>
      <rPr>
        <sz val="11"/>
        <rFont val="Calibri"/>
        <family val="2"/>
      </rPr>
      <t>8485-1</t>
    </r>
  </si>
  <si>
    <r>
      <rPr>
        <sz val="11"/>
        <rFont val="Calibri"/>
        <family val="2"/>
      </rPr>
      <t>8485-2</t>
    </r>
  </si>
  <si>
    <r>
      <rPr>
        <sz val="11"/>
        <rFont val="Calibri"/>
        <family val="2"/>
      </rPr>
      <t>8485-3</t>
    </r>
  </si>
  <si>
    <r>
      <rPr>
        <sz val="11"/>
        <rFont val="Calibri"/>
        <family val="2"/>
      </rPr>
      <t>110,000 gpm</t>
    </r>
  </si>
  <si>
    <r>
      <rPr>
        <sz val="11"/>
        <rFont val="Calibri"/>
        <family val="2"/>
      </rPr>
      <t>8485-4</t>
    </r>
  </si>
  <si>
    <r>
      <rPr>
        <sz val="11"/>
        <rFont val="Calibri"/>
        <family val="2"/>
      </rPr>
      <t>CAT-3606 Engine</t>
    </r>
  </si>
  <si>
    <r>
      <rPr>
        <sz val="11"/>
        <rFont val="Calibri"/>
        <family val="2"/>
      </rPr>
      <t>8485-5</t>
    </r>
  </si>
  <si>
    <r>
      <rPr>
        <sz val="11"/>
        <rFont val="Calibri"/>
        <family val="2"/>
      </rPr>
      <t>464,125 gpm</t>
    </r>
  </si>
  <si>
    <r>
      <rPr>
        <sz val="11"/>
        <rFont val="Calibri"/>
        <family val="2"/>
      </rPr>
      <t>8485-6</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</si>
  <si>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</si>
  <si>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</si>
  <si>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</si>
  <si>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</si>
  <si>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</si>
  <si>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</si>
  <si>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t>
    </r>
    <r>
      <rPr>
        <sz val="11"/>
        <rFont val="Calibri"/>
        <family val="2"/>
      </rPr>
      <t xml:space="preserve">for
</t>
    </r>
    <r>
      <rPr>
        <sz val="11"/>
        <rFont val="Calibri"/>
        <family val="2"/>
      </rPr>
      <t>total lift and truck rate</t>
    </r>
  </si>
  <si>
    <r>
      <rPr>
        <sz val="11"/>
        <rFont val="Calibri"/>
        <family val="2"/>
      </rPr>
      <t>61 Ft</t>
    </r>
  </si>
  <si>
    <r>
      <rPr>
        <sz val="11"/>
        <rFont val="Calibri"/>
        <family val="2"/>
      </rPr>
      <t xml:space="preserve">Add this rate to truck rate for
</t>
    </r>
    <r>
      <rPr>
        <sz val="11"/>
        <rFont val="Calibri"/>
        <family val="2"/>
      </rPr>
      <t>total lift and truck rate</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</si>
  <si>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</si>
  <si>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</si>
  <si>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</si>
  <si>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</si>
  <si>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</si>
  <si>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</si>
  <si>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</si>
  <si>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</si>
  <si>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</si>
  <si>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</si>
  <si>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</si>
  <si>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</si>
  <si>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</si>
  <si>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</si>
  <si>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</si>
  <si>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</si>
  <si>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</si>
  <si>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</si>
  <si>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</si>
  <si>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</si>
  <si>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</si>
  <si>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</si>
  <si>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</si>
  <si>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</si>
  <si>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</si>
  <si>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</si>
  <si>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</si>
  <si>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</si>
  <si>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</si>
  <si>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</si>
  <si>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</si>
  <si>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</si>
  <si>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</si>
  <si>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</si>
  <si>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</si>
  <si>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</si>
  <si>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</si>
  <si>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</si>
  <si>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</si>
  <si>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</si>
  <si>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</si>
  <si>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</si>
  <si>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</si>
  <si>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</si>
  <si>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</si>
  <si>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</si>
  <si>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</si>
  <si>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</si>
  <si>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</si>
  <si>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</si>
  <si>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</si>
  <si>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</si>
  <si>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</si>
  <si>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</si>
  <si>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</si>
  <si>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</si>
  <si>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</si>
  <si>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</si>
  <si>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</si>
  <si>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</si>
  <si>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</si>
  <si>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t>
    </r>
    <r>
      <rPr>
        <sz val="11"/>
        <rFont val="Calibri"/>
        <family val="2"/>
      </rPr>
      <t>Spreader/Snow 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</si>
  <si>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</si>
  <si>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</si>
  <si>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</si>
  <si>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</si>
  <si>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</si>
  <si>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</si>
  <si>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</si>
  <si>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</si>
  <si>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</si>
  <si>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</si>
  <si>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</si>
  <si>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</si>
  <si>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</si>
  <si>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8559-1</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</si>
  <si>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</si>
  <si>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</si>
  <si>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</si>
  <si>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</si>
  <si>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</si>
  <si>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</si>
  <si>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</si>
  <si>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8561-1</t>
    </r>
  </si>
  <si>
    <r>
      <rPr>
        <sz val="11"/>
        <rFont val="Calibri"/>
        <family val="2"/>
      </rPr>
      <t xml:space="preserve">MTE Snow
</t>
    </r>
    <r>
      <rPr>
        <sz val="11"/>
        <rFont val="Calibri"/>
        <family val="2"/>
      </rPr>
      <t>Mauler</t>
    </r>
  </si>
  <si>
    <r>
      <rPr>
        <sz val="11"/>
        <rFont val="Calibri"/>
        <family val="2"/>
      </rPr>
      <t>8561-2</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</si>
  <si>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</si>
  <si>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</si>
  <si>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</si>
  <si>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</si>
  <si>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</si>
  <si>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</si>
  <si>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</si>
  <si>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</si>
  <si>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</si>
  <si>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</si>
  <si>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</si>
  <si>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</si>
  <si>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</si>
  <si>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</si>
  <si>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</si>
  <si>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</si>
  <si>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</si>
  <si>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</si>
  <si>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</si>
  <si>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</si>
  <si>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</si>
  <si>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t>
    </r>
    <r>
      <rPr>
        <sz val="11"/>
        <rFont val="Calibri"/>
        <family val="2"/>
      </rPr>
      <t>Buckets included.</t>
    </r>
  </si>
  <si>
    <r>
      <rPr>
        <sz val="11"/>
        <rFont val="Calibri"/>
        <family val="2"/>
      </rPr>
      <t>to 70</t>
    </r>
  </si>
  <si>
    <r>
      <rPr>
        <sz val="11"/>
        <rFont val="Calibri"/>
        <family val="2"/>
      </rPr>
      <t xml:space="preserve">Loader and Backhoe Buckets
</t>
    </r>
    <r>
      <rPr>
        <sz val="11"/>
        <rFont val="Calibri"/>
        <family val="2"/>
      </rPr>
      <t>included.</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</si>
  <si>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</si>
  <si>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</si>
  <si>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</si>
  <si>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</si>
  <si>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</si>
  <si>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t>
    </r>
    <r>
      <rPr>
        <sz val="11"/>
        <rFont val="Calibri"/>
        <family val="2"/>
      </rPr>
      <t xml:space="preserve">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</si>
  <si>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</si>
  <si>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</si>
  <si>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</si>
  <si>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</si>
  <si>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</si>
  <si>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</si>
  <si>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</si>
  <si>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</si>
  <si>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</si>
  <si>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</si>
  <si>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</si>
  <si>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</si>
  <si>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</si>
  <si>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</si>
  <si>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</si>
  <si>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</si>
  <si>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</si>
  <si>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</si>
  <si>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</si>
  <si>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</si>
  <si>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</si>
  <si>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</si>
  <si>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</si>
  <si>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</si>
  <si>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</si>
  <si>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</si>
  <si>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</si>
  <si>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</si>
  <si>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</si>
  <si>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</si>
  <si>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</si>
  <si>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</si>
  <si>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</si>
  <si>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</si>
  <si>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</si>
  <si>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</si>
  <si>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</si>
  <si>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</si>
  <si>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</si>
  <si>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</si>
  <si>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</si>
  <si>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</si>
  <si>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</si>
  <si>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</si>
  <si>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</si>
  <si>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</si>
  <si>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</si>
  <si>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</si>
  <si>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</si>
  <si>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</si>
  <si>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</si>
  <si>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</si>
  <si>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</si>
  <si>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t>
    </r>
    <r>
      <rPr>
        <sz val="11"/>
        <rFont val="Calibri"/>
        <family val="2"/>
      </rPr>
      <t xml:space="preserve">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</si>
  <si>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</si>
  <si>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</si>
  <si>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</si>
  <si>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</si>
  <si>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</si>
  <si>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</si>
  <si>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</si>
  <si>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</si>
  <si>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</si>
  <si>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</si>
  <si>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</si>
  <si>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</si>
  <si>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</si>
  <si>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</si>
  <si>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</si>
  <si>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</si>
  <si>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</si>
  <si>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</si>
  <si>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</si>
  <si>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</si>
  <si>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</si>
  <si>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</si>
  <si>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</si>
  <si>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</si>
  <si>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t>
    </r>
    <r>
      <rPr>
        <sz val="11"/>
        <rFont val="Calibri"/>
        <family val="2"/>
      </rPr>
      <t xml:space="preserve">Wheel
</t>
    </r>
    <r>
      <rPr>
        <sz val="11"/>
        <rFont val="Calibri"/>
        <family val="2"/>
      </rPr>
      <t>Mounted. Chain and Wheel.</t>
    </r>
  </si>
  <si>
    <r>
      <rPr>
        <sz val="11"/>
        <rFont val="Calibri"/>
        <family val="2"/>
      </rPr>
      <t>Trencher/Ditcher</t>
    </r>
  </si>
  <si>
    <r>
      <rPr>
        <sz val="11"/>
        <rFont val="Calibri"/>
        <family val="2"/>
      </rPr>
      <t xml:space="preserve">New Holland
</t>
    </r>
    <r>
      <rPr>
        <sz val="11"/>
        <rFont val="Calibri"/>
        <family val="2"/>
      </rPr>
      <t>B115B (disc. 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</si>
  <si>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</si>
  <si>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</si>
  <si>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</si>
  <si>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</si>
  <si>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</si>
  <si>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</si>
  <si>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</si>
  <si>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</si>
  <si>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</si>
  <si>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</si>
  <si>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</si>
  <si>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</si>
  <si>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</si>
  <si>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</si>
  <si>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</si>
  <si>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</si>
  <si>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</si>
  <si>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</si>
  <si>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</si>
  <si>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</si>
  <si>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</si>
  <si>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</si>
  <si>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</si>
  <si>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</si>
  <si>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</si>
  <si>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</si>
  <si>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</si>
  <si>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</si>
  <si>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</si>
  <si>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</si>
  <si>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</si>
  <si>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</si>
  <si>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</si>
  <si>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</si>
  <si>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</si>
  <si>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</si>
  <si>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</si>
  <si>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</si>
  <si>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</si>
  <si>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</si>
  <si>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</si>
  <si>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</si>
  <si>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</si>
  <si>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</si>
  <si>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</si>
  <si>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</si>
  <si>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</si>
  <si>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</si>
  <si>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</si>
  <si>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</si>
  <si>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</si>
  <si>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</si>
  <si>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</si>
  <si>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</si>
  <si>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</si>
  <si>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</si>
  <si>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</si>
  <si>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</si>
  <si>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</si>
  <si>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</si>
  <si>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</si>
  <si>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</si>
  <si>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</si>
  <si>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</si>
  <si>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</si>
  <si>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</si>
  <si>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</si>
  <si>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</si>
  <si>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</si>
  <si>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</si>
  <si>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</si>
  <si>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</si>
  <si>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</si>
  <si>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</si>
  <si>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</si>
  <si>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</si>
  <si>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</si>
  <si>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8701-1</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</si>
  <si>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</si>
  <si>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</si>
  <si>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</si>
  <si>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t>
    </r>
    <r>
      <rPr>
        <sz val="11"/>
        <rFont val="Calibri"/>
        <family val="2"/>
      </rPr>
      <t>bed, freight, two 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</si>
  <si>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</si>
  <si>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</si>
  <si>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</si>
  <si>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</si>
  <si>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</si>
  <si>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</si>
  <si>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8711-1</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</si>
  <si>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</si>
  <si>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</si>
  <si>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</si>
  <si>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</si>
  <si>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</si>
  <si>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</si>
  <si>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</si>
  <si>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</si>
  <si>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</si>
  <si>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</si>
  <si>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8714-1</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</si>
  <si>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</si>
  <si>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</si>
  <si>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</si>
  <si>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8714-2</t>
    </r>
  </si>
  <si>
    <r>
      <rPr>
        <sz val="11"/>
        <rFont val="Calibri"/>
        <family val="2"/>
      </rPr>
      <t xml:space="preserve">Combined Sewer
</t>
    </r>
    <r>
      <rPr>
        <sz val="11"/>
        <rFont val="Calibri"/>
        <family val="2"/>
      </rPr>
      <t>Cleaning</t>
    </r>
  </si>
  <si>
    <r>
      <rPr>
        <sz val="11"/>
        <rFont val="Calibri"/>
        <family val="2"/>
      </rPr>
      <t>Peterbilt</t>
    </r>
  </si>
  <si>
    <r>
      <rPr>
        <sz val="11"/>
        <rFont val="Calibri"/>
        <family val="2"/>
      </rPr>
      <t>8714-3</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</si>
  <si>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</si>
  <si>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</si>
  <si>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</si>
  <si>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</si>
  <si>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</si>
  <si>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</si>
  <si>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</si>
  <si>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</si>
  <si>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</si>
  <si>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</si>
  <si>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</si>
  <si>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</si>
  <si>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</si>
  <si>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</si>
  <si>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</si>
  <si>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</si>
  <si>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</si>
  <si>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</si>
  <si>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</si>
  <si>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</si>
  <si>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</si>
  <si>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</si>
  <si>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</si>
  <si>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</si>
  <si>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</si>
  <si>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</si>
  <si>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</si>
  <si>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</si>
  <si>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</si>
  <si>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</si>
  <si>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</si>
  <si>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</si>
  <si>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t>
    </r>
    <r>
      <rPr>
        <sz val="11"/>
        <rFont val="Calibri"/>
        <family val="2"/>
      </rPr>
      <t xml:space="preserve">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</si>
  <si>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</si>
  <si>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</si>
  <si>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</si>
  <si>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</si>
  <si>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</si>
  <si>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</si>
  <si>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</si>
  <si>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</si>
  <si>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</si>
  <si>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</si>
  <si>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</si>
  <si>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</si>
  <si>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</si>
  <si>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</si>
  <si>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</si>
  <si>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</si>
  <si>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</si>
  <si>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</si>
  <si>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</si>
  <si>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</si>
  <si>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</si>
  <si>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</si>
  <si>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</si>
  <si>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</si>
  <si>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</si>
  <si>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</si>
  <si>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</si>
  <si>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</si>
  <si>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</si>
  <si>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</si>
  <si>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</si>
  <si>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</si>
  <si>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</si>
  <si>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</si>
  <si>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Include pump and rear
</t>
    </r>
    <r>
      <rPr>
        <sz val="11"/>
        <rFont val="Calibri"/>
        <family val="2"/>
      </rPr>
      <t>spray 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</si>
  <si>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</si>
  <si>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</si>
  <si>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</si>
  <si>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</si>
  <si>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</si>
  <si>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</si>
  <si>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</si>
  <si>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</si>
  <si>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</si>
  <si>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</si>
  <si>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</si>
  <si>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</si>
  <si>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</si>
  <si>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</si>
  <si>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</si>
  <si>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</si>
  <si>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</si>
  <si>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</si>
  <si>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</si>
  <si>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</si>
  <si>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</si>
  <si>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</si>
  <si>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</si>
  <si>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</si>
  <si>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</si>
  <si>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</si>
  <si>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</si>
  <si>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</si>
  <si>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</si>
  <si>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</si>
  <si>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</si>
  <si>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</si>
  <si>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</si>
  <si>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</si>
  <si>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</si>
  <si>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</si>
  <si>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</si>
  <si>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</si>
  <si>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</si>
  <si>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</si>
  <si>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</si>
  <si>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</si>
  <si>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</si>
  <si>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</si>
  <si>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</si>
  <si>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</si>
  <si>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t>
    </r>
    <r>
      <rPr>
        <sz val="11"/>
        <rFont val="Calibri"/>
        <family val="2"/>
      </rPr>
      <t>(Knuckleboom 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</si>
  <si>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</si>
  <si>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</si>
  <si>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</si>
  <si>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</si>
  <si>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</si>
  <si>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</si>
  <si>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</si>
  <si>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</si>
  <si>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</si>
  <si>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</si>
  <si>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</si>
  <si>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</si>
  <si>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</si>
  <si>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</si>
  <si>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</si>
  <si>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</si>
  <si>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</si>
  <si>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</si>
  <si>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</si>
  <si>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</si>
  <si>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</si>
  <si>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</si>
  <si>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</si>
  <si>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</si>
  <si>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t>
    </r>
    <r>
      <rPr>
        <sz val="11"/>
        <rFont val="Calibri"/>
        <family val="2"/>
      </rPr>
      <t xml:space="preserve">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</si>
  <si>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</si>
  <si>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</si>
  <si>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</si>
  <si>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</si>
  <si>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t>
    </r>
    <r>
      <rPr>
        <sz val="11"/>
        <rFont val="Calibri"/>
        <family val="2"/>
      </rPr>
      <t>being Moved 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</si>
  <si>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</si>
  <si>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</si>
  <si>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</si>
  <si>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</si>
  <si>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</si>
  <si>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t>
    </r>
    <r>
      <rPr>
        <sz val="11"/>
        <rFont val="Calibri"/>
        <family val="2"/>
      </rPr>
      <t>Econoline- Communication 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</si>
  <si>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</si>
  <si>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</si>
  <si>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</si>
  <si>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</si>
  <si>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</si>
  <si>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</si>
  <si>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</si>
  <si>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</si>
  <si>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</si>
  <si>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</si>
  <si>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</si>
  <si>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</si>
  <si>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</si>
  <si>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</si>
  <si>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</si>
  <si>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</si>
  <si>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</si>
  <si>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t>
    </r>
    <r>
      <rPr>
        <sz val="11"/>
        <rFont val="Calibri"/>
        <family val="2"/>
      </rPr>
      <t>Jet Range 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</si>
  <si>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</si>
  <si>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</si>
  <si>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</si>
  <si>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</si>
  <si>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</si>
  <si>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</si>
  <si>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</si>
  <si>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</si>
  <si>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</si>
  <si>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</si>
  <si>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</si>
  <si>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</si>
  <si>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</si>
  <si>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</si>
  <si>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t>
    </r>
    <r>
      <rPr>
        <sz val="11"/>
        <rFont val="Calibri"/>
        <family val="2"/>
      </rPr>
      <t>(Chinook) heavy 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</si>
  <si>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</si>
  <si>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</si>
  <si>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</si>
  <si>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</si>
  <si>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</si>
  <si>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</si>
  <si>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</si>
  <si>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</si>
  <si>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</si>
  <si>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</si>
  <si>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</si>
  <si>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</si>
  <si>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</si>
  <si>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t>
    </r>
    <r>
      <rPr>
        <sz val="11"/>
        <rFont val="Calibri"/>
        <family val="2"/>
      </rPr>
      <t>Lycoming T53-L- 11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</si>
  <si>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</si>
  <si>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</si>
  <si>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</si>
  <si>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</si>
  <si>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</si>
  <si>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t>
    </r>
    <r>
      <rPr>
        <sz val="11"/>
        <rFont val="Calibri"/>
        <family val="2"/>
      </rPr>
      <t xml:space="preserve">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</si>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</sst>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0.0000"/>
    <numFmt numFmtId="166" formatCode="[$-409]d\-mmm\-yy;@"/>
    <numFmt numFmtId="167" formatCode="0.0"/>
    <numFmt numFmtId="168" formatCode="m/d/yy;@"/>
    <numFmt numFmtId="171" formatCode="\$###0.00;\$###0.00"/>
    <numFmt numFmtId="172" formatCode="\$0.00"/>
    <numFmt numFmtId="173" formatCode="\$#,##0.00"/>
  </numFmts>
  <fonts count="63">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i/>
      <sz val="10"/>
      <color theme="1"/>
      <name val="Calibri"/>
      <family val="2"/>
      <scheme val="minor"/>
    </font>
    <font>
      <sz val="14"/>
      <color theme="1"/>
      <name val="Calibri"/>
      <family val="2"/>
      <scheme val="minor"/>
    </font>
    <font>
      <b/>
      <u/>
      <sz val="11"/>
      <color theme="1"/>
      <name val="Calibri"/>
      <family val="2"/>
      <scheme val="minor"/>
    </font>
    <font>
      <b/>
      <i/>
      <sz val="10"/>
      <color theme="1"/>
      <name val="Calibri"/>
      <family val="2"/>
      <scheme val="minor"/>
    </font>
    <font>
      <b/>
      <u/>
      <sz val="10"/>
      <color theme="1"/>
      <name val="Calibri"/>
      <family val="2"/>
      <scheme val="minor"/>
    </font>
    <font>
      <b/>
      <sz val="10"/>
      <color theme="1"/>
      <name val="Calibri"/>
      <family val="2"/>
      <scheme val="minor"/>
    </font>
    <font>
      <sz val="10"/>
      <name val="Arial"/>
      <family val="2"/>
    </font>
    <font>
      <sz val="10"/>
      <color theme="1"/>
      <name val="Calibri"/>
      <family val="2"/>
      <scheme val="minor"/>
    </font>
    <font>
      <u/>
      <sz val="11"/>
      <color theme="10"/>
      <name val="Calibri"/>
      <family val="2"/>
      <scheme val="minor"/>
    </font>
    <font>
      <b/>
      <sz val="10"/>
      <name val="Arial"/>
      <family val="2"/>
    </font>
    <font>
      <b/>
      <sz val="10"/>
      <name val="Tahoma"/>
      <family val="2"/>
    </font>
    <font>
      <sz val="11"/>
      <color rgb="FFFF0000"/>
      <name val="Calibri"/>
      <family val="2"/>
      <scheme val="minor"/>
    </font>
    <font>
      <b/>
      <i/>
      <sz val="11"/>
      <color rgb="FFFF0000"/>
      <name val="Calibri"/>
      <family val="2"/>
      <scheme val="minor"/>
    </font>
    <font>
      <i/>
      <sz val="11"/>
      <color rgb="FFFF0000"/>
      <name val="Calibri"/>
      <family val="2"/>
      <scheme val="minor"/>
    </font>
    <font>
      <b/>
      <sz val="14"/>
      <name val="Calibri "/>
    </font>
    <font>
      <b/>
      <sz val="14"/>
      <name val="Calibri"/>
      <family val="2"/>
      <scheme val="minor"/>
    </font>
    <font>
      <sz val="12"/>
      <color rgb="FF000000"/>
      <name val="Times New Roman"/>
      <family val="1"/>
    </font>
    <font>
      <sz val="12"/>
      <color rgb="FF000000"/>
      <name val="Calibri"/>
      <family val="2"/>
      <scheme val="minor"/>
    </font>
    <font>
      <sz val="12"/>
      <name val="Calibri"/>
      <family val="2"/>
      <scheme val="minor"/>
    </font>
    <font>
      <b/>
      <sz val="12"/>
      <color rgb="FF000000"/>
      <name val="Times New Roman"/>
      <family val="1"/>
    </font>
    <font>
      <sz val="14"/>
      <color rgb="FFFF0000"/>
      <name val="Calibri"/>
      <family val="2"/>
      <scheme val="minor"/>
    </font>
    <font>
      <b/>
      <sz val="14"/>
      <color rgb="FFFF0000"/>
      <name val="Calibri"/>
      <family val="2"/>
      <scheme val="minor"/>
    </font>
    <font>
      <b/>
      <sz val="18"/>
      <color rgb="FFFF0000"/>
      <name val="Calibri"/>
      <family val="2"/>
      <scheme val="minor"/>
    </font>
    <font>
      <b/>
      <sz val="12"/>
      <color rgb="FFFF0000"/>
      <name val="Calibri"/>
      <family val="2"/>
      <scheme val="minor"/>
    </font>
    <font>
      <b/>
      <sz val="11"/>
      <color rgb="FFFF0000"/>
      <name val="Calibri"/>
      <family val="2"/>
      <scheme val="minor"/>
    </font>
    <font>
      <i/>
      <sz val="10"/>
      <color rgb="FFFF0000"/>
      <name val="Calibri"/>
      <family val="2"/>
      <scheme val="minor"/>
    </font>
    <font>
      <b/>
      <u/>
      <sz val="10"/>
      <color rgb="FFFF0000"/>
      <name val="Calibri"/>
      <family val="2"/>
      <scheme val="minor"/>
    </font>
    <font>
      <sz val="10"/>
      <color rgb="FFFF0000"/>
      <name val="Calibri"/>
      <family val="2"/>
      <scheme val="minor"/>
    </font>
    <font>
      <b/>
      <u/>
      <sz val="11"/>
      <color rgb="FFFF0000"/>
      <name val="Calibri"/>
      <family val="2"/>
      <scheme val="minor"/>
    </font>
    <font>
      <u/>
      <sz val="10"/>
      <color rgb="FFFF0000"/>
      <name val="Calibri"/>
      <family val="2"/>
      <scheme val="minor"/>
    </font>
    <font>
      <b/>
      <sz val="10"/>
      <color rgb="FFFF0000"/>
      <name val="Calibri"/>
      <family val="2"/>
      <scheme val="minor"/>
    </font>
    <font>
      <b/>
      <i/>
      <sz val="10"/>
      <color rgb="FFFF0000"/>
      <name val="Calibri"/>
      <family val="2"/>
      <scheme val="minor"/>
    </font>
    <font>
      <b/>
      <sz val="8"/>
      <color rgb="FFFF0000"/>
      <name val="Calibri"/>
      <family val="2"/>
      <scheme val="minor"/>
    </font>
    <font>
      <b/>
      <sz val="11"/>
      <color theme="8" tint="-0.499984740745262"/>
      <name val="Calibri"/>
      <family val="2"/>
      <scheme val="minor"/>
    </font>
    <font>
      <sz val="9"/>
      <color rgb="FFFF0000"/>
      <name val="Calibri"/>
      <family val="2"/>
      <scheme val="minor"/>
    </font>
    <font>
      <sz val="10"/>
      <color rgb="FF000000"/>
      <name val="Times New Roman"/>
      <family val="1"/>
    </font>
    <font>
      <b/>
      <sz val="14"/>
      <color rgb="FF000000"/>
      <name val="Arial"/>
      <family val="2"/>
    </font>
    <font>
      <sz val="10"/>
      <color rgb="FF000000"/>
      <name val="Arial"/>
      <family val="2"/>
    </font>
    <font>
      <b/>
      <sz val="10"/>
      <color rgb="FF333333"/>
      <name val="Arial"/>
      <family val="2"/>
    </font>
    <font>
      <sz val="11"/>
      <name val="Calibri"/>
      <family val="2"/>
    </font>
    <font>
      <sz val="11"/>
      <color rgb="FF000000"/>
      <name val="Calibri"/>
      <family val="2"/>
    </font>
    <font>
      <sz val="8"/>
      <color rgb="FF000000"/>
      <name val="Segoe UI"/>
      <family val="2"/>
    </font>
    <font>
      <b/>
      <sz val="22"/>
      <color rgb="FF002060"/>
      <name val="Calibri "/>
    </font>
    <font>
      <b/>
      <sz val="10"/>
      <color theme="0" tint="-0.499984740745262"/>
      <name val="Calibri   "/>
    </font>
    <font>
      <sz val="11"/>
      <color theme="1"/>
      <name val="Calibri   "/>
    </font>
    <font>
      <b/>
      <sz val="5"/>
      <color theme="0" tint="-0.14999847407452621"/>
      <name val="Book Antiqua"/>
      <family val="1"/>
    </font>
    <font>
      <b/>
      <sz val="11"/>
      <color theme="0"/>
      <name val="Calibri   "/>
    </font>
    <font>
      <b/>
      <sz val="11"/>
      <color theme="1" tint="0.34998626667073579"/>
      <name val="Calibri   "/>
    </font>
    <font>
      <b/>
      <i/>
      <sz val="11"/>
      <name val="Calibri   "/>
    </font>
    <font>
      <b/>
      <sz val="10"/>
      <color theme="0"/>
      <name val="Calibri   "/>
    </font>
    <font>
      <b/>
      <sz val="9"/>
      <color rgb="FFFF0000"/>
      <name val="Calibri   "/>
    </font>
    <font>
      <b/>
      <sz val="11"/>
      <color theme="0"/>
      <name val="Calibri"/>
      <family val="2"/>
      <scheme val="minor"/>
    </font>
    <font>
      <sz val="11"/>
      <color theme="0"/>
      <name val="Calibri"/>
      <family val="2"/>
      <scheme val="minor"/>
    </font>
    <font>
      <b/>
      <sz val="10"/>
      <color theme="0"/>
      <name val="Calibri"/>
      <family val="2"/>
      <scheme val="minor"/>
    </font>
    <font>
      <b/>
      <sz val="9"/>
      <color theme="1"/>
      <name val="Calibri"/>
      <family val="2"/>
      <scheme val="minor"/>
    </font>
    <font>
      <sz val="11"/>
      <name val="Calibri"/>
    </font>
  </fonts>
  <fills count="2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9CCFF"/>
        <bgColor indexed="64"/>
      </patternFill>
    </fill>
    <fill>
      <patternFill patternType="solid">
        <fgColor theme="7" tint="0.59999389629810485"/>
        <bgColor indexed="64"/>
      </patternFill>
    </fill>
    <fill>
      <patternFill patternType="solid">
        <fgColor rgb="FF00B0F0"/>
        <bgColor indexed="64"/>
      </patternFill>
    </fill>
    <fill>
      <patternFill patternType="solid">
        <fgColor theme="3" tint="0.79998168889431442"/>
        <bgColor indexed="64"/>
      </patternFill>
    </fill>
    <fill>
      <patternFill patternType="solid">
        <fgColor rgb="FFECD1C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66"/>
        <bgColor indexed="64"/>
      </patternFill>
    </fill>
    <fill>
      <patternFill patternType="solid">
        <fgColor theme="8" tint="0.39997558519241921"/>
        <bgColor indexed="64"/>
      </patternFill>
    </fill>
    <fill>
      <patternFill patternType="solid">
        <fgColor rgb="FFFFFF66"/>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FDE75"/>
        <bgColor indexed="64"/>
      </patternFill>
    </fill>
    <fill>
      <patternFill patternType="solid">
        <fgColor theme="0" tint="-0.34998626667073579"/>
        <bgColor indexed="64"/>
      </patternFill>
    </fill>
    <fill>
      <patternFill patternType="solid">
        <fgColor rgb="FF0070C0"/>
        <bgColor indexed="64"/>
      </patternFill>
    </fill>
    <fill>
      <patternFill patternType="solid">
        <fgColor theme="8"/>
        <bgColor indexed="64"/>
      </patternFill>
    </fill>
    <fill>
      <patternFill patternType="solid">
        <fgColor rgb="FFECECEC"/>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indexed="64"/>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auto="1"/>
      </left>
      <right/>
      <top style="thin">
        <color auto="1"/>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5">
    <xf numFmtId="0" fontId="0" fillId="0" borderId="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42" fillId="0" borderId="0"/>
  </cellStyleXfs>
  <cellXfs count="774">
    <xf numFmtId="0" fontId="0" fillId="0" borderId="0" xfId="0"/>
    <xf numFmtId="0" fontId="4" fillId="0" borderId="0" xfId="0" applyFont="1"/>
    <xf numFmtId="0" fontId="0" fillId="0" borderId="0" xfId="0" applyAlignment="1">
      <alignment wrapText="1"/>
    </xf>
    <xf numFmtId="0" fontId="0" fillId="0" borderId="0" xfId="0"/>
    <xf numFmtId="0" fontId="0" fillId="0" borderId="1" xfId="0" applyBorder="1"/>
    <xf numFmtId="44" fontId="0" fillId="0" borderId="0" xfId="1" applyFont="1"/>
    <xf numFmtId="164" fontId="0" fillId="0" borderId="0" xfId="0" applyNumberFormat="1" applyAlignment="1">
      <alignment horizontal="center"/>
    </xf>
    <xf numFmtId="0" fontId="0" fillId="0" borderId="0" xfId="0" applyFont="1"/>
    <xf numFmtId="0" fontId="0" fillId="0" borderId="0" xfId="0" applyAlignment="1">
      <alignment horizontal="center"/>
    </xf>
    <xf numFmtId="0" fontId="0" fillId="0" borderId="0" xfId="0" applyFont="1" applyAlignment="1">
      <alignment horizontal="center"/>
    </xf>
    <xf numFmtId="0" fontId="0" fillId="0" borderId="8" xfId="0" applyBorder="1"/>
    <xf numFmtId="44" fontId="0" fillId="0" borderId="1" xfId="1" applyFont="1" applyBorder="1"/>
    <xf numFmtId="44" fontId="0" fillId="0" borderId="8" xfId="1" applyFont="1" applyBorder="1"/>
    <xf numFmtId="44" fontId="0" fillId="0" borderId="11" xfId="1" applyFont="1" applyBorder="1"/>
    <xf numFmtId="0" fontId="0" fillId="0" borderId="0" xfId="0" applyBorder="1" applyAlignment="1">
      <alignment horizontal="center"/>
    </xf>
    <xf numFmtId="0" fontId="0" fillId="0" borderId="15" xfId="0" applyBorder="1"/>
    <xf numFmtId="0" fontId="0" fillId="0" borderId="0" xfId="0" applyNumberFormat="1" applyAlignment="1">
      <alignment horizontal="center"/>
    </xf>
    <xf numFmtId="0" fontId="0" fillId="0" borderId="13" xfId="0" applyBorder="1"/>
    <xf numFmtId="0" fontId="4" fillId="0" borderId="15" xfId="0" applyFont="1" applyBorder="1" applyAlignment="1">
      <alignment horizontal="right"/>
    </xf>
    <xf numFmtId="44" fontId="0" fillId="0" borderId="14" xfId="0" applyNumberFormat="1" applyBorder="1"/>
    <xf numFmtId="0" fontId="0" fillId="0" borderId="0" xfId="0" applyBorder="1"/>
    <xf numFmtId="18" fontId="5" fillId="0" borderId="0" xfId="0" applyNumberFormat="1" applyFont="1" applyBorder="1" applyAlignment="1">
      <alignment horizontal="center"/>
    </xf>
    <xf numFmtId="0" fontId="5" fillId="0" borderId="0" xfId="0" applyFont="1" applyBorder="1" applyAlignment="1">
      <alignment horizontal="center"/>
    </xf>
    <xf numFmtId="0" fontId="0" fillId="3" borderId="0" xfId="0" applyFill="1" applyBorder="1" applyAlignment="1">
      <alignment horizontal="center"/>
    </xf>
    <xf numFmtId="0" fontId="9" fillId="0" borderId="1" xfId="0" applyFont="1" applyBorder="1"/>
    <xf numFmtId="0" fontId="9" fillId="0" borderId="1" xfId="0" applyFont="1" applyBorder="1" applyAlignment="1">
      <alignment horizontal="center"/>
    </xf>
    <xf numFmtId="0" fontId="0" fillId="0" borderId="1" xfId="0" applyBorder="1" applyAlignment="1">
      <alignment horizontal="center"/>
    </xf>
    <xf numFmtId="0" fontId="9" fillId="0" borderId="16" xfId="0" applyFont="1" applyBorder="1"/>
    <xf numFmtId="0" fontId="9" fillId="0" borderId="17"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9" fillId="0" borderId="17" xfId="0" applyFont="1" applyBorder="1"/>
    <xf numFmtId="0" fontId="0" fillId="0" borderId="19" xfId="0" applyBorder="1" applyAlignment="1">
      <alignment horizontal="center"/>
    </xf>
    <xf numFmtId="44" fontId="0" fillId="0" borderId="24" xfId="1" applyFont="1" applyBorder="1"/>
    <xf numFmtId="0" fontId="0" fillId="0" borderId="9" xfId="0" applyBorder="1"/>
    <xf numFmtId="0" fontId="2" fillId="0" borderId="10" xfId="0" applyFont="1" applyBorder="1" applyAlignment="1">
      <alignment horizontal="right"/>
    </xf>
    <xf numFmtId="0" fontId="0" fillId="0" borderId="24" xfId="0" applyBorder="1"/>
    <xf numFmtId="44" fontId="0" fillId="0" borderId="11" xfId="0" applyNumberFormat="1" applyBorder="1"/>
    <xf numFmtId="164" fontId="0" fillId="0" borderId="17" xfId="0" applyNumberFormat="1" applyBorder="1"/>
    <xf numFmtId="0" fontId="0" fillId="3" borderId="23" xfId="0" applyFill="1" applyBorder="1" applyAlignment="1">
      <alignment horizontal="center"/>
    </xf>
    <xf numFmtId="0" fontId="0" fillId="3" borderId="0" xfId="0" applyFill="1" applyBorder="1"/>
    <xf numFmtId="0" fontId="0" fillId="3" borderId="4" xfId="0" applyFill="1" applyBorder="1"/>
    <xf numFmtId="0" fontId="0" fillId="3" borderId="7" xfId="0" applyFill="1" applyBorder="1" applyAlignment="1">
      <alignment horizontal="center"/>
    </xf>
    <xf numFmtId="0" fontId="0" fillId="3" borderId="7" xfId="0" applyFill="1" applyBorder="1"/>
    <xf numFmtId="0" fontId="2" fillId="3" borderId="7" xfId="0" applyFont="1" applyFill="1" applyBorder="1" applyAlignment="1">
      <alignment horizontal="right"/>
    </xf>
    <xf numFmtId="44" fontId="0" fillId="3" borderId="5" xfId="0" applyNumberFormat="1" applyFill="1" applyBorder="1"/>
    <xf numFmtId="0" fontId="0" fillId="3" borderId="12" xfId="0" applyFill="1" applyBorder="1"/>
    <xf numFmtId="0" fontId="0" fillId="3" borderId="5" xfId="0" applyFill="1" applyBorder="1"/>
    <xf numFmtId="0" fontId="0" fillId="4" borderId="1" xfId="0" applyFill="1" applyBorder="1" applyAlignment="1">
      <alignment horizontal="center"/>
    </xf>
    <xf numFmtId="44" fontId="0" fillId="4" borderId="17" xfId="1" applyFont="1" applyFill="1" applyBorder="1"/>
    <xf numFmtId="0" fontId="0" fillId="4" borderId="1" xfId="0" applyFill="1" applyBorder="1"/>
    <xf numFmtId="0" fontId="0" fillId="4" borderId="8" xfId="0" applyFill="1" applyBorder="1" applyAlignment="1">
      <alignment horizontal="center"/>
    </xf>
    <xf numFmtId="44" fontId="0" fillId="4" borderId="24" xfId="1" applyFont="1" applyFill="1" applyBorder="1"/>
    <xf numFmtId="0" fontId="0" fillId="0" borderId="27" xfId="0" applyBorder="1"/>
    <xf numFmtId="0" fontId="0" fillId="0" borderId="6" xfId="0" applyBorder="1"/>
    <xf numFmtId="166" fontId="0" fillId="0" borderId="6" xfId="0" applyNumberFormat="1" applyBorder="1" applyAlignment="1">
      <alignment horizontal="center"/>
    </xf>
    <xf numFmtId="0" fontId="0" fillId="0" borderId="29" xfId="0" applyBorder="1"/>
    <xf numFmtId="0" fontId="0" fillId="0" borderId="29" xfId="0" applyFont="1" applyBorder="1"/>
    <xf numFmtId="0" fontId="0" fillId="0" borderId="30" xfId="0" applyBorder="1"/>
    <xf numFmtId="0" fontId="0" fillId="0" borderId="16" xfId="0" applyBorder="1" applyAlignment="1">
      <alignment horizontal="center"/>
    </xf>
    <xf numFmtId="164" fontId="4" fillId="0" borderId="2" xfId="0" applyNumberFormat="1" applyFont="1" applyFill="1" applyBorder="1" applyAlignment="1">
      <alignment horizontal="right"/>
    </xf>
    <xf numFmtId="0" fontId="0" fillId="0" borderId="0" xfId="0" applyFill="1"/>
    <xf numFmtId="0" fontId="9" fillId="0" borderId="29" xfId="0" applyFont="1" applyBorder="1"/>
    <xf numFmtId="0" fontId="0" fillId="0" borderId="6" xfId="0" applyBorder="1" applyAlignment="1">
      <alignment horizontal="center"/>
    </xf>
    <xf numFmtId="0" fontId="0" fillId="0" borderId="17" xfId="0" applyBorder="1" applyAlignment="1">
      <alignment horizontal="center"/>
    </xf>
    <xf numFmtId="164" fontId="4" fillId="0" borderId="2" xfId="0" applyNumberFormat="1" applyFont="1" applyFill="1" applyBorder="1" applyAlignment="1">
      <alignment horizontal="center"/>
    </xf>
    <xf numFmtId="0" fontId="0" fillId="0" borderId="29" xfId="0" applyBorder="1" applyAlignment="1">
      <alignment horizontal="center"/>
    </xf>
    <xf numFmtId="0" fontId="9" fillId="0" borderId="16" xfId="0" applyFont="1" applyBorder="1" applyAlignment="1">
      <alignment horizontal="left"/>
    </xf>
    <xf numFmtId="0" fontId="0" fillId="0" borderId="16" xfId="0" applyBorder="1" applyAlignment="1">
      <alignment horizontal="left"/>
    </xf>
    <xf numFmtId="0" fontId="13" fillId="0" borderId="0" xfId="0" applyNumberFormat="1" applyFont="1" applyFill="1" applyBorder="1" applyAlignment="1" applyProtection="1">
      <alignment wrapText="1"/>
    </xf>
    <xf numFmtId="0" fontId="16" fillId="7" borderId="40" xfId="0" applyFont="1" applyFill="1" applyBorder="1" applyAlignment="1">
      <alignment horizontal="left" vertical="top" wrapText="1"/>
    </xf>
    <xf numFmtId="0" fontId="16" fillId="7" borderId="40" xfId="0" applyFont="1" applyFill="1" applyBorder="1" applyAlignment="1">
      <alignment horizontal="left"/>
    </xf>
    <xf numFmtId="0" fontId="13" fillId="0" borderId="40" xfId="0" applyFont="1" applyBorder="1" applyAlignment="1">
      <alignment horizontal="center" wrapText="1"/>
    </xf>
    <xf numFmtId="49" fontId="13" fillId="0" borderId="40" xfId="0" applyNumberFormat="1" applyFont="1" applyBorder="1" applyAlignment="1">
      <alignment horizontal="left"/>
    </xf>
    <xf numFmtId="0" fontId="13" fillId="0" borderId="40" xfId="0" applyFont="1" applyBorder="1" applyAlignment="1">
      <alignment wrapText="1"/>
    </xf>
    <xf numFmtId="44" fontId="13" fillId="0" borderId="40" xfId="0" applyNumberFormat="1" applyFont="1" applyBorder="1" applyAlignment="1">
      <alignment horizontal="right"/>
    </xf>
    <xf numFmtId="44" fontId="16" fillId="0" borderId="0" xfId="0" applyNumberFormat="1" applyFont="1" applyAlignment="1">
      <alignment horizontal="right"/>
    </xf>
    <xf numFmtId="0" fontId="17" fillId="8" borderId="13" xfId="0" applyFont="1" applyFill="1" applyBorder="1" applyAlignment="1">
      <alignment wrapText="1"/>
    </xf>
    <xf numFmtId="44" fontId="16" fillId="8" borderId="15" xfId="0" applyNumberFormat="1" applyFont="1" applyFill="1" applyBorder="1" applyAlignment="1"/>
    <xf numFmtId="44" fontId="16" fillId="8" borderId="14" xfId="0" applyNumberFormat="1" applyFont="1" applyFill="1" applyBorder="1" applyAlignment="1"/>
    <xf numFmtId="0" fontId="16" fillId="7" borderId="38" xfId="0" applyFont="1" applyFill="1" applyBorder="1" applyAlignment="1">
      <alignment horizontal="left" vertical="top" wrapText="1"/>
    </xf>
    <xf numFmtId="0" fontId="16" fillId="0" borderId="31" xfId="0" applyNumberFormat="1" applyFont="1" applyFill="1" applyBorder="1" applyAlignment="1" applyProtection="1">
      <alignment wrapText="1"/>
    </xf>
    <xf numFmtId="0" fontId="0" fillId="0" borderId="40" xfId="0" applyFont="1" applyBorder="1" applyAlignment="1">
      <alignment vertical="center"/>
    </xf>
    <xf numFmtId="1" fontId="0" fillId="0" borderId="40" xfId="0" applyNumberFormat="1" applyBorder="1" applyAlignment="1">
      <alignment horizontal="center" vertical="center"/>
    </xf>
    <xf numFmtId="14" fontId="0" fillId="0" borderId="40" xfId="0" applyNumberFormat="1" applyBorder="1" applyAlignment="1">
      <alignment horizontal="center" vertical="center"/>
    </xf>
    <xf numFmtId="0" fontId="0" fillId="0" borderId="40" xfId="0" applyNumberFormat="1" applyBorder="1" applyAlignment="1">
      <alignment horizontal="center" vertical="center"/>
    </xf>
    <xf numFmtId="164" fontId="0" fillId="0" borderId="40" xfId="0" applyNumberFormat="1" applyFill="1" applyBorder="1" applyAlignment="1">
      <alignment horizontal="right"/>
    </xf>
    <xf numFmtId="0" fontId="0" fillId="0" borderId="40" xfId="0" applyFont="1" applyBorder="1" applyAlignment="1">
      <alignment vertical="center" wrapText="1"/>
    </xf>
    <xf numFmtId="0" fontId="0" fillId="0" borderId="40" xfId="0" applyFont="1" applyBorder="1"/>
    <xf numFmtId="1" fontId="0" fillId="0" borderId="40" xfId="0" applyNumberFormat="1" applyBorder="1" applyAlignment="1">
      <alignment horizontal="center"/>
    </xf>
    <xf numFmtId="14" fontId="0" fillId="0" borderId="40" xfId="0" applyNumberFormat="1" applyBorder="1" applyAlignment="1">
      <alignment horizontal="center"/>
    </xf>
    <xf numFmtId="0" fontId="0" fillId="0" borderId="40" xfId="0" applyNumberFormat="1" applyBorder="1" applyAlignment="1">
      <alignment horizontal="center"/>
    </xf>
    <xf numFmtId="164" fontId="0" fillId="0" borderId="40" xfId="0" applyNumberFormat="1" applyFill="1" applyBorder="1" applyAlignment="1">
      <alignment horizontal="right" vertical="center"/>
    </xf>
    <xf numFmtId="0" fontId="0" fillId="0" borderId="40" xfId="0" applyBorder="1"/>
    <xf numFmtId="0" fontId="14" fillId="0" borderId="40" xfId="0" applyFont="1" applyBorder="1" applyAlignment="1">
      <alignment wrapText="1"/>
    </xf>
    <xf numFmtId="0" fontId="14" fillId="0" borderId="40" xfId="0" applyFont="1" applyBorder="1" applyAlignment="1">
      <alignment horizontal="center" wrapText="1"/>
    </xf>
    <xf numFmtId="16" fontId="14" fillId="0" borderId="40" xfId="0" applyNumberFormat="1" applyFont="1" applyBorder="1" applyAlignment="1">
      <alignment horizontal="center" wrapText="1"/>
    </xf>
    <xf numFmtId="44" fontId="14" fillId="0" borderId="40" xfId="1" applyFont="1" applyBorder="1" applyAlignment="1">
      <alignment horizontal="center" wrapText="1"/>
    </xf>
    <xf numFmtId="44" fontId="14" fillId="4" borderId="40" xfId="1" applyFont="1" applyFill="1" applyBorder="1" applyAlignment="1">
      <alignment horizontal="center" wrapText="1"/>
    </xf>
    <xf numFmtId="0" fontId="0" fillId="0" borderId="40" xfId="0" applyFont="1" applyFill="1" applyBorder="1" applyAlignment="1">
      <alignment horizontal="center"/>
    </xf>
    <xf numFmtId="166" fontId="0" fillId="0" borderId="40" xfId="0" applyNumberFormat="1" applyFont="1" applyBorder="1" applyAlignment="1">
      <alignment horizontal="center"/>
    </xf>
    <xf numFmtId="44" fontId="1" fillId="3" borderId="40" xfId="1" applyFont="1" applyFill="1" applyBorder="1" applyAlignment="1">
      <alignment horizontal="center"/>
    </xf>
    <xf numFmtId="164" fontId="0" fillId="0" borderId="40" xfId="0" applyNumberFormat="1" applyFont="1" applyFill="1" applyBorder="1" applyAlignment="1">
      <alignment horizontal="center"/>
    </xf>
    <xf numFmtId="0" fontId="0" fillId="0" borderId="40" xfId="0" applyFont="1" applyBorder="1" applyAlignment="1">
      <alignment horizontal="center"/>
    </xf>
    <xf numFmtId="44" fontId="0" fillId="4" borderId="40" xfId="1" applyFont="1" applyFill="1" applyBorder="1"/>
    <xf numFmtId="0" fontId="0" fillId="0" borderId="40" xfId="0" applyFont="1" applyFill="1" applyBorder="1"/>
    <xf numFmtId="164" fontId="0" fillId="0" borderId="40" xfId="0" applyNumberFormat="1" applyFill="1" applyBorder="1" applyAlignment="1">
      <alignment horizontal="center"/>
    </xf>
    <xf numFmtId="0" fontId="0" fillId="0" borderId="40" xfId="0" applyFont="1" applyFill="1" applyBorder="1" applyAlignment="1">
      <alignment horizontal="left"/>
    </xf>
    <xf numFmtId="0" fontId="0" fillId="3" borderId="16" xfId="0" applyFill="1" applyBorder="1" applyAlignment="1">
      <alignment horizontal="center"/>
    </xf>
    <xf numFmtId="0" fontId="0" fillId="3" borderId="29" xfId="0" applyFill="1" applyBorder="1"/>
    <xf numFmtId="0" fontId="0" fillId="3" borderId="0" xfId="0" applyFill="1" applyAlignment="1">
      <alignment horizontal="center"/>
    </xf>
    <xf numFmtId="18" fontId="5" fillId="3" borderId="0" xfId="0" applyNumberFormat="1" applyFont="1" applyFill="1" applyBorder="1" applyAlignment="1">
      <alignment horizontal="center"/>
    </xf>
    <xf numFmtId="2" fontId="0" fillId="3" borderId="8" xfId="0" applyNumberFormat="1" applyFill="1" applyBorder="1" applyAlignment="1">
      <alignment horizontal="center"/>
    </xf>
    <xf numFmtId="0" fontId="4" fillId="3" borderId="42" xfId="0" applyFont="1" applyFill="1" applyBorder="1" applyAlignment="1">
      <alignment horizontal="right"/>
    </xf>
    <xf numFmtId="0" fontId="0" fillId="3" borderId="40" xfId="0" applyFill="1" applyBorder="1" applyAlignment="1">
      <alignment horizontal="center"/>
    </xf>
    <xf numFmtId="0" fontId="21" fillId="0" borderId="0" xfId="0" applyNumberFormat="1" applyFont="1" applyFill="1" applyBorder="1" applyAlignment="1" applyProtection="1">
      <alignment wrapText="1"/>
    </xf>
    <xf numFmtId="0" fontId="22" fillId="0" borderId="0" xfId="2" applyFont="1"/>
    <xf numFmtId="0" fontId="6" fillId="5" borderId="40" xfId="0" applyFont="1" applyFill="1" applyBorder="1" applyAlignment="1">
      <alignment horizontal="center"/>
    </xf>
    <xf numFmtId="0" fontId="23" fillId="0" borderId="0" xfId="0" applyFont="1"/>
    <xf numFmtId="0" fontId="6" fillId="0" borderId="40" xfId="0" applyFont="1" applyBorder="1" applyAlignment="1">
      <alignment horizontal="center"/>
    </xf>
    <xf numFmtId="0" fontId="24" fillId="0" borderId="40" xfId="0" applyFont="1" applyFill="1" applyBorder="1" applyAlignment="1">
      <alignment horizontal="center"/>
    </xf>
    <xf numFmtId="164" fontId="24" fillId="0" borderId="40" xfId="1" applyNumberFormat="1" applyFont="1" applyFill="1" applyBorder="1" applyAlignment="1">
      <alignment horizontal="center"/>
    </xf>
    <xf numFmtId="44" fontId="23" fillId="0" borderId="40" xfId="0" applyNumberFormat="1" applyFont="1" applyBorder="1"/>
    <xf numFmtId="0" fontId="23" fillId="0" borderId="40" xfId="0" applyFont="1" applyBorder="1"/>
    <xf numFmtId="165" fontId="24" fillId="0" borderId="40" xfId="0" applyNumberFormat="1" applyFont="1" applyFill="1" applyBorder="1" applyAlignment="1">
      <alignment horizontal="center" vertical="top" shrinkToFit="1"/>
    </xf>
    <xf numFmtId="0" fontId="25" fillId="0" borderId="40" xfId="0" applyFont="1" applyFill="1" applyBorder="1" applyAlignment="1">
      <alignment horizontal="center" vertical="top" wrapText="1"/>
    </xf>
    <xf numFmtId="164" fontId="24" fillId="0" borderId="40" xfId="0" applyNumberFormat="1" applyFont="1" applyFill="1" applyBorder="1" applyAlignment="1">
      <alignment horizontal="center" vertical="top" shrinkToFit="1"/>
    </xf>
    <xf numFmtId="164" fontId="24" fillId="0" borderId="40" xfId="0" applyNumberFormat="1" applyFont="1" applyFill="1" applyBorder="1" applyAlignment="1">
      <alignment horizontal="center"/>
    </xf>
    <xf numFmtId="0" fontId="24" fillId="0" borderId="40" xfId="0" applyFont="1" applyBorder="1" applyAlignment="1">
      <alignment horizontal="center"/>
    </xf>
    <xf numFmtId="164" fontId="24" fillId="0" borderId="40" xfId="0" applyNumberFormat="1" applyFont="1" applyBorder="1" applyAlignment="1">
      <alignment horizontal="center"/>
    </xf>
    <xf numFmtId="0" fontId="23" fillId="0" borderId="40" xfId="0" applyFont="1" applyFill="1" applyBorder="1" applyAlignment="1">
      <alignment horizontal="left" vertical="top"/>
    </xf>
    <xf numFmtId="0" fontId="26" fillId="0" borderId="40" xfId="0" applyFont="1" applyFill="1" applyBorder="1" applyAlignment="1">
      <alignment horizontal="left" vertical="top"/>
    </xf>
    <xf numFmtId="44" fontId="23" fillId="5" borderId="40" xfId="0" applyNumberFormat="1" applyFont="1" applyFill="1" applyBorder="1" applyAlignment="1">
      <alignment horizontal="left" vertical="top"/>
    </xf>
    <xf numFmtId="0" fontId="14" fillId="0" borderId="16" xfId="0" applyFont="1" applyBorder="1" applyAlignment="1">
      <alignment wrapText="1"/>
    </xf>
    <xf numFmtId="0" fontId="14" fillId="0" borderId="17" xfId="0" applyFont="1" applyBorder="1" applyAlignment="1">
      <alignment wrapText="1"/>
    </xf>
    <xf numFmtId="0" fontId="0" fillId="0" borderId="16" xfId="0" applyFont="1" applyBorder="1"/>
    <xf numFmtId="164" fontId="14" fillId="4" borderId="40" xfId="1" applyNumberFormat="1" applyFont="1" applyFill="1" applyBorder="1" applyAlignment="1">
      <alignment horizontal="center" wrapText="1"/>
    </xf>
    <xf numFmtId="164" fontId="0" fillId="4" borderId="40" xfId="1" applyNumberFormat="1" applyFont="1" applyFill="1" applyBorder="1"/>
    <xf numFmtId="164" fontId="0" fillId="4" borderId="40" xfId="0" applyNumberFormat="1" applyFill="1" applyBorder="1"/>
    <xf numFmtId="0" fontId="2" fillId="0" borderId="17" xfId="0" applyFont="1" applyBorder="1" applyAlignment="1">
      <alignment horizontal="center"/>
    </xf>
    <xf numFmtId="0" fontId="0" fillId="0" borderId="16" xfId="0" applyFont="1" applyBorder="1" applyAlignment="1">
      <alignment vertical="center"/>
    </xf>
    <xf numFmtId="0" fontId="0" fillId="0" borderId="18" xfId="0" applyFont="1" applyBorder="1"/>
    <xf numFmtId="0" fontId="0" fillId="0" borderId="19" xfId="0" applyFont="1" applyBorder="1"/>
    <xf numFmtId="1" fontId="0" fillId="0" borderId="19" xfId="0" applyNumberFormat="1" applyBorder="1" applyAlignment="1">
      <alignment horizontal="center"/>
    </xf>
    <xf numFmtId="14" fontId="0" fillId="0" borderId="19" xfId="0" applyNumberFormat="1" applyBorder="1" applyAlignment="1">
      <alignment horizontal="center"/>
    </xf>
    <xf numFmtId="0" fontId="0" fillId="0" borderId="19" xfId="0" applyNumberFormat="1" applyBorder="1" applyAlignment="1">
      <alignment horizontal="center"/>
    </xf>
    <xf numFmtId="164" fontId="0" fillId="0" borderId="19" xfId="0" applyNumberFormat="1" applyFill="1" applyBorder="1" applyAlignment="1">
      <alignment horizontal="right"/>
    </xf>
    <xf numFmtId="167" fontId="4" fillId="0" borderId="4" xfId="0" applyNumberFormat="1" applyFont="1" applyBorder="1" applyAlignment="1">
      <alignment horizontal="center"/>
    </xf>
    <xf numFmtId="0" fontId="0" fillId="0" borderId="42" xfId="0" applyBorder="1"/>
    <xf numFmtId="167" fontId="4" fillId="0" borderId="44" xfId="0" applyNumberFormat="1" applyFont="1" applyBorder="1" applyAlignment="1">
      <alignment horizontal="center"/>
    </xf>
    <xf numFmtId="0" fontId="0" fillId="0" borderId="40" xfId="0" applyBorder="1" applyAlignment="1">
      <alignment wrapText="1"/>
    </xf>
    <xf numFmtId="0" fontId="0" fillId="0" borderId="40" xfId="0" applyBorder="1" applyAlignment="1">
      <alignment horizontal="left"/>
    </xf>
    <xf numFmtId="0" fontId="0" fillId="0" borderId="40" xfId="0" applyBorder="1" applyAlignment="1">
      <alignment horizontal="center" wrapText="1"/>
    </xf>
    <xf numFmtId="164" fontId="0" fillId="0" borderId="40" xfId="0" applyNumberFormat="1" applyFont="1" applyBorder="1" applyAlignment="1">
      <alignment horizontal="center"/>
    </xf>
    <xf numFmtId="167" fontId="0" fillId="0" borderId="40" xfId="0" applyNumberFormat="1" applyBorder="1" applyAlignment="1">
      <alignment horizontal="center"/>
    </xf>
    <xf numFmtId="167" fontId="0" fillId="3" borderId="40" xfId="0" applyNumberFormat="1" applyFill="1" applyBorder="1" applyAlignment="1">
      <alignment horizontal="center"/>
    </xf>
    <xf numFmtId="2" fontId="0" fillId="4" borderId="40" xfId="0" applyNumberFormat="1" applyFill="1" applyBorder="1" applyAlignment="1">
      <alignment horizontal="center"/>
    </xf>
    <xf numFmtId="0" fontId="0" fillId="0" borderId="40" xfId="0" applyBorder="1" applyAlignment="1">
      <alignment horizontal="left" wrapText="1"/>
    </xf>
    <xf numFmtId="0" fontId="0" fillId="3" borderId="40" xfId="0" applyFill="1" applyBorder="1" applyAlignment="1">
      <alignment wrapText="1"/>
    </xf>
    <xf numFmtId="0" fontId="0" fillId="3" borderId="40" xfId="0" applyFill="1" applyBorder="1" applyAlignment="1">
      <alignment horizontal="left" wrapText="1"/>
    </xf>
    <xf numFmtId="0" fontId="0" fillId="3" borderId="40" xfId="0" applyFill="1" applyBorder="1" applyAlignment="1">
      <alignment horizontal="center" wrapText="1"/>
    </xf>
    <xf numFmtId="0" fontId="0" fillId="3" borderId="40" xfId="0" applyFill="1" applyBorder="1"/>
    <xf numFmtId="2" fontId="0" fillId="0" borderId="40" xfId="0" applyNumberFormat="1" applyBorder="1" applyAlignment="1">
      <alignment horizontal="center"/>
    </xf>
    <xf numFmtId="0" fontId="0" fillId="0" borderId="40" xfId="0" applyBorder="1" applyAlignment="1">
      <alignment horizontal="center"/>
    </xf>
    <xf numFmtId="164" fontId="0" fillId="0" borderId="19" xfId="0" applyNumberFormat="1" applyFont="1" applyBorder="1" applyAlignment="1">
      <alignment horizontal="center"/>
    </xf>
    <xf numFmtId="0" fontId="6" fillId="5" borderId="0" xfId="0" applyFont="1" applyFill="1"/>
    <xf numFmtId="166" fontId="0" fillId="0" borderId="0" xfId="0" applyNumberFormat="1" applyBorder="1" applyAlignment="1">
      <alignment horizontal="center"/>
    </xf>
    <xf numFmtId="164" fontId="4" fillId="0" borderId="12" xfId="0" applyNumberFormat="1" applyFont="1" applyFill="1" applyBorder="1" applyAlignment="1">
      <alignment horizontal="right"/>
    </xf>
    <xf numFmtId="164" fontId="0" fillId="0" borderId="17" xfId="0" applyNumberFormat="1" applyFont="1" applyFill="1" applyBorder="1" applyAlignment="1">
      <alignment horizontal="center"/>
    </xf>
    <xf numFmtId="164" fontId="0" fillId="4" borderId="19" xfId="1" applyNumberFormat="1" applyFont="1" applyFill="1" applyBorder="1"/>
    <xf numFmtId="164" fontId="0" fillId="0" borderId="19" xfId="0" applyNumberFormat="1" applyFont="1" applyFill="1" applyBorder="1" applyAlignment="1">
      <alignment horizontal="center"/>
    </xf>
    <xf numFmtId="164" fontId="0" fillId="0" borderId="27" xfId="0" applyNumberFormat="1" applyFont="1" applyFill="1" applyBorder="1" applyAlignment="1">
      <alignment horizontal="center"/>
    </xf>
    <xf numFmtId="164" fontId="0" fillId="4" borderId="40" xfId="1" applyNumberFormat="1" applyFont="1" applyFill="1" applyBorder="1" applyAlignment="1">
      <alignment horizontal="center"/>
    </xf>
    <xf numFmtId="164" fontId="4" fillId="4" borderId="9" xfId="0" applyNumberFormat="1" applyFont="1" applyFill="1" applyBorder="1" applyAlignment="1">
      <alignment horizontal="center"/>
    </xf>
    <xf numFmtId="0" fontId="0" fillId="0" borderId="40" xfId="0" applyFont="1" applyBorder="1" applyAlignment="1">
      <alignment horizontal="center" vertical="center"/>
    </xf>
    <xf numFmtId="0" fontId="0" fillId="0" borderId="40" xfId="0" applyFont="1" applyBorder="1" applyAlignment="1">
      <alignment horizontal="center" vertical="center" wrapText="1"/>
    </xf>
    <xf numFmtId="0" fontId="0" fillId="0" borderId="19" xfId="0" applyFont="1" applyBorder="1" applyAlignment="1">
      <alignment horizontal="center"/>
    </xf>
    <xf numFmtId="0" fontId="18" fillId="0" borderId="0" xfId="0" applyFont="1"/>
    <xf numFmtId="0" fontId="18" fillId="0" borderId="40" xfId="0" applyFont="1" applyBorder="1"/>
    <xf numFmtId="164" fontId="18" fillId="11" borderId="40" xfId="0" applyNumberFormat="1" applyFont="1" applyFill="1" applyBorder="1"/>
    <xf numFmtId="164" fontId="18" fillId="11" borderId="19" xfId="0" applyNumberFormat="1" applyFont="1" applyFill="1" applyBorder="1"/>
    <xf numFmtId="44" fontId="34" fillId="11" borderId="40" xfId="1" applyFont="1" applyFill="1" applyBorder="1" applyAlignment="1">
      <alignment horizontal="center" wrapText="1"/>
    </xf>
    <xf numFmtId="44" fontId="18" fillId="11" borderId="40" xfId="1" applyFont="1" applyFill="1" applyBorder="1"/>
    <xf numFmtId="164" fontId="34" fillId="11" borderId="40" xfId="1" applyNumberFormat="1" applyFont="1" applyFill="1" applyBorder="1" applyAlignment="1">
      <alignment horizontal="center" wrapText="1"/>
    </xf>
    <xf numFmtId="164" fontId="18" fillId="11" borderId="40" xfId="1" applyNumberFormat="1" applyFont="1" applyFill="1" applyBorder="1"/>
    <xf numFmtId="164" fontId="18" fillId="11" borderId="19" xfId="1" applyNumberFormat="1" applyFont="1" applyFill="1" applyBorder="1"/>
    <xf numFmtId="164" fontId="18" fillId="11" borderId="40" xfId="1" applyNumberFormat="1" applyFont="1" applyFill="1" applyBorder="1" applyAlignment="1">
      <alignment horizontal="center"/>
    </xf>
    <xf numFmtId="164" fontId="28" fillId="11" borderId="9" xfId="0" applyNumberFormat="1" applyFont="1" applyFill="1" applyBorder="1" applyAlignment="1">
      <alignment horizontal="center"/>
    </xf>
    <xf numFmtId="0" fontId="36" fillId="11" borderId="21" xfId="0" applyFont="1" applyFill="1" applyBorder="1"/>
    <xf numFmtId="168" fontId="37" fillId="11" borderId="21" xfId="0" applyNumberFormat="1" applyFont="1" applyFill="1" applyBorder="1" applyAlignment="1">
      <alignment horizontal="center"/>
    </xf>
    <xf numFmtId="0" fontId="33" fillId="11" borderId="21" xfId="0" applyFont="1" applyFill="1" applyBorder="1" applyAlignment="1">
      <alignment horizontal="right"/>
    </xf>
    <xf numFmtId="0" fontId="18" fillId="11" borderId="40" xfId="0" applyFont="1" applyFill="1" applyBorder="1"/>
    <xf numFmtId="0" fontId="38" fillId="11" borderId="40" xfId="0" applyFont="1" applyFill="1" applyBorder="1" applyAlignment="1">
      <alignment horizontal="center" wrapText="1"/>
    </xf>
    <xf numFmtId="0" fontId="33" fillId="11" borderId="38" xfId="0" applyFont="1" applyFill="1" applyBorder="1" applyAlignment="1">
      <alignment horizontal="right"/>
    </xf>
    <xf numFmtId="0" fontId="18" fillId="0" borderId="16" xfId="0" applyFont="1" applyBorder="1" applyAlignment="1">
      <alignment horizontal="center"/>
    </xf>
    <xf numFmtId="0" fontId="18" fillId="0" borderId="29" xfId="0" applyFont="1" applyBorder="1"/>
    <xf numFmtId="0" fontId="18" fillId="0" borderId="40" xfId="0" applyFont="1" applyBorder="1" applyAlignment="1">
      <alignment wrapText="1"/>
    </xf>
    <xf numFmtId="0" fontId="18" fillId="0" borderId="40" xfId="0" applyFont="1" applyBorder="1" applyAlignment="1">
      <alignment horizontal="left"/>
    </xf>
    <xf numFmtId="0" fontId="18" fillId="0" borderId="40" xfId="0" applyFont="1" applyBorder="1" applyAlignment="1">
      <alignment horizontal="center" wrapText="1"/>
    </xf>
    <xf numFmtId="164" fontId="18" fillId="0" borderId="40" xfId="0" applyNumberFormat="1" applyFont="1" applyBorder="1" applyAlignment="1">
      <alignment horizontal="center"/>
    </xf>
    <xf numFmtId="167" fontId="18" fillId="0" borderId="40" xfId="0" applyNumberFormat="1" applyFont="1" applyBorder="1" applyAlignment="1">
      <alignment horizontal="center"/>
    </xf>
    <xf numFmtId="167" fontId="18" fillId="3" borderId="40" xfId="0" applyNumberFormat="1" applyFont="1" applyFill="1" applyBorder="1" applyAlignment="1">
      <alignment horizontal="center"/>
    </xf>
    <xf numFmtId="2" fontId="18" fillId="11" borderId="40" xfId="0" applyNumberFormat="1" applyFont="1" applyFill="1" applyBorder="1" applyAlignment="1">
      <alignment horizontal="center"/>
    </xf>
    <xf numFmtId="2" fontId="18" fillId="11" borderId="40" xfId="0" applyNumberFormat="1" applyFont="1" applyFill="1" applyBorder="1"/>
    <xf numFmtId="7" fontId="18" fillId="11" borderId="40" xfId="1" applyNumberFormat="1" applyFont="1" applyFill="1" applyBorder="1"/>
    <xf numFmtId="0" fontId="18" fillId="0" borderId="17" xfId="0" applyFont="1" applyBorder="1"/>
    <xf numFmtId="0" fontId="18" fillId="0" borderId="40" xfId="0" applyFont="1" applyBorder="1" applyAlignment="1">
      <alignment horizontal="left" wrapText="1"/>
    </xf>
    <xf numFmtId="0" fontId="18" fillId="3" borderId="16" xfId="0" applyFont="1" applyFill="1" applyBorder="1" applyAlignment="1">
      <alignment horizontal="center"/>
    </xf>
    <xf numFmtId="0" fontId="18" fillId="3" borderId="29" xfId="0" applyFont="1" applyFill="1" applyBorder="1"/>
    <xf numFmtId="0" fontId="18" fillId="3" borderId="40" xfId="0" applyFont="1" applyFill="1" applyBorder="1" applyAlignment="1">
      <alignment wrapText="1"/>
    </xf>
    <xf numFmtId="0" fontId="18" fillId="3" borderId="40" xfId="0" applyFont="1" applyFill="1" applyBorder="1" applyAlignment="1">
      <alignment horizontal="left" wrapText="1"/>
    </xf>
    <xf numFmtId="0" fontId="18" fillId="3" borderId="40" xfId="0" applyFont="1" applyFill="1" applyBorder="1" applyAlignment="1">
      <alignment horizontal="center" wrapText="1"/>
    </xf>
    <xf numFmtId="164" fontId="18" fillId="3" borderId="40" xfId="0" applyNumberFormat="1" applyFont="1" applyFill="1" applyBorder="1" applyAlignment="1">
      <alignment horizontal="center"/>
    </xf>
    <xf numFmtId="0" fontId="18" fillId="3" borderId="40" xfId="0" applyFont="1" applyFill="1" applyBorder="1"/>
    <xf numFmtId="2" fontId="18" fillId="0" borderId="40" xfId="0" applyNumberFormat="1" applyFont="1" applyBorder="1" applyAlignment="1">
      <alignment horizontal="center"/>
    </xf>
    <xf numFmtId="2" fontId="18" fillId="3" borderId="8" xfId="0" applyNumberFormat="1" applyFont="1" applyFill="1" applyBorder="1" applyAlignment="1">
      <alignment horizontal="center"/>
    </xf>
    <xf numFmtId="164" fontId="18" fillId="0" borderId="17" xfId="0" applyNumberFormat="1" applyFont="1" applyBorder="1"/>
    <xf numFmtId="0" fontId="18" fillId="0" borderId="16" xfId="0" applyFont="1" applyBorder="1"/>
    <xf numFmtId="0" fontId="18" fillId="0" borderId="40" xfId="0" applyFont="1" applyBorder="1" applyAlignment="1">
      <alignment horizontal="center"/>
    </xf>
    <xf numFmtId="0" fontId="18" fillId="3" borderId="40" xfId="0" applyFont="1" applyFill="1" applyBorder="1" applyAlignment="1">
      <alignment horizontal="center"/>
    </xf>
    <xf numFmtId="0" fontId="18" fillId="0" borderId="18" xfId="0" applyFont="1" applyBorder="1"/>
    <xf numFmtId="0" fontId="18" fillId="0" borderId="30" xfId="0" applyFont="1" applyBorder="1"/>
    <xf numFmtId="0" fontId="18" fillId="0" borderId="19" xfId="0" applyFont="1" applyBorder="1"/>
    <xf numFmtId="0" fontId="18" fillId="0" borderId="19" xfId="0" applyFont="1" applyBorder="1" applyAlignment="1">
      <alignment horizontal="center"/>
    </xf>
    <xf numFmtId="164" fontId="18" fillId="0" borderId="19" xfId="0" applyNumberFormat="1" applyFont="1" applyBorder="1" applyAlignment="1">
      <alignment horizontal="center"/>
    </xf>
    <xf numFmtId="0" fontId="18" fillId="3" borderId="23" xfId="0" applyFont="1" applyFill="1" applyBorder="1" applyAlignment="1">
      <alignment horizontal="center"/>
    </xf>
    <xf numFmtId="0" fontId="28" fillId="3" borderId="42" xfId="0" applyFont="1" applyFill="1" applyBorder="1" applyAlignment="1">
      <alignment horizontal="right"/>
    </xf>
    <xf numFmtId="2" fontId="18" fillId="11" borderId="19" xfId="0" applyNumberFormat="1" applyFont="1" applyFill="1" applyBorder="1" applyAlignment="1">
      <alignment horizontal="center"/>
    </xf>
    <xf numFmtId="0" fontId="18" fillId="11" borderId="19" xfId="0" applyFont="1" applyFill="1" applyBorder="1"/>
    <xf numFmtId="7" fontId="18" fillId="11" borderId="19" xfId="1" applyNumberFormat="1" applyFont="1" applyFill="1" applyBorder="1"/>
    <xf numFmtId="0" fontId="18" fillId="0" borderId="27" xfId="0" applyFont="1" applyBorder="1"/>
    <xf numFmtId="0" fontId="18" fillId="0" borderId="0" xfId="0" applyFont="1" applyAlignment="1">
      <alignment horizontal="center"/>
    </xf>
    <xf numFmtId="164" fontId="18" fillId="0" borderId="0" xfId="0" applyNumberFormat="1" applyFont="1" applyAlignment="1">
      <alignment horizontal="center"/>
    </xf>
    <xf numFmtId="0" fontId="18" fillId="3" borderId="0" xfId="0" applyFont="1" applyFill="1" applyAlignment="1">
      <alignment horizontal="center"/>
    </xf>
    <xf numFmtId="167" fontId="28" fillId="0" borderId="4" xfId="0" applyNumberFormat="1" applyFont="1" applyBorder="1" applyAlignment="1">
      <alignment horizontal="center"/>
    </xf>
    <xf numFmtId="0" fontId="18" fillId="0" borderId="42" xfId="0" applyFont="1" applyBorder="1"/>
    <xf numFmtId="164" fontId="28" fillId="0" borderId="43" xfId="0" applyNumberFormat="1" applyFont="1" applyBorder="1" applyAlignment="1">
      <alignment horizontal="center"/>
    </xf>
    <xf numFmtId="167" fontId="28" fillId="0" borderId="44" xfId="0" applyNumberFormat="1" applyFont="1" applyBorder="1" applyAlignment="1">
      <alignment horizontal="center"/>
    </xf>
    <xf numFmtId="44" fontId="4" fillId="13" borderId="14" xfId="0" applyNumberFormat="1" applyFont="1" applyFill="1" applyBorder="1"/>
    <xf numFmtId="0" fontId="6" fillId="4" borderId="9" xfId="0" applyFont="1" applyFill="1" applyBorder="1" applyAlignment="1">
      <alignment horizontal="right"/>
    </xf>
    <xf numFmtId="44" fontId="6" fillId="4" borderId="9" xfId="1" applyFont="1" applyFill="1" applyBorder="1" applyAlignment="1">
      <alignment horizontal="right"/>
    </xf>
    <xf numFmtId="44" fontId="30" fillId="11" borderId="9" xfId="1" applyFont="1" applyFill="1" applyBorder="1" applyAlignment="1">
      <alignment horizontal="right"/>
    </xf>
    <xf numFmtId="0" fontId="4" fillId="13" borderId="31" xfId="0" applyFont="1" applyFill="1" applyBorder="1" applyAlignment="1">
      <alignment horizontal="right"/>
    </xf>
    <xf numFmtId="0" fontId="0" fillId="6" borderId="18" xfId="0" applyFont="1" applyFill="1" applyBorder="1"/>
    <xf numFmtId="0" fontId="0" fillId="6" borderId="19" xfId="0" applyFont="1" applyFill="1" applyBorder="1" applyAlignment="1">
      <alignment horizontal="left"/>
    </xf>
    <xf numFmtId="166" fontId="0" fillId="6" borderId="19" xfId="0" applyNumberFormat="1" applyFill="1" applyBorder="1" applyAlignment="1">
      <alignment horizontal="center"/>
    </xf>
    <xf numFmtId="44" fontId="0" fillId="6" borderId="19" xfId="1" applyFont="1" applyFill="1" applyBorder="1" applyAlignment="1">
      <alignment horizontal="center"/>
    </xf>
    <xf numFmtId="44" fontId="0" fillId="6" borderId="19" xfId="1" applyFont="1" applyFill="1" applyBorder="1"/>
    <xf numFmtId="44" fontId="18" fillId="6" borderId="19" xfId="1" applyFont="1" applyFill="1" applyBorder="1"/>
    <xf numFmtId="164" fontId="0" fillId="6" borderId="19" xfId="0" applyNumberFormat="1" applyFill="1" applyBorder="1" applyAlignment="1">
      <alignment horizontal="right"/>
    </xf>
    <xf numFmtId="0" fontId="0" fillId="6" borderId="27" xfId="0" applyFill="1" applyBorder="1"/>
    <xf numFmtId="0" fontId="0" fillId="0" borderId="17" xfId="0" applyFont="1" applyBorder="1" applyAlignment="1">
      <alignment horizontal="center"/>
    </xf>
    <xf numFmtId="44" fontId="4" fillId="13" borderId="31" xfId="1" applyFont="1" applyFill="1" applyBorder="1" applyAlignment="1">
      <alignment horizontal="right"/>
    </xf>
    <xf numFmtId="164" fontId="4" fillId="13" borderId="31" xfId="1" applyNumberFormat="1" applyFont="1" applyFill="1" applyBorder="1"/>
    <xf numFmtId="164" fontId="6" fillId="4" borderId="41" xfId="1" applyNumberFormat="1" applyFont="1" applyFill="1" applyBorder="1" applyAlignment="1">
      <alignment horizontal="right"/>
    </xf>
    <xf numFmtId="164" fontId="30" fillId="11" borderId="41" xfId="1" applyNumberFormat="1" applyFont="1" applyFill="1" applyBorder="1" applyAlignment="1">
      <alignment horizontal="right"/>
    </xf>
    <xf numFmtId="0" fontId="6" fillId="4" borderId="41" xfId="0" applyFont="1" applyFill="1" applyBorder="1" applyAlignment="1">
      <alignment horizontal="right" vertical="center"/>
    </xf>
    <xf numFmtId="167" fontId="4" fillId="0" borderId="0" xfId="0" applyNumberFormat="1" applyFont="1" applyBorder="1" applyAlignment="1">
      <alignment horizontal="center"/>
    </xf>
    <xf numFmtId="167" fontId="28" fillId="0" borderId="0" xfId="0" applyNumberFormat="1" applyFont="1" applyBorder="1" applyAlignment="1">
      <alignment horizontal="center"/>
    </xf>
    <xf numFmtId="164" fontId="0" fillId="0" borderId="16" xfId="0" applyNumberFormat="1" applyBorder="1"/>
    <xf numFmtId="0" fontId="11" fillId="0" borderId="16" xfId="0" applyFont="1" applyFill="1" applyBorder="1" applyAlignment="1"/>
    <xf numFmtId="0" fontId="0" fillId="0" borderId="17" xfId="0" applyFill="1" applyBorder="1" applyAlignment="1"/>
    <xf numFmtId="0" fontId="0" fillId="0" borderId="45" xfId="0" applyBorder="1"/>
    <xf numFmtId="0" fontId="0" fillId="11" borderId="0" xfId="0" applyFill="1"/>
    <xf numFmtId="0" fontId="27" fillId="11" borderId="0" xfId="0" applyFont="1" applyFill="1"/>
    <xf numFmtId="0" fontId="2" fillId="5" borderId="0" xfId="0" applyFont="1" applyFill="1"/>
    <xf numFmtId="0" fontId="27" fillId="0" borderId="0" xfId="0" applyFont="1" applyFill="1"/>
    <xf numFmtId="0" fontId="0" fillId="0" borderId="0" xfId="0" applyFill="1" applyAlignment="1">
      <alignment horizontal="center"/>
    </xf>
    <xf numFmtId="164" fontId="4" fillId="13" borderId="31" xfId="1" applyNumberFormat="1" applyFont="1" applyFill="1" applyBorder="1" applyAlignment="1">
      <alignment horizontal="center"/>
    </xf>
    <xf numFmtId="164" fontId="6" fillId="4" borderId="31" xfId="1" applyNumberFormat="1" applyFont="1" applyFill="1" applyBorder="1" applyAlignment="1">
      <alignment horizontal="center"/>
    </xf>
    <xf numFmtId="164" fontId="30" fillId="4" borderId="5" xfId="1" applyNumberFormat="1" applyFont="1" applyFill="1" applyBorder="1" applyAlignment="1">
      <alignment horizontal="center"/>
    </xf>
    <xf numFmtId="164" fontId="4" fillId="13" borderId="31" xfId="0" applyNumberFormat="1" applyFont="1" applyFill="1" applyBorder="1"/>
    <xf numFmtId="0" fontId="2" fillId="4" borderId="31" xfId="0" applyFont="1" applyFill="1" applyBorder="1" applyAlignment="1">
      <alignment horizontal="center"/>
    </xf>
    <xf numFmtId="0" fontId="4" fillId="0" borderId="0" xfId="0" applyFont="1" applyAlignment="1">
      <alignment vertical="center"/>
    </xf>
    <xf numFmtId="0" fontId="0" fillId="0" borderId="0" xfId="0" applyProtection="1">
      <protection locked="0"/>
    </xf>
    <xf numFmtId="0" fontId="0" fillId="0" borderId="0" xfId="0" applyBorder="1" applyProtection="1">
      <protection locked="0"/>
    </xf>
    <xf numFmtId="0" fontId="9" fillId="0" borderId="0" xfId="0" applyFont="1" applyFill="1" applyBorder="1" applyAlignment="1" applyProtection="1">
      <alignment horizontal="center"/>
      <protection locked="0"/>
    </xf>
    <xf numFmtId="0" fontId="9" fillId="10" borderId="31" xfId="0" applyFont="1" applyFill="1" applyBorder="1" applyAlignment="1" applyProtection="1">
      <alignment horizontal="left"/>
      <protection locked="0"/>
    </xf>
    <xf numFmtId="0" fontId="9" fillId="10" borderId="9" xfId="0" applyFont="1" applyFill="1" applyBorder="1" applyAlignment="1" applyProtection="1">
      <alignment horizontal="center" vertical="center" wrapText="1"/>
      <protection locked="0"/>
    </xf>
    <xf numFmtId="0" fontId="9" fillId="10" borderId="11" xfId="0" applyFont="1" applyFill="1" applyBorder="1" applyAlignment="1" applyProtection="1">
      <alignment horizontal="center" vertical="center" wrapText="1"/>
      <protection locked="0"/>
    </xf>
    <xf numFmtId="0" fontId="5" fillId="0" borderId="20" xfId="0" applyFont="1" applyBorder="1" applyProtection="1">
      <protection locked="0"/>
    </xf>
    <xf numFmtId="0" fontId="0" fillId="0" borderId="32" xfId="0" applyBorder="1" applyProtection="1">
      <protection locked="0"/>
    </xf>
    <xf numFmtId="0" fontId="5" fillId="0" borderId="34" xfId="0" applyFont="1" applyBorder="1" applyProtection="1">
      <protection locked="0"/>
    </xf>
    <xf numFmtId="0" fontId="0" fillId="0" borderId="46" xfId="0" applyBorder="1" applyProtection="1">
      <protection locked="0"/>
    </xf>
    <xf numFmtId="0" fontId="5" fillId="0" borderId="16" xfId="0" applyFont="1" applyBorder="1" applyProtection="1">
      <protection locked="0"/>
    </xf>
    <xf numFmtId="0" fontId="0" fillId="0" borderId="33" xfId="0" applyBorder="1" applyProtection="1">
      <protection locked="0"/>
    </xf>
    <xf numFmtId="0" fontId="5" fillId="0" borderId="18" xfId="0" applyFont="1" applyBorder="1" applyProtection="1">
      <protection locked="0"/>
    </xf>
    <xf numFmtId="0" fontId="0" fillId="0" borderId="23" xfId="0" applyBorder="1" applyProtection="1">
      <protection locked="0"/>
    </xf>
    <xf numFmtId="0" fontId="3" fillId="0" borderId="41" xfId="0" applyFont="1" applyBorder="1" applyProtection="1">
      <protection locked="0"/>
    </xf>
    <xf numFmtId="0" fontId="0" fillId="0" borderId="43" xfId="0" applyBorder="1" applyProtection="1">
      <protection locked="0"/>
    </xf>
    <xf numFmtId="0" fontId="3" fillId="0" borderId="0" xfId="0" applyFont="1" applyBorder="1" applyProtection="1">
      <protection locked="0"/>
    </xf>
    <xf numFmtId="0" fontId="0" fillId="0" borderId="38" xfId="0" applyBorder="1" applyProtection="1">
      <protection locked="0"/>
    </xf>
    <xf numFmtId="0" fontId="0" fillId="0" borderId="40" xfId="0" applyBorder="1" applyProtection="1">
      <protection locked="0"/>
    </xf>
    <xf numFmtId="0" fontId="5" fillId="0" borderId="45" xfId="0" applyFont="1" applyBorder="1" applyProtection="1">
      <protection locked="0"/>
    </xf>
    <xf numFmtId="0" fontId="0" fillId="0" borderId="8" xfId="0" applyBorder="1" applyProtection="1">
      <protection locked="0"/>
    </xf>
    <xf numFmtId="0" fontId="3" fillId="0" borderId="9" xfId="0" applyFont="1" applyBorder="1" applyProtection="1">
      <protection locked="0"/>
    </xf>
    <xf numFmtId="0" fontId="0" fillId="0" borderId="10" xfId="0" applyBorder="1" applyProtection="1">
      <protection locked="0"/>
    </xf>
    <xf numFmtId="0" fontId="5" fillId="0" borderId="0" xfId="0" applyFont="1" applyBorder="1" applyProtection="1">
      <protection locked="0"/>
    </xf>
    <xf numFmtId="0" fontId="3" fillId="14" borderId="13" xfId="0" applyFont="1" applyFill="1" applyBorder="1" applyProtection="1">
      <protection locked="0"/>
    </xf>
    <xf numFmtId="0" fontId="0" fillId="14" borderId="10" xfId="0" applyFill="1" applyBorder="1" applyProtection="1">
      <protection locked="0"/>
    </xf>
    <xf numFmtId="0" fontId="19" fillId="0" borderId="0" xfId="0" applyFont="1" applyFill="1" applyBorder="1" applyProtection="1">
      <protection locked="0"/>
    </xf>
    <xf numFmtId="44" fontId="18" fillId="0" borderId="0" xfId="1" applyFont="1" applyFill="1" applyBorder="1" applyProtection="1">
      <protection locked="0"/>
    </xf>
    <xf numFmtId="164" fontId="31" fillId="0" borderId="0" xfId="1" applyNumberFormat="1" applyFont="1" applyFill="1" applyBorder="1" applyProtection="1">
      <protection locked="0"/>
    </xf>
    <xf numFmtId="0" fontId="0" fillId="0" borderId="0" xfId="0" applyProtection="1"/>
    <xf numFmtId="0" fontId="0" fillId="0" borderId="0" xfId="0" applyBorder="1" applyProtection="1"/>
    <xf numFmtId="0" fontId="19" fillId="0" borderId="0" xfId="0" applyFont="1" applyBorder="1" applyAlignment="1" applyProtection="1">
      <alignment horizontal="center"/>
    </xf>
    <xf numFmtId="0" fontId="19" fillId="11" borderId="9" xfId="0" applyFont="1" applyFill="1" applyBorder="1" applyProtection="1"/>
    <xf numFmtId="44" fontId="18" fillId="11" borderId="10" xfId="1" applyFont="1" applyFill="1" applyBorder="1" applyProtection="1"/>
    <xf numFmtId="44" fontId="31" fillId="11" borderId="11" xfId="1" applyNumberFormat="1" applyFont="1" applyFill="1" applyBorder="1" applyProtection="1"/>
    <xf numFmtId="0" fontId="20" fillId="0" borderId="0" xfId="0" applyFont="1" applyBorder="1" applyAlignment="1" applyProtection="1">
      <alignment horizontal="left"/>
    </xf>
    <xf numFmtId="0" fontId="3" fillId="5" borderId="9" xfId="0" applyFont="1" applyFill="1" applyBorder="1" applyProtection="1"/>
    <xf numFmtId="44" fontId="0" fillId="5" borderId="10" xfId="1" applyFont="1" applyFill="1" applyBorder="1" applyProtection="1"/>
    <xf numFmtId="44" fontId="2" fillId="5" borderId="11" xfId="1" applyNumberFormat="1" applyFont="1" applyFill="1" applyBorder="1" applyProtection="1"/>
    <xf numFmtId="0" fontId="5" fillId="0" borderId="0" xfId="0" applyFont="1" applyProtection="1">
      <protection locked="0"/>
    </xf>
    <xf numFmtId="0" fontId="0" fillId="0" borderId="0" xfId="0" applyAlignment="1" applyProtection="1">
      <alignment horizontal="center"/>
      <protection locked="0"/>
    </xf>
    <xf numFmtId="44" fontId="0" fillId="0" borderId="0" xfId="1" applyFont="1" applyProtection="1">
      <protection locked="0"/>
    </xf>
    <xf numFmtId="0" fontId="5" fillId="0" borderId="40" xfId="0" applyFont="1" applyFill="1" applyBorder="1" applyProtection="1">
      <protection locked="0"/>
    </xf>
    <xf numFmtId="44" fontId="0" fillId="0" borderId="40" xfId="1" applyFont="1" applyFill="1" applyBorder="1" applyProtection="1">
      <protection locked="0"/>
    </xf>
    <xf numFmtId="16" fontId="18" fillId="6" borderId="40" xfId="0" applyNumberFormat="1" applyFont="1" applyFill="1" applyBorder="1" applyAlignment="1" applyProtection="1">
      <alignment horizontal="center"/>
      <protection locked="0"/>
    </xf>
    <xf numFmtId="44" fontId="0" fillId="0" borderId="40" xfId="0" applyNumberFormat="1" applyFill="1" applyBorder="1" applyProtection="1">
      <protection locked="0"/>
    </xf>
    <xf numFmtId="0" fontId="0" fillId="4" borderId="40" xfId="0" applyFill="1" applyBorder="1" applyAlignment="1" applyProtection="1">
      <alignment horizontal="center"/>
      <protection locked="0"/>
    </xf>
    <xf numFmtId="0" fontId="0" fillId="0" borderId="0" xfId="0" applyFill="1" applyProtection="1">
      <protection locked="0"/>
    </xf>
    <xf numFmtId="0" fontId="5" fillId="0" borderId="2" xfId="0" applyFont="1" applyBorder="1" applyAlignment="1" applyProtection="1">
      <alignment horizontal="right"/>
      <protection locked="0"/>
    </xf>
    <xf numFmtId="0" fontId="0" fillId="0" borderId="3" xfId="0" applyBorder="1" applyProtection="1">
      <protection locked="0"/>
    </xf>
    <xf numFmtId="0" fontId="5" fillId="0" borderId="4" xfId="0" applyFont="1" applyBorder="1" applyAlignment="1" applyProtection="1">
      <alignment horizontal="right"/>
      <protection locked="0"/>
    </xf>
    <xf numFmtId="0" fontId="0" fillId="0" borderId="5" xfId="0" applyBorder="1" applyProtection="1">
      <protection locked="0"/>
    </xf>
    <xf numFmtId="0" fontId="2" fillId="0" borderId="40" xfId="0" applyFont="1" applyBorder="1" applyProtection="1"/>
    <xf numFmtId="0" fontId="0" fillId="0" borderId="40" xfId="0" applyFill="1" applyBorder="1" applyProtection="1"/>
    <xf numFmtId="0" fontId="18" fillId="0" borderId="40" xfId="0" applyFont="1" applyFill="1" applyBorder="1" applyProtection="1"/>
    <xf numFmtId="0" fontId="0" fillId="0" borderId="40" xfId="0" applyBorder="1" applyProtection="1"/>
    <xf numFmtId="44" fontId="0" fillId="0" borderId="0" xfId="0" applyNumberFormat="1" applyProtection="1"/>
    <xf numFmtId="0" fontId="0" fillId="0" borderId="0" xfId="0" applyFill="1" applyBorder="1" applyProtection="1"/>
    <xf numFmtId="0" fontId="18" fillId="0" borderId="0" xfId="0" applyFont="1" applyProtection="1"/>
    <xf numFmtId="0" fontId="0" fillId="0" borderId="0" xfId="0" applyAlignment="1" applyProtection="1">
      <alignment horizontal="center"/>
    </xf>
    <xf numFmtId="44" fontId="0" fillId="0" borderId="0" xfId="1" applyFont="1" applyProtection="1"/>
    <xf numFmtId="0" fontId="7" fillId="0" borderId="40" xfId="0" applyFont="1" applyBorder="1" applyAlignment="1" applyProtection="1">
      <alignment horizontal="left"/>
    </xf>
    <xf numFmtId="0" fontId="29" fillId="0" borderId="40" xfId="0" applyFont="1" applyBorder="1" applyProtection="1"/>
    <xf numFmtId="0" fontId="5" fillId="0" borderId="40" xfId="0" applyFont="1" applyBorder="1" applyProtection="1"/>
    <xf numFmtId="0" fontId="10" fillId="0" borderId="40" xfId="0" applyFont="1" applyBorder="1" applyAlignment="1" applyProtection="1">
      <alignment horizontal="center" wrapText="1"/>
    </xf>
    <xf numFmtId="0" fontId="3" fillId="0" borderId="40" xfId="0" applyFont="1" applyBorder="1" applyAlignment="1" applyProtection="1">
      <alignment horizontal="center"/>
    </xf>
    <xf numFmtId="44" fontId="3" fillId="0" borderId="40" xfId="1" applyFont="1" applyBorder="1" applyProtection="1"/>
    <xf numFmtId="0" fontId="3" fillId="0" borderId="40" xfId="0" applyFont="1" applyFill="1" applyBorder="1" applyAlignment="1" applyProtection="1">
      <alignment wrapText="1"/>
    </xf>
    <xf numFmtId="0" fontId="3" fillId="0" borderId="40" xfId="0" applyFont="1" applyFill="1" applyBorder="1" applyProtection="1"/>
    <xf numFmtId="0" fontId="5" fillId="0" borderId="40" xfId="0" applyFont="1" applyFill="1" applyBorder="1" applyProtection="1"/>
    <xf numFmtId="168" fontId="0" fillId="0" borderId="40" xfId="0" applyNumberFormat="1" applyFill="1" applyBorder="1" applyAlignment="1" applyProtection="1">
      <alignment horizontal="center"/>
    </xf>
    <xf numFmtId="0" fontId="0" fillId="0" borderId="40" xfId="0" applyFill="1" applyBorder="1" applyAlignment="1" applyProtection="1">
      <alignment horizontal="center"/>
    </xf>
    <xf numFmtId="44" fontId="0" fillId="0" borderId="40" xfId="1" applyFont="1" applyFill="1" applyBorder="1" applyProtection="1"/>
    <xf numFmtId="0" fontId="30" fillId="0" borderId="40" xfId="0" applyFont="1" applyBorder="1" applyProtection="1"/>
    <xf numFmtId="0" fontId="31" fillId="0" borderId="40" xfId="0" applyFont="1" applyBorder="1" applyProtection="1"/>
    <xf numFmtId="0" fontId="19" fillId="0" borderId="40" xfId="0" applyFont="1" applyFill="1" applyBorder="1" applyProtection="1"/>
    <xf numFmtId="16" fontId="18" fillId="0" borderId="40" xfId="0" applyNumberFormat="1" applyFont="1" applyFill="1" applyBorder="1" applyAlignment="1" applyProtection="1">
      <alignment horizontal="center"/>
    </xf>
    <xf numFmtId="16" fontId="18" fillId="6" borderId="40" xfId="0" applyNumberFormat="1" applyFont="1" applyFill="1" applyBorder="1" applyAlignment="1" applyProtection="1">
      <alignment horizontal="center"/>
    </xf>
    <xf numFmtId="0" fontId="18" fillId="0" borderId="40" xfId="0" applyFont="1" applyFill="1" applyBorder="1" applyAlignment="1" applyProtection="1">
      <alignment horizontal="center"/>
    </xf>
    <xf numFmtId="44" fontId="18" fillId="0" borderId="40" xfId="1" applyFont="1" applyFill="1" applyBorder="1" applyProtection="1"/>
    <xf numFmtId="0" fontId="0" fillId="0" borderId="33" xfId="0" applyFill="1" applyBorder="1" applyProtection="1"/>
    <xf numFmtId="0" fontId="32" fillId="0" borderId="40" xfId="0" applyFont="1" applyBorder="1" applyAlignment="1" applyProtection="1">
      <alignment horizontal="right"/>
    </xf>
    <xf numFmtId="0" fontId="18" fillId="0" borderId="40" xfId="0" applyFont="1" applyBorder="1" applyProtection="1"/>
    <xf numFmtId="0" fontId="20" fillId="0" borderId="40" xfId="0" applyFont="1" applyFill="1" applyBorder="1" applyProtection="1"/>
    <xf numFmtId="0" fontId="18" fillId="11" borderId="40" xfId="0" applyFont="1" applyFill="1" applyBorder="1" applyAlignment="1" applyProtection="1">
      <alignment horizontal="center"/>
    </xf>
    <xf numFmtId="9" fontId="18" fillId="0" borderId="40" xfId="3" applyFont="1" applyFill="1" applyBorder="1" applyProtection="1"/>
    <xf numFmtId="44" fontId="18" fillId="0" borderId="40" xfId="0" applyNumberFormat="1" applyFont="1" applyFill="1" applyBorder="1" applyProtection="1"/>
    <xf numFmtId="44" fontId="18" fillId="2" borderId="33" xfId="0" applyNumberFormat="1" applyFont="1" applyFill="1" applyBorder="1" applyProtection="1"/>
    <xf numFmtId="0" fontId="18" fillId="12" borderId="40" xfId="0" applyFont="1" applyFill="1" applyBorder="1" applyAlignment="1" applyProtection="1">
      <alignment horizontal="center"/>
    </xf>
    <xf numFmtId="44" fontId="18" fillId="4" borderId="33" xfId="0" applyNumberFormat="1" applyFont="1" applyFill="1" applyBorder="1" applyProtection="1"/>
    <xf numFmtId="0" fontId="18" fillId="9" borderId="40" xfId="0" applyFont="1" applyFill="1" applyBorder="1" applyAlignment="1" applyProtection="1">
      <alignment horizontal="center"/>
    </xf>
    <xf numFmtId="44" fontId="18" fillId="0" borderId="33" xfId="0" applyNumberFormat="1" applyFont="1" applyFill="1" applyBorder="1" applyProtection="1"/>
    <xf numFmtId="0" fontId="18" fillId="0" borderId="33" xfId="0" applyFont="1" applyFill="1" applyBorder="1" applyProtection="1"/>
    <xf numFmtId="165" fontId="18" fillId="0" borderId="40" xfId="0" applyNumberFormat="1" applyFont="1" applyFill="1" applyBorder="1" applyProtection="1"/>
    <xf numFmtId="0" fontId="32" fillId="0" borderId="40" xfId="0" applyFont="1" applyFill="1" applyBorder="1" applyAlignment="1" applyProtection="1">
      <alignment horizontal="right"/>
    </xf>
    <xf numFmtId="0" fontId="32" fillId="6" borderId="40" xfId="0" applyFont="1" applyFill="1" applyBorder="1" applyAlignment="1" applyProtection="1">
      <alignment horizontal="right"/>
    </xf>
    <xf numFmtId="0" fontId="18" fillId="6" borderId="40" xfId="0" applyFont="1" applyFill="1" applyBorder="1" applyProtection="1"/>
    <xf numFmtId="0" fontId="20" fillId="6" borderId="40" xfId="0" applyFont="1" applyFill="1" applyBorder="1" applyProtection="1"/>
    <xf numFmtId="0" fontId="30" fillId="6" borderId="40" xfId="0" applyFont="1" applyFill="1" applyBorder="1" applyProtection="1"/>
    <xf numFmtId="0" fontId="19" fillId="6" borderId="40" xfId="0" applyFont="1" applyFill="1" applyBorder="1" applyProtection="1"/>
    <xf numFmtId="44" fontId="18" fillId="0" borderId="25" xfId="0" applyNumberFormat="1" applyFont="1" applyFill="1" applyBorder="1" applyProtection="1"/>
    <xf numFmtId="0" fontId="5" fillId="0" borderId="0" xfId="0" applyFont="1" applyProtection="1"/>
    <xf numFmtId="0" fontId="2" fillId="0" borderId="40" xfId="0" applyFont="1" applyFill="1" applyBorder="1" applyAlignment="1" applyProtection="1">
      <alignment horizontal="right"/>
    </xf>
    <xf numFmtId="0" fontId="4" fillId="0" borderId="26" xfId="0" applyFont="1" applyBorder="1" applyAlignment="1" applyProtection="1">
      <alignment horizontal="right"/>
    </xf>
    <xf numFmtId="44" fontId="8" fillId="0" borderId="26" xfId="0" applyNumberFormat="1" applyFont="1" applyBorder="1" applyProtection="1"/>
    <xf numFmtId="0" fontId="5" fillId="0" borderId="2" xfId="0" applyFont="1" applyBorder="1" applyAlignment="1" applyProtection="1">
      <alignment horizontal="right"/>
    </xf>
    <xf numFmtId="0" fontId="0" fillId="0" borderId="3" xfId="0" applyBorder="1" applyProtection="1"/>
    <xf numFmtId="0" fontId="28" fillId="0" borderId="13" xfId="0" applyFont="1" applyBorder="1" applyAlignment="1" applyProtection="1">
      <alignment horizontal="right"/>
    </xf>
    <xf numFmtId="44" fontId="27" fillId="0" borderId="14" xfId="0" applyNumberFormat="1" applyFont="1" applyBorder="1" applyProtection="1"/>
    <xf numFmtId="0" fontId="5" fillId="0" borderId="4" xfId="0" applyFont="1" applyBorder="1" applyAlignment="1" applyProtection="1">
      <alignment horizontal="right"/>
    </xf>
    <xf numFmtId="0" fontId="0" fillId="0" borderId="5" xfId="0" applyBorder="1" applyProtection="1"/>
    <xf numFmtId="0" fontId="2" fillId="0" borderId="40" xfId="0" applyFont="1" applyBorder="1" applyAlignment="1" applyProtection="1">
      <alignment horizontal="right"/>
    </xf>
    <xf numFmtId="44" fontId="28" fillId="0" borderId="14" xfId="0" applyNumberFormat="1" applyFont="1" applyBorder="1" applyProtection="1"/>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6" xfId="0" applyFont="1" applyBorder="1" applyAlignment="1" applyProtection="1">
      <alignment horizontal="right"/>
    </xf>
    <xf numFmtId="0" fontId="5" fillId="0" borderId="7" xfId="0" applyFont="1" applyBorder="1" applyAlignment="1" applyProtection="1">
      <alignment horizontal="right"/>
    </xf>
    <xf numFmtId="0" fontId="0" fillId="16" borderId="0" xfId="0" applyFill="1" applyProtection="1"/>
    <xf numFmtId="0" fontId="2" fillId="17" borderId="52" xfId="0" applyFont="1" applyFill="1" applyBorder="1"/>
    <xf numFmtId="0" fontId="0" fillId="12" borderId="53" xfId="0" applyFill="1" applyBorder="1"/>
    <xf numFmtId="0" fontId="0" fillId="12" borderId="54" xfId="0" applyFill="1" applyBorder="1"/>
    <xf numFmtId="0" fontId="0" fillId="0" borderId="0" xfId="0" applyFill="1" applyBorder="1" applyProtection="1">
      <protection locked="0"/>
    </xf>
    <xf numFmtId="44" fontId="0" fillId="0" borderId="0" xfId="1" applyFont="1" applyFill="1" applyBorder="1" applyProtection="1">
      <protection locked="0"/>
    </xf>
    <xf numFmtId="0" fontId="40" fillId="16" borderId="0" xfId="0" applyFont="1" applyFill="1" applyAlignment="1" applyProtection="1">
      <alignment wrapText="1"/>
      <protection locked="0"/>
    </xf>
    <xf numFmtId="44" fontId="0" fillId="0" borderId="56" xfId="0" applyNumberFormat="1" applyFill="1" applyBorder="1" applyProtection="1">
      <protection locked="0"/>
    </xf>
    <xf numFmtId="0" fontId="2" fillId="0" borderId="7" xfId="0" applyFont="1" applyBorder="1" applyAlignment="1">
      <alignment horizontal="right"/>
    </xf>
    <xf numFmtId="0" fontId="6" fillId="0" borderId="0" xfId="0" applyFont="1" applyFill="1" applyBorder="1" applyProtection="1">
      <protection locked="0"/>
    </xf>
    <xf numFmtId="0" fontId="2" fillId="0" borderId="0" xfId="0" applyFont="1" applyFill="1" applyBorder="1" applyProtection="1">
      <protection locked="0"/>
    </xf>
    <xf numFmtId="0" fontId="3" fillId="0" borderId="0" xfId="0" applyFont="1" applyFill="1" applyBorder="1" applyProtection="1">
      <protection locked="0"/>
    </xf>
    <xf numFmtId="16" fontId="0" fillId="0" borderId="0" xfId="0" applyNumberFormat="1" applyFill="1" applyBorder="1" applyAlignment="1" applyProtection="1">
      <alignment horizontal="center"/>
      <protection locked="0"/>
    </xf>
    <xf numFmtId="0" fontId="0" fillId="0" borderId="55" xfId="0" applyFill="1" applyBorder="1" applyProtection="1"/>
    <xf numFmtId="0" fontId="0" fillId="0" borderId="55" xfId="0" applyFill="1" applyBorder="1" applyAlignment="1" applyProtection="1">
      <alignment horizontal="center"/>
      <protection locked="0"/>
    </xf>
    <xf numFmtId="0" fontId="0" fillId="0" borderId="56" xfId="0" applyFill="1" applyBorder="1" applyProtection="1">
      <protection locked="0"/>
    </xf>
    <xf numFmtId="0" fontId="0" fillId="0" borderId="0" xfId="0" applyFill="1" applyProtection="1"/>
    <xf numFmtId="0" fontId="0" fillId="18" borderId="40" xfId="0" applyFill="1" applyBorder="1" applyProtection="1"/>
    <xf numFmtId="0" fontId="39" fillId="18" borderId="10" xfId="0" applyFont="1" applyFill="1" applyBorder="1" applyAlignment="1" applyProtection="1">
      <alignment horizontal="center" vertical="center" wrapText="1"/>
    </xf>
    <xf numFmtId="0" fontId="5" fillId="0" borderId="0" xfId="0" applyFont="1" applyBorder="1" applyAlignment="1" applyProtection="1">
      <alignment horizontal="right"/>
      <protection locked="0"/>
    </xf>
    <xf numFmtId="0" fontId="0" fillId="18" borderId="40" xfId="0" applyFill="1" applyBorder="1" applyAlignment="1" applyProtection="1">
      <alignment horizontal="center"/>
    </xf>
    <xf numFmtId="0" fontId="2" fillId="0" borderId="13" xfId="0" applyFont="1" applyBorder="1" applyProtection="1">
      <protection locked="0"/>
    </xf>
    <xf numFmtId="0" fontId="2" fillId="0" borderId="14" xfId="0" applyFont="1" applyBorder="1" applyAlignment="1" applyProtection="1">
      <alignment horizontal="center"/>
      <protection locked="0"/>
    </xf>
    <xf numFmtId="44" fontId="2" fillId="0" borderId="14" xfId="1" applyFont="1" applyBorder="1" applyAlignment="1" applyProtection="1">
      <alignment horizontal="center"/>
      <protection locked="0"/>
    </xf>
    <xf numFmtId="0" fontId="2" fillId="0" borderId="56" xfId="0" applyFont="1" applyFill="1" applyBorder="1" applyProtection="1"/>
    <xf numFmtId="0" fontId="2" fillId="0" borderId="56" xfId="0" applyFont="1" applyFill="1" applyBorder="1" applyAlignment="1" applyProtection="1">
      <alignment horizontal="center"/>
      <protection locked="0"/>
    </xf>
    <xf numFmtId="0" fontId="0" fillId="14" borderId="20" xfId="0" applyFont="1" applyFill="1" applyBorder="1" applyAlignment="1" applyProtection="1">
      <alignment horizontal="left"/>
      <protection locked="0"/>
    </xf>
    <xf numFmtId="0" fontId="0" fillId="2" borderId="22" xfId="0" applyFont="1" applyFill="1" applyBorder="1" applyAlignment="1" applyProtection="1">
      <alignment horizontal="center"/>
      <protection locked="0"/>
    </xf>
    <xf numFmtId="0" fontId="0" fillId="4" borderId="16" xfId="0" applyFont="1" applyFill="1" applyBorder="1" applyAlignment="1" applyProtection="1">
      <alignment horizontal="left"/>
      <protection locked="0"/>
    </xf>
    <xf numFmtId="0" fontId="0" fillId="4" borderId="17" xfId="0" applyFont="1" applyFill="1" applyBorder="1" applyAlignment="1" applyProtection="1">
      <alignment horizontal="center"/>
      <protection locked="0"/>
    </xf>
    <xf numFmtId="0" fontId="0" fillId="9" borderId="45" xfId="0" applyFont="1" applyFill="1" applyBorder="1" applyAlignment="1" applyProtection="1">
      <alignment horizontal="left"/>
      <protection locked="0"/>
    </xf>
    <xf numFmtId="0" fontId="0" fillId="9" borderId="24" xfId="0" applyFont="1" applyFill="1" applyBorder="1" applyAlignment="1" applyProtection="1">
      <alignment horizontal="center"/>
      <protection locked="0"/>
    </xf>
    <xf numFmtId="44" fontId="1" fillId="2" borderId="22" xfId="1" applyFont="1" applyFill="1" applyBorder="1" applyAlignment="1" applyProtection="1">
      <alignment horizontal="right"/>
      <protection locked="0"/>
    </xf>
    <xf numFmtId="44" fontId="1" fillId="4" borderId="17" xfId="1" applyFont="1" applyFill="1" applyBorder="1" applyAlignment="1" applyProtection="1">
      <alignment horizontal="right"/>
      <protection locked="0"/>
    </xf>
    <xf numFmtId="0" fontId="0" fillId="9" borderId="16" xfId="0" applyFont="1" applyFill="1" applyBorder="1" applyAlignment="1" applyProtection="1">
      <alignment horizontal="left"/>
      <protection locked="0"/>
    </xf>
    <xf numFmtId="44" fontId="1" fillId="9" borderId="17" xfId="1" applyFont="1" applyFill="1" applyBorder="1" applyAlignment="1" applyProtection="1">
      <alignment horizontal="right"/>
      <protection locked="0"/>
    </xf>
    <xf numFmtId="44" fontId="1" fillId="2" borderId="17" xfId="1" applyFont="1" applyFill="1" applyBorder="1" applyAlignment="1" applyProtection="1">
      <alignment horizontal="right"/>
      <protection locked="0"/>
    </xf>
    <xf numFmtId="0" fontId="0" fillId="9" borderId="17" xfId="0" applyFont="1" applyFill="1" applyBorder="1" applyAlignment="1" applyProtection="1">
      <alignment horizontal="center"/>
      <protection locked="0"/>
    </xf>
    <xf numFmtId="0" fontId="12" fillId="4" borderId="20" xfId="0" applyFont="1" applyFill="1" applyBorder="1" applyAlignment="1">
      <alignment horizontal="center"/>
    </xf>
    <xf numFmtId="0" fontId="12" fillId="4" borderId="36" xfId="0" applyFont="1" applyFill="1" applyBorder="1" applyAlignment="1">
      <alignment vertical="center" wrapText="1"/>
    </xf>
    <xf numFmtId="0" fontId="12" fillId="4" borderId="37" xfId="0" applyFont="1" applyFill="1" applyBorder="1" applyAlignment="1">
      <alignment vertical="center"/>
    </xf>
    <xf numFmtId="0" fontId="12" fillId="4" borderId="37" xfId="0" applyFont="1" applyFill="1" applyBorder="1" applyAlignment="1">
      <alignment vertical="center" wrapText="1"/>
    </xf>
    <xf numFmtId="0" fontId="14" fillId="4" borderId="21" xfId="0" applyFont="1" applyFill="1" applyBorder="1" applyAlignment="1">
      <alignment vertical="center"/>
    </xf>
    <xf numFmtId="168" fontId="12" fillId="16" borderId="21" xfId="0" applyNumberFormat="1" applyFont="1" applyFill="1" applyBorder="1" applyAlignment="1">
      <alignment horizontal="center" vertical="center"/>
    </xf>
    <xf numFmtId="168" fontId="12" fillId="4" borderId="21" xfId="0" applyNumberFormat="1" applyFont="1" applyFill="1" applyBorder="1" applyAlignment="1">
      <alignment horizontal="center" vertical="center"/>
    </xf>
    <xf numFmtId="0" fontId="12" fillId="4" borderId="39" xfId="0" applyFont="1" applyFill="1" applyBorder="1" applyAlignment="1">
      <alignment vertical="center"/>
    </xf>
    <xf numFmtId="0" fontId="12" fillId="4" borderId="20"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0" xfId="0" applyFont="1" applyAlignment="1">
      <alignment vertical="center"/>
    </xf>
    <xf numFmtId="0" fontId="12" fillId="4" borderId="37" xfId="0" applyFont="1" applyFill="1" applyBorder="1" applyAlignment="1">
      <alignment horizontal="right" vertical="center" wrapText="1"/>
    </xf>
    <xf numFmtId="0" fontId="12" fillId="4" borderId="37" xfId="0" applyFont="1" applyFill="1" applyBorder="1" applyAlignment="1">
      <alignment horizontal="center" vertical="center" wrapText="1"/>
    </xf>
    <xf numFmtId="0" fontId="41" fillId="0" borderId="0" xfId="0" applyFont="1" applyFill="1" applyBorder="1" applyAlignment="1">
      <alignment horizontal="center" wrapText="1"/>
    </xf>
    <xf numFmtId="0" fontId="31" fillId="11" borderId="10" xfId="0" applyFont="1" applyFill="1" applyBorder="1" applyAlignment="1">
      <alignment horizontal="center" vertical="center" wrapText="1"/>
    </xf>
    <xf numFmtId="0" fontId="2" fillId="4" borderId="22" xfId="0" applyFont="1" applyFill="1" applyBorder="1" applyAlignment="1">
      <alignment horizontal="center"/>
    </xf>
    <xf numFmtId="0" fontId="2" fillId="4" borderId="22" xfId="0" applyFont="1" applyFill="1" applyBorder="1" applyAlignment="1">
      <alignment horizontal="center" vertical="center"/>
    </xf>
    <xf numFmtId="0" fontId="12" fillId="15" borderId="20" xfId="0" applyFont="1" applyFill="1" applyBorder="1" applyAlignment="1">
      <alignment horizontal="center" vertical="center" wrapText="1"/>
    </xf>
    <xf numFmtId="0" fontId="12" fillId="15" borderId="21" xfId="0" applyFont="1" applyFill="1" applyBorder="1" applyAlignment="1">
      <alignment horizontal="center" vertical="center" wrapText="1"/>
    </xf>
    <xf numFmtId="16" fontId="12" fillId="15" borderId="21" xfId="0" applyNumberFormat="1" applyFont="1" applyFill="1" applyBorder="1" applyAlignment="1">
      <alignment horizontal="center" vertical="center" wrapText="1"/>
    </xf>
    <xf numFmtId="44" fontId="12" fillId="15" borderId="21" xfId="1" applyFont="1" applyFill="1" applyBorder="1" applyAlignment="1">
      <alignment horizontal="center" vertical="center" wrapText="1"/>
    </xf>
    <xf numFmtId="44" fontId="12" fillId="4" borderId="21" xfId="1" applyFont="1" applyFill="1" applyBorder="1" applyAlignment="1">
      <alignment horizontal="center" vertical="center" wrapText="1"/>
    </xf>
    <xf numFmtId="0" fontId="12" fillId="15" borderId="32" xfId="0"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0" fillId="0" borderId="0" xfId="0" applyFont="1" applyAlignment="1">
      <alignment wrapText="1"/>
    </xf>
    <xf numFmtId="16" fontId="12" fillId="4" borderId="21" xfId="0" applyNumberFormat="1" applyFont="1" applyFill="1" applyBorder="1" applyAlignment="1">
      <alignment horizontal="center" wrapText="1"/>
    </xf>
    <xf numFmtId="2" fontId="0" fillId="18" borderId="40" xfId="0" applyNumberFormat="1" applyFill="1" applyBorder="1"/>
    <xf numFmtId="0" fontId="0" fillId="18" borderId="40" xfId="0" applyFill="1" applyBorder="1"/>
    <xf numFmtId="0" fontId="0" fillId="18" borderId="19" xfId="0" applyFill="1" applyBorder="1"/>
    <xf numFmtId="0" fontId="0" fillId="19" borderId="0" xfId="0" applyFill="1" applyProtection="1">
      <protection locked="0"/>
    </xf>
    <xf numFmtId="0" fontId="31" fillId="16" borderId="0" xfId="0" applyFont="1" applyFill="1" applyAlignment="1" applyProtection="1">
      <alignment wrapText="1"/>
      <protection locked="0"/>
    </xf>
    <xf numFmtId="0" fontId="42" fillId="0" borderId="0" xfId="4" applyAlignment="1">
      <alignment horizontal="left" vertical="center"/>
    </xf>
    <xf numFmtId="0" fontId="45" fillId="20" borderId="40" xfId="4" applyFont="1" applyFill="1" applyBorder="1" applyAlignment="1">
      <alignment horizontal="left" vertical="center" wrapText="1"/>
    </xf>
    <xf numFmtId="0" fontId="45" fillId="21" borderId="0" xfId="4" applyFont="1" applyFill="1" applyAlignment="1">
      <alignment horizontal="left" vertical="center" wrapText="1"/>
    </xf>
    <xf numFmtId="0" fontId="0" fillId="0" borderId="57" xfId="0" applyBorder="1" applyAlignment="1">
      <alignment horizontal="left" wrapText="1"/>
    </xf>
    <xf numFmtId="0" fontId="0" fillId="0" borderId="57" xfId="0" applyBorder="1" applyAlignment="1">
      <alignment horizontal="left" vertical="top" wrapText="1"/>
    </xf>
    <xf numFmtId="0" fontId="42" fillId="0" borderId="0" xfId="4" applyAlignment="1">
      <alignment vertical="center" wrapText="1"/>
    </xf>
    <xf numFmtId="0" fontId="0" fillId="0" borderId="57" xfId="0" applyBorder="1" applyAlignment="1">
      <alignment horizontal="left" vertical="center" wrapText="1"/>
    </xf>
    <xf numFmtId="0" fontId="42" fillId="0" borderId="0" xfId="4" applyAlignment="1">
      <alignment vertical="center"/>
    </xf>
    <xf numFmtId="171" fontId="44" fillId="0" borderId="57" xfId="4" applyNumberFormat="1" applyFont="1" applyBorder="1" applyAlignment="1">
      <alignment horizontal="left" vertical="center" wrapText="1"/>
    </xf>
    <xf numFmtId="0" fontId="42" fillId="0" borderId="0" xfId="4" applyAlignment="1">
      <alignment horizontal="left" vertical="center" wrapText="1"/>
    </xf>
    <xf numFmtId="0" fontId="49" fillId="0" borderId="56" xfId="0" applyFont="1" applyBorder="1" applyAlignment="1">
      <alignment vertical="center"/>
    </xf>
    <xf numFmtId="0" fontId="51" fillId="23" borderId="0" xfId="0" applyFont="1" applyFill="1"/>
    <xf numFmtId="0" fontId="51" fillId="23" borderId="0" xfId="0" applyFont="1" applyFill="1" applyAlignment="1">
      <alignment wrapText="1"/>
    </xf>
    <xf numFmtId="0" fontId="51" fillId="23" borderId="0" xfId="0" applyFont="1" applyFill="1" applyAlignment="1">
      <alignment vertical="center" wrapText="1"/>
    </xf>
    <xf numFmtId="0" fontId="52" fillId="23" borderId="61" xfId="0" applyFont="1" applyFill="1" applyBorder="1" applyAlignment="1">
      <alignment horizontal="right" vertical="center"/>
    </xf>
    <xf numFmtId="0" fontId="0" fillId="0" borderId="60" xfId="0" applyBorder="1"/>
    <xf numFmtId="0" fontId="53" fillId="0" borderId="0" xfId="0" applyFont="1" applyAlignment="1">
      <alignment horizontal="center" vertical="center"/>
    </xf>
    <xf numFmtId="0" fontId="0" fillId="0" borderId="60" xfId="0" applyBorder="1" applyAlignment="1">
      <alignment vertical="center"/>
    </xf>
    <xf numFmtId="0" fontId="0" fillId="0" borderId="0" xfId="0" applyAlignment="1">
      <alignment vertical="center"/>
    </xf>
    <xf numFmtId="0" fontId="53" fillId="0" borderId="0" xfId="0" applyFont="1" applyAlignment="1">
      <alignment vertical="center"/>
    </xf>
    <xf numFmtId="0" fontId="53" fillId="0" borderId="61" xfId="0" applyFont="1" applyBorder="1" applyAlignment="1">
      <alignment horizontal="center" vertical="center"/>
    </xf>
    <xf numFmtId="0" fontId="0" fillId="0" borderId="61" xfId="0" applyBorder="1"/>
    <xf numFmtId="0" fontId="53" fillId="0" borderId="0" xfId="0" applyFont="1" applyAlignment="1">
      <alignment horizontal="center" vertical="center" wrapText="1"/>
    </xf>
    <xf numFmtId="0" fontId="54" fillId="0" borderId="0" xfId="0" applyFont="1" applyAlignment="1">
      <alignment horizontal="center" vertical="center" wrapText="1"/>
    </xf>
    <xf numFmtId="0" fontId="53" fillId="0" borderId="0" xfId="0" applyFont="1" applyAlignment="1">
      <alignment vertical="center" wrapText="1"/>
    </xf>
    <xf numFmtId="0" fontId="53" fillId="0" borderId="61" xfId="0" applyFont="1" applyBorder="1" applyAlignment="1">
      <alignment horizontal="center" vertical="center" wrapText="1"/>
    </xf>
    <xf numFmtId="0" fontId="0" fillId="0" borderId="60" xfId="0" applyBorder="1" applyAlignment="1">
      <alignment horizontal="center" vertical="center"/>
    </xf>
    <xf numFmtId="0" fontId="0" fillId="20" borderId="40" xfId="0" applyFill="1" applyBorder="1" applyAlignment="1">
      <alignment horizontal="center" vertical="center" wrapText="1"/>
    </xf>
    <xf numFmtId="0" fontId="0" fillId="0" borderId="40" xfId="0" applyBorder="1" applyAlignment="1" applyProtection="1">
      <alignment horizontal="center" vertical="center"/>
      <protection locked="0"/>
    </xf>
    <xf numFmtId="10" fontId="0" fillId="20" borderId="40" xfId="3" applyNumberFormat="1" applyFont="1" applyFill="1" applyBorder="1" applyAlignment="1" applyProtection="1">
      <alignment horizontal="center" vertical="center"/>
    </xf>
    <xf numFmtId="0" fontId="0" fillId="0" borderId="0" xfId="0" applyAlignment="1">
      <alignment horizontal="center" vertical="center"/>
    </xf>
    <xf numFmtId="0" fontId="0" fillId="0" borderId="61" xfId="0" applyBorder="1" applyAlignment="1">
      <alignment horizontal="center" vertical="center"/>
    </xf>
    <xf numFmtId="0" fontId="0" fillId="20" borderId="40" xfId="0" applyFill="1" applyBorder="1" applyAlignment="1">
      <alignment horizontal="center" vertical="center"/>
    </xf>
    <xf numFmtId="10" fontId="0" fillId="0" borderId="40" xfId="3"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44" fontId="0" fillId="0" borderId="40" xfId="1" applyFont="1" applyFill="1" applyBorder="1" applyAlignment="1" applyProtection="1">
      <alignment horizontal="center" vertical="center"/>
      <protection locked="0"/>
    </xf>
    <xf numFmtId="0" fontId="5" fillId="0" borderId="40" xfId="0" applyFont="1" applyBorder="1" applyAlignment="1" applyProtection="1">
      <alignment horizontal="center" vertical="center" wrapText="1"/>
      <protection locked="0"/>
    </xf>
    <xf numFmtId="44" fontId="0" fillId="0" borderId="0" xfId="1" applyFont="1" applyFill="1" applyBorder="1" applyAlignment="1" applyProtection="1">
      <alignment horizontal="center" vertical="center"/>
    </xf>
    <xf numFmtId="10" fontId="0" fillId="0" borderId="0" xfId="3" applyNumberFormat="1" applyFont="1" applyFill="1" applyBorder="1" applyAlignment="1" applyProtection="1">
      <alignment horizontal="center" vertical="center"/>
    </xf>
    <xf numFmtId="0" fontId="2" fillId="20" borderId="40" xfId="0" applyFont="1" applyFill="1" applyBorder="1" applyAlignment="1">
      <alignment horizontal="center" vertical="center"/>
    </xf>
    <xf numFmtId="0" fontId="2" fillId="0" borderId="0" xfId="0" applyFont="1" applyAlignment="1">
      <alignment horizontal="center" vertical="center"/>
    </xf>
    <xf numFmtId="165" fontId="0" fillId="16" borderId="38" xfId="0" applyNumberFormat="1" applyFill="1" applyBorder="1" applyAlignment="1" applyProtection="1">
      <alignment horizontal="right"/>
      <protection locked="0"/>
    </xf>
    <xf numFmtId="44" fontId="0" fillId="4" borderId="40" xfId="1" applyNumberFormat="1" applyFont="1" applyFill="1" applyBorder="1" applyAlignment="1">
      <alignment horizontal="right"/>
    </xf>
    <xf numFmtId="44" fontId="4" fillId="0" borderId="43" xfId="0" applyNumberFormat="1" applyFont="1" applyBorder="1" applyAlignment="1">
      <alignment horizontal="center"/>
    </xf>
    <xf numFmtId="2" fontId="0" fillId="4" borderId="19" xfId="0" applyNumberFormat="1" applyFill="1" applyBorder="1" applyAlignment="1">
      <alignment horizontal="center"/>
    </xf>
    <xf numFmtId="0" fontId="0" fillId="0" borderId="62" xfId="0" applyBorder="1" applyProtection="1">
      <protection locked="0"/>
    </xf>
    <xf numFmtId="0" fontId="0" fillId="25" borderId="0" xfId="0" applyFill="1" applyProtection="1">
      <protection locked="0"/>
    </xf>
    <xf numFmtId="0" fontId="39" fillId="18" borderId="37" xfId="0" applyFont="1" applyFill="1" applyBorder="1" applyAlignment="1" applyProtection="1">
      <alignment horizontal="center" vertical="center" wrapText="1"/>
    </xf>
    <xf numFmtId="0" fontId="0" fillId="16" borderId="21" xfId="0" applyFill="1" applyBorder="1" applyProtection="1">
      <protection locked="0"/>
    </xf>
    <xf numFmtId="0" fontId="5" fillId="0" borderId="21" xfId="0" applyFont="1" applyFill="1" applyBorder="1" applyProtection="1">
      <protection locked="0"/>
    </xf>
    <xf numFmtId="0" fontId="0" fillId="2" borderId="21" xfId="0" applyFill="1" applyBorder="1" applyAlignment="1" applyProtection="1">
      <alignment horizontal="center"/>
      <protection locked="0"/>
    </xf>
    <xf numFmtId="16" fontId="18" fillId="6" borderId="21" xfId="0" applyNumberFormat="1" applyFont="1" applyFill="1" applyBorder="1" applyAlignment="1" applyProtection="1">
      <alignment horizontal="center"/>
      <protection locked="0"/>
    </xf>
    <xf numFmtId="0" fontId="0" fillId="18" borderId="21" xfId="0" applyFill="1" applyBorder="1" applyAlignment="1" applyProtection="1">
      <alignment horizontal="center"/>
    </xf>
    <xf numFmtId="44" fontId="0" fillId="16" borderId="21" xfId="1" applyFont="1" applyFill="1" applyBorder="1" applyProtection="1">
      <protection locked="0"/>
    </xf>
    <xf numFmtId="165" fontId="0" fillId="16" borderId="21" xfId="0" applyNumberFormat="1" applyFill="1" applyBorder="1" applyAlignment="1" applyProtection="1">
      <alignment horizontal="right"/>
      <protection locked="0"/>
    </xf>
    <xf numFmtId="44" fontId="0" fillId="0" borderId="21" xfId="0" applyNumberFormat="1" applyFill="1" applyBorder="1" applyProtection="1">
      <protection locked="0"/>
    </xf>
    <xf numFmtId="44" fontId="0" fillId="2" borderId="22" xfId="0" applyNumberFormat="1" applyFill="1" applyBorder="1" applyProtection="1">
      <protection locked="0"/>
    </xf>
    <xf numFmtId="44" fontId="0" fillId="4" borderId="17" xfId="0" applyNumberFormat="1" applyFill="1" applyBorder="1" applyProtection="1">
      <protection locked="0"/>
    </xf>
    <xf numFmtId="0" fontId="0" fillId="0" borderId="19" xfId="0" applyBorder="1" applyProtection="1">
      <protection locked="0"/>
    </xf>
    <xf numFmtId="0" fontId="5" fillId="0" borderId="19" xfId="0" applyFont="1" applyFill="1" applyBorder="1" applyProtection="1">
      <protection locked="0"/>
    </xf>
    <xf numFmtId="0" fontId="0" fillId="0" borderId="19" xfId="0" applyFill="1" applyBorder="1" applyAlignment="1" applyProtection="1">
      <alignment horizontal="center"/>
      <protection locked="0"/>
    </xf>
    <xf numFmtId="16" fontId="18" fillId="6" borderId="19" xfId="0" applyNumberFormat="1" applyFont="1" applyFill="1" applyBorder="1" applyAlignment="1" applyProtection="1">
      <alignment horizontal="center"/>
      <protection locked="0"/>
    </xf>
    <xf numFmtId="0" fontId="0" fillId="18" borderId="19" xfId="0" applyFill="1" applyBorder="1" applyAlignment="1" applyProtection="1">
      <alignment horizontal="center"/>
    </xf>
    <xf numFmtId="0" fontId="0" fillId="9" borderId="19" xfId="0" applyFill="1" applyBorder="1" applyAlignment="1" applyProtection="1">
      <alignment horizontal="center"/>
      <protection locked="0"/>
    </xf>
    <xf numFmtId="44" fontId="0" fillId="0" borderId="19" xfId="1" applyFont="1" applyFill="1" applyBorder="1" applyProtection="1">
      <protection locked="0"/>
    </xf>
    <xf numFmtId="165" fontId="0" fillId="16" borderId="42" xfId="0" applyNumberFormat="1" applyFill="1" applyBorder="1" applyAlignment="1" applyProtection="1">
      <alignment horizontal="right"/>
      <protection locked="0"/>
    </xf>
    <xf numFmtId="44" fontId="0" fillId="0" borderId="19" xfId="0" applyNumberFormat="1" applyFill="1" applyBorder="1" applyProtection="1">
      <protection locked="0"/>
    </xf>
    <xf numFmtId="44" fontId="0" fillId="0" borderId="27" xfId="0" applyNumberFormat="1" applyFill="1" applyBorder="1" applyProtection="1">
      <protection locked="0"/>
    </xf>
    <xf numFmtId="0" fontId="6" fillId="6" borderId="0" xfId="0" applyFont="1" applyFill="1" applyBorder="1" applyProtection="1">
      <protection locked="0"/>
    </xf>
    <xf numFmtId="0" fontId="2" fillId="6" borderId="0" xfId="0" applyFont="1" applyFill="1" applyBorder="1" applyProtection="1">
      <protection locked="0"/>
    </xf>
    <xf numFmtId="0" fontId="3" fillId="6" borderId="0" xfId="0" applyFont="1" applyFill="1" applyBorder="1" applyProtection="1">
      <protection locked="0"/>
    </xf>
    <xf numFmtId="16" fontId="0" fillId="6" borderId="0" xfId="0" applyNumberFormat="1" applyFill="1" applyBorder="1" applyAlignment="1" applyProtection="1">
      <alignment horizontal="center"/>
      <protection locked="0"/>
    </xf>
    <xf numFmtId="16" fontId="18" fillId="6" borderId="0" xfId="0" applyNumberFormat="1" applyFont="1" applyFill="1" applyBorder="1" applyAlignment="1" applyProtection="1">
      <alignment horizontal="center"/>
      <protection locked="0"/>
    </xf>
    <xf numFmtId="0" fontId="0" fillId="18" borderId="0" xfId="0" applyFill="1" applyBorder="1" applyAlignment="1" applyProtection="1">
      <alignment horizontal="center"/>
    </xf>
    <xf numFmtId="0" fontId="0" fillId="6" borderId="0" xfId="0" applyFill="1" applyBorder="1" applyAlignment="1" applyProtection="1">
      <alignment horizontal="center"/>
      <protection locked="0"/>
    </xf>
    <xf numFmtId="44" fontId="0" fillId="6" borderId="0" xfId="1" applyFont="1" applyFill="1" applyBorder="1" applyProtection="1">
      <protection locked="0"/>
    </xf>
    <xf numFmtId="0" fontId="0" fillId="6" borderId="0" xfId="0" applyFill="1" applyBorder="1" applyProtection="1">
      <protection locked="0"/>
    </xf>
    <xf numFmtId="44" fontId="0" fillId="6" borderId="0" xfId="0" applyNumberFormat="1" applyFill="1" applyBorder="1" applyProtection="1">
      <protection locked="0"/>
    </xf>
    <xf numFmtId="0" fontId="0" fillId="6" borderId="61" xfId="0" applyFill="1" applyBorder="1" applyProtection="1">
      <protection locked="0"/>
    </xf>
    <xf numFmtId="0" fontId="0" fillId="25" borderId="0" xfId="0" applyFill="1" applyBorder="1" applyProtection="1">
      <protection locked="0"/>
    </xf>
    <xf numFmtId="0" fontId="6" fillId="25" borderId="0" xfId="0" applyFont="1" applyFill="1" applyBorder="1" applyProtection="1">
      <protection locked="0"/>
    </xf>
    <xf numFmtId="0" fontId="5" fillId="25" borderId="0" xfId="0" applyFont="1" applyFill="1" applyProtection="1">
      <protection locked="0"/>
    </xf>
    <xf numFmtId="0" fontId="40" fillId="25" borderId="0" xfId="0" applyFont="1" applyFill="1" applyAlignment="1" applyProtection="1">
      <alignment wrapText="1"/>
      <protection locked="0"/>
    </xf>
    <xf numFmtId="0" fontId="0" fillId="25" borderId="0" xfId="0" applyFill="1" applyProtection="1"/>
    <xf numFmtId="0" fontId="0" fillId="25" borderId="0" xfId="0" applyFill="1" applyAlignment="1" applyProtection="1">
      <alignment horizontal="center"/>
      <protection locked="0"/>
    </xf>
    <xf numFmtId="44" fontId="0" fillId="25" borderId="0" xfId="1" applyFont="1" applyFill="1" applyProtection="1">
      <protection locked="0"/>
    </xf>
    <xf numFmtId="0" fontId="0" fillId="6" borderId="0" xfId="0" applyFill="1" applyBorder="1" applyProtection="1"/>
    <xf numFmtId="0" fontId="0" fillId="18" borderId="21" xfId="0" applyFill="1" applyBorder="1" applyProtection="1"/>
    <xf numFmtId="0" fontId="0" fillId="18" borderId="19" xfId="0" applyFill="1" applyBorder="1" applyProtection="1"/>
    <xf numFmtId="0" fontId="4" fillId="14" borderId="8" xfId="0" applyFont="1" applyFill="1" applyBorder="1" applyAlignment="1" applyProtection="1">
      <alignment vertical="center" wrapText="1"/>
      <protection locked="0"/>
    </xf>
    <xf numFmtId="0" fontId="2" fillId="14" borderId="8" xfId="0" applyFont="1" applyFill="1" applyBorder="1" applyAlignment="1" applyProtection="1">
      <alignment vertical="center" wrapText="1"/>
      <protection locked="0"/>
    </xf>
    <xf numFmtId="168" fontId="2" fillId="14" borderId="8" xfId="0" applyNumberFormat="1" applyFont="1" applyFill="1" applyBorder="1" applyAlignment="1" applyProtection="1">
      <alignment horizontal="center" vertical="center"/>
      <protection locked="0"/>
    </xf>
    <xf numFmtId="0" fontId="3" fillId="14" borderId="37" xfId="0" applyFont="1" applyFill="1" applyBorder="1" applyAlignment="1" applyProtection="1">
      <alignment horizontal="center"/>
      <protection locked="0"/>
    </xf>
    <xf numFmtId="44" fontId="3" fillId="14" borderId="37" xfId="1" applyFont="1" applyFill="1" applyBorder="1" applyProtection="1">
      <protection locked="0"/>
    </xf>
    <xf numFmtId="0" fontId="3" fillId="14" borderId="37" xfId="0" applyFont="1" applyFill="1" applyBorder="1" applyAlignment="1" applyProtection="1">
      <alignment horizontal="center" wrapText="1"/>
      <protection locked="0"/>
    </xf>
    <xf numFmtId="0" fontId="3" fillId="14" borderId="37" xfId="0" applyFont="1" applyFill="1" applyBorder="1" applyAlignment="1" applyProtection="1">
      <alignment horizontal="right"/>
      <protection locked="0"/>
    </xf>
    <xf numFmtId="0" fontId="6" fillId="0" borderId="0" xfId="0" applyFont="1" applyFill="1" applyBorder="1" applyAlignment="1" applyProtection="1">
      <alignment horizontal="center"/>
    </xf>
    <xf numFmtId="44" fontId="1" fillId="2" borderId="0" xfId="1" applyFont="1" applyFill="1" applyBorder="1" applyAlignment="1" applyProtection="1">
      <alignment horizontal="right"/>
      <protection locked="0"/>
    </xf>
    <xf numFmtId="44" fontId="1" fillId="4" borderId="0" xfId="1" applyFont="1" applyFill="1" applyBorder="1" applyAlignment="1" applyProtection="1">
      <alignment horizontal="right"/>
      <protection locked="0"/>
    </xf>
    <xf numFmtId="44" fontId="1" fillId="9" borderId="0" xfId="1" applyFont="1" applyFill="1" applyBorder="1" applyAlignment="1" applyProtection="1">
      <alignment horizontal="right"/>
      <protection locked="0"/>
    </xf>
    <xf numFmtId="44" fontId="2" fillId="0" borderId="0" xfId="1" applyFont="1" applyBorder="1" applyAlignment="1" applyProtection="1">
      <alignment horizontal="center"/>
      <protection locked="0"/>
    </xf>
    <xf numFmtId="0" fontId="3" fillId="0" borderId="0" xfId="0" applyFont="1" applyFill="1" applyBorder="1" applyProtection="1"/>
    <xf numFmtId="44" fontId="18" fillId="2" borderId="0" xfId="0" applyNumberFormat="1" applyFont="1" applyFill="1" applyBorder="1" applyProtection="1"/>
    <xf numFmtId="44" fontId="18" fillId="4" borderId="0" xfId="0" applyNumberFormat="1" applyFont="1" applyFill="1" applyBorder="1" applyProtection="1"/>
    <xf numFmtId="44" fontId="18" fillId="0" borderId="0" xfId="0" applyNumberFormat="1" applyFont="1" applyFill="1" applyBorder="1" applyProtection="1"/>
    <xf numFmtId="0" fontId="18" fillId="0" borderId="0" xfId="0" applyFont="1" applyFill="1" applyBorder="1" applyProtection="1"/>
    <xf numFmtId="44" fontId="8" fillId="0" borderId="0" xfId="0" applyNumberFormat="1" applyFont="1" applyBorder="1" applyProtection="1"/>
    <xf numFmtId="44" fontId="27" fillId="0" borderId="0" xfId="0" applyNumberFormat="1" applyFont="1" applyBorder="1" applyProtection="1"/>
    <xf numFmtId="44" fontId="28" fillId="0" borderId="0" xfId="0" applyNumberFormat="1" applyFont="1" applyBorder="1" applyProtection="1"/>
    <xf numFmtId="0" fontId="3" fillId="14" borderId="0" xfId="0" applyFont="1" applyFill="1" applyBorder="1" applyAlignment="1" applyProtection="1">
      <alignment horizontal="center"/>
      <protection locked="0"/>
    </xf>
    <xf numFmtId="0" fontId="0" fillId="6" borderId="31" xfId="0" applyFill="1" applyBorder="1" applyProtection="1">
      <protection locked="0"/>
    </xf>
    <xf numFmtId="0" fontId="6" fillId="25" borderId="47" xfId="0" applyFont="1" applyFill="1" applyBorder="1" applyProtection="1">
      <protection locked="0"/>
    </xf>
    <xf numFmtId="0" fontId="2" fillId="25" borderId="47" xfId="0" applyFont="1" applyFill="1" applyBorder="1" applyProtection="1">
      <protection locked="0"/>
    </xf>
    <xf numFmtId="0" fontId="3" fillId="25" borderId="47" xfId="0" applyFont="1" applyFill="1" applyBorder="1" applyProtection="1">
      <protection locked="0"/>
    </xf>
    <xf numFmtId="16" fontId="0" fillId="25" borderId="47" xfId="0" applyNumberFormat="1" applyFill="1" applyBorder="1" applyAlignment="1" applyProtection="1">
      <alignment horizontal="center"/>
      <protection locked="0"/>
    </xf>
    <xf numFmtId="16" fontId="18" fillId="25" borderId="47" xfId="0" applyNumberFormat="1" applyFont="1" applyFill="1" applyBorder="1" applyAlignment="1" applyProtection="1">
      <alignment horizontal="center"/>
      <protection locked="0"/>
    </xf>
    <xf numFmtId="0" fontId="0" fillId="25" borderId="47" xfId="0" applyFill="1" applyBorder="1" applyProtection="1"/>
    <xf numFmtId="0" fontId="0" fillId="25" borderId="47" xfId="0" applyFill="1" applyBorder="1" applyAlignment="1" applyProtection="1">
      <alignment horizontal="center"/>
      <protection locked="0"/>
    </xf>
    <xf numFmtId="44" fontId="0" fillId="25" borderId="47" xfId="1" applyFont="1" applyFill="1" applyBorder="1" applyProtection="1">
      <protection locked="0"/>
    </xf>
    <xf numFmtId="0" fontId="0" fillId="25" borderId="47" xfId="0" applyFill="1" applyBorder="1" applyProtection="1">
      <protection locked="0"/>
    </xf>
    <xf numFmtId="44" fontId="0" fillId="25" borderId="47" xfId="0" applyNumberFormat="1" applyFill="1" applyBorder="1" applyProtection="1">
      <protection locked="0"/>
    </xf>
    <xf numFmtId="0" fontId="0" fillId="25" borderId="63" xfId="0" applyFill="1" applyBorder="1" applyProtection="1">
      <protection locked="0"/>
    </xf>
    <xf numFmtId="0" fontId="0" fillId="25" borderId="21" xfId="0" applyFill="1" applyBorder="1" applyProtection="1">
      <protection locked="0"/>
    </xf>
    <xf numFmtId="0" fontId="0" fillId="5" borderId="0" xfId="0" applyFill="1"/>
    <xf numFmtId="0" fontId="0" fillId="25" borderId="0" xfId="0" applyFill="1"/>
    <xf numFmtId="0" fontId="0" fillId="25" borderId="0" xfId="0" applyFont="1" applyFill="1" applyAlignment="1">
      <alignment vertical="center"/>
    </xf>
    <xf numFmtId="0" fontId="0" fillId="12" borderId="8" xfId="0" applyFill="1" applyBorder="1"/>
    <xf numFmtId="0" fontId="0" fillId="12" borderId="25" xfId="0" applyFill="1" applyBorder="1"/>
    <xf numFmtId="0" fontId="0" fillId="12" borderId="38" xfId="0" applyFill="1" applyBorder="1"/>
    <xf numFmtId="0" fontId="0" fillId="17" borderId="40" xfId="0" applyFill="1" applyBorder="1"/>
    <xf numFmtId="0" fontId="0" fillId="16" borderId="37" xfId="0" applyFill="1" applyBorder="1" applyProtection="1">
      <protection locked="0"/>
    </xf>
    <xf numFmtId="49" fontId="0" fillId="16" borderId="20" xfId="0" applyNumberFormat="1" applyFill="1" applyBorder="1" applyProtection="1">
      <protection locked="0"/>
    </xf>
    <xf numFmtId="49" fontId="0" fillId="0" borderId="18" xfId="0" applyNumberFormat="1" applyBorder="1" applyAlignment="1" applyProtection="1">
      <alignment horizontal="left"/>
      <protection locked="0"/>
    </xf>
    <xf numFmtId="49" fontId="0" fillId="0" borderId="16" xfId="0" applyNumberFormat="1" applyBorder="1" applyAlignment="1" applyProtection="1">
      <alignment horizontal="left"/>
      <protection locked="0"/>
    </xf>
    <xf numFmtId="0" fontId="58" fillId="25" borderId="34" xfId="0" applyFont="1" applyFill="1" applyBorder="1" applyAlignment="1">
      <alignment vertical="center" wrapText="1"/>
    </xf>
    <xf numFmtId="0" fontId="58" fillId="25" borderId="38" xfId="0" applyFont="1" applyFill="1" applyBorder="1" applyAlignment="1">
      <alignment vertical="center" wrapText="1"/>
    </xf>
    <xf numFmtId="0" fontId="58" fillId="25" borderId="38" xfId="0" applyFont="1" applyFill="1" applyBorder="1" applyAlignment="1">
      <alignment horizontal="center" vertical="center" wrapText="1"/>
    </xf>
    <xf numFmtId="16" fontId="58" fillId="25" borderId="38" xfId="0" applyNumberFormat="1" applyFont="1" applyFill="1" applyBorder="1" applyAlignment="1">
      <alignment horizontal="center" vertical="center" wrapText="1"/>
    </xf>
    <xf numFmtId="0" fontId="31" fillId="11" borderId="42" xfId="0" applyFont="1" applyFill="1" applyBorder="1" applyAlignment="1">
      <alignment horizontal="center" vertical="center" wrapText="1"/>
    </xf>
    <xf numFmtId="0" fontId="60" fillId="25" borderId="46" xfId="0" applyFont="1" applyFill="1" applyBorder="1" applyAlignment="1">
      <alignment horizontal="center" vertical="center" wrapText="1"/>
    </xf>
    <xf numFmtId="0" fontId="6" fillId="25" borderId="2" xfId="0" applyFont="1" applyFill="1" applyBorder="1"/>
    <xf numFmtId="0" fontId="0" fillId="5" borderId="3" xfId="0" applyFill="1" applyBorder="1"/>
    <xf numFmtId="0" fontId="2" fillId="25" borderId="37" xfId="0" applyFont="1" applyFill="1" applyBorder="1"/>
    <xf numFmtId="0" fontId="2" fillId="25" borderId="37" xfId="0" applyFont="1" applyFill="1" applyBorder="1" applyAlignment="1">
      <alignment horizontal="left"/>
    </xf>
    <xf numFmtId="0" fontId="0" fillId="25" borderId="37" xfId="0" applyFill="1" applyBorder="1"/>
    <xf numFmtId="0" fontId="0" fillId="25" borderId="66" xfId="0" applyFill="1" applyBorder="1"/>
    <xf numFmtId="0" fontId="58" fillId="25" borderId="46" xfId="0" applyFont="1" applyFill="1" applyBorder="1" applyAlignment="1">
      <alignment horizontal="left" vertical="center" wrapText="1"/>
    </xf>
    <xf numFmtId="0" fontId="2" fillId="0" borderId="33" xfId="0" applyFont="1" applyBorder="1" applyAlignment="1">
      <alignment horizontal="center" vertical="center"/>
    </xf>
    <xf numFmtId="0" fontId="0" fillId="0" borderId="33" xfId="0" applyBorder="1" applyAlignment="1">
      <alignment vertical="center"/>
    </xf>
    <xf numFmtId="0" fontId="0" fillId="0" borderId="33" xfId="0" applyBorder="1"/>
    <xf numFmtId="0" fontId="0" fillId="0" borderId="23" xfId="0" applyBorder="1"/>
    <xf numFmtId="0" fontId="2" fillId="0" borderId="40" xfId="0" applyFont="1" applyBorder="1" applyAlignment="1">
      <alignment horizontal="center"/>
    </xf>
    <xf numFmtId="0" fontId="2" fillId="8" borderId="40" xfId="0" applyFont="1" applyFill="1" applyBorder="1"/>
    <xf numFmtId="0" fontId="0" fillId="14" borderId="21" xfId="0" applyFill="1" applyBorder="1" applyProtection="1"/>
    <xf numFmtId="44" fontId="0" fillId="14" borderId="38" xfId="1" applyFont="1" applyFill="1" applyBorder="1" applyProtection="1"/>
    <xf numFmtId="0" fontId="0" fillId="14" borderId="38" xfId="0" applyFill="1" applyBorder="1" applyProtection="1"/>
    <xf numFmtId="44" fontId="0" fillId="14" borderId="40" xfId="1" applyFont="1" applyFill="1" applyBorder="1" applyProtection="1"/>
    <xf numFmtId="0" fontId="0" fillId="14" borderId="40" xfId="0" applyFill="1" applyBorder="1" applyProtection="1"/>
    <xf numFmtId="44" fontId="0" fillId="14" borderId="19" xfId="1" applyFont="1" applyFill="1" applyBorder="1" applyProtection="1"/>
    <xf numFmtId="0" fontId="0" fillId="14" borderId="19" xfId="0" applyFill="1" applyBorder="1" applyProtection="1"/>
    <xf numFmtId="44" fontId="3" fillId="14" borderId="9" xfId="1" applyFont="1" applyFill="1" applyBorder="1" applyProtection="1"/>
    <xf numFmtId="44" fontId="3" fillId="0" borderId="0" xfId="1" applyFont="1" applyFill="1" applyBorder="1" applyProtection="1"/>
    <xf numFmtId="44" fontId="2" fillId="0" borderId="0" xfId="1" applyFont="1" applyFill="1" applyBorder="1" applyProtection="1"/>
    <xf numFmtId="44" fontId="0" fillId="0" borderId="0" xfId="1" applyFont="1" applyBorder="1" applyProtection="1"/>
    <xf numFmtId="44" fontId="0" fillId="14" borderId="14" xfId="1" applyFont="1" applyFill="1" applyBorder="1" applyProtection="1"/>
    <xf numFmtId="0" fontId="0" fillId="14" borderId="11" xfId="0" applyFill="1" applyBorder="1" applyProtection="1"/>
    <xf numFmtId="0" fontId="0" fillId="5" borderId="67" xfId="0" applyNumberFormat="1" applyFont="1" applyFill="1" applyBorder="1" applyAlignment="1" applyProtection="1">
      <alignment horizontal="center" vertical="center" wrapText="1"/>
      <protection locked="0"/>
    </xf>
    <xf numFmtId="0" fontId="61" fillId="5" borderId="3" xfId="0" applyFont="1" applyFill="1" applyBorder="1"/>
    <xf numFmtId="0" fontId="61" fillId="5" borderId="64" xfId="0" applyFont="1" applyFill="1" applyBorder="1"/>
    <xf numFmtId="0" fontId="0" fillId="11" borderId="6" xfId="0" applyFill="1" applyBorder="1"/>
    <xf numFmtId="44" fontId="0" fillId="14" borderId="8" xfId="1" applyFont="1" applyFill="1" applyBorder="1" applyAlignment="1" applyProtection="1">
      <alignment horizontal="center"/>
    </xf>
    <xf numFmtId="44" fontId="2" fillId="14" borderId="10" xfId="1" applyFont="1" applyFill="1" applyBorder="1" applyAlignment="1" applyProtection="1">
      <alignment horizontal="center"/>
    </xf>
    <xf numFmtId="0" fontId="9" fillId="10" borderId="13"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3" xfId="0" applyFont="1" applyFill="1" applyBorder="1" applyAlignment="1" applyProtection="1">
      <alignment horizontal="center" vertical="center" wrapText="1"/>
    </xf>
    <xf numFmtId="0" fontId="9" fillId="10" borderId="14" xfId="0" applyFont="1" applyFill="1" applyBorder="1" applyAlignment="1" applyProtection="1">
      <alignment horizontal="center" vertical="center" wrapText="1"/>
    </xf>
    <xf numFmtId="0" fontId="2" fillId="10" borderId="48" xfId="0" applyFont="1" applyFill="1" applyBorder="1" applyAlignment="1" applyProtection="1">
      <alignment horizontal="left" vertical="center"/>
      <protection locked="0"/>
    </xf>
    <xf numFmtId="0" fontId="2" fillId="10" borderId="68" xfId="0" applyFont="1" applyFill="1" applyBorder="1" applyAlignment="1" applyProtection="1">
      <alignment horizontal="left" vertical="center"/>
      <protection locked="0"/>
    </xf>
    <xf numFmtId="0" fontId="2" fillId="10" borderId="49" xfId="0" applyFont="1" applyFill="1" applyBorder="1" applyAlignment="1" applyProtection="1">
      <alignment horizontal="left" vertical="center"/>
      <protection locked="0"/>
    </xf>
    <xf numFmtId="0" fontId="9" fillId="10" borderId="50" xfId="0" applyFont="1" applyFill="1" applyBorder="1" applyAlignment="1" applyProtection="1">
      <alignment horizontal="left" vertical="center"/>
      <protection locked="0"/>
    </xf>
    <xf numFmtId="0" fontId="9" fillId="10" borderId="55" xfId="0" applyFont="1" applyFill="1" applyBorder="1" applyAlignment="1" applyProtection="1">
      <alignment horizontal="left" vertical="center"/>
      <protection locked="0"/>
    </xf>
    <xf numFmtId="0" fontId="9" fillId="10" borderId="51" xfId="0" applyFont="1" applyFill="1" applyBorder="1" applyAlignment="1" applyProtection="1">
      <alignment horizontal="left" vertical="center"/>
      <protection locked="0"/>
    </xf>
    <xf numFmtId="44" fontId="0" fillId="14" borderId="38" xfId="1" applyFont="1" applyFill="1" applyBorder="1" applyAlignment="1" applyProtection="1">
      <alignment horizontal="center"/>
    </xf>
    <xf numFmtId="44" fontId="0" fillId="14" borderId="40" xfId="1" applyFont="1" applyFill="1" applyBorder="1" applyAlignment="1" applyProtection="1">
      <alignment horizontal="center"/>
    </xf>
    <xf numFmtId="0" fontId="9" fillId="10" borderId="69" xfId="0" applyFont="1" applyFill="1" applyBorder="1" applyAlignment="1" applyProtection="1">
      <alignment horizontal="left"/>
      <protection locked="0"/>
    </xf>
    <xf numFmtId="0" fontId="9" fillId="10" borderId="70" xfId="0" applyFont="1" applyFill="1" applyBorder="1" applyAlignment="1" applyProtection="1">
      <alignment horizontal="left"/>
      <protection locked="0"/>
    </xf>
    <xf numFmtId="0" fontId="9" fillId="10" borderId="71" xfId="0" applyFont="1" applyFill="1" applyBorder="1" applyAlignment="1" applyProtection="1">
      <alignment horizontal="left"/>
      <protection locked="0"/>
    </xf>
    <xf numFmtId="0" fontId="0" fillId="0" borderId="33" xfId="0" applyBorder="1" applyAlignment="1">
      <alignment horizontal="center"/>
    </xf>
    <xf numFmtId="0" fontId="0" fillId="0" borderId="55" xfId="0" applyBorder="1" applyAlignment="1">
      <alignment horizontal="center"/>
    </xf>
    <xf numFmtId="0" fontId="0" fillId="0" borderId="29" xfId="0" applyBorder="1" applyAlignment="1">
      <alignment horizontal="center"/>
    </xf>
    <xf numFmtId="0" fontId="2" fillId="8" borderId="33" xfId="0" applyFont="1" applyFill="1" applyBorder="1" applyAlignment="1">
      <alignment horizontal="center"/>
    </xf>
    <xf numFmtId="0" fontId="2" fillId="8" borderId="55" xfId="0" applyFont="1" applyFill="1" applyBorder="1" applyAlignment="1">
      <alignment horizontal="center"/>
    </xf>
    <xf numFmtId="0" fontId="2" fillId="8" borderId="29" xfId="0" applyFont="1" applyFill="1" applyBorder="1" applyAlignment="1">
      <alignment horizontal="center"/>
    </xf>
    <xf numFmtId="0" fontId="56" fillId="24" borderId="33" xfId="0" applyFont="1" applyFill="1" applyBorder="1" applyAlignment="1">
      <alignment horizontal="left" vertical="center" wrapText="1"/>
    </xf>
    <xf numFmtId="0" fontId="56" fillId="24" borderId="55" xfId="0" applyFont="1" applyFill="1" applyBorder="1" applyAlignment="1">
      <alignment horizontal="left" vertical="center" wrapText="1"/>
    </xf>
    <xf numFmtId="0" fontId="56" fillId="24" borderId="29" xfId="0" applyFont="1" applyFill="1" applyBorder="1" applyAlignment="1">
      <alignment horizontal="left" vertical="center" wrapText="1"/>
    </xf>
    <xf numFmtId="0" fontId="57" fillId="0" borderId="33" xfId="0" applyFont="1" applyBorder="1" applyAlignment="1">
      <alignment horizontal="left" vertical="top"/>
    </xf>
    <xf numFmtId="0" fontId="57" fillId="0" borderId="55" xfId="0" applyFont="1" applyBorder="1" applyAlignment="1">
      <alignment horizontal="left" vertical="top"/>
    </xf>
    <xf numFmtId="0" fontId="57" fillId="0" borderId="29" xfId="0" applyFont="1" applyBorder="1" applyAlignment="1">
      <alignment horizontal="left" vertical="top"/>
    </xf>
    <xf numFmtId="0" fontId="57" fillId="0" borderId="38" xfId="0" applyFont="1" applyBorder="1" applyAlignment="1">
      <alignment horizontal="left" vertical="top"/>
    </xf>
    <xf numFmtId="0" fontId="53" fillId="0" borderId="0" xfId="0" applyFont="1" applyAlignment="1">
      <alignment horizontal="center" vertical="center"/>
    </xf>
    <xf numFmtId="0" fontId="53" fillId="0" borderId="61" xfId="0" applyFont="1" applyBorder="1" applyAlignment="1">
      <alignment horizontal="center" vertical="center"/>
    </xf>
    <xf numFmtId="0" fontId="54" fillId="20" borderId="33" xfId="0" applyFont="1" applyFill="1" applyBorder="1" applyAlignment="1">
      <alignment horizontal="center" vertical="center"/>
    </xf>
    <xf numFmtId="0" fontId="54" fillId="20" borderId="29" xfId="0" applyFont="1" applyFill="1" applyBorder="1" applyAlignment="1">
      <alignment horizontal="center" vertical="center"/>
    </xf>
    <xf numFmtId="44" fontId="0" fillId="0" borderId="40" xfId="1" applyFont="1" applyFill="1" applyBorder="1" applyAlignment="1" applyProtection="1">
      <alignment horizontal="center" vertical="center"/>
      <protection locked="0"/>
    </xf>
    <xf numFmtId="0" fontId="55" fillId="20" borderId="8" xfId="0" applyFont="1" applyFill="1" applyBorder="1" applyAlignment="1">
      <alignment horizontal="center" vertical="center" textRotation="90"/>
    </xf>
    <xf numFmtId="0" fontId="55" fillId="20" borderId="25" xfId="0" applyFont="1" applyFill="1" applyBorder="1" applyAlignment="1">
      <alignment horizontal="center" vertical="center" textRotation="90"/>
    </xf>
    <xf numFmtId="0" fontId="55" fillId="20" borderId="38" xfId="0" applyFont="1" applyFill="1" applyBorder="1" applyAlignment="1">
      <alignment horizontal="center" vertical="center" textRotation="90"/>
    </xf>
    <xf numFmtId="0" fontId="0" fillId="23" borderId="60" xfId="0" applyFill="1" applyBorder="1" applyAlignment="1">
      <alignment horizontal="center"/>
    </xf>
    <xf numFmtId="0" fontId="0" fillId="23" borderId="0" xfId="0" applyFill="1" applyAlignment="1">
      <alignment horizontal="center"/>
    </xf>
    <xf numFmtId="0" fontId="49" fillId="0" borderId="59" xfId="0" applyFont="1" applyBorder="1" applyAlignment="1">
      <alignment horizontal="left" vertical="center"/>
    </xf>
    <xf numFmtId="0" fontId="49" fillId="0" borderId="56" xfId="0" applyFont="1" applyBorder="1" applyAlignment="1">
      <alignment horizontal="left" vertical="center"/>
    </xf>
    <xf numFmtId="0" fontId="50" fillId="20" borderId="40" xfId="0" applyFont="1" applyFill="1" applyBorder="1" applyAlignment="1">
      <alignment horizontal="left" vertical="center"/>
    </xf>
    <xf numFmtId="0" fontId="50" fillId="20" borderId="33" xfId="0" applyFont="1" applyFill="1" applyBorder="1" applyAlignment="1">
      <alignment horizontal="left" vertical="center"/>
    </xf>
    <xf numFmtId="0" fontId="50" fillId="20" borderId="55" xfId="0" applyFont="1" applyFill="1" applyBorder="1" applyAlignment="1">
      <alignment horizontal="left" vertical="center"/>
    </xf>
    <xf numFmtId="0" fontId="50" fillId="20" borderId="29" xfId="0" applyFont="1" applyFill="1" applyBorder="1" applyAlignment="1">
      <alignment horizontal="left" vertical="center"/>
    </xf>
    <xf numFmtId="0" fontId="50" fillId="20" borderId="40" xfId="0" applyFont="1" applyFill="1" applyBorder="1" applyAlignment="1">
      <alignment horizontal="left" vertical="center" wrapText="1"/>
    </xf>
    <xf numFmtId="0" fontId="0" fillId="5" borderId="0" xfId="0" applyFill="1" applyAlignment="1">
      <alignment horizontal="center" vertical="center" wrapText="1"/>
    </xf>
    <xf numFmtId="44" fontId="0" fillId="2" borderId="64" xfId="0" applyNumberFormat="1" applyFill="1" applyBorder="1" applyAlignment="1" applyProtection="1">
      <alignment horizontal="center"/>
      <protection locked="0"/>
    </xf>
    <xf numFmtId="44" fontId="0" fillId="2" borderId="53" xfId="0" applyNumberFormat="1" applyFill="1" applyBorder="1" applyAlignment="1" applyProtection="1">
      <alignment horizontal="center"/>
      <protection locked="0"/>
    </xf>
    <xf numFmtId="44" fontId="0" fillId="2" borderId="54" xfId="0" applyNumberFormat="1" applyFill="1" applyBorder="1" applyAlignment="1" applyProtection="1">
      <alignment horizontal="center"/>
      <protection locked="0"/>
    </xf>
    <xf numFmtId="0" fontId="0" fillId="5" borderId="65" xfId="0" applyFill="1" applyBorder="1" applyAlignment="1">
      <alignment horizontal="center" vertical="center" wrapText="1"/>
    </xf>
    <xf numFmtId="0" fontId="0" fillId="5" borderId="56" xfId="0" applyFill="1" applyBorder="1" applyAlignment="1">
      <alignment horizontal="center" vertical="center" wrapText="1"/>
    </xf>
    <xf numFmtId="0" fontId="28" fillId="0" borderId="47" xfId="0" applyFont="1" applyFill="1" applyBorder="1" applyAlignment="1" applyProtection="1">
      <alignment horizontal="center"/>
    </xf>
    <xf numFmtId="0" fontId="6" fillId="0" borderId="55" xfId="0" applyFont="1" applyFill="1" applyBorder="1" applyAlignment="1" applyProtection="1">
      <alignment horizontal="center"/>
    </xf>
    <xf numFmtId="0" fontId="4" fillId="0" borderId="55"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33" fillId="11" borderId="20" xfId="0" applyFont="1" applyFill="1" applyBorder="1" applyAlignment="1">
      <alignment horizontal="center"/>
    </xf>
    <xf numFmtId="0" fontId="33" fillId="11" borderId="16" xfId="0" applyFont="1" applyFill="1" applyBorder="1" applyAlignment="1">
      <alignment horizontal="center"/>
    </xf>
    <xf numFmtId="0" fontId="35" fillId="11" borderId="22" xfId="0" applyFont="1" applyFill="1" applyBorder="1" applyAlignment="1">
      <alignment horizontal="center"/>
    </xf>
    <xf numFmtId="0" fontId="35" fillId="11" borderId="17" xfId="0" applyFont="1" applyFill="1" applyBorder="1" applyAlignment="1">
      <alignment horizontal="center"/>
    </xf>
    <xf numFmtId="0" fontId="33" fillId="11" borderId="37" xfId="0" applyFont="1" applyFill="1" applyBorder="1" applyAlignment="1">
      <alignment horizontal="center" wrapText="1"/>
    </xf>
    <xf numFmtId="0" fontId="33" fillId="11" borderId="38" xfId="0" applyFont="1" applyFill="1" applyBorder="1" applyAlignment="1">
      <alignment horizontal="center" wrapText="1"/>
    </xf>
    <xf numFmtId="0" fontId="33" fillId="11" borderId="39" xfId="0" applyFont="1" applyFill="1" applyBorder="1" applyAlignment="1">
      <alignment horizontal="center"/>
    </xf>
    <xf numFmtId="0" fontId="33" fillId="11" borderId="35" xfId="0" applyFont="1" applyFill="1" applyBorder="1" applyAlignment="1">
      <alignment horizontal="center"/>
    </xf>
    <xf numFmtId="0" fontId="33" fillId="11" borderId="36" xfId="0" applyFont="1" applyFill="1" applyBorder="1" applyAlignment="1">
      <alignment horizontal="center" wrapText="1"/>
    </xf>
    <xf numFmtId="0" fontId="33" fillId="11" borderId="34" xfId="0" applyFont="1" applyFill="1" applyBorder="1" applyAlignment="1">
      <alignment horizontal="center" wrapText="1"/>
    </xf>
    <xf numFmtId="0" fontId="33" fillId="11" borderId="37" xfId="0" applyFont="1" applyFill="1" applyBorder="1" applyAlignment="1">
      <alignment horizontal="center"/>
    </xf>
    <xf numFmtId="0" fontId="33" fillId="11" borderId="38" xfId="0" applyFont="1" applyFill="1" applyBorder="1" applyAlignment="1">
      <alignment horizontal="center"/>
    </xf>
    <xf numFmtId="0" fontId="61" fillId="5" borderId="2" xfId="0" applyFont="1" applyFill="1" applyBorder="1" applyAlignment="1">
      <alignment horizontal="left"/>
    </xf>
    <xf numFmtId="0" fontId="61" fillId="5" borderId="3" xfId="0" applyFont="1" applyFill="1" applyBorder="1" applyAlignment="1">
      <alignment horizontal="left"/>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59" fillId="25" borderId="32" xfId="0" applyFont="1" applyFill="1" applyBorder="1" applyAlignment="1">
      <alignment horizontal="center"/>
    </xf>
    <xf numFmtId="0" fontId="59" fillId="25" borderId="28" xfId="0" applyFont="1" applyFill="1" applyBorder="1" applyAlignment="1">
      <alignment horizontal="center"/>
    </xf>
    <xf numFmtId="0" fontId="58" fillId="25" borderId="39" xfId="0" applyFont="1" applyFill="1" applyBorder="1" applyAlignment="1">
      <alignment horizontal="center" vertical="center" wrapText="1"/>
    </xf>
    <xf numFmtId="0" fontId="58" fillId="25" borderId="35" xfId="0" applyFont="1" applyFill="1" applyBorder="1" applyAlignment="1">
      <alignment horizontal="center" vertical="center" wrapText="1"/>
    </xf>
    <xf numFmtId="0" fontId="3" fillId="0" borderId="2"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4" fillId="0" borderId="0" xfId="0" applyFont="1" applyAlignment="1">
      <alignment horizontal="left"/>
    </xf>
    <xf numFmtId="0" fontId="43" fillId="0" borderId="33" xfId="4" applyFont="1" applyBorder="1" applyAlignment="1">
      <alignment horizontal="center" vertical="center" wrapText="1"/>
    </xf>
    <xf numFmtId="0" fontId="44" fillId="0" borderId="55" xfId="4" applyFont="1" applyBorder="1" applyAlignment="1">
      <alignment horizontal="center" vertical="center"/>
    </xf>
    <xf numFmtId="0" fontId="44" fillId="0" borderId="29" xfId="4" applyFont="1" applyBorder="1" applyAlignment="1">
      <alignment horizontal="center" vertical="center"/>
    </xf>
    <xf numFmtId="0" fontId="42" fillId="22" borderId="2" xfId="4" applyFill="1" applyBorder="1" applyAlignment="1">
      <alignment horizontal="left" vertical="center" wrapText="1"/>
    </xf>
    <xf numFmtId="0" fontId="42" fillId="22" borderId="6" xfId="4" applyFill="1" applyBorder="1" applyAlignment="1">
      <alignment horizontal="left" vertical="center" wrapText="1"/>
    </xf>
    <xf numFmtId="0" fontId="42" fillId="22" borderId="3" xfId="4" applyFill="1" applyBorder="1" applyAlignment="1">
      <alignment horizontal="left" vertical="center" wrapText="1"/>
    </xf>
    <xf numFmtId="0" fontId="42" fillId="22" borderId="12" xfId="4" applyFill="1" applyBorder="1" applyAlignment="1">
      <alignment horizontal="left" vertical="center" wrapText="1"/>
    </xf>
    <xf numFmtId="0" fontId="42" fillId="22" borderId="0" xfId="4" applyFill="1" applyAlignment="1">
      <alignment horizontal="left" vertical="center" wrapText="1"/>
    </xf>
    <xf numFmtId="0" fontId="42" fillId="22" borderId="58" xfId="4" applyFill="1" applyBorder="1" applyAlignment="1">
      <alignment horizontal="left" vertical="center" wrapText="1"/>
    </xf>
    <xf numFmtId="0" fontId="42" fillId="22" borderId="12" xfId="4" applyFill="1" applyBorder="1" applyAlignment="1">
      <alignment horizontal="center" vertical="top" wrapText="1"/>
    </xf>
    <xf numFmtId="0" fontId="42" fillId="22" borderId="0" xfId="4" applyFill="1" applyAlignment="1">
      <alignment horizontal="center" vertical="top" wrapText="1"/>
    </xf>
    <xf numFmtId="0" fontId="42" fillId="22" borderId="58" xfId="4" applyFill="1" applyBorder="1" applyAlignment="1">
      <alignment horizontal="center" vertical="top" wrapText="1"/>
    </xf>
    <xf numFmtId="0" fontId="42" fillId="22" borderId="4" xfId="4" applyFill="1" applyBorder="1" applyAlignment="1">
      <alignment horizontal="center" vertical="top" wrapText="1"/>
    </xf>
    <xf numFmtId="0" fontId="42" fillId="22" borderId="7" xfId="4" applyFill="1" applyBorder="1" applyAlignment="1">
      <alignment horizontal="center" vertical="top" wrapText="1"/>
    </xf>
    <xf numFmtId="0" fontId="42" fillId="22" borderId="5" xfId="4" applyFill="1" applyBorder="1" applyAlignment="1">
      <alignment horizontal="center" vertical="top" wrapText="1"/>
    </xf>
    <xf numFmtId="1" fontId="47" fillId="26" borderId="57" xfId="0" applyNumberFormat="1" applyFont="1" applyFill="1" applyBorder="1" applyAlignment="1">
      <alignment horizontal="right" vertical="top" shrinkToFit="1"/>
    </xf>
    <xf numFmtId="0" fontId="62" fillId="26" borderId="57" xfId="0" applyFont="1" applyFill="1" applyBorder="1" applyAlignment="1">
      <alignment horizontal="left" vertical="top" wrapText="1"/>
    </xf>
    <xf numFmtId="172" fontId="47" fillId="26" borderId="57" xfId="0" applyNumberFormat="1" applyFont="1" applyFill="1" applyBorder="1" applyAlignment="1">
      <alignment horizontal="right" vertical="top" shrinkToFit="1"/>
    </xf>
    <xf numFmtId="1" fontId="47" fillId="0" borderId="57" xfId="0" applyNumberFormat="1" applyFont="1" applyBorder="1" applyAlignment="1">
      <alignment horizontal="right" vertical="top" shrinkToFit="1"/>
    </xf>
    <xf numFmtId="0" fontId="62" fillId="0" borderId="57" xfId="0" applyFont="1" applyBorder="1" applyAlignment="1">
      <alignment horizontal="left" vertical="top" wrapText="1"/>
    </xf>
    <xf numFmtId="172" fontId="47" fillId="0" borderId="57" xfId="0" applyNumberFormat="1" applyFont="1" applyBorder="1" applyAlignment="1">
      <alignment horizontal="right" vertical="top" shrinkToFit="1"/>
    </xf>
    <xf numFmtId="0" fontId="0" fillId="26" borderId="57" xfId="0" applyFill="1" applyBorder="1" applyAlignment="1">
      <alignment horizontal="left" wrapText="1"/>
    </xf>
    <xf numFmtId="1" fontId="47" fillId="0" borderId="57" xfId="0" applyNumberFormat="1" applyFont="1" applyBorder="1" applyAlignment="1">
      <alignment horizontal="right" vertical="center" shrinkToFit="1"/>
    </xf>
    <xf numFmtId="0" fontId="62" fillId="0" borderId="57" xfId="0" applyFont="1" applyBorder="1" applyAlignment="1">
      <alignment horizontal="left" vertical="center" wrapText="1"/>
    </xf>
    <xf numFmtId="172" fontId="47" fillId="0" borderId="57" xfId="0" applyNumberFormat="1" applyFont="1" applyBorder="1" applyAlignment="1">
      <alignment horizontal="right" vertical="center" shrinkToFit="1"/>
    </xf>
    <xf numFmtId="1" fontId="47" fillId="26" borderId="57" xfId="0" applyNumberFormat="1" applyFont="1" applyFill="1" applyBorder="1" applyAlignment="1">
      <alignment horizontal="right" shrinkToFit="1"/>
    </xf>
    <xf numFmtId="0" fontId="0" fillId="26" borderId="57" xfId="0" applyFill="1" applyBorder="1" applyAlignment="1">
      <alignment horizontal="left" vertical="center" wrapText="1"/>
    </xf>
    <xf numFmtId="0" fontId="0" fillId="26" borderId="57" xfId="0" applyFill="1" applyBorder="1" applyAlignment="1">
      <alignment horizontal="left" vertical="top" wrapText="1"/>
    </xf>
    <xf numFmtId="0" fontId="62" fillId="26" borderId="57" xfId="0" applyFont="1" applyFill="1" applyBorder="1" applyAlignment="1">
      <alignment horizontal="left" wrapText="1"/>
    </xf>
    <xf numFmtId="172" fontId="47" fillId="26" borderId="57" xfId="0" applyNumberFormat="1" applyFont="1" applyFill="1" applyBorder="1" applyAlignment="1">
      <alignment horizontal="right" shrinkToFit="1"/>
    </xf>
    <xf numFmtId="1" fontId="47" fillId="26" borderId="57" xfId="0" applyNumberFormat="1" applyFont="1" applyFill="1" applyBorder="1" applyAlignment="1">
      <alignment horizontal="right" vertical="center" shrinkToFit="1"/>
    </xf>
    <xf numFmtId="0" fontId="62" fillId="26" borderId="57" xfId="0" applyFont="1" applyFill="1" applyBorder="1" applyAlignment="1">
      <alignment horizontal="left" vertical="center" wrapText="1"/>
    </xf>
    <xf numFmtId="172" fontId="47" fillId="26" borderId="57" xfId="0" applyNumberFormat="1" applyFont="1" applyFill="1" applyBorder="1" applyAlignment="1">
      <alignment horizontal="right" vertical="center" shrinkToFit="1"/>
    </xf>
    <xf numFmtId="1" fontId="47" fillId="0" borderId="57" xfId="0" applyNumberFormat="1" applyFont="1" applyBorder="1" applyAlignment="1">
      <alignment horizontal="right" shrinkToFit="1"/>
    </xf>
    <xf numFmtId="0" fontId="62" fillId="0" borderId="57" xfId="0" applyFont="1" applyBorder="1" applyAlignment="1">
      <alignment horizontal="left" wrapText="1"/>
    </xf>
    <xf numFmtId="172" fontId="47" fillId="0" borderId="57" xfId="0" applyNumberFormat="1" applyFont="1" applyBorder="1" applyAlignment="1">
      <alignment horizontal="right" shrinkToFit="1"/>
    </xf>
    <xf numFmtId="1" fontId="47" fillId="26" borderId="57" xfId="0" applyNumberFormat="1" applyFont="1" applyFill="1" applyBorder="1" applyAlignment="1">
      <alignment horizontal="left" vertical="center" shrinkToFit="1"/>
    </xf>
    <xf numFmtId="0" fontId="62" fillId="0" borderId="57" xfId="0" applyFont="1" applyBorder="1" applyAlignment="1">
      <alignment horizontal="right" vertical="center" wrapText="1"/>
    </xf>
    <xf numFmtId="1" fontId="47" fillId="26" borderId="57" xfId="0" applyNumberFormat="1" applyFont="1" applyFill="1" applyBorder="1" applyAlignment="1">
      <alignment horizontal="left" shrinkToFit="1"/>
    </xf>
    <xf numFmtId="1" fontId="47" fillId="0" borderId="57" xfId="0" applyNumberFormat="1" applyFont="1" applyBorder="1" applyAlignment="1">
      <alignment horizontal="left" shrinkToFit="1"/>
    </xf>
    <xf numFmtId="0" fontId="62" fillId="0" borderId="57" xfId="0" applyFont="1" applyBorder="1" applyAlignment="1">
      <alignment horizontal="right" wrapText="1"/>
    </xf>
    <xf numFmtId="0" fontId="62" fillId="26" borderId="57" xfId="0" applyFont="1" applyFill="1" applyBorder="1" applyAlignment="1">
      <alignment horizontal="right" vertical="center" wrapText="1"/>
    </xf>
    <xf numFmtId="1" fontId="47" fillId="0" borderId="57" xfId="0" applyNumberFormat="1" applyFont="1" applyBorder="1" applyAlignment="1">
      <alignment horizontal="left" vertical="top" shrinkToFit="1"/>
    </xf>
    <xf numFmtId="0" fontId="62" fillId="0" borderId="57" xfId="0" applyFont="1" applyBorder="1" applyAlignment="1">
      <alignment horizontal="right" vertical="top" wrapText="1"/>
    </xf>
    <xf numFmtId="0" fontId="62" fillId="26" borderId="57" xfId="0" applyFont="1" applyFill="1" applyBorder="1" applyAlignment="1">
      <alignment horizontal="right" wrapText="1"/>
    </xf>
    <xf numFmtId="1" fontId="47" fillId="26" borderId="57" xfId="0" applyNumberFormat="1" applyFont="1" applyFill="1" applyBorder="1" applyAlignment="1">
      <alignment horizontal="left" vertical="top" shrinkToFit="1"/>
    </xf>
    <xf numFmtId="173" fontId="47" fillId="26" borderId="57" xfId="0" applyNumberFormat="1" applyFont="1" applyFill="1" applyBorder="1" applyAlignment="1">
      <alignment horizontal="right" vertical="top" shrinkToFit="1"/>
    </xf>
    <xf numFmtId="1" fontId="47" fillId="0" borderId="57" xfId="0" applyNumberFormat="1" applyFont="1" applyBorder="1" applyAlignment="1">
      <alignment horizontal="left" vertical="center" shrinkToFit="1"/>
    </xf>
    <xf numFmtId="167" fontId="47" fillId="26" borderId="57" xfId="0" applyNumberFormat="1" applyFont="1" applyFill="1" applyBorder="1" applyAlignment="1">
      <alignment horizontal="left" vertical="center" shrinkToFit="1"/>
    </xf>
    <xf numFmtId="167" fontId="47" fillId="0" borderId="57" xfId="0" applyNumberFormat="1" applyFont="1" applyBorder="1" applyAlignment="1">
      <alignment horizontal="left" vertical="center" shrinkToFit="1"/>
    </xf>
    <xf numFmtId="0" fontId="62" fillId="26" borderId="57" xfId="0" applyFont="1" applyFill="1" applyBorder="1" applyAlignment="1">
      <alignment horizontal="right" vertical="top" wrapText="1"/>
    </xf>
    <xf numFmtId="173" fontId="47" fillId="26" borderId="57" xfId="0" applyNumberFormat="1" applyFont="1" applyFill="1" applyBorder="1" applyAlignment="1">
      <alignment horizontal="right" shrinkToFit="1"/>
    </xf>
    <xf numFmtId="173" fontId="47" fillId="0" borderId="57" xfId="0" applyNumberFormat="1" applyFont="1" applyBorder="1" applyAlignment="1">
      <alignment horizontal="right" shrinkToFit="1"/>
    </xf>
    <xf numFmtId="167" fontId="47" fillId="26" borderId="57" xfId="0" applyNumberFormat="1" applyFont="1" applyFill="1" applyBorder="1" applyAlignment="1">
      <alignment horizontal="left" shrinkToFit="1"/>
    </xf>
    <xf numFmtId="167" fontId="47" fillId="0" borderId="57" xfId="0" applyNumberFormat="1" applyFont="1" applyBorder="1" applyAlignment="1">
      <alignment horizontal="left" vertical="top" shrinkToFit="1"/>
    </xf>
    <xf numFmtId="173" fontId="47" fillId="0" borderId="57" xfId="0" applyNumberFormat="1" applyFont="1" applyBorder="1" applyAlignment="1">
      <alignment horizontal="right" vertical="center" shrinkToFit="1"/>
    </xf>
  </cellXfs>
  <cellStyles count="5">
    <cellStyle name="Currency" xfId="1" builtinId="4"/>
    <cellStyle name="Hyperlink" xfId="2" builtinId="8"/>
    <cellStyle name="Normal" xfId="0" builtinId="0"/>
    <cellStyle name="Normal 3" xfId="4" xr:uid="{5E61F473-9A32-4C02-9326-75414B62DD28}"/>
    <cellStyle name="Percent" xfId="3" builtinId="5"/>
  </cellStyles>
  <dxfs count="0"/>
  <tableStyles count="0" defaultTableStyle="TableStyleMedium2" defaultPivotStyle="PivotStyleLight16"/>
  <colors>
    <mruColors>
      <color rgb="FFECD1CE"/>
      <color rgb="FFCC0000"/>
      <color rgb="FFFFFF66"/>
      <color rgb="FFCC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H16" lockText="1" noThreeD="1"/>
</file>

<file path=xl/ctrlProps/ctrlProp2.xml><?xml version="1.0" encoding="utf-8"?>
<formControlPr xmlns="http://schemas.microsoft.com/office/spreadsheetml/2009/9/main" objectType="CheckBox" checked="Checked" fmlaLink="H12" lockText="1"/>
</file>

<file path=xl/ctrlProps/ctrlProp3.xml><?xml version="1.0" encoding="utf-8"?>
<formControlPr xmlns="http://schemas.microsoft.com/office/spreadsheetml/2009/9/main" objectType="CheckBox" checked="Checked" fmlaLink="H13" lockText="1" noThreeD="1"/>
</file>

<file path=xl/ctrlProps/ctrlProp4.xml><?xml version="1.0" encoding="utf-8"?>
<formControlPr xmlns="http://schemas.microsoft.com/office/spreadsheetml/2009/9/main" objectType="CheckBox" fmlaLink="H14" lockText="1" noThreeD="1"/>
</file>

<file path=xl/ctrlProps/ctrlProp5.xml><?xml version="1.0" encoding="utf-8"?>
<formControlPr xmlns="http://schemas.microsoft.com/office/spreadsheetml/2009/9/main" objectType="CheckBox" fmlaLink="H1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15</xdr:row>
          <xdr:rowOff>95250</xdr:rowOff>
        </xdr:from>
        <xdr:to>
          <xdr:col>7</xdr:col>
          <xdr:colOff>885825</xdr:colOff>
          <xdr:row>15</xdr:row>
          <xdr:rowOff>581025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219075</xdr:rowOff>
        </xdr:from>
        <xdr:to>
          <xdr:col>7</xdr:col>
          <xdr:colOff>876300</xdr:colOff>
          <xdr:row>11</xdr:row>
          <xdr:rowOff>457200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209550</xdr:rowOff>
        </xdr:from>
        <xdr:to>
          <xdr:col>7</xdr:col>
          <xdr:colOff>857250</xdr:colOff>
          <xdr:row>12</xdr:row>
          <xdr:rowOff>457200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209550</xdr:rowOff>
        </xdr:from>
        <xdr:to>
          <xdr:col>7</xdr:col>
          <xdr:colOff>876300</xdr:colOff>
          <xdr:row>13</xdr:row>
          <xdr:rowOff>457200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238125</xdr:rowOff>
        </xdr:from>
        <xdr:to>
          <xdr:col>7</xdr:col>
          <xdr:colOff>895350</xdr:colOff>
          <xdr:row>14</xdr:row>
          <xdr:rowOff>476250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 to O.T.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95250</xdr:colOff>
      <xdr:row>0</xdr:row>
      <xdr:rowOff>19050</xdr:rowOff>
    </xdr:from>
    <xdr:ext cx="2930749" cy="1027019"/>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1675" y="19050"/>
          <a:ext cx="2930749" cy="1027019"/>
        </a:xfrm>
        <a:prstGeom prst="rect">
          <a:avLst/>
        </a:prstGeom>
        <a:ln>
          <a:noFill/>
        </a:ln>
        <a:effectLst>
          <a:outerShdw blurRad="292100" dist="25400" dir="2700000" sx="96000" sy="96000" algn="tl" rotWithShape="0">
            <a:srgbClr val="333333">
              <a:alpha val="65000"/>
            </a:srgb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6381-3C57-4D07-A68C-CD7582858FA2}">
  <sheetPr>
    <tabColor theme="9" tint="0.39997558519241921"/>
  </sheetPr>
  <dimension ref="B1:E31"/>
  <sheetViews>
    <sheetView showGridLines="0" workbookViewId="0">
      <selection activeCell="B37" sqref="B37"/>
    </sheetView>
  </sheetViews>
  <sheetFormatPr defaultRowHeight="15"/>
  <cols>
    <col min="1" max="1" width="4.7109375" customWidth="1"/>
    <col min="2" max="2" width="31.140625" customWidth="1"/>
    <col min="3" max="3" width="21.42578125" customWidth="1"/>
    <col min="4" max="4" width="13.5703125" customWidth="1"/>
    <col min="5" max="5" width="10.85546875" customWidth="1"/>
  </cols>
  <sheetData>
    <row r="1" spans="2:5" ht="15.75" thickBot="1"/>
    <row r="2" spans="2:5" ht="15.75" thickTop="1">
      <c r="B2" s="638" t="s">
        <v>246</v>
      </c>
      <c r="C2" s="639"/>
      <c r="D2" s="640"/>
      <c r="E2" s="277"/>
    </row>
    <row r="3" spans="2:5">
      <c r="B3" s="641" t="s">
        <v>241</v>
      </c>
      <c r="C3" s="642"/>
      <c r="D3" s="643"/>
      <c r="E3" s="277"/>
    </row>
    <row r="4" spans="2:5">
      <c r="B4" s="641" t="s">
        <v>242</v>
      </c>
      <c r="C4" s="642"/>
      <c r="D4" s="643"/>
      <c r="E4" s="277"/>
    </row>
    <row r="5" spans="2:5" ht="15.75" thickBot="1">
      <c r="B5" s="646" t="s">
        <v>245</v>
      </c>
      <c r="C5" s="647"/>
      <c r="D5" s="648"/>
      <c r="E5" s="277"/>
    </row>
    <row r="6" spans="2:5" ht="16.5" thickTop="1" thickBot="1">
      <c r="B6" s="278"/>
      <c r="C6" s="277"/>
      <c r="D6" s="277"/>
      <c r="E6" s="277"/>
    </row>
    <row r="7" spans="2:5" ht="15.75" thickBot="1">
      <c r="B7" s="279" t="s">
        <v>198</v>
      </c>
      <c r="C7" s="276"/>
      <c r="D7" s="276"/>
      <c r="E7" s="276"/>
    </row>
    <row r="8" spans="2:5" ht="15.75" thickBot="1">
      <c r="B8" s="276"/>
      <c r="C8" s="276"/>
      <c r="D8" s="276"/>
      <c r="E8" s="276"/>
    </row>
    <row r="9" spans="2:5" ht="30.75" thickBot="1">
      <c r="B9" s="634" t="s">
        <v>99</v>
      </c>
      <c r="C9" s="635"/>
      <c r="D9" s="280" t="s">
        <v>112</v>
      </c>
      <c r="E9" s="281" t="s">
        <v>10</v>
      </c>
    </row>
    <row r="10" spans="2:5">
      <c r="B10" s="282" t="s">
        <v>57</v>
      </c>
      <c r="C10" s="283"/>
      <c r="D10" s="616">
        <f>'FA LABOR'!CN108+'FA LABOR'!CN183</f>
        <v>0</v>
      </c>
      <c r="E10" s="615">
        <f>'FA LABOR'!CJ108+'FA LABOR'!CJ181</f>
        <v>0</v>
      </c>
    </row>
    <row r="11" spans="2:5">
      <c r="B11" s="284" t="s">
        <v>96</v>
      </c>
      <c r="C11" s="285"/>
      <c r="D11" s="616">
        <f>'FA LABOR'!CN109+'FA LABOR'!CN184</f>
        <v>0</v>
      </c>
      <c r="E11" s="617">
        <f>'FA LABOR'!CJ109+'FA LABOR'!CJ182</f>
        <v>0</v>
      </c>
    </row>
    <row r="12" spans="2:5">
      <c r="B12" s="284" t="s">
        <v>126</v>
      </c>
      <c r="C12" s="285"/>
      <c r="D12" s="616">
        <f>'FA LABOR'!CN110+'FA LABOR'!CN186</f>
        <v>0</v>
      </c>
      <c r="E12" s="617">
        <f>'FA LABOR'!CJ110+'FA LABOR'!CJ183</f>
        <v>0</v>
      </c>
    </row>
    <row r="13" spans="2:5">
      <c r="B13" s="286" t="s">
        <v>21</v>
      </c>
      <c r="C13" s="287"/>
      <c r="D13" s="618">
        <f>'FA Equipment'!AA32+'FA Equipment'!AA48</f>
        <v>0</v>
      </c>
      <c r="E13" s="619">
        <f>'FA Equipment'!Y32+'FA Equipment'!Y48</f>
        <v>0</v>
      </c>
    </row>
    <row r="14" spans="2:5">
      <c r="B14" s="286" t="s">
        <v>22</v>
      </c>
      <c r="C14" s="287"/>
      <c r="D14" s="618">
        <f>'Supplies-Materials'!G310</f>
        <v>0</v>
      </c>
      <c r="E14" s="619"/>
    </row>
    <row r="15" spans="2:5">
      <c r="B15" s="286" t="s">
        <v>90</v>
      </c>
      <c r="C15" s="287"/>
      <c r="D15" s="618">
        <f>'Rental Equipment'!E60</f>
        <v>0</v>
      </c>
      <c r="E15" s="619"/>
    </row>
    <row r="16" spans="2:5">
      <c r="B16" s="286" t="s">
        <v>23</v>
      </c>
      <c r="C16" s="287"/>
      <c r="D16" s="618">
        <f>'Contractor Services'!F49</f>
        <v>0</v>
      </c>
      <c r="E16" s="619"/>
    </row>
    <row r="17" spans="2:5" ht="15.75" thickBot="1">
      <c r="B17" s="288"/>
      <c r="C17" s="289"/>
      <c r="D17" s="620"/>
      <c r="E17" s="621"/>
    </row>
    <row r="18" spans="2:5" ht="15.75" thickBot="1">
      <c r="B18" s="290" t="s">
        <v>7</v>
      </c>
      <c r="C18" s="291"/>
      <c r="D18" s="622">
        <f>SUM(D10:D17)</f>
        <v>0</v>
      </c>
      <c r="E18" s="627"/>
    </row>
    <row r="19" spans="2:5">
      <c r="B19" s="292"/>
      <c r="C19" s="277"/>
      <c r="D19" s="623"/>
      <c r="E19" s="306"/>
    </row>
    <row r="20" spans="2:5" ht="15.75" thickBot="1">
      <c r="B20" s="276"/>
      <c r="C20" s="276"/>
      <c r="D20" s="305"/>
      <c r="E20" s="305"/>
    </row>
    <row r="21" spans="2:5" ht="15.75" thickBot="1">
      <c r="B21" s="634" t="s">
        <v>95</v>
      </c>
      <c r="C21" s="635"/>
      <c r="D21" s="636" t="s">
        <v>112</v>
      </c>
      <c r="E21" s="637"/>
    </row>
    <row r="22" spans="2:5">
      <c r="B22" s="284" t="s">
        <v>98</v>
      </c>
      <c r="C22" s="293"/>
      <c r="D22" s="644">
        <f>'Applicant  Estimates'!E50</f>
        <v>0</v>
      </c>
      <c r="E22" s="644"/>
    </row>
    <row r="23" spans="2:5">
      <c r="B23" s="286"/>
      <c r="C23" s="294"/>
      <c r="D23" s="645"/>
      <c r="E23" s="645"/>
    </row>
    <row r="24" spans="2:5" ht="15.75" thickBot="1">
      <c r="B24" s="295"/>
      <c r="C24" s="296"/>
      <c r="D24" s="632"/>
      <c r="E24" s="632"/>
    </row>
    <row r="25" spans="2:5" ht="15.75" thickBot="1">
      <c r="B25" s="297" t="s">
        <v>107</v>
      </c>
      <c r="C25" s="298"/>
      <c r="D25" s="633">
        <f>SUM(D22:E24)</f>
        <v>0</v>
      </c>
      <c r="E25" s="633"/>
    </row>
    <row r="26" spans="2:5">
      <c r="B26" s="292"/>
      <c r="C26" s="277"/>
      <c r="D26" s="624"/>
      <c r="E26" s="307"/>
    </row>
    <row r="27" spans="2:5" ht="15.75" thickBot="1">
      <c r="B27" s="299"/>
      <c r="C27" s="277"/>
      <c r="D27" s="625"/>
      <c r="E27" s="307"/>
    </row>
    <row r="28" spans="2:5" ht="15.75" thickBot="1">
      <c r="B28" s="300" t="s">
        <v>120</v>
      </c>
      <c r="C28" s="301"/>
      <c r="D28" s="626">
        <f>D18+D25</f>
        <v>0</v>
      </c>
      <c r="E28" s="307"/>
    </row>
    <row r="29" spans="2:5" ht="15.75" hidden="1" thickBot="1">
      <c r="B29" s="308" t="s">
        <v>121</v>
      </c>
      <c r="C29" s="309"/>
      <c r="D29" s="310">
        <f>F18+F25</f>
        <v>0</v>
      </c>
      <c r="E29" s="311" t="s">
        <v>119</v>
      </c>
    </row>
    <row r="30" spans="2:5" ht="15.75" hidden="1" thickBot="1">
      <c r="B30" s="312" t="s">
        <v>122</v>
      </c>
      <c r="C30" s="313"/>
      <c r="D30" s="314">
        <f>ROUND(SUM(D28-D29),2)</f>
        <v>0</v>
      </c>
      <c r="E30" s="307"/>
    </row>
    <row r="31" spans="2:5">
      <c r="B31" s="302"/>
      <c r="C31" s="303"/>
      <c r="D31" s="304"/>
      <c r="E31" s="276"/>
    </row>
  </sheetData>
  <sheetProtection formatCells="0"/>
  <mergeCells count="11">
    <mergeCell ref="B2:D2"/>
    <mergeCell ref="B3:D3"/>
    <mergeCell ref="B4:D4"/>
    <mergeCell ref="D22:E22"/>
    <mergeCell ref="D23:E23"/>
    <mergeCell ref="B5:D5"/>
    <mergeCell ref="D24:E24"/>
    <mergeCell ref="D25:E25"/>
    <mergeCell ref="B9:C9"/>
    <mergeCell ref="B21:C21"/>
    <mergeCell ref="D21:E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51"/>
  <sheetViews>
    <sheetView showGridLines="0" topLeftCell="A10" workbookViewId="0">
      <selection activeCell="A11" sqref="A11"/>
    </sheetView>
  </sheetViews>
  <sheetFormatPr defaultRowHeight="15" outlineLevelCol="1"/>
  <cols>
    <col min="1" max="1" width="38.7109375" customWidth="1"/>
    <col min="2" max="2" width="36.28515625" customWidth="1"/>
    <col min="3" max="3" width="9.7109375" style="8" customWidth="1"/>
    <col min="4" max="4" width="11.28515625" style="8" customWidth="1"/>
    <col min="5" max="5" width="17.28515625" style="8" customWidth="1"/>
    <col min="6" max="6" width="17.28515625" style="8" hidden="1" customWidth="1" outlineLevel="1"/>
    <col min="7" max="7" width="35.5703125" style="8" customWidth="1" collapsed="1"/>
    <col min="8" max="8" width="30.7109375" style="8" customWidth="1"/>
    <col min="9" max="9" width="24.7109375" hidden="1" customWidth="1"/>
    <col min="10" max="10" width="25.42578125" hidden="1" customWidth="1"/>
  </cols>
  <sheetData>
    <row r="1" spans="1:10" ht="18">
      <c r="A1" s="117" t="s">
        <v>100</v>
      </c>
    </row>
    <row r="2" spans="1:10" ht="16.5" thickBot="1">
      <c r="A2" s="167" t="e">
        <f>#REF!</f>
        <v>#REF!</v>
      </c>
      <c r="B2" s="3"/>
    </row>
    <row r="3" spans="1:10" s="7" customFormat="1" ht="30.75" thickBot="1">
      <c r="A3" s="448" t="s">
        <v>108</v>
      </c>
      <c r="B3" s="449" t="s">
        <v>59</v>
      </c>
      <c r="C3" s="449" t="s">
        <v>115</v>
      </c>
      <c r="D3" s="449" t="s">
        <v>45</v>
      </c>
      <c r="E3" s="456" t="s">
        <v>52</v>
      </c>
      <c r="F3" s="445" t="s">
        <v>118</v>
      </c>
      <c r="G3" s="453" t="s">
        <v>54</v>
      </c>
      <c r="H3" s="454" t="s">
        <v>26</v>
      </c>
      <c r="I3" s="431" t="s">
        <v>114</v>
      </c>
      <c r="J3" s="446" t="s">
        <v>113</v>
      </c>
    </row>
    <row r="4" spans="1:10">
      <c r="A4" s="137"/>
      <c r="B4" s="107"/>
      <c r="C4" s="101"/>
      <c r="D4" s="101"/>
      <c r="E4" s="174">
        <f>C4*D4</f>
        <v>0</v>
      </c>
      <c r="F4" s="188"/>
      <c r="G4" s="108"/>
      <c r="H4" s="141"/>
      <c r="I4" s="262"/>
      <c r="J4" s="263"/>
    </row>
    <row r="5" spans="1:10" s="3" customFormat="1">
      <c r="A5" s="137"/>
      <c r="B5" s="107"/>
      <c r="C5" s="101"/>
      <c r="D5" s="101"/>
      <c r="E5" s="174">
        <f t="shared" ref="E5:E40" si="0">C5*D5</f>
        <v>0</v>
      </c>
      <c r="F5" s="188"/>
      <c r="G5" s="108"/>
      <c r="H5" s="141"/>
      <c r="I5" s="262"/>
      <c r="J5" s="263"/>
    </row>
    <row r="6" spans="1:10" s="3" customFormat="1">
      <c r="A6" s="137"/>
      <c r="B6" s="107"/>
      <c r="C6" s="101"/>
      <c r="D6" s="101"/>
      <c r="E6" s="174">
        <f t="shared" si="0"/>
        <v>0</v>
      </c>
      <c r="F6" s="188"/>
      <c r="G6" s="108"/>
      <c r="H6" s="141"/>
      <c r="I6" s="262"/>
      <c r="J6" s="263"/>
    </row>
    <row r="7" spans="1:10" s="3" customFormat="1">
      <c r="A7" s="137"/>
      <c r="B7" s="107"/>
      <c r="C7" s="101"/>
      <c r="D7" s="101"/>
      <c r="E7" s="174">
        <f t="shared" si="0"/>
        <v>0</v>
      </c>
      <c r="F7" s="188"/>
      <c r="G7" s="108"/>
      <c r="H7" s="141"/>
      <c r="I7" s="262"/>
      <c r="J7" s="263"/>
    </row>
    <row r="8" spans="1:10" s="3" customFormat="1">
      <c r="A8" s="137"/>
      <c r="B8" s="107"/>
      <c r="C8" s="101"/>
      <c r="D8" s="101"/>
      <c r="E8" s="174">
        <f t="shared" si="0"/>
        <v>0</v>
      </c>
      <c r="F8" s="188"/>
      <c r="G8" s="108"/>
      <c r="H8" s="141"/>
      <c r="I8" s="262"/>
      <c r="J8" s="263"/>
    </row>
    <row r="9" spans="1:10" s="3" customFormat="1">
      <c r="A9" s="137"/>
      <c r="B9" s="107"/>
      <c r="C9" s="101"/>
      <c r="D9" s="101"/>
      <c r="E9" s="174">
        <f t="shared" si="0"/>
        <v>0</v>
      </c>
      <c r="F9" s="188"/>
      <c r="G9" s="108"/>
      <c r="H9" s="141"/>
      <c r="I9" s="262"/>
      <c r="J9" s="263"/>
    </row>
    <row r="10" spans="1:10" s="3" customFormat="1">
      <c r="A10" s="137"/>
      <c r="B10" s="107"/>
      <c r="C10" s="101"/>
      <c r="D10" s="101"/>
      <c r="E10" s="174">
        <f t="shared" si="0"/>
        <v>0</v>
      </c>
      <c r="F10" s="188"/>
      <c r="G10" s="108"/>
      <c r="H10" s="141"/>
      <c r="I10" s="262"/>
      <c r="J10" s="263"/>
    </row>
    <row r="11" spans="1:10" s="3" customFormat="1">
      <c r="A11" s="137"/>
      <c r="B11" s="107"/>
      <c r="C11" s="101"/>
      <c r="D11" s="101"/>
      <c r="E11" s="174">
        <f t="shared" si="0"/>
        <v>0</v>
      </c>
      <c r="F11" s="188"/>
      <c r="G11" s="108"/>
      <c r="H11" s="141"/>
      <c r="I11" s="262"/>
      <c r="J11" s="263"/>
    </row>
    <row r="12" spans="1:10" s="3" customFormat="1">
      <c r="A12" s="137"/>
      <c r="B12" s="107"/>
      <c r="C12" s="101"/>
      <c r="D12" s="101"/>
      <c r="E12" s="174">
        <f t="shared" si="0"/>
        <v>0</v>
      </c>
      <c r="F12" s="188"/>
      <c r="G12" s="108"/>
      <c r="H12" s="141"/>
      <c r="I12" s="262"/>
      <c r="J12" s="263"/>
    </row>
    <row r="13" spans="1:10" s="3" customFormat="1">
      <c r="A13" s="137"/>
      <c r="B13" s="107"/>
      <c r="C13" s="101"/>
      <c r="D13" s="101"/>
      <c r="E13" s="174">
        <f t="shared" si="0"/>
        <v>0</v>
      </c>
      <c r="F13" s="188"/>
      <c r="G13" s="108"/>
      <c r="H13" s="141"/>
      <c r="I13" s="262"/>
      <c r="J13" s="263"/>
    </row>
    <row r="14" spans="1:10" s="3" customFormat="1">
      <c r="A14" s="137"/>
      <c r="B14" s="107"/>
      <c r="C14" s="101"/>
      <c r="D14" s="101"/>
      <c r="E14" s="174">
        <f t="shared" si="0"/>
        <v>0</v>
      </c>
      <c r="F14" s="188"/>
      <c r="G14" s="108"/>
      <c r="H14" s="141"/>
      <c r="I14" s="262"/>
      <c r="J14" s="263"/>
    </row>
    <row r="15" spans="1:10" s="3" customFormat="1">
      <c r="A15" s="137"/>
      <c r="B15" s="107"/>
      <c r="C15" s="101"/>
      <c r="D15" s="101"/>
      <c r="E15" s="174">
        <f t="shared" si="0"/>
        <v>0</v>
      </c>
      <c r="F15" s="188"/>
      <c r="G15" s="108"/>
      <c r="H15" s="141"/>
      <c r="I15" s="262"/>
      <c r="J15" s="263"/>
    </row>
    <row r="16" spans="1:10" s="3" customFormat="1">
      <c r="A16" s="137"/>
      <c r="B16" s="107"/>
      <c r="C16" s="101"/>
      <c r="D16" s="101"/>
      <c r="E16" s="174">
        <f t="shared" si="0"/>
        <v>0</v>
      </c>
      <c r="F16" s="188"/>
      <c r="G16" s="108"/>
      <c r="H16" s="141"/>
      <c r="I16" s="262"/>
      <c r="J16" s="263"/>
    </row>
    <row r="17" spans="1:10" s="3" customFormat="1">
      <c r="A17" s="137"/>
      <c r="B17" s="107"/>
      <c r="C17" s="101"/>
      <c r="D17" s="101"/>
      <c r="E17" s="174">
        <f t="shared" si="0"/>
        <v>0</v>
      </c>
      <c r="F17" s="188"/>
      <c r="G17" s="108"/>
      <c r="H17" s="141"/>
      <c r="I17" s="262"/>
      <c r="J17" s="263"/>
    </row>
    <row r="18" spans="1:10" s="3" customFormat="1">
      <c r="A18" s="137"/>
      <c r="B18" s="107"/>
      <c r="C18" s="101"/>
      <c r="D18" s="101"/>
      <c r="E18" s="174">
        <f t="shared" si="0"/>
        <v>0</v>
      </c>
      <c r="F18" s="188"/>
      <c r="G18" s="108"/>
      <c r="H18" s="141"/>
      <c r="I18" s="262"/>
      <c r="J18" s="263"/>
    </row>
    <row r="19" spans="1:10" s="3" customFormat="1">
      <c r="A19" s="137"/>
      <c r="B19" s="107"/>
      <c r="C19" s="101"/>
      <c r="D19" s="101"/>
      <c r="E19" s="174">
        <f t="shared" si="0"/>
        <v>0</v>
      </c>
      <c r="F19" s="188"/>
      <c r="G19" s="108"/>
      <c r="H19" s="141"/>
      <c r="I19" s="262"/>
      <c r="J19" s="263"/>
    </row>
    <row r="20" spans="1:10" s="3" customFormat="1">
      <c r="A20" s="137"/>
      <c r="B20" s="107"/>
      <c r="C20" s="101"/>
      <c r="D20" s="101"/>
      <c r="E20" s="174">
        <f t="shared" si="0"/>
        <v>0</v>
      </c>
      <c r="F20" s="188"/>
      <c r="G20" s="108"/>
      <c r="H20" s="141"/>
      <c r="I20" s="262"/>
      <c r="J20" s="263"/>
    </row>
    <row r="21" spans="1:10" s="3" customFormat="1">
      <c r="A21" s="137"/>
      <c r="B21" s="107"/>
      <c r="C21" s="101"/>
      <c r="D21" s="101"/>
      <c r="E21" s="174">
        <f t="shared" si="0"/>
        <v>0</v>
      </c>
      <c r="F21" s="188"/>
      <c r="G21" s="108"/>
      <c r="H21" s="141"/>
      <c r="I21" s="262"/>
      <c r="J21" s="263"/>
    </row>
    <row r="22" spans="1:10" s="3" customFormat="1">
      <c r="A22" s="137"/>
      <c r="B22" s="107"/>
      <c r="C22" s="101"/>
      <c r="D22" s="101"/>
      <c r="E22" s="174">
        <f t="shared" si="0"/>
        <v>0</v>
      </c>
      <c r="F22" s="188"/>
      <c r="G22" s="108"/>
      <c r="H22" s="141"/>
      <c r="I22" s="262"/>
      <c r="J22" s="263"/>
    </row>
    <row r="23" spans="1:10" s="3" customFormat="1">
      <c r="A23" s="137"/>
      <c r="B23" s="107"/>
      <c r="C23" s="101"/>
      <c r="D23" s="101"/>
      <c r="E23" s="174">
        <f t="shared" si="0"/>
        <v>0</v>
      </c>
      <c r="F23" s="188"/>
      <c r="G23" s="108"/>
      <c r="H23" s="141"/>
      <c r="I23" s="262"/>
      <c r="J23" s="263"/>
    </row>
    <row r="24" spans="1:10" s="3" customFormat="1">
      <c r="A24" s="137"/>
      <c r="B24" s="107"/>
      <c r="C24" s="101"/>
      <c r="D24" s="101"/>
      <c r="E24" s="174">
        <f t="shared" si="0"/>
        <v>0</v>
      </c>
      <c r="F24" s="188"/>
      <c r="G24" s="108"/>
      <c r="H24" s="141"/>
      <c r="I24" s="262"/>
      <c r="J24" s="263"/>
    </row>
    <row r="25" spans="1:10" s="3" customFormat="1">
      <c r="A25" s="137"/>
      <c r="B25" s="107"/>
      <c r="C25" s="101"/>
      <c r="D25" s="101"/>
      <c r="E25" s="174">
        <f t="shared" si="0"/>
        <v>0</v>
      </c>
      <c r="F25" s="188"/>
      <c r="G25" s="108"/>
      <c r="H25" s="141"/>
      <c r="I25" s="262"/>
      <c r="J25" s="263"/>
    </row>
    <row r="26" spans="1:10" s="3" customFormat="1">
      <c r="A26" s="137"/>
      <c r="B26" s="107"/>
      <c r="C26" s="101"/>
      <c r="D26" s="101"/>
      <c r="E26" s="174">
        <f t="shared" si="0"/>
        <v>0</v>
      </c>
      <c r="F26" s="188"/>
      <c r="G26" s="108"/>
      <c r="H26" s="141"/>
      <c r="I26" s="262"/>
      <c r="J26" s="263"/>
    </row>
    <row r="27" spans="1:10" s="3" customFormat="1">
      <c r="A27" s="137"/>
      <c r="B27" s="107"/>
      <c r="C27" s="101"/>
      <c r="D27" s="101"/>
      <c r="E27" s="174">
        <f t="shared" si="0"/>
        <v>0</v>
      </c>
      <c r="F27" s="188"/>
      <c r="G27" s="108"/>
      <c r="H27" s="141"/>
      <c r="I27" s="262"/>
      <c r="J27" s="263"/>
    </row>
    <row r="28" spans="1:10" s="3" customFormat="1">
      <c r="A28" s="137"/>
      <c r="B28" s="107"/>
      <c r="C28" s="101"/>
      <c r="D28" s="101"/>
      <c r="E28" s="174">
        <f t="shared" si="0"/>
        <v>0</v>
      </c>
      <c r="F28" s="188"/>
      <c r="G28" s="108"/>
      <c r="H28" s="141"/>
      <c r="I28" s="262"/>
      <c r="J28" s="263"/>
    </row>
    <row r="29" spans="1:10" s="3" customFormat="1">
      <c r="A29" s="137"/>
      <c r="B29" s="107"/>
      <c r="C29" s="101"/>
      <c r="D29" s="101"/>
      <c r="E29" s="174">
        <f t="shared" si="0"/>
        <v>0</v>
      </c>
      <c r="F29" s="188"/>
      <c r="G29" s="108"/>
      <c r="H29" s="141"/>
      <c r="I29" s="262"/>
      <c r="J29" s="263"/>
    </row>
    <row r="30" spans="1:10" s="3" customFormat="1">
      <c r="A30" s="137"/>
      <c r="B30" s="107"/>
      <c r="C30" s="101"/>
      <c r="D30" s="101"/>
      <c r="E30" s="174">
        <f t="shared" si="0"/>
        <v>0</v>
      </c>
      <c r="F30" s="188"/>
      <c r="G30" s="108"/>
      <c r="H30" s="141"/>
      <c r="I30" s="262"/>
      <c r="J30" s="263"/>
    </row>
    <row r="31" spans="1:10" s="3" customFormat="1">
      <c r="A31" s="137"/>
      <c r="B31" s="107"/>
      <c r="C31" s="101"/>
      <c r="D31" s="101"/>
      <c r="E31" s="174">
        <f t="shared" si="0"/>
        <v>0</v>
      </c>
      <c r="F31" s="188"/>
      <c r="G31" s="108"/>
      <c r="H31" s="141"/>
      <c r="I31" s="262"/>
      <c r="J31" s="263"/>
    </row>
    <row r="32" spans="1:10" s="3" customFormat="1">
      <c r="A32" s="137"/>
      <c r="B32" s="107"/>
      <c r="C32" s="101"/>
      <c r="D32" s="101"/>
      <c r="E32" s="174">
        <f t="shared" si="0"/>
        <v>0</v>
      </c>
      <c r="F32" s="188"/>
      <c r="G32" s="108"/>
      <c r="H32" s="141"/>
      <c r="I32" s="262"/>
      <c r="J32" s="263"/>
    </row>
    <row r="33" spans="1:10" s="3" customFormat="1">
      <c r="A33" s="137"/>
      <c r="B33" s="107"/>
      <c r="C33" s="101"/>
      <c r="D33" s="101"/>
      <c r="E33" s="174">
        <f t="shared" si="0"/>
        <v>0</v>
      </c>
      <c r="F33" s="188"/>
      <c r="G33" s="108"/>
      <c r="H33" s="141"/>
      <c r="I33" s="262"/>
      <c r="J33" s="263"/>
    </row>
    <row r="34" spans="1:10" s="3" customFormat="1">
      <c r="A34" s="137"/>
      <c r="B34" s="107"/>
      <c r="C34" s="101"/>
      <c r="D34" s="101"/>
      <c r="E34" s="174">
        <f t="shared" si="0"/>
        <v>0</v>
      </c>
      <c r="F34" s="188"/>
      <c r="G34" s="108"/>
      <c r="H34" s="141"/>
      <c r="I34" s="262"/>
      <c r="J34" s="263"/>
    </row>
    <row r="35" spans="1:10" s="3" customFormat="1">
      <c r="A35" s="137"/>
      <c r="B35" s="107"/>
      <c r="C35" s="101"/>
      <c r="D35" s="101"/>
      <c r="E35" s="174">
        <f t="shared" si="0"/>
        <v>0</v>
      </c>
      <c r="F35" s="188"/>
      <c r="G35" s="108"/>
      <c r="H35" s="141"/>
      <c r="I35" s="262"/>
      <c r="J35" s="263"/>
    </row>
    <row r="36" spans="1:10" s="3" customFormat="1">
      <c r="A36" s="137"/>
      <c r="B36" s="107"/>
      <c r="C36" s="101"/>
      <c r="D36" s="101"/>
      <c r="E36" s="174">
        <f t="shared" si="0"/>
        <v>0</v>
      </c>
      <c r="F36" s="188"/>
      <c r="G36" s="108"/>
      <c r="H36" s="141"/>
      <c r="I36" s="262"/>
      <c r="J36" s="263"/>
    </row>
    <row r="37" spans="1:10" s="3" customFormat="1">
      <c r="A37" s="137"/>
      <c r="B37" s="107"/>
      <c r="C37" s="101"/>
      <c r="D37" s="101"/>
      <c r="E37" s="174">
        <f t="shared" si="0"/>
        <v>0</v>
      </c>
      <c r="F37" s="188"/>
      <c r="G37" s="108"/>
      <c r="H37" s="141"/>
      <c r="I37" s="262"/>
      <c r="J37" s="263"/>
    </row>
    <row r="38" spans="1:10" s="3" customFormat="1">
      <c r="A38" s="137"/>
      <c r="B38" s="107"/>
      <c r="C38" s="101"/>
      <c r="D38" s="101"/>
      <c r="E38" s="174">
        <f t="shared" si="0"/>
        <v>0</v>
      </c>
      <c r="F38" s="188"/>
      <c r="G38" s="108"/>
      <c r="H38" s="141"/>
      <c r="I38" s="262"/>
      <c r="J38" s="263"/>
    </row>
    <row r="39" spans="1:10" s="3" customFormat="1">
      <c r="A39" s="137"/>
      <c r="B39" s="107"/>
      <c r="C39" s="101"/>
      <c r="D39" s="101"/>
      <c r="E39" s="174">
        <f t="shared" si="0"/>
        <v>0</v>
      </c>
      <c r="F39" s="188"/>
      <c r="G39" s="108"/>
      <c r="H39" s="141"/>
      <c r="I39" s="262"/>
      <c r="J39" s="263"/>
    </row>
    <row r="40" spans="1:10" s="3" customFormat="1">
      <c r="A40" s="137"/>
      <c r="B40" s="107"/>
      <c r="C40" s="101"/>
      <c r="D40" s="101"/>
      <c r="E40" s="174">
        <f t="shared" si="0"/>
        <v>0</v>
      </c>
      <c r="F40" s="188"/>
      <c r="G40" s="108"/>
      <c r="H40" s="141"/>
      <c r="I40" s="262"/>
      <c r="J40" s="263"/>
    </row>
    <row r="41" spans="1:10" s="3" customFormat="1">
      <c r="A41" s="137"/>
      <c r="B41" s="107"/>
      <c r="C41" s="101"/>
      <c r="D41" s="101"/>
      <c r="E41" s="174">
        <f t="shared" ref="E41:E49" si="1">C41*D41</f>
        <v>0</v>
      </c>
      <c r="F41" s="188"/>
      <c r="G41" s="108"/>
      <c r="H41" s="141"/>
      <c r="I41" s="29"/>
      <c r="J41" s="30"/>
    </row>
    <row r="42" spans="1:10" s="3" customFormat="1">
      <c r="A42" s="137"/>
      <c r="B42" s="107"/>
      <c r="C42" s="101"/>
      <c r="D42" s="101"/>
      <c r="E42" s="174">
        <f t="shared" si="1"/>
        <v>0</v>
      </c>
      <c r="F42" s="188"/>
      <c r="G42" s="108"/>
      <c r="H42" s="141"/>
      <c r="I42" s="29"/>
      <c r="J42" s="30"/>
    </row>
    <row r="43" spans="1:10" s="3" customFormat="1">
      <c r="A43" s="137"/>
      <c r="B43" s="107"/>
      <c r="C43" s="101"/>
      <c r="D43" s="101"/>
      <c r="E43" s="174">
        <f t="shared" si="1"/>
        <v>0</v>
      </c>
      <c r="F43" s="188"/>
      <c r="G43" s="108"/>
      <c r="H43" s="141"/>
      <c r="I43" s="29"/>
      <c r="J43" s="30"/>
    </row>
    <row r="44" spans="1:10" s="3" customFormat="1">
      <c r="A44" s="137"/>
      <c r="B44" s="107"/>
      <c r="C44" s="101"/>
      <c r="D44" s="101"/>
      <c r="E44" s="174">
        <f t="shared" si="1"/>
        <v>0</v>
      </c>
      <c r="F44" s="188"/>
      <c r="G44" s="108"/>
      <c r="H44" s="141"/>
      <c r="I44" s="29"/>
      <c r="J44" s="30"/>
    </row>
    <row r="45" spans="1:10" s="3" customFormat="1">
      <c r="A45" s="137"/>
      <c r="B45" s="107"/>
      <c r="C45" s="101"/>
      <c r="D45" s="101"/>
      <c r="E45" s="174">
        <f t="shared" si="1"/>
        <v>0</v>
      </c>
      <c r="F45" s="188"/>
      <c r="G45" s="108"/>
      <c r="H45" s="141"/>
      <c r="I45" s="29"/>
      <c r="J45" s="30"/>
    </row>
    <row r="46" spans="1:10" s="3" customFormat="1">
      <c r="A46" s="137"/>
      <c r="B46" s="107"/>
      <c r="C46" s="101"/>
      <c r="D46" s="101"/>
      <c r="E46" s="174">
        <f t="shared" si="1"/>
        <v>0</v>
      </c>
      <c r="F46" s="188"/>
      <c r="G46" s="108"/>
      <c r="H46" s="141"/>
      <c r="I46" s="29"/>
      <c r="J46" s="30"/>
    </row>
    <row r="47" spans="1:10" s="3" customFormat="1">
      <c r="A47" s="137"/>
      <c r="B47" s="107"/>
      <c r="C47" s="101"/>
      <c r="D47" s="101"/>
      <c r="E47" s="174">
        <f t="shared" si="1"/>
        <v>0</v>
      </c>
      <c r="F47" s="188"/>
      <c r="G47" s="108"/>
      <c r="H47" s="141"/>
      <c r="I47" s="29"/>
      <c r="J47" s="30"/>
    </row>
    <row r="48" spans="1:10" s="3" customFormat="1">
      <c r="A48" s="137"/>
      <c r="B48" s="107"/>
      <c r="C48" s="101"/>
      <c r="D48" s="101"/>
      <c r="E48" s="174">
        <f t="shared" si="1"/>
        <v>0</v>
      </c>
      <c r="F48" s="188"/>
      <c r="G48" s="108"/>
      <c r="H48" s="141"/>
      <c r="I48" s="29"/>
      <c r="J48" s="30"/>
    </row>
    <row r="49" spans="1:10" ht="15.75" thickBot="1">
      <c r="A49" s="137"/>
      <c r="B49" s="109"/>
      <c r="C49" s="101"/>
      <c r="D49" s="101"/>
      <c r="E49" s="174">
        <f t="shared" si="1"/>
        <v>0</v>
      </c>
      <c r="F49" s="188"/>
      <c r="G49" s="108"/>
      <c r="H49" s="66"/>
      <c r="I49" s="31"/>
      <c r="J49" s="55"/>
    </row>
    <row r="50" spans="1:10" ht="19.5" thickBot="1">
      <c r="A50" s="56"/>
      <c r="B50" s="56"/>
      <c r="C50" s="65"/>
      <c r="D50" s="274" t="s">
        <v>7</v>
      </c>
      <c r="E50" s="175">
        <f>SUM(E4:E49)</f>
        <v>0</v>
      </c>
      <c r="F50" s="189">
        <f>SUM(F4:F49)</f>
        <v>0</v>
      </c>
      <c r="G50" s="67"/>
      <c r="H50" s="65"/>
    </row>
    <row r="51" spans="1:10" ht="19.5" hidden="1" thickBot="1">
      <c r="E51" s="254" t="s">
        <v>111</v>
      </c>
      <c r="F51" s="270">
        <f>E50-F50</f>
        <v>0</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258D-2507-45A8-90D6-C96FF3C4BD8F}">
  <sheetPr>
    <tabColor rgb="FF7030A0"/>
  </sheetPr>
  <dimension ref="A1:O537"/>
  <sheetViews>
    <sheetView tabSelected="1" workbookViewId="0">
      <selection activeCell="T17" sqref="T17"/>
    </sheetView>
  </sheetViews>
  <sheetFormatPr defaultColWidth="7.85546875" defaultRowHeight="12.75"/>
  <cols>
    <col min="1" max="1" width="14.28515625" style="462" customWidth="1"/>
    <col min="2" max="2" width="24.28515625" style="462" customWidth="1"/>
    <col min="3" max="3" width="24.28515625" style="471" customWidth="1"/>
    <col min="4" max="4" width="18.42578125" style="462" customWidth="1"/>
    <col min="5" max="5" width="8.140625" style="462" customWidth="1"/>
    <col min="6" max="6" width="20" style="471" customWidth="1"/>
    <col min="7" max="7" width="10.5703125" style="462" customWidth="1"/>
    <col min="8" max="8" width="13.85546875" style="462" customWidth="1"/>
    <col min="9" max="9" width="2.5703125" style="462" customWidth="1"/>
    <col min="10" max="16384" width="7.85546875" style="462"/>
  </cols>
  <sheetData>
    <row r="1" spans="1:15" ht="42" customHeight="1">
      <c r="A1" s="718" t="s">
        <v>248</v>
      </c>
      <c r="B1" s="719"/>
      <c r="C1" s="719"/>
      <c r="D1" s="719"/>
      <c r="E1" s="719"/>
      <c r="F1" s="719"/>
      <c r="G1" s="719"/>
      <c r="H1" s="720"/>
    </row>
    <row r="2" spans="1:15" ht="32.25" customHeight="1" thickBot="1">
      <c r="A2" s="463" t="s">
        <v>158</v>
      </c>
      <c r="B2" s="463" t="s">
        <v>159</v>
      </c>
      <c r="C2" s="463" t="s">
        <v>160</v>
      </c>
      <c r="D2" s="463" t="s">
        <v>161</v>
      </c>
      <c r="E2" s="463" t="s">
        <v>29</v>
      </c>
      <c r="F2" s="463" t="s">
        <v>26</v>
      </c>
      <c r="G2" s="463" t="s">
        <v>103</v>
      </c>
      <c r="H2" s="463" t="s">
        <v>162</v>
      </c>
      <c r="I2" s="464"/>
    </row>
    <row r="3" spans="1:15" ht="12.75" customHeight="1">
      <c r="A3" s="733">
        <v>8010</v>
      </c>
      <c r="B3" s="734" t="s">
        <v>249</v>
      </c>
      <c r="C3" s="734" t="s">
        <v>250</v>
      </c>
      <c r="D3" s="734" t="s">
        <v>251</v>
      </c>
      <c r="E3" s="734" t="s">
        <v>252</v>
      </c>
      <c r="F3" s="734" t="s">
        <v>253</v>
      </c>
      <c r="G3" s="734" t="s">
        <v>254</v>
      </c>
      <c r="H3" s="735">
        <v>1.31</v>
      </c>
      <c r="I3" s="721" t="s">
        <v>163</v>
      </c>
      <c r="J3" s="722"/>
      <c r="K3" s="722"/>
      <c r="L3" s="722"/>
      <c r="M3" s="722"/>
      <c r="N3" s="722"/>
      <c r="O3" s="723"/>
    </row>
    <row r="4" spans="1:15" ht="15">
      <c r="A4" s="736">
        <v>8011</v>
      </c>
      <c r="B4" s="737" t="s">
        <v>249</v>
      </c>
      <c r="C4" s="737" t="s">
        <v>250</v>
      </c>
      <c r="D4" s="737" t="s">
        <v>255</v>
      </c>
      <c r="E4" s="737" t="s">
        <v>256</v>
      </c>
      <c r="F4" s="737" t="s">
        <v>253</v>
      </c>
      <c r="G4" s="737" t="s">
        <v>254</v>
      </c>
      <c r="H4" s="738">
        <v>9.67</v>
      </c>
      <c r="I4" s="724"/>
      <c r="J4" s="725"/>
      <c r="K4" s="725"/>
      <c r="L4" s="725"/>
      <c r="M4" s="725"/>
      <c r="N4" s="725"/>
      <c r="O4" s="726"/>
    </row>
    <row r="5" spans="1:15" ht="15">
      <c r="A5" s="733">
        <v>8012</v>
      </c>
      <c r="B5" s="734" t="s">
        <v>249</v>
      </c>
      <c r="C5" s="734" t="s">
        <v>250</v>
      </c>
      <c r="D5" s="734" t="s">
        <v>257</v>
      </c>
      <c r="E5" s="734" t="s">
        <v>258</v>
      </c>
      <c r="F5" s="734" t="s">
        <v>253</v>
      </c>
      <c r="G5" s="734" t="s">
        <v>254</v>
      </c>
      <c r="H5" s="735">
        <v>11.5</v>
      </c>
      <c r="I5" s="724"/>
      <c r="J5" s="725"/>
      <c r="K5" s="725"/>
      <c r="L5" s="725"/>
      <c r="M5" s="725"/>
      <c r="N5" s="725"/>
      <c r="O5" s="726"/>
    </row>
    <row r="6" spans="1:15" ht="15">
      <c r="A6" s="736">
        <v>8013</v>
      </c>
      <c r="B6" s="737" t="s">
        <v>249</v>
      </c>
      <c r="C6" s="737" t="s">
        <v>250</v>
      </c>
      <c r="D6" s="737" t="s">
        <v>259</v>
      </c>
      <c r="E6" s="737" t="s">
        <v>260</v>
      </c>
      <c r="F6" s="737" t="s">
        <v>253</v>
      </c>
      <c r="G6" s="737" t="s">
        <v>254</v>
      </c>
      <c r="H6" s="738">
        <v>18.649999999999999</v>
      </c>
      <c r="I6" s="724"/>
      <c r="J6" s="725"/>
      <c r="K6" s="725"/>
      <c r="L6" s="725"/>
      <c r="M6" s="725"/>
      <c r="N6" s="725"/>
      <c r="O6" s="726"/>
    </row>
    <row r="7" spans="1:15" ht="15">
      <c r="A7" s="733">
        <v>8014</v>
      </c>
      <c r="B7" s="734" t="s">
        <v>249</v>
      </c>
      <c r="C7" s="734" t="s">
        <v>250</v>
      </c>
      <c r="D7" s="734" t="s">
        <v>261</v>
      </c>
      <c r="E7" s="734" t="s">
        <v>262</v>
      </c>
      <c r="F7" s="734" t="s">
        <v>253</v>
      </c>
      <c r="G7" s="734" t="s">
        <v>254</v>
      </c>
      <c r="H7" s="735">
        <v>36.880000000000003</v>
      </c>
      <c r="I7" s="724"/>
      <c r="J7" s="725"/>
      <c r="K7" s="725"/>
      <c r="L7" s="725"/>
      <c r="M7" s="725"/>
      <c r="N7" s="725"/>
      <c r="O7" s="726"/>
    </row>
    <row r="8" spans="1:15" ht="15">
      <c r="A8" s="736">
        <v>8015</v>
      </c>
      <c r="B8" s="737" t="s">
        <v>249</v>
      </c>
      <c r="C8" s="737" t="s">
        <v>250</v>
      </c>
      <c r="D8" s="737" t="s">
        <v>263</v>
      </c>
      <c r="E8" s="737" t="s">
        <v>264</v>
      </c>
      <c r="F8" s="737" t="s">
        <v>253</v>
      </c>
      <c r="G8" s="737" t="s">
        <v>254</v>
      </c>
      <c r="H8" s="738">
        <v>56.3</v>
      </c>
      <c r="I8" s="724"/>
      <c r="J8" s="725"/>
      <c r="K8" s="725"/>
      <c r="L8" s="725"/>
      <c r="M8" s="725"/>
      <c r="N8" s="725"/>
      <c r="O8" s="726"/>
    </row>
    <row r="9" spans="1:15" ht="15">
      <c r="A9" s="733">
        <v>8016</v>
      </c>
      <c r="B9" s="734" t="s">
        <v>249</v>
      </c>
      <c r="C9" s="734" t="s">
        <v>250</v>
      </c>
      <c r="D9" s="734" t="s">
        <v>265</v>
      </c>
      <c r="E9" s="734" t="s">
        <v>266</v>
      </c>
      <c r="F9" s="734" t="s">
        <v>253</v>
      </c>
      <c r="G9" s="734" t="s">
        <v>254</v>
      </c>
      <c r="H9" s="735">
        <v>100.54</v>
      </c>
      <c r="I9" s="724"/>
      <c r="J9" s="725"/>
      <c r="K9" s="725"/>
      <c r="L9" s="725"/>
      <c r="M9" s="725"/>
      <c r="N9" s="725"/>
      <c r="O9" s="726"/>
    </row>
    <row r="10" spans="1:15" ht="15">
      <c r="A10" s="736">
        <v>8017</v>
      </c>
      <c r="B10" s="737" t="s">
        <v>249</v>
      </c>
      <c r="C10" s="737" t="s">
        <v>250</v>
      </c>
      <c r="D10" s="737" t="s">
        <v>267</v>
      </c>
      <c r="E10" s="737" t="s">
        <v>268</v>
      </c>
      <c r="F10" s="737" t="s">
        <v>253</v>
      </c>
      <c r="G10" s="737" t="s">
        <v>254</v>
      </c>
      <c r="H10" s="738">
        <v>103.33</v>
      </c>
      <c r="I10" s="724"/>
      <c r="J10" s="725"/>
      <c r="K10" s="725"/>
      <c r="L10" s="725"/>
      <c r="M10" s="725"/>
      <c r="N10" s="725"/>
      <c r="O10" s="726"/>
    </row>
    <row r="11" spans="1:15" ht="15">
      <c r="A11" s="733">
        <v>8040</v>
      </c>
      <c r="B11" s="734" t="s">
        <v>269</v>
      </c>
      <c r="C11" s="739"/>
      <c r="D11" s="739"/>
      <c r="E11" s="734" t="s">
        <v>270</v>
      </c>
      <c r="F11" s="739"/>
      <c r="G11" s="734" t="s">
        <v>254</v>
      </c>
      <c r="H11" s="735">
        <v>28.48</v>
      </c>
      <c r="I11" s="724"/>
      <c r="J11" s="725"/>
      <c r="K11" s="725"/>
      <c r="L11" s="725"/>
      <c r="M11" s="725"/>
      <c r="N11" s="725"/>
      <c r="O11" s="726"/>
    </row>
    <row r="12" spans="1:15" ht="15">
      <c r="A12" s="736">
        <v>8041</v>
      </c>
      <c r="B12" s="737" t="s">
        <v>269</v>
      </c>
      <c r="C12" s="465"/>
      <c r="D12" s="465"/>
      <c r="E12" s="737" t="s">
        <v>271</v>
      </c>
      <c r="F12" s="465"/>
      <c r="G12" s="737" t="s">
        <v>254</v>
      </c>
      <c r="H12" s="738">
        <v>41.76</v>
      </c>
      <c r="I12" s="724"/>
      <c r="J12" s="725"/>
      <c r="K12" s="725"/>
      <c r="L12" s="725"/>
      <c r="M12" s="725"/>
      <c r="N12" s="725"/>
      <c r="O12" s="726"/>
    </row>
    <row r="13" spans="1:15" ht="15">
      <c r="A13" s="733">
        <v>8050</v>
      </c>
      <c r="B13" s="734" t="s">
        <v>272</v>
      </c>
      <c r="C13" s="739"/>
      <c r="D13" s="739"/>
      <c r="E13" s="734" t="s">
        <v>273</v>
      </c>
      <c r="F13" s="734" t="s">
        <v>274</v>
      </c>
      <c r="G13" s="734" t="s">
        <v>254</v>
      </c>
      <c r="H13" s="735">
        <v>5.65</v>
      </c>
      <c r="I13" s="724"/>
      <c r="J13" s="725"/>
      <c r="K13" s="725"/>
      <c r="L13" s="725"/>
      <c r="M13" s="725"/>
      <c r="N13" s="725"/>
      <c r="O13" s="726"/>
    </row>
    <row r="14" spans="1:15" ht="30">
      <c r="A14" s="740">
        <v>8051</v>
      </c>
      <c r="B14" s="466" t="s">
        <v>275</v>
      </c>
      <c r="C14" s="468"/>
      <c r="D14" s="468"/>
      <c r="E14" s="741" t="s">
        <v>276</v>
      </c>
      <c r="F14" s="741" t="s">
        <v>274</v>
      </c>
      <c r="G14" s="741" t="s">
        <v>254</v>
      </c>
      <c r="H14" s="742">
        <v>11.39</v>
      </c>
      <c r="I14" s="724"/>
      <c r="J14" s="725"/>
      <c r="K14" s="725"/>
      <c r="L14" s="725"/>
      <c r="M14" s="725"/>
      <c r="N14" s="725"/>
      <c r="O14" s="726"/>
    </row>
    <row r="15" spans="1:15" ht="45">
      <c r="A15" s="743">
        <v>8052</v>
      </c>
      <c r="B15" s="734" t="s">
        <v>277</v>
      </c>
      <c r="C15" s="744" t="s">
        <v>278</v>
      </c>
      <c r="D15" s="734" t="s">
        <v>279</v>
      </c>
      <c r="E15" s="745"/>
      <c r="F15" s="745"/>
      <c r="G15" s="746" t="s">
        <v>254</v>
      </c>
      <c r="H15" s="747">
        <v>4</v>
      </c>
      <c r="I15" s="724"/>
      <c r="J15" s="725"/>
      <c r="K15" s="725"/>
      <c r="L15" s="725"/>
      <c r="M15" s="725"/>
      <c r="N15" s="725"/>
      <c r="O15" s="726"/>
    </row>
    <row r="16" spans="1:15" ht="30">
      <c r="A16" s="740">
        <v>8053</v>
      </c>
      <c r="B16" s="466" t="s">
        <v>280</v>
      </c>
      <c r="C16" s="741" t="s">
        <v>281</v>
      </c>
      <c r="D16" s="466" t="s">
        <v>282</v>
      </c>
      <c r="E16" s="468"/>
      <c r="F16" s="468"/>
      <c r="G16" s="741" t="s">
        <v>254</v>
      </c>
      <c r="H16" s="742">
        <v>5.0999999999999996</v>
      </c>
      <c r="I16" s="724"/>
      <c r="J16" s="725"/>
      <c r="K16" s="725"/>
      <c r="L16" s="725"/>
      <c r="M16" s="725"/>
      <c r="N16" s="725"/>
      <c r="O16" s="726"/>
    </row>
    <row r="17" spans="1:15" ht="15">
      <c r="A17" s="733">
        <v>8060</v>
      </c>
      <c r="B17" s="734" t="s">
        <v>283</v>
      </c>
      <c r="C17" s="734" t="s">
        <v>284</v>
      </c>
      <c r="D17" s="734" t="s">
        <v>285</v>
      </c>
      <c r="E17" s="734" t="s">
        <v>286</v>
      </c>
      <c r="F17" s="739"/>
      <c r="G17" s="734" t="s">
        <v>254</v>
      </c>
      <c r="H17" s="735">
        <v>1.95</v>
      </c>
      <c r="I17" s="724"/>
      <c r="J17" s="725"/>
      <c r="K17" s="725"/>
      <c r="L17" s="725"/>
      <c r="M17" s="725"/>
      <c r="N17" s="725"/>
      <c r="O17" s="726"/>
    </row>
    <row r="18" spans="1:15" ht="15">
      <c r="A18" s="736">
        <v>8061</v>
      </c>
      <c r="B18" s="737" t="s">
        <v>283</v>
      </c>
      <c r="C18" s="737" t="s">
        <v>284</v>
      </c>
      <c r="D18" s="737" t="s">
        <v>287</v>
      </c>
      <c r="E18" s="737" t="s">
        <v>288</v>
      </c>
      <c r="F18" s="465"/>
      <c r="G18" s="737" t="s">
        <v>254</v>
      </c>
      <c r="H18" s="738">
        <v>4.34</v>
      </c>
      <c r="I18" s="724"/>
      <c r="J18" s="725"/>
      <c r="K18" s="725"/>
      <c r="L18" s="725"/>
      <c r="M18" s="725"/>
      <c r="N18" s="725"/>
      <c r="O18" s="726"/>
    </row>
    <row r="19" spans="1:15" ht="45">
      <c r="A19" s="748">
        <v>8062</v>
      </c>
      <c r="B19" s="749" t="s">
        <v>289</v>
      </c>
      <c r="C19" s="745" t="s">
        <v>290</v>
      </c>
      <c r="D19" s="749" t="s">
        <v>291</v>
      </c>
      <c r="E19" s="749" t="s">
        <v>288</v>
      </c>
      <c r="F19" s="745" t="s">
        <v>292</v>
      </c>
      <c r="G19" s="749" t="s">
        <v>254</v>
      </c>
      <c r="H19" s="750">
        <v>3.29</v>
      </c>
      <c r="I19" s="724"/>
      <c r="J19" s="725"/>
      <c r="K19" s="725"/>
      <c r="L19" s="725"/>
      <c r="M19" s="725"/>
      <c r="N19" s="725"/>
      <c r="O19" s="726"/>
    </row>
    <row r="20" spans="1:15" ht="25.5" customHeight="1">
      <c r="A20" s="751">
        <v>8063</v>
      </c>
      <c r="B20" s="752" t="s">
        <v>293</v>
      </c>
      <c r="C20" s="752" t="s">
        <v>294</v>
      </c>
      <c r="D20" s="752" t="s">
        <v>295</v>
      </c>
      <c r="E20" s="752" t="s">
        <v>296</v>
      </c>
      <c r="F20" s="466" t="s">
        <v>297</v>
      </c>
      <c r="G20" s="752" t="s">
        <v>254</v>
      </c>
      <c r="H20" s="753">
        <v>35.68</v>
      </c>
      <c r="I20" s="727" t="s">
        <v>247</v>
      </c>
      <c r="J20" s="728"/>
      <c r="K20" s="728"/>
      <c r="L20" s="728"/>
      <c r="M20" s="728"/>
      <c r="N20" s="728"/>
      <c r="O20" s="729"/>
    </row>
    <row r="21" spans="1:15" ht="45.75" thickBot="1">
      <c r="A21" s="748">
        <v>8064</v>
      </c>
      <c r="B21" s="745" t="s">
        <v>298</v>
      </c>
      <c r="C21" s="745" t="s">
        <v>299</v>
      </c>
      <c r="D21" s="745" t="s">
        <v>300</v>
      </c>
      <c r="E21" s="754">
        <v>13</v>
      </c>
      <c r="F21" s="749" t="s">
        <v>301</v>
      </c>
      <c r="G21" s="749" t="s">
        <v>254</v>
      </c>
      <c r="H21" s="750">
        <v>5.69</v>
      </c>
      <c r="I21" s="730"/>
      <c r="J21" s="731"/>
      <c r="K21" s="731"/>
      <c r="L21" s="731"/>
      <c r="M21" s="731"/>
      <c r="N21" s="731"/>
      <c r="O21" s="732"/>
    </row>
    <row r="22" spans="1:15" ht="30">
      <c r="A22" s="755" t="s">
        <v>302</v>
      </c>
      <c r="B22" s="466" t="s">
        <v>298</v>
      </c>
      <c r="C22" s="741" t="s">
        <v>303</v>
      </c>
      <c r="D22" s="741" t="s">
        <v>304</v>
      </c>
      <c r="E22" s="741" t="s">
        <v>296</v>
      </c>
      <c r="F22" s="741" t="s">
        <v>305</v>
      </c>
      <c r="G22" s="741" t="s">
        <v>254</v>
      </c>
      <c r="H22" s="742">
        <v>35.270000000000003</v>
      </c>
      <c r="I22" s="467"/>
      <c r="J22" s="467"/>
      <c r="K22" s="467"/>
      <c r="L22" s="467"/>
      <c r="M22" s="467"/>
      <c r="N22" s="467"/>
      <c r="O22" s="467"/>
    </row>
    <row r="23" spans="1:15" ht="30">
      <c r="A23" s="743">
        <v>8065</v>
      </c>
      <c r="B23" s="746" t="s">
        <v>306</v>
      </c>
      <c r="C23" s="734" t="s">
        <v>307</v>
      </c>
      <c r="D23" s="746" t="s">
        <v>308</v>
      </c>
      <c r="E23" s="756">
        <v>300</v>
      </c>
      <c r="F23" s="746" t="s">
        <v>309</v>
      </c>
      <c r="G23" s="746" t="s">
        <v>254</v>
      </c>
      <c r="H23" s="747">
        <v>241.89</v>
      </c>
    </row>
    <row r="24" spans="1:15" ht="30">
      <c r="A24" s="751">
        <v>8066</v>
      </c>
      <c r="B24" s="752" t="s">
        <v>306</v>
      </c>
      <c r="C24" s="737" t="s">
        <v>307</v>
      </c>
      <c r="D24" s="752" t="s">
        <v>310</v>
      </c>
      <c r="E24" s="757">
        <v>24</v>
      </c>
      <c r="F24" s="752" t="s">
        <v>311</v>
      </c>
      <c r="G24" s="752" t="s">
        <v>254</v>
      </c>
      <c r="H24" s="753">
        <v>34.299999999999997</v>
      </c>
    </row>
    <row r="25" spans="1:15" ht="30">
      <c r="A25" s="743">
        <v>8067</v>
      </c>
      <c r="B25" s="734" t="s">
        <v>312</v>
      </c>
      <c r="C25" s="734" t="s">
        <v>312</v>
      </c>
      <c r="D25" s="746" t="s">
        <v>313</v>
      </c>
      <c r="E25" s="756">
        <v>45</v>
      </c>
      <c r="F25" s="746" t="s">
        <v>314</v>
      </c>
      <c r="G25" s="746" t="s">
        <v>254</v>
      </c>
      <c r="H25" s="747">
        <v>43.8</v>
      </c>
    </row>
    <row r="26" spans="1:15" ht="30">
      <c r="A26" s="758" t="s">
        <v>315</v>
      </c>
      <c r="B26" s="737" t="s">
        <v>316</v>
      </c>
      <c r="C26" s="466" t="s">
        <v>317</v>
      </c>
      <c r="D26" s="737" t="s">
        <v>318</v>
      </c>
      <c r="E26" s="757">
        <v>125</v>
      </c>
      <c r="F26" s="466"/>
      <c r="G26" s="752" t="s">
        <v>254</v>
      </c>
      <c r="H26" s="753">
        <v>93.3</v>
      </c>
    </row>
    <row r="27" spans="1:15" ht="45">
      <c r="A27" s="748">
        <v>8068</v>
      </c>
      <c r="B27" s="749" t="s">
        <v>319</v>
      </c>
      <c r="C27" s="745" t="s">
        <v>320</v>
      </c>
      <c r="D27" s="745" t="s">
        <v>321</v>
      </c>
      <c r="E27" s="744"/>
      <c r="F27" s="744"/>
      <c r="G27" s="749" t="s">
        <v>254</v>
      </c>
      <c r="H27" s="750">
        <v>20.9</v>
      </c>
    </row>
    <row r="28" spans="1:15" ht="45">
      <c r="A28" s="755" t="s">
        <v>322</v>
      </c>
      <c r="B28" s="741" t="s">
        <v>319</v>
      </c>
      <c r="C28" s="466" t="s">
        <v>323</v>
      </c>
      <c r="D28" s="466" t="s">
        <v>324</v>
      </c>
      <c r="E28" s="468"/>
      <c r="F28" s="468"/>
      <c r="G28" s="741" t="s">
        <v>254</v>
      </c>
      <c r="H28" s="742">
        <v>29.14</v>
      </c>
    </row>
    <row r="29" spans="1:15" ht="30">
      <c r="A29" s="759" t="s">
        <v>325</v>
      </c>
      <c r="B29" s="749" t="s">
        <v>319</v>
      </c>
      <c r="C29" s="745" t="s">
        <v>326</v>
      </c>
      <c r="D29" s="745" t="s">
        <v>327</v>
      </c>
      <c r="E29" s="744"/>
      <c r="F29" s="744"/>
      <c r="G29" s="749" t="s">
        <v>254</v>
      </c>
      <c r="H29" s="750">
        <v>43.77</v>
      </c>
    </row>
    <row r="30" spans="1:15" ht="15">
      <c r="A30" s="736">
        <v>8070</v>
      </c>
      <c r="B30" s="737" t="s">
        <v>328</v>
      </c>
      <c r="C30" s="465"/>
      <c r="D30" s="465"/>
      <c r="E30" s="737" t="s">
        <v>329</v>
      </c>
      <c r="F30" s="737" t="s">
        <v>330</v>
      </c>
      <c r="G30" s="737" t="s">
        <v>331</v>
      </c>
      <c r="H30" s="738">
        <v>0.56000000000000005</v>
      </c>
    </row>
    <row r="31" spans="1:15" ht="15">
      <c r="A31" s="733">
        <v>8071</v>
      </c>
      <c r="B31" s="734" t="s">
        <v>328</v>
      </c>
      <c r="C31" s="739"/>
      <c r="D31" s="739"/>
      <c r="E31" s="734" t="s">
        <v>329</v>
      </c>
      <c r="F31" s="734" t="s">
        <v>332</v>
      </c>
      <c r="G31" s="734" t="s">
        <v>254</v>
      </c>
      <c r="H31" s="735">
        <v>12.6</v>
      </c>
    </row>
    <row r="32" spans="1:15" ht="15">
      <c r="A32" s="736">
        <v>8072</v>
      </c>
      <c r="B32" s="737" t="s">
        <v>333</v>
      </c>
      <c r="C32" s="465"/>
      <c r="D32" s="465"/>
      <c r="E32" s="737" t="s">
        <v>334</v>
      </c>
      <c r="F32" s="737" t="s">
        <v>335</v>
      </c>
      <c r="G32" s="737" t="s">
        <v>331</v>
      </c>
      <c r="H32" s="738">
        <v>0.56000000000000005</v>
      </c>
    </row>
    <row r="33" spans="1:8" ht="45">
      <c r="A33" s="748">
        <v>8073</v>
      </c>
      <c r="B33" s="749" t="s">
        <v>333</v>
      </c>
      <c r="C33" s="744"/>
      <c r="D33" s="744"/>
      <c r="E33" s="749" t="s">
        <v>334</v>
      </c>
      <c r="F33" s="745" t="s">
        <v>336</v>
      </c>
      <c r="G33" s="749" t="s">
        <v>254</v>
      </c>
      <c r="H33" s="750">
        <v>16.27</v>
      </c>
    </row>
    <row r="34" spans="1:8" ht="15">
      <c r="A34" s="736">
        <v>8074</v>
      </c>
      <c r="B34" s="737" t="s">
        <v>333</v>
      </c>
      <c r="C34" s="737" t="s">
        <v>337</v>
      </c>
      <c r="D34" s="465"/>
      <c r="E34" s="760">
        <v>210</v>
      </c>
      <c r="F34" s="465"/>
      <c r="G34" s="737" t="s">
        <v>254</v>
      </c>
      <c r="H34" s="738">
        <v>18.75</v>
      </c>
    </row>
    <row r="35" spans="1:8" ht="15">
      <c r="A35" s="733">
        <v>8075</v>
      </c>
      <c r="B35" s="734" t="s">
        <v>338</v>
      </c>
      <c r="C35" s="739"/>
      <c r="D35" s="739"/>
      <c r="E35" s="739"/>
      <c r="F35" s="739"/>
      <c r="G35" s="734" t="s">
        <v>331</v>
      </c>
      <c r="H35" s="735">
        <v>0.52</v>
      </c>
    </row>
    <row r="36" spans="1:8" ht="30">
      <c r="A36" s="740">
        <v>8076</v>
      </c>
      <c r="B36" s="466" t="s">
        <v>339</v>
      </c>
      <c r="C36" s="741" t="s">
        <v>340</v>
      </c>
      <c r="D36" s="468"/>
      <c r="E36" s="741" t="s">
        <v>341</v>
      </c>
      <c r="F36" s="468"/>
      <c r="G36" s="741" t="s">
        <v>254</v>
      </c>
      <c r="H36" s="742">
        <v>20.77</v>
      </c>
    </row>
    <row r="37" spans="1:8" ht="30">
      <c r="A37" s="748">
        <v>8077</v>
      </c>
      <c r="B37" s="745" t="s">
        <v>342</v>
      </c>
      <c r="C37" s="745" t="s">
        <v>343</v>
      </c>
      <c r="D37" s="749" t="s">
        <v>344</v>
      </c>
      <c r="E37" s="754">
        <v>360</v>
      </c>
      <c r="F37" s="749" t="s">
        <v>345</v>
      </c>
      <c r="G37" s="749" t="s">
        <v>254</v>
      </c>
      <c r="H37" s="750">
        <v>19.97</v>
      </c>
    </row>
    <row r="38" spans="1:8" ht="45">
      <c r="A38" s="740">
        <v>8078</v>
      </c>
      <c r="B38" s="466" t="s">
        <v>346</v>
      </c>
      <c r="C38" s="466" t="s">
        <v>347</v>
      </c>
      <c r="D38" s="466" t="s">
        <v>348</v>
      </c>
      <c r="E38" s="741" t="s">
        <v>349</v>
      </c>
      <c r="F38" s="466" t="s">
        <v>350</v>
      </c>
      <c r="G38" s="741" t="s">
        <v>254</v>
      </c>
      <c r="H38" s="742">
        <v>52.53</v>
      </c>
    </row>
    <row r="39" spans="1:8" ht="30">
      <c r="A39" s="743">
        <v>8079</v>
      </c>
      <c r="B39" s="746" t="s">
        <v>351</v>
      </c>
      <c r="C39" s="745" t="s">
        <v>352</v>
      </c>
      <c r="D39" s="746" t="s">
        <v>353</v>
      </c>
      <c r="E39" s="746" t="s">
        <v>354</v>
      </c>
      <c r="F39" s="734" t="s">
        <v>355</v>
      </c>
      <c r="G39" s="746" t="s">
        <v>254</v>
      </c>
      <c r="H39" s="747">
        <v>49.03</v>
      </c>
    </row>
    <row r="40" spans="1:8" ht="15">
      <c r="A40" s="761" t="s">
        <v>356</v>
      </c>
      <c r="B40" s="737" t="s">
        <v>357</v>
      </c>
      <c r="C40" s="465"/>
      <c r="D40" s="465"/>
      <c r="E40" s="760">
        <v>300</v>
      </c>
      <c r="F40" s="465"/>
      <c r="G40" s="737" t="s">
        <v>254</v>
      </c>
      <c r="H40" s="738">
        <v>53</v>
      </c>
    </row>
    <row r="41" spans="1:8" ht="45">
      <c r="A41" s="762" t="s">
        <v>358</v>
      </c>
      <c r="B41" s="745" t="s">
        <v>359</v>
      </c>
      <c r="C41" s="745" t="s">
        <v>360</v>
      </c>
      <c r="D41" s="745"/>
      <c r="E41" s="756">
        <v>320</v>
      </c>
      <c r="F41" s="745"/>
      <c r="G41" s="746" t="s">
        <v>254</v>
      </c>
      <c r="H41" s="747">
        <v>54</v>
      </c>
    </row>
    <row r="42" spans="1:8" ht="30">
      <c r="A42" s="740">
        <v>8080</v>
      </c>
      <c r="B42" s="741" t="s">
        <v>361</v>
      </c>
      <c r="C42" s="466" t="s">
        <v>362</v>
      </c>
      <c r="D42" s="468"/>
      <c r="E42" s="741" t="s">
        <v>363</v>
      </c>
      <c r="F42" s="468"/>
      <c r="G42" s="741" t="s">
        <v>254</v>
      </c>
      <c r="H42" s="742">
        <v>8.35</v>
      </c>
    </row>
    <row r="43" spans="1:8" ht="30">
      <c r="A43" s="748">
        <v>8081</v>
      </c>
      <c r="B43" s="749" t="s">
        <v>361</v>
      </c>
      <c r="C43" s="745" t="s">
        <v>364</v>
      </c>
      <c r="D43" s="744"/>
      <c r="E43" s="749" t="s">
        <v>365</v>
      </c>
      <c r="F43" s="744"/>
      <c r="G43" s="749" t="s">
        <v>254</v>
      </c>
      <c r="H43" s="750">
        <v>8.7899999999999991</v>
      </c>
    </row>
    <row r="44" spans="1:8" ht="30">
      <c r="A44" s="740">
        <v>8082</v>
      </c>
      <c r="B44" s="741" t="s">
        <v>361</v>
      </c>
      <c r="C44" s="466" t="s">
        <v>366</v>
      </c>
      <c r="D44" s="468"/>
      <c r="E44" s="741" t="s">
        <v>367</v>
      </c>
      <c r="F44" s="468"/>
      <c r="G44" s="741" t="s">
        <v>254</v>
      </c>
      <c r="H44" s="742">
        <v>8.8000000000000007</v>
      </c>
    </row>
    <row r="45" spans="1:8" ht="30">
      <c r="A45" s="748">
        <v>8083</v>
      </c>
      <c r="B45" s="749" t="s">
        <v>361</v>
      </c>
      <c r="C45" s="745" t="s">
        <v>368</v>
      </c>
      <c r="D45" s="744"/>
      <c r="E45" s="749" t="s">
        <v>369</v>
      </c>
      <c r="F45" s="744"/>
      <c r="G45" s="749" t="s">
        <v>254</v>
      </c>
      <c r="H45" s="750">
        <v>9.36</v>
      </c>
    </row>
    <row r="46" spans="1:8" ht="30">
      <c r="A46" s="740">
        <v>8084</v>
      </c>
      <c r="B46" s="741" t="s">
        <v>361</v>
      </c>
      <c r="C46" s="466" t="s">
        <v>370</v>
      </c>
      <c r="D46" s="468"/>
      <c r="E46" s="741" t="s">
        <v>371</v>
      </c>
      <c r="F46" s="468"/>
      <c r="G46" s="741" t="s">
        <v>254</v>
      </c>
      <c r="H46" s="742">
        <v>9.9499999999999993</v>
      </c>
    </row>
    <row r="47" spans="1:8" ht="30">
      <c r="A47" s="748">
        <v>8085</v>
      </c>
      <c r="B47" s="749" t="s">
        <v>361</v>
      </c>
      <c r="C47" s="745" t="s">
        <v>372</v>
      </c>
      <c r="D47" s="744"/>
      <c r="E47" s="749" t="s">
        <v>373</v>
      </c>
      <c r="F47" s="744"/>
      <c r="G47" s="749" t="s">
        <v>254</v>
      </c>
      <c r="H47" s="750">
        <v>10.81</v>
      </c>
    </row>
    <row r="48" spans="1:8" ht="30">
      <c r="A48" s="740">
        <v>8086</v>
      </c>
      <c r="B48" s="741" t="s">
        <v>361</v>
      </c>
      <c r="C48" s="466" t="s">
        <v>374</v>
      </c>
      <c r="D48" s="468"/>
      <c r="E48" s="741" t="s">
        <v>375</v>
      </c>
      <c r="F48" s="468"/>
      <c r="G48" s="741" t="s">
        <v>254</v>
      </c>
      <c r="H48" s="742">
        <v>12.37</v>
      </c>
    </row>
    <row r="49" spans="1:8" ht="30">
      <c r="A49" s="748">
        <v>8087</v>
      </c>
      <c r="B49" s="749" t="s">
        <v>361</v>
      </c>
      <c r="C49" s="745" t="s">
        <v>376</v>
      </c>
      <c r="D49" s="744"/>
      <c r="E49" s="749" t="s">
        <v>375</v>
      </c>
      <c r="F49" s="744"/>
      <c r="G49" s="749" t="s">
        <v>254</v>
      </c>
      <c r="H49" s="750">
        <v>13.25</v>
      </c>
    </row>
    <row r="50" spans="1:8" ht="30">
      <c r="A50" s="740">
        <v>8088</v>
      </c>
      <c r="B50" s="741" t="s">
        <v>361</v>
      </c>
      <c r="C50" s="466" t="s">
        <v>377</v>
      </c>
      <c r="D50" s="468"/>
      <c r="E50" s="741" t="s">
        <v>378</v>
      </c>
      <c r="F50" s="468"/>
      <c r="G50" s="741" t="s">
        <v>254</v>
      </c>
      <c r="H50" s="742">
        <v>14.05</v>
      </c>
    </row>
    <row r="51" spans="1:8" ht="30">
      <c r="A51" s="748">
        <v>8089</v>
      </c>
      <c r="B51" s="749" t="s">
        <v>361</v>
      </c>
      <c r="C51" s="745" t="s">
        <v>379</v>
      </c>
      <c r="D51" s="744"/>
      <c r="E51" s="749" t="s">
        <v>380</v>
      </c>
      <c r="F51" s="744"/>
      <c r="G51" s="749" t="s">
        <v>254</v>
      </c>
      <c r="H51" s="750">
        <v>15</v>
      </c>
    </row>
    <row r="52" spans="1:8" ht="30">
      <c r="A52" s="740">
        <v>8090</v>
      </c>
      <c r="B52" s="741" t="s">
        <v>381</v>
      </c>
      <c r="C52" s="466" t="s">
        <v>382</v>
      </c>
      <c r="D52" s="468"/>
      <c r="E52" s="468"/>
      <c r="F52" s="468"/>
      <c r="G52" s="741" t="s">
        <v>254</v>
      </c>
      <c r="H52" s="742">
        <v>26.3</v>
      </c>
    </row>
    <row r="53" spans="1:8" ht="30">
      <c r="A53" s="748">
        <v>8091</v>
      </c>
      <c r="B53" s="749" t="s">
        <v>381</v>
      </c>
      <c r="C53" s="745" t="s">
        <v>383</v>
      </c>
      <c r="D53" s="744"/>
      <c r="E53" s="744"/>
      <c r="F53" s="744"/>
      <c r="G53" s="749" t="s">
        <v>254</v>
      </c>
      <c r="H53" s="750">
        <v>27</v>
      </c>
    </row>
    <row r="54" spans="1:8" ht="15">
      <c r="A54" s="736">
        <v>8110</v>
      </c>
      <c r="B54" s="737" t="s">
        <v>384</v>
      </c>
      <c r="C54" s="737" t="s">
        <v>385</v>
      </c>
      <c r="D54" s="737" t="s">
        <v>386</v>
      </c>
      <c r="E54" s="760">
        <v>0</v>
      </c>
      <c r="F54" s="737" t="s">
        <v>387</v>
      </c>
      <c r="G54" s="737" t="s">
        <v>254</v>
      </c>
      <c r="H54" s="738">
        <v>52.73</v>
      </c>
    </row>
    <row r="55" spans="1:8" ht="15">
      <c r="A55" s="733">
        <v>8111</v>
      </c>
      <c r="B55" s="734" t="s">
        <v>384</v>
      </c>
      <c r="C55" s="734" t="s">
        <v>385</v>
      </c>
      <c r="D55" s="734" t="s">
        <v>388</v>
      </c>
      <c r="E55" s="763">
        <v>0</v>
      </c>
      <c r="F55" s="734" t="s">
        <v>387</v>
      </c>
      <c r="G55" s="734" t="s">
        <v>254</v>
      </c>
      <c r="H55" s="735">
        <v>56.53</v>
      </c>
    </row>
    <row r="56" spans="1:8" ht="15">
      <c r="A56" s="736">
        <v>8112</v>
      </c>
      <c r="B56" s="737" t="s">
        <v>384</v>
      </c>
      <c r="C56" s="737" t="s">
        <v>385</v>
      </c>
      <c r="D56" s="737" t="s">
        <v>389</v>
      </c>
      <c r="E56" s="760">
        <v>0</v>
      </c>
      <c r="F56" s="737" t="s">
        <v>387</v>
      </c>
      <c r="G56" s="737" t="s">
        <v>254</v>
      </c>
      <c r="H56" s="738">
        <v>109.11</v>
      </c>
    </row>
    <row r="57" spans="1:8" ht="15">
      <c r="A57" s="733">
        <v>8113</v>
      </c>
      <c r="B57" s="734" t="s">
        <v>384</v>
      </c>
      <c r="C57" s="734" t="s">
        <v>385</v>
      </c>
      <c r="D57" s="734" t="s">
        <v>390</v>
      </c>
      <c r="E57" s="763">
        <v>0</v>
      </c>
      <c r="F57" s="734" t="s">
        <v>387</v>
      </c>
      <c r="G57" s="734" t="s">
        <v>254</v>
      </c>
      <c r="H57" s="735">
        <v>132.11000000000001</v>
      </c>
    </row>
    <row r="58" spans="1:8" ht="15">
      <c r="A58" s="736">
        <v>8120</v>
      </c>
      <c r="B58" s="737" t="s">
        <v>391</v>
      </c>
      <c r="C58" s="737" t="s">
        <v>385</v>
      </c>
      <c r="D58" s="737" t="s">
        <v>392</v>
      </c>
      <c r="E58" s="737" t="s">
        <v>393</v>
      </c>
      <c r="F58" s="737" t="s">
        <v>394</v>
      </c>
      <c r="G58" s="737" t="s">
        <v>254</v>
      </c>
      <c r="H58" s="738">
        <v>335.23</v>
      </c>
    </row>
    <row r="59" spans="1:8" ht="15">
      <c r="A59" s="733">
        <v>8121</v>
      </c>
      <c r="B59" s="734" t="s">
        <v>391</v>
      </c>
      <c r="C59" s="734" t="s">
        <v>385</v>
      </c>
      <c r="D59" s="734" t="s">
        <v>395</v>
      </c>
      <c r="E59" s="734" t="s">
        <v>396</v>
      </c>
      <c r="F59" s="734" t="s">
        <v>394</v>
      </c>
      <c r="G59" s="734" t="s">
        <v>254</v>
      </c>
      <c r="H59" s="735">
        <v>377.4</v>
      </c>
    </row>
    <row r="60" spans="1:8" ht="15">
      <c r="A60" s="736">
        <v>8122</v>
      </c>
      <c r="B60" s="737" t="s">
        <v>391</v>
      </c>
      <c r="C60" s="737" t="s">
        <v>385</v>
      </c>
      <c r="D60" s="737" t="s">
        <v>397</v>
      </c>
      <c r="E60" s="737" t="s">
        <v>398</v>
      </c>
      <c r="F60" s="737" t="s">
        <v>394</v>
      </c>
      <c r="G60" s="737" t="s">
        <v>254</v>
      </c>
      <c r="H60" s="738">
        <v>597.02</v>
      </c>
    </row>
    <row r="61" spans="1:8" ht="15">
      <c r="A61" s="733">
        <v>8123</v>
      </c>
      <c r="B61" s="734" t="s">
        <v>391</v>
      </c>
      <c r="C61" s="734" t="s">
        <v>385</v>
      </c>
      <c r="D61" s="734" t="s">
        <v>399</v>
      </c>
      <c r="E61" s="734" t="s">
        <v>400</v>
      </c>
      <c r="F61" s="734" t="s">
        <v>394</v>
      </c>
      <c r="G61" s="734" t="s">
        <v>254</v>
      </c>
      <c r="H61" s="764">
        <v>1129.95</v>
      </c>
    </row>
    <row r="62" spans="1:8" ht="30">
      <c r="A62" s="740">
        <v>8124</v>
      </c>
      <c r="B62" s="741" t="s">
        <v>401</v>
      </c>
      <c r="C62" s="466" t="s">
        <v>402</v>
      </c>
      <c r="D62" s="741" t="s">
        <v>403</v>
      </c>
      <c r="E62" s="765">
        <v>400</v>
      </c>
      <c r="F62" s="468"/>
      <c r="G62" s="741" t="s">
        <v>254</v>
      </c>
      <c r="H62" s="742">
        <v>33.159999999999997</v>
      </c>
    </row>
    <row r="63" spans="1:8" ht="30">
      <c r="A63" s="748">
        <v>8125</v>
      </c>
      <c r="B63" s="749" t="s">
        <v>401</v>
      </c>
      <c r="C63" s="745" t="s">
        <v>402</v>
      </c>
      <c r="D63" s="749" t="s">
        <v>403</v>
      </c>
      <c r="E63" s="754">
        <v>425</v>
      </c>
      <c r="F63" s="744"/>
      <c r="G63" s="749" t="s">
        <v>254</v>
      </c>
      <c r="H63" s="750">
        <v>33.520000000000003</v>
      </c>
    </row>
    <row r="64" spans="1:8" ht="15">
      <c r="A64" s="736">
        <v>8126</v>
      </c>
      <c r="B64" s="737" t="s">
        <v>404</v>
      </c>
      <c r="C64" s="737" t="s">
        <v>405</v>
      </c>
      <c r="D64" s="465"/>
      <c r="E64" s="760">
        <v>360</v>
      </c>
      <c r="F64" s="465"/>
      <c r="G64" s="737" t="s">
        <v>254</v>
      </c>
      <c r="H64" s="738">
        <v>41.93</v>
      </c>
    </row>
    <row r="65" spans="1:8" ht="15">
      <c r="A65" s="733">
        <v>8130</v>
      </c>
      <c r="B65" s="734" t="s">
        <v>406</v>
      </c>
      <c r="C65" s="739"/>
      <c r="D65" s="739"/>
      <c r="E65" s="763">
        <v>0</v>
      </c>
      <c r="F65" s="734" t="s">
        <v>407</v>
      </c>
      <c r="G65" s="734" t="s">
        <v>254</v>
      </c>
      <c r="H65" s="735">
        <v>1.49</v>
      </c>
    </row>
    <row r="66" spans="1:8" ht="15">
      <c r="A66" s="736">
        <v>8131</v>
      </c>
      <c r="B66" s="737" t="s">
        <v>408</v>
      </c>
      <c r="C66" s="737" t="s">
        <v>385</v>
      </c>
      <c r="D66" s="737" t="s">
        <v>409</v>
      </c>
      <c r="E66" s="737" t="s">
        <v>258</v>
      </c>
      <c r="F66" s="737" t="s">
        <v>410</v>
      </c>
      <c r="G66" s="737" t="s">
        <v>254</v>
      </c>
      <c r="H66" s="738">
        <v>12.73</v>
      </c>
    </row>
    <row r="67" spans="1:8" ht="45">
      <c r="A67" s="748">
        <v>8132</v>
      </c>
      <c r="B67" s="749" t="s">
        <v>411</v>
      </c>
      <c r="C67" s="749" t="s">
        <v>385</v>
      </c>
      <c r="D67" s="749" t="s">
        <v>412</v>
      </c>
      <c r="E67" s="749" t="s">
        <v>296</v>
      </c>
      <c r="F67" s="745" t="s">
        <v>413</v>
      </c>
      <c r="G67" s="749" t="s">
        <v>254</v>
      </c>
      <c r="H67" s="750">
        <v>15.53</v>
      </c>
    </row>
    <row r="68" spans="1:8" ht="15">
      <c r="A68" s="736">
        <v>8133</v>
      </c>
      <c r="B68" s="737" t="s">
        <v>414</v>
      </c>
      <c r="C68" s="737" t="s">
        <v>385</v>
      </c>
      <c r="D68" s="737" t="s">
        <v>415</v>
      </c>
      <c r="E68" s="737" t="s">
        <v>416</v>
      </c>
      <c r="F68" s="737" t="s">
        <v>417</v>
      </c>
      <c r="G68" s="737" t="s">
        <v>254</v>
      </c>
      <c r="H68" s="738">
        <v>227.27</v>
      </c>
    </row>
    <row r="69" spans="1:8" ht="15">
      <c r="A69" s="733">
        <v>8134</v>
      </c>
      <c r="B69" s="734" t="s">
        <v>414</v>
      </c>
      <c r="C69" s="734" t="s">
        <v>385</v>
      </c>
      <c r="D69" s="734" t="s">
        <v>418</v>
      </c>
      <c r="E69" s="734" t="s">
        <v>419</v>
      </c>
      <c r="F69" s="734" t="s">
        <v>417</v>
      </c>
      <c r="G69" s="734" t="s">
        <v>254</v>
      </c>
      <c r="H69" s="735">
        <v>282.11</v>
      </c>
    </row>
    <row r="70" spans="1:8" ht="15">
      <c r="A70" s="736">
        <v>8135</v>
      </c>
      <c r="B70" s="737" t="s">
        <v>414</v>
      </c>
      <c r="C70" s="737" t="s">
        <v>385</v>
      </c>
      <c r="D70" s="737" t="s">
        <v>420</v>
      </c>
      <c r="E70" s="737" t="s">
        <v>421</v>
      </c>
      <c r="F70" s="737" t="s">
        <v>417</v>
      </c>
      <c r="G70" s="737" t="s">
        <v>254</v>
      </c>
      <c r="H70" s="738">
        <v>340.76</v>
      </c>
    </row>
    <row r="71" spans="1:8" ht="15">
      <c r="A71" s="733">
        <v>8136</v>
      </c>
      <c r="B71" s="734" t="s">
        <v>414</v>
      </c>
      <c r="C71" s="734" t="s">
        <v>385</v>
      </c>
      <c r="D71" s="734" t="s">
        <v>422</v>
      </c>
      <c r="E71" s="734" t="s">
        <v>393</v>
      </c>
      <c r="F71" s="734" t="s">
        <v>417</v>
      </c>
      <c r="G71" s="734" t="s">
        <v>254</v>
      </c>
      <c r="H71" s="735">
        <v>375.08</v>
      </c>
    </row>
    <row r="72" spans="1:8" ht="15">
      <c r="A72" s="736">
        <v>8140</v>
      </c>
      <c r="B72" s="737" t="s">
        <v>423</v>
      </c>
      <c r="C72" s="737" t="s">
        <v>424</v>
      </c>
      <c r="D72" s="737" t="s">
        <v>425</v>
      </c>
      <c r="E72" s="737" t="s">
        <v>296</v>
      </c>
      <c r="F72" s="465"/>
      <c r="G72" s="737" t="s">
        <v>254</v>
      </c>
      <c r="H72" s="738">
        <v>45.23</v>
      </c>
    </row>
    <row r="73" spans="1:8" ht="15">
      <c r="A73" s="733">
        <v>8141</v>
      </c>
      <c r="B73" s="734" t="s">
        <v>423</v>
      </c>
      <c r="C73" s="734" t="s">
        <v>424</v>
      </c>
      <c r="D73" s="734" t="s">
        <v>426</v>
      </c>
      <c r="E73" s="734" t="s">
        <v>427</v>
      </c>
      <c r="F73" s="739"/>
      <c r="G73" s="734" t="s">
        <v>254</v>
      </c>
      <c r="H73" s="735">
        <v>65.790000000000006</v>
      </c>
    </row>
    <row r="74" spans="1:8" ht="15">
      <c r="A74" s="736">
        <v>8142</v>
      </c>
      <c r="B74" s="737" t="s">
        <v>423</v>
      </c>
      <c r="C74" s="737" t="s">
        <v>424</v>
      </c>
      <c r="D74" s="737" t="s">
        <v>428</v>
      </c>
      <c r="E74" s="737" t="s">
        <v>334</v>
      </c>
      <c r="F74" s="465"/>
      <c r="G74" s="737" t="s">
        <v>254</v>
      </c>
      <c r="H74" s="738">
        <v>82.83</v>
      </c>
    </row>
    <row r="75" spans="1:8" ht="15">
      <c r="A75" s="733">
        <v>8143</v>
      </c>
      <c r="B75" s="734" t="s">
        <v>423</v>
      </c>
      <c r="C75" s="734" t="s">
        <v>424</v>
      </c>
      <c r="D75" s="734" t="s">
        <v>429</v>
      </c>
      <c r="E75" s="734" t="s">
        <v>430</v>
      </c>
      <c r="F75" s="739"/>
      <c r="G75" s="734" t="s">
        <v>254</v>
      </c>
      <c r="H75" s="735">
        <v>207.27</v>
      </c>
    </row>
    <row r="76" spans="1:8" ht="15">
      <c r="A76" s="736">
        <v>8144</v>
      </c>
      <c r="B76" s="737" t="s">
        <v>423</v>
      </c>
      <c r="C76" s="737" t="s">
        <v>424</v>
      </c>
      <c r="D76" s="737" t="s">
        <v>431</v>
      </c>
      <c r="E76" s="737" t="s">
        <v>432</v>
      </c>
      <c r="F76" s="465"/>
      <c r="G76" s="737" t="s">
        <v>254</v>
      </c>
      <c r="H76" s="738">
        <v>285.33</v>
      </c>
    </row>
    <row r="77" spans="1:8" ht="15">
      <c r="A77" s="733">
        <v>8145</v>
      </c>
      <c r="B77" s="734" t="s">
        <v>164</v>
      </c>
      <c r="C77" s="734" t="s">
        <v>433</v>
      </c>
      <c r="D77" s="739"/>
      <c r="E77" s="739"/>
      <c r="F77" s="739"/>
      <c r="G77" s="734" t="s">
        <v>254</v>
      </c>
      <c r="H77" s="735">
        <v>28.09</v>
      </c>
    </row>
    <row r="78" spans="1:8" ht="15">
      <c r="A78" s="736">
        <v>8146</v>
      </c>
      <c r="B78" s="737" t="s">
        <v>164</v>
      </c>
      <c r="C78" s="465"/>
      <c r="D78" s="465"/>
      <c r="E78" s="465"/>
      <c r="F78" s="465"/>
      <c r="G78" s="737" t="s">
        <v>254</v>
      </c>
      <c r="H78" s="738">
        <v>8.7200000000000006</v>
      </c>
    </row>
    <row r="79" spans="1:8" ht="30">
      <c r="A79" s="748">
        <v>8147</v>
      </c>
      <c r="B79" s="745" t="s">
        <v>434</v>
      </c>
      <c r="C79" s="749" t="s">
        <v>435</v>
      </c>
      <c r="D79" s="744"/>
      <c r="E79" s="754">
        <v>0</v>
      </c>
      <c r="F79" s="744"/>
      <c r="G79" s="749" t="s">
        <v>254</v>
      </c>
      <c r="H79" s="750">
        <v>1.1499999999999999</v>
      </c>
    </row>
    <row r="80" spans="1:8" ht="30">
      <c r="A80" s="740">
        <v>8148</v>
      </c>
      <c r="B80" s="741" t="s">
        <v>408</v>
      </c>
      <c r="C80" s="741" t="s">
        <v>436</v>
      </c>
      <c r="D80" s="741" t="s">
        <v>437</v>
      </c>
      <c r="E80" s="741" t="s">
        <v>438</v>
      </c>
      <c r="F80" s="468"/>
      <c r="G80" s="741" t="s">
        <v>254</v>
      </c>
      <c r="H80" s="742">
        <v>66.430000000000007</v>
      </c>
    </row>
    <row r="81" spans="1:8" ht="45">
      <c r="A81" s="743">
        <v>8149</v>
      </c>
      <c r="B81" s="746" t="s">
        <v>439</v>
      </c>
      <c r="C81" s="745" t="s">
        <v>440</v>
      </c>
      <c r="D81" s="745"/>
      <c r="E81" s="756">
        <v>15</v>
      </c>
      <c r="F81" s="745"/>
      <c r="G81" s="746" t="s">
        <v>254</v>
      </c>
      <c r="H81" s="747">
        <v>1.6</v>
      </c>
    </row>
    <row r="82" spans="1:8" ht="15">
      <c r="A82" s="736">
        <v>8150</v>
      </c>
      <c r="B82" s="737" t="s">
        <v>441</v>
      </c>
      <c r="C82" s="737" t="s">
        <v>442</v>
      </c>
      <c r="D82" s="465"/>
      <c r="E82" s="737" t="s">
        <v>443</v>
      </c>
      <c r="F82" s="465"/>
      <c r="G82" s="737" t="s">
        <v>254</v>
      </c>
      <c r="H82" s="738">
        <v>24.08</v>
      </c>
    </row>
    <row r="83" spans="1:8" ht="15">
      <c r="A83" s="733">
        <v>8151</v>
      </c>
      <c r="B83" s="734" t="s">
        <v>444</v>
      </c>
      <c r="C83" s="734" t="s">
        <v>445</v>
      </c>
      <c r="D83" s="734" t="s">
        <v>446</v>
      </c>
      <c r="E83" s="734" t="s">
        <v>296</v>
      </c>
      <c r="F83" s="739"/>
      <c r="G83" s="734" t="s">
        <v>254</v>
      </c>
      <c r="H83" s="735">
        <v>31.17</v>
      </c>
    </row>
    <row r="84" spans="1:8" ht="45">
      <c r="A84" s="751">
        <v>8153</v>
      </c>
      <c r="B84" s="737" t="s">
        <v>447</v>
      </c>
      <c r="C84" s="752" t="s">
        <v>445</v>
      </c>
      <c r="D84" s="752" t="s">
        <v>448</v>
      </c>
      <c r="E84" s="752" t="s">
        <v>449</v>
      </c>
      <c r="F84" s="466" t="s">
        <v>450</v>
      </c>
      <c r="G84" s="752" t="s">
        <v>254</v>
      </c>
      <c r="H84" s="753">
        <v>5.76</v>
      </c>
    </row>
    <row r="85" spans="1:8" ht="45">
      <c r="A85" s="743">
        <v>8154</v>
      </c>
      <c r="B85" s="746" t="s">
        <v>451</v>
      </c>
      <c r="C85" s="746" t="s">
        <v>445</v>
      </c>
      <c r="D85" s="746" t="s">
        <v>452</v>
      </c>
      <c r="E85" s="746" t="s">
        <v>453</v>
      </c>
      <c r="F85" s="745" t="s">
        <v>454</v>
      </c>
      <c r="G85" s="746" t="s">
        <v>254</v>
      </c>
      <c r="H85" s="747">
        <v>15.32</v>
      </c>
    </row>
    <row r="86" spans="1:8" ht="15">
      <c r="A86" s="736">
        <v>8155</v>
      </c>
      <c r="B86" s="737" t="s">
        <v>444</v>
      </c>
      <c r="C86" s="737" t="s">
        <v>445</v>
      </c>
      <c r="D86" s="737" t="s">
        <v>448</v>
      </c>
      <c r="E86" s="737" t="s">
        <v>455</v>
      </c>
      <c r="F86" s="465"/>
      <c r="G86" s="737" t="s">
        <v>254</v>
      </c>
      <c r="H86" s="738">
        <v>24.57</v>
      </c>
    </row>
    <row r="87" spans="1:8" ht="15">
      <c r="A87" s="733">
        <v>8157</v>
      </c>
      <c r="B87" s="734" t="s">
        <v>456</v>
      </c>
      <c r="C87" s="739"/>
      <c r="D87" s="739"/>
      <c r="E87" s="734" t="s">
        <v>457</v>
      </c>
      <c r="F87" s="739"/>
      <c r="G87" s="734" t="s">
        <v>254</v>
      </c>
      <c r="H87" s="735">
        <v>85.2</v>
      </c>
    </row>
    <row r="88" spans="1:8" ht="15">
      <c r="A88" s="736">
        <v>8158</v>
      </c>
      <c r="B88" s="737" t="s">
        <v>456</v>
      </c>
      <c r="C88" s="465"/>
      <c r="D88" s="465"/>
      <c r="E88" s="737" t="s">
        <v>264</v>
      </c>
      <c r="F88" s="465"/>
      <c r="G88" s="737" t="s">
        <v>254</v>
      </c>
      <c r="H88" s="738">
        <v>100.11</v>
      </c>
    </row>
    <row r="89" spans="1:8" ht="15">
      <c r="A89" s="733">
        <v>8180</v>
      </c>
      <c r="B89" s="734" t="s">
        <v>458</v>
      </c>
      <c r="C89" s="739"/>
      <c r="D89" s="739"/>
      <c r="E89" s="734" t="s">
        <v>270</v>
      </c>
      <c r="F89" s="739"/>
      <c r="G89" s="734" t="s">
        <v>254</v>
      </c>
      <c r="H89" s="735">
        <v>21.9</v>
      </c>
    </row>
    <row r="90" spans="1:8" ht="15">
      <c r="A90" s="736">
        <v>8181</v>
      </c>
      <c r="B90" s="737" t="s">
        <v>458</v>
      </c>
      <c r="C90" s="465"/>
      <c r="D90" s="465"/>
      <c r="E90" s="737" t="s">
        <v>271</v>
      </c>
      <c r="F90" s="465"/>
      <c r="G90" s="737" t="s">
        <v>254</v>
      </c>
      <c r="H90" s="738">
        <v>26.18</v>
      </c>
    </row>
    <row r="91" spans="1:8" ht="15">
      <c r="A91" s="733">
        <v>8182</v>
      </c>
      <c r="B91" s="734" t="s">
        <v>458</v>
      </c>
      <c r="C91" s="739"/>
      <c r="D91" s="739"/>
      <c r="E91" s="734" t="s">
        <v>459</v>
      </c>
      <c r="F91" s="739"/>
      <c r="G91" s="734" t="s">
        <v>254</v>
      </c>
      <c r="H91" s="735">
        <v>40.21</v>
      </c>
    </row>
    <row r="92" spans="1:8" ht="30">
      <c r="A92" s="740">
        <v>8183</v>
      </c>
      <c r="B92" s="741" t="s">
        <v>460</v>
      </c>
      <c r="C92" s="737" t="s">
        <v>461</v>
      </c>
      <c r="D92" s="466"/>
      <c r="E92" s="765">
        <v>27</v>
      </c>
      <c r="F92" s="466"/>
      <c r="G92" s="741" t="s">
        <v>254</v>
      </c>
      <c r="H92" s="742">
        <v>15.62</v>
      </c>
    </row>
    <row r="93" spans="1:8" ht="30">
      <c r="A93" s="759" t="s">
        <v>462</v>
      </c>
      <c r="B93" s="749" t="s">
        <v>463</v>
      </c>
      <c r="C93" s="745" t="s">
        <v>464</v>
      </c>
      <c r="D93" s="749" t="s">
        <v>465</v>
      </c>
      <c r="E93" s="744"/>
      <c r="F93" s="744"/>
      <c r="G93" s="749" t="s">
        <v>254</v>
      </c>
      <c r="H93" s="750">
        <v>19.09</v>
      </c>
    </row>
    <row r="94" spans="1:8" ht="15">
      <c r="A94" s="736">
        <v>8184</v>
      </c>
      <c r="B94" s="737" t="s">
        <v>466</v>
      </c>
      <c r="C94" s="465"/>
      <c r="D94" s="465"/>
      <c r="E94" s="737" t="s">
        <v>467</v>
      </c>
      <c r="F94" s="465"/>
      <c r="G94" s="737" t="s">
        <v>254</v>
      </c>
      <c r="H94" s="738">
        <v>1.55</v>
      </c>
    </row>
    <row r="95" spans="1:8" ht="15">
      <c r="A95" s="733">
        <v>8185</v>
      </c>
      <c r="B95" s="734" t="s">
        <v>468</v>
      </c>
      <c r="C95" s="739"/>
      <c r="D95" s="739"/>
      <c r="E95" s="763">
        <v>13</v>
      </c>
      <c r="F95" s="739"/>
      <c r="G95" s="734" t="s">
        <v>254</v>
      </c>
      <c r="H95" s="735">
        <v>6.93</v>
      </c>
    </row>
    <row r="96" spans="1:8" ht="15">
      <c r="A96" s="740">
        <v>8187</v>
      </c>
      <c r="B96" s="741" t="s">
        <v>469</v>
      </c>
      <c r="C96" s="741" t="s">
        <v>470</v>
      </c>
      <c r="D96" s="741" t="s">
        <v>471</v>
      </c>
      <c r="E96" s="765">
        <v>3</v>
      </c>
      <c r="F96" s="468"/>
      <c r="G96" s="741" t="s">
        <v>254</v>
      </c>
      <c r="H96" s="742">
        <v>1.94</v>
      </c>
    </row>
    <row r="97" spans="1:8" ht="15">
      <c r="A97" s="748">
        <v>8188</v>
      </c>
      <c r="B97" s="749" t="s">
        <v>469</v>
      </c>
      <c r="C97" s="749" t="s">
        <v>470</v>
      </c>
      <c r="D97" s="749" t="s">
        <v>472</v>
      </c>
      <c r="E97" s="754">
        <v>6</v>
      </c>
      <c r="F97" s="744"/>
      <c r="G97" s="749" t="s">
        <v>254</v>
      </c>
      <c r="H97" s="750">
        <v>3.39</v>
      </c>
    </row>
    <row r="98" spans="1:8" ht="15">
      <c r="A98" s="740">
        <v>8189</v>
      </c>
      <c r="B98" s="741" t="s">
        <v>469</v>
      </c>
      <c r="C98" s="741" t="s">
        <v>470</v>
      </c>
      <c r="D98" s="741" t="s">
        <v>473</v>
      </c>
      <c r="E98" s="765">
        <v>7</v>
      </c>
      <c r="F98" s="468"/>
      <c r="G98" s="741" t="s">
        <v>254</v>
      </c>
      <c r="H98" s="742">
        <v>3.6</v>
      </c>
    </row>
    <row r="99" spans="1:8" ht="15">
      <c r="A99" s="748">
        <v>8190</v>
      </c>
      <c r="B99" s="749" t="s">
        <v>474</v>
      </c>
      <c r="C99" s="749" t="s">
        <v>475</v>
      </c>
      <c r="D99" s="749" t="s">
        <v>476</v>
      </c>
      <c r="E99" s="754">
        <v>2</v>
      </c>
      <c r="F99" s="744"/>
      <c r="G99" s="749" t="s">
        <v>254</v>
      </c>
      <c r="H99" s="750">
        <v>2.0699999999999998</v>
      </c>
    </row>
    <row r="100" spans="1:8" ht="15">
      <c r="A100" s="740">
        <v>8191</v>
      </c>
      <c r="B100" s="741" t="s">
        <v>474</v>
      </c>
      <c r="C100" s="741" t="s">
        <v>477</v>
      </c>
      <c r="D100" s="741" t="s">
        <v>478</v>
      </c>
      <c r="E100" s="765">
        <v>8</v>
      </c>
      <c r="F100" s="468"/>
      <c r="G100" s="741" t="s">
        <v>254</v>
      </c>
      <c r="H100" s="742">
        <v>4.54</v>
      </c>
    </row>
    <row r="101" spans="1:8" ht="15">
      <c r="A101" s="748">
        <v>8192</v>
      </c>
      <c r="B101" s="749" t="s">
        <v>474</v>
      </c>
      <c r="C101" s="749" t="s">
        <v>479</v>
      </c>
      <c r="D101" s="749" t="s">
        <v>480</v>
      </c>
      <c r="E101" s="766">
        <v>3.2</v>
      </c>
      <c r="F101" s="744"/>
      <c r="G101" s="749" t="s">
        <v>254</v>
      </c>
      <c r="H101" s="750">
        <v>2.13</v>
      </c>
    </row>
    <row r="102" spans="1:8" ht="15">
      <c r="A102" s="736">
        <v>8193</v>
      </c>
      <c r="B102" s="737" t="s">
        <v>481</v>
      </c>
      <c r="C102" s="737" t="s">
        <v>482</v>
      </c>
      <c r="D102" s="465"/>
      <c r="E102" s="737" t="s">
        <v>483</v>
      </c>
      <c r="F102" s="465"/>
      <c r="G102" s="737" t="s">
        <v>254</v>
      </c>
      <c r="H102" s="738">
        <v>115.15</v>
      </c>
    </row>
    <row r="103" spans="1:8" ht="15">
      <c r="A103" s="733">
        <v>8194</v>
      </c>
      <c r="B103" s="734" t="s">
        <v>481</v>
      </c>
      <c r="C103" s="734" t="s">
        <v>484</v>
      </c>
      <c r="D103" s="739"/>
      <c r="E103" s="734" t="s">
        <v>485</v>
      </c>
      <c r="F103" s="739"/>
      <c r="G103" s="734" t="s">
        <v>254</v>
      </c>
      <c r="H103" s="735">
        <v>138.72999999999999</v>
      </c>
    </row>
    <row r="104" spans="1:8" ht="15">
      <c r="A104" s="736">
        <v>8195</v>
      </c>
      <c r="B104" s="737" t="s">
        <v>486</v>
      </c>
      <c r="C104" s="737" t="s">
        <v>487</v>
      </c>
      <c r="D104" s="737" t="s">
        <v>488</v>
      </c>
      <c r="E104" s="737" t="s">
        <v>270</v>
      </c>
      <c r="F104" s="465"/>
      <c r="G104" s="737" t="s">
        <v>254</v>
      </c>
      <c r="H104" s="738">
        <v>124.22</v>
      </c>
    </row>
    <row r="105" spans="1:8" ht="15">
      <c r="A105" s="733">
        <v>8196</v>
      </c>
      <c r="B105" s="734" t="s">
        <v>486</v>
      </c>
      <c r="C105" s="734" t="s">
        <v>487</v>
      </c>
      <c r="D105" s="734" t="s">
        <v>488</v>
      </c>
      <c r="E105" s="734" t="s">
        <v>489</v>
      </c>
      <c r="F105" s="739"/>
      <c r="G105" s="734" t="s">
        <v>254</v>
      </c>
      <c r="H105" s="735">
        <v>137.38</v>
      </c>
    </row>
    <row r="106" spans="1:8" ht="15">
      <c r="A106" s="736">
        <v>8197</v>
      </c>
      <c r="B106" s="737" t="s">
        <v>486</v>
      </c>
      <c r="C106" s="737" t="s">
        <v>487</v>
      </c>
      <c r="D106" s="737" t="s">
        <v>490</v>
      </c>
      <c r="E106" s="737" t="s">
        <v>491</v>
      </c>
      <c r="F106" s="465"/>
      <c r="G106" s="737" t="s">
        <v>254</v>
      </c>
      <c r="H106" s="738">
        <v>144.78</v>
      </c>
    </row>
    <row r="107" spans="1:8" ht="60">
      <c r="A107" s="743">
        <v>8198</v>
      </c>
      <c r="B107" s="746" t="s">
        <v>492</v>
      </c>
      <c r="C107" s="745" t="s">
        <v>493</v>
      </c>
      <c r="D107" s="745"/>
      <c r="E107" s="746" t="s">
        <v>494</v>
      </c>
      <c r="F107" s="745"/>
      <c r="G107" s="746" t="s">
        <v>254</v>
      </c>
      <c r="H107" s="747">
        <v>198.34</v>
      </c>
    </row>
    <row r="108" spans="1:8" ht="15">
      <c r="A108" s="736">
        <v>8199</v>
      </c>
      <c r="B108" s="737" t="s">
        <v>495</v>
      </c>
      <c r="C108" s="737" t="s">
        <v>496</v>
      </c>
      <c r="D108" s="465"/>
      <c r="E108" s="760">
        <v>0</v>
      </c>
      <c r="F108" s="465"/>
      <c r="G108" s="737" t="s">
        <v>254</v>
      </c>
      <c r="H108" s="738">
        <v>10.29</v>
      </c>
    </row>
    <row r="109" spans="1:8" ht="15">
      <c r="A109" s="748">
        <v>8200</v>
      </c>
      <c r="B109" s="749" t="s">
        <v>497</v>
      </c>
      <c r="C109" s="749" t="s">
        <v>498</v>
      </c>
      <c r="D109" s="749" t="s">
        <v>499</v>
      </c>
      <c r="E109" s="749" t="s">
        <v>455</v>
      </c>
      <c r="F109" s="749" t="s">
        <v>274</v>
      </c>
      <c r="G109" s="749" t="s">
        <v>254</v>
      </c>
      <c r="H109" s="750">
        <v>9.1</v>
      </c>
    </row>
    <row r="110" spans="1:8" ht="15">
      <c r="A110" s="740">
        <v>8201</v>
      </c>
      <c r="B110" s="741" t="s">
        <v>497</v>
      </c>
      <c r="C110" s="741" t="s">
        <v>498</v>
      </c>
      <c r="D110" s="741" t="s">
        <v>500</v>
      </c>
      <c r="E110" s="741" t="s">
        <v>501</v>
      </c>
      <c r="F110" s="741" t="s">
        <v>274</v>
      </c>
      <c r="G110" s="741" t="s">
        <v>254</v>
      </c>
      <c r="H110" s="742">
        <v>17.3</v>
      </c>
    </row>
    <row r="111" spans="1:8" ht="15">
      <c r="A111" s="748">
        <v>8202</v>
      </c>
      <c r="B111" s="749" t="s">
        <v>497</v>
      </c>
      <c r="C111" s="749" t="s">
        <v>498</v>
      </c>
      <c r="D111" s="749" t="s">
        <v>502</v>
      </c>
      <c r="E111" s="749" t="s">
        <v>296</v>
      </c>
      <c r="F111" s="749" t="s">
        <v>274</v>
      </c>
      <c r="G111" s="749" t="s">
        <v>254</v>
      </c>
      <c r="H111" s="750">
        <v>32.26</v>
      </c>
    </row>
    <row r="112" spans="1:8" ht="15">
      <c r="A112" s="740">
        <v>8203</v>
      </c>
      <c r="B112" s="741" t="s">
        <v>497</v>
      </c>
      <c r="C112" s="741" t="s">
        <v>498</v>
      </c>
      <c r="D112" s="741" t="s">
        <v>503</v>
      </c>
      <c r="E112" s="741" t="s">
        <v>504</v>
      </c>
      <c r="F112" s="741" t="s">
        <v>274</v>
      </c>
      <c r="G112" s="741" t="s">
        <v>254</v>
      </c>
      <c r="H112" s="742">
        <v>34.17</v>
      </c>
    </row>
    <row r="113" spans="1:8" ht="15">
      <c r="A113" s="748">
        <v>8204</v>
      </c>
      <c r="B113" s="749" t="s">
        <v>497</v>
      </c>
      <c r="C113" s="749" t="s">
        <v>498</v>
      </c>
      <c r="D113" s="749" t="s">
        <v>287</v>
      </c>
      <c r="E113" s="749" t="s">
        <v>505</v>
      </c>
      <c r="F113" s="749" t="s">
        <v>274</v>
      </c>
      <c r="G113" s="749" t="s">
        <v>254</v>
      </c>
      <c r="H113" s="750">
        <v>51.12</v>
      </c>
    </row>
    <row r="114" spans="1:8" ht="30">
      <c r="A114" s="740">
        <v>8208</v>
      </c>
      <c r="B114" s="466" t="s">
        <v>506</v>
      </c>
      <c r="C114" s="466" t="s">
        <v>507</v>
      </c>
      <c r="D114" s="468"/>
      <c r="E114" s="741" t="s">
        <v>483</v>
      </c>
      <c r="F114" s="468"/>
      <c r="G114" s="741" t="s">
        <v>254</v>
      </c>
      <c r="H114" s="742">
        <v>172.12</v>
      </c>
    </row>
    <row r="115" spans="1:8" ht="30">
      <c r="A115" s="743">
        <v>8209</v>
      </c>
      <c r="B115" s="746" t="s">
        <v>508</v>
      </c>
      <c r="C115" s="745" t="s">
        <v>509</v>
      </c>
      <c r="D115" s="745"/>
      <c r="E115" s="746" t="s">
        <v>510</v>
      </c>
      <c r="F115" s="745"/>
      <c r="G115" s="746" t="s">
        <v>254</v>
      </c>
      <c r="H115" s="747">
        <v>95.11</v>
      </c>
    </row>
    <row r="116" spans="1:8" ht="45">
      <c r="A116" s="740">
        <v>8210</v>
      </c>
      <c r="B116" s="466" t="s">
        <v>511</v>
      </c>
      <c r="C116" s="468"/>
      <c r="D116" s="741" t="s">
        <v>512</v>
      </c>
      <c r="E116" s="741" t="s">
        <v>513</v>
      </c>
      <c r="F116" s="466" t="s">
        <v>514</v>
      </c>
      <c r="G116" s="741" t="s">
        <v>254</v>
      </c>
      <c r="H116" s="742">
        <v>131.38</v>
      </c>
    </row>
    <row r="117" spans="1:8" ht="45">
      <c r="A117" s="748">
        <v>8211</v>
      </c>
      <c r="B117" s="745" t="s">
        <v>511</v>
      </c>
      <c r="C117" s="744"/>
      <c r="D117" s="749" t="s">
        <v>515</v>
      </c>
      <c r="E117" s="749" t="s">
        <v>516</v>
      </c>
      <c r="F117" s="745" t="s">
        <v>514</v>
      </c>
      <c r="G117" s="749" t="s">
        <v>254</v>
      </c>
      <c r="H117" s="750">
        <v>174.33</v>
      </c>
    </row>
    <row r="118" spans="1:8" ht="45">
      <c r="A118" s="740">
        <v>8212</v>
      </c>
      <c r="B118" s="466" t="s">
        <v>517</v>
      </c>
      <c r="C118" s="468"/>
      <c r="D118" s="468"/>
      <c r="E118" s="741" t="s">
        <v>510</v>
      </c>
      <c r="F118" s="466" t="s">
        <v>514</v>
      </c>
      <c r="G118" s="741" t="s">
        <v>254</v>
      </c>
      <c r="H118" s="742">
        <v>142.26</v>
      </c>
    </row>
    <row r="119" spans="1:8" ht="30">
      <c r="A119" s="748">
        <v>8217</v>
      </c>
      <c r="B119" s="749" t="s">
        <v>518</v>
      </c>
      <c r="C119" s="745" t="s">
        <v>519</v>
      </c>
      <c r="D119" s="749" t="s">
        <v>520</v>
      </c>
      <c r="E119" s="754">
        <v>40</v>
      </c>
      <c r="F119" s="744"/>
      <c r="G119" s="749" t="s">
        <v>254</v>
      </c>
      <c r="H119" s="750">
        <v>27.29</v>
      </c>
    </row>
    <row r="120" spans="1:8" ht="15">
      <c r="A120" s="736">
        <v>8218</v>
      </c>
      <c r="B120" s="737" t="s">
        <v>521</v>
      </c>
      <c r="C120" s="737" t="s">
        <v>522</v>
      </c>
      <c r="D120" s="465"/>
      <c r="E120" s="760">
        <v>33</v>
      </c>
      <c r="F120" s="465"/>
      <c r="G120" s="737" t="s">
        <v>170</v>
      </c>
      <c r="H120" s="738">
        <v>29.33</v>
      </c>
    </row>
    <row r="121" spans="1:8" ht="30">
      <c r="A121" s="743">
        <v>8219</v>
      </c>
      <c r="B121" s="734" t="s">
        <v>523</v>
      </c>
      <c r="C121" s="745" t="s">
        <v>524</v>
      </c>
      <c r="D121" s="746" t="s">
        <v>525</v>
      </c>
      <c r="E121" s="756">
        <v>28</v>
      </c>
      <c r="F121" s="745"/>
      <c r="G121" s="746" t="s">
        <v>254</v>
      </c>
      <c r="H121" s="747">
        <v>29.12</v>
      </c>
    </row>
    <row r="122" spans="1:8" ht="15">
      <c r="A122" s="736">
        <v>8220</v>
      </c>
      <c r="B122" s="737" t="s">
        <v>518</v>
      </c>
      <c r="C122" s="465"/>
      <c r="D122" s="465"/>
      <c r="E122" s="737" t="s">
        <v>252</v>
      </c>
      <c r="F122" s="465"/>
      <c r="G122" s="737" t="s">
        <v>254</v>
      </c>
      <c r="H122" s="738">
        <v>15.32</v>
      </c>
    </row>
    <row r="123" spans="1:8" ht="30">
      <c r="A123" s="748">
        <v>8221</v>
      </c>
      <c r="B123" s="745" t="s">
        <v>526</v>
      </c>
      <c r="C123" s="744"/>
      <c r="D123" s="744"/>
      <c r="E123" s="749" t="s">
        <v>527</v>
      </c>
      <c r="F123" s="749" t="s">
        <v>528</v>
      </c>
      <c r="G123" s="749" t="s">
        <v>254</v>
      </c>
      <c r="H123" s="750">
        <v>35.01</v>
      </c>
    </row>
    <row r="124" spans="1:8" ht="30">
      <c r="A124" s="740">
        <v>8222</v>
      </c>
      <c r="B124" s="466" t="s">
        <v>529</v>
      </c>
      <c r="C124" s="468"/>
      <c r="D124" s="468"/>
      <c r="E124" s="741" t="s">
        <v>530</v>
      </c>
      <c r="F124" s="468"/>
      <c r="G124" s="741" t="s">
        <v>254</v>
      </c>
      <c r="H124" s="742">
        <v>25.34</v>
      </c>
    </row>
    <row r="125" spans="1:8" ht="30">
      <c r="A125" s="748">
        <v>8223</v>
      </c>
      <c r="B125" s="745" t="s">
        <v>531</v>
      </c>
      <c r="C125" s="744"/>
      <c r="D125" s="744"/>
      <c r="E125" s="749" t="s">
        <v>296</v>
      </c>
      <c r="F125" s="744"/>
      <c r="G125" s="749" t="s">
        <v>254</v>
      </c>
      <c r="H125" s="750">
        <v>52.15</v>
      </c>
    </row>
    <row r="126" spans="1:8" ht="30">
      <c r="A126" s="740">
        <v>8224</v>
      </c>
      <c r="B126" s="741" t="s">
        <v>532</v>
      </c>
      <c r="C126" s="466" t="s">
        <v>533</v>
      </c>
      <c r="D126" s="468"/>
      <c r="E126" s="765">
        <v>145</v>
      </c>
      <c r="F126" s="468"/>
      <c r="G126" s="741" t="s">
        <v>254</v>
      </c>
      <c r="H126" s="742">
        <v>60.75</v>
      </c>
    </row>
    <row r="127" spans="1:8" ht="15">
      <c r="A127" s="733">
        <v>8225</v>
      </c>
      <c r="B127" s="734" t="s">
        <v>534</v>
      </c>
      <c r="C127" s="739"/>
      <c r="D127" s="739"/>
      <c r="E127" s="734" t="s">
        <v>459</v>
      </c>
      <c r="F127" s="739"/>
      <c r="G127" s="734" t="s">
        <v>254</v>
      </c>
      <c r="H127" s="735">
        <v>97.46</v>
      </c>
    </row>
    <row r="128" spans="1:8" ht="15">
      <c r="A128" s="736">
        <v>8226</v>
      </c>
      <c r="B128" s="737" t="s">
        <v>534</v>
      </c>
      <c r="C128" s="465"/>
      <c r="D128" s="465"/>
      <c r="E128" s="737" t="s">
        <v>535</v>
      </c>
      <c r="F128" s="465"/>
      <c r="G128" s="737" t="s">
        <v>254</v>
      </c>
      <c r="H128" s="738">
        <v>156.79</v>
      </c>
    </row>
    <row r="129" spans="1:8" ht="15">
      <c r="A129" s="733">
        <v>8227</v>
      </c>
      <c r="B129" s="734" t="s">
        <v>534</v>
      </c>
      <c r="C129" s="739"/>
      <c r="D129" s="739"/>
      <c r="E129" s="763">
        <v>535</v>
      </c>
      <c r="F129" s="739"/>
      <c r="G129" s="734" t="s">
        <v>254</v>
      </c>
      <c r="H129" s="735">
        <v>308.62</v>
      </c>
    </row>
    <row r="130" spans="1:8" ht="30">
      <c r="A130" s="740">
        <v>8228</v>
      </c>
      <c r="B130" s="466" t="s">
        <v>536</v>
      </c>
      <c r="C130" s="741" t="s">
        <v>537</v>
      </c>
      <c r="D130" s="741" t="s">
        <v>538</v>
      </c>
      <c r="E130" s="468"/>
      <c r="F130" s="741" t="s">
        <v>539</v>
      </c>
      <c r="G130" s="741" t="s">
        <v>254</v>
      </c>
      <c r="H130" s="742">
        <v>18.71</v>
      </c>
    </row>
    <row r="131" spans="1:8" ht="30">
      <c r="A131" s="743">
        <v>8229</v>
      </c>
      <c r="B131" s="734" t="s">
        <v>540</v>
      </c>
      <c r="C131" s="746" t="s">
        <v>541</v>
      </c>
      <c r="D131" s="746" t="s">
        <v>542</v>
      </c>
      <c r="E131" s="745"/>
      <c r="F131" s="746" t="s">
        <v>543</v>
      </c>
      <c r="G131" s="746" t="s">
        <v>254</v>
      </c>
      <c r="H131" s="747">
        <v>23.95</v>
      </c>
    </row>
    <row r="132" spans="1:8" ht="15">
      <c r="A132" s="736">
        <v>8240</v>
      </c>
      <c r="B132" s="737" t="s">
        <v>544</v>
      </c>
      <c r="C132" s="465"/>
      <c r="D132" s="465"/>
      <c r="E132" s="737" t="s">
        <v>455</v>
      </c>
      <c r="F132" s="465"/>
      <c r="G132" s="737" t="s">
        <v>254</v>
      </c>
      <c r="H132" s="738">
        <v>27.43</v>
      </c>
    </row>
    <row r="133" spans="1:8" ht="15">
      <c r="A133" s="733">
        <v>8241</v>
      </c>
      <c r="B133" s="734" t="s">
        <v>544</v>
      </c>
      <c r="C133" s="739"/>
      <c r="D133" s="739"/>
      <c r="E133" s="734" t="s">
        <v>545</v>
      </c>
      <c r="F133" s="739"/>
      <c r="G133" s="734" t="s">
        <v>254</v>
      </c>
      <c r="H133" s="735">
        <v>34.74</v>
      </c>
    </row>
    <row r="134" spans="1:8" ht="15">
      <c r="A134" s="736">
        <v>8242</v>
      </c>
      <c r="B134" s="737" t="s">
        <v>544</v>
      </c>
      <c r="C134" s="465"/>
      <c r="D134" s="465"/>
      <c r="E134" s="737" t="s">
        <v>530</v>
      </c>
      <c r="F134" s="465"/>
      <c r="G134" s="737" t="s">
        <v>254</v>
      </c>
      <c r="H134" s="738">
        <v>65.75</v>
      </c>
    </row>
    <row r="135" spans="1:8" ht="15">
      <c r="A135" s="733">
        <v>8250</v>
      </c>
      <c r="B135" s="734" t="s">
        <v>546</v>
      </c>
      <c r="C135" s="734" t="s">
        <v>165</v>
      </c>
      <c r="D135" s="739"/>
      <c r="E135" s="734" t="s">
        <v>530</v>
      </c>
      <c r="F135" s="739"/>
      <c r="G135" s="734" t="s">
        <v>254</v>
      </c>
      <c r="H135" s="735">
        <v>55.15</v>
      </c>
    </row>
    <row r="136" spans="1:8" ht="30">
      <c r="A136" s="740">
        <v>8251</v>
      </c>
      <c r="B136" s="741" t="s">
        <v>546</v>
      </c>
      <c r="C136" s="466" t="s">
        <v>547</v>
      </c>
      <c r="D136" s="468"/>
      <c r="E136" s="741" t="s">
        <v>548</v>
      </c>
      <c r="F136" s="468"/>
      <c r="G136" s="741" t="s">
        <v>254</v>
      </c>
      <c r="H136" s="742">
        <v>73.31</v>
      </c>
    </row>
    <row r="137" spans="1:8" ht="15">
      <c r="A137" s="733">
        <v>8252</v>
      </c>
      <c r="B137" s="734" t="s">
        <v>546</v>
      </c>
      <c r="C137" s="739"/>
      <c r="D137" s="739"/>
      <c r="E137" s="734" t="s">
        <v>549</v>
      </c>
      <c r="F137" s="739"/>
      <c r="G137" s="734" t="s">
        <v>254</v>
      </c>
      <c r="H137" s="735">
        <v>95.45</v>
      </c>
    </row>
    <row r="138" spans="1:8" ht="15">
      <c r="A138" s="736">
        <v>8253</v>
      </c>
      <c r="B138" s="737" t="s">
        <v>546</v>
      </c>
      <c r="C138" s="465"/>
      <c r="D138" s="465"/>
      <c r="E138" s="737" t="s">
        <v>334</v>
      </c>
      <c r="F138" s="465"/>
      <c r="G138" s="737" t="s">
        <v>254</v>
      </c>
      <c r="H138" s="738">
        <v>152.19999999999999</v>
      </c>
    </row>
    <row r="139" spans="1:8" ht="15">
      <c r="A139" s="733">
        <v>8254</v>
      </c>
      <c r="B139" s="734" t="s">
        <v>546</v>
      </c>
      <c r="C139" s="739"/>
      <c r="D139" s="739"/>
      <c r="E139" s="734" t="s">
        <v>550</v>
      </c>
      <c r="F139" s="739"/>
      <c r="G139" s="734" t="s">
        <v>254</v>
      </c>
      <c r="H139" s="735">
        <v>223.35</v>
      </c>
    </row>
    <row r="140" spans="1:8" ht="60">
      <c r="A140" s="751">
        <v>8255</v>
      </c>
      <c r="B140" s="752" t="s">
        <v>546</v>
      </c>
      <c r="C140" s="466" t="s">
        <v>551</v>
      </c>
      <c r="D140" s="466"/>
      <c r="E140" s="752" t="s">
        <v>552</v>
      </c>
      <c r="F140" s="466"/>
      <c r="G140" s="752" t="s">
        <v>254</v>
      </c>
      <c r="H140" s="753">
        <v>348.96</v>
      </c>
    </row>
    <row r="141" spans="1:8" ht="15">
      <c r="A141" s="733">
        <v>8256</v>
      </c>
      <c r="B141" s="734" t="s">
        <v>546</v>
      </c>
      <c r="C141" s="739"/>
      <c r="D141" s="739"/>
      <c r="E141" s="734" t="s">
        <v>553</v>
      </c>
      <c r="F141" s="739"/>
      <c r="G141" s="734" t="s">
        <v>254</v>
      </c>
      <c r="H141" s="735">
        <v>363.5</v>
      </c>
    </row>
    <row r="142" spans="1:8" ht="15">
      <c r="A142" s="736">
        <v>8260</v>
      </c>
      <c r="B142" s="737" t="s">
        <v>554</v>
      </c>
      <c r="C142" s="465"/>
      <c r="D142" s="465"/>
      <c r="E142" s="737" t="s">
        <v>459</v>
      </c>
      <c r="F142" s="465"/>
      <c r="G142" s="737" t="s">
        <v>254</v>
      </c>
      <c r="H142" s="738">
        <v>106.42</v>
      </c>
    </row>
    <row r="143" spans="1:8" ht="15">
      <c r="A143" s="733">
        <v>8261</v>
      </c>
      <c r="B143" s="734" t="s">
        <v>554</v>
      </c>
      <c r="C143" s="739"/>
      <c r="D143" s="739"/>
      <c r="E143" s="734" t="s">
        <v>535</v>
      </c>
      <c r="F143" s="739"/>
      <c r="G143" s="734" t="s">
        <v>254</v>
      </c>
      <c r="H143" s="735">
        <v>102.64</v>
      </c>
    </row>
    <row r="144" spans="1:8" ht="15">
      <c r="A144" s="736">
        <v>8262</v>
      </c>
      <c r="B144" s="737" t="s">
        <v>554</v>
      </c>
      <c r="C144" s="465"/>
      <c r="D144" s="465"/>
      <c r="E144" s="737" t="s">
        <v>268</v>
      </c>
      <c r="F144" s="465"/>
      <c r="G144" s="737" t="s">
        <v>254</v>
      </c>
      <c r="H144" s="738">
        <v>200.86</v>
      </c>
    </row>
    <row r="145" spans="1:8" ht="15">
      <c r="A145" s="733">
        <v>8263</v>
      </c>
      <c r="B145" s="734" t="s">
        <v>554</v>
      </c>
      <c r="C145" s="739"/>
      <c r="D145" s="739"/>
      <c r="E145" s="734" t="s">
        <v>555</v>
      </c>
      <c r="F145" s="739"/>
      <c r="G145" s="734" t="s">
        <v>254</v>
      </c>
      <c r="H145" s="735">
        <v>242.66</v>
      </c>
    </row>
    <row r="146" spans="1:8" ht="45">
      <c r="A146" s="751">
        <v>8269</v>
      </c>
      <c r="B146" s="752" t="s">
        <v>556</v>
      </c>
      <c r="C146" s="466" t="s">
        <v>557</v>
      </c>
      <c r="D146" s="466"/>
      <c r="E146" s="757">
        <v>0</v>
      </c>
      <c r="F146" s="466"/>
      <c r="G146" s="752" t="s">
        <v>254</v>
      </c>
      <c r="H146" s="753">
        <v>3.7</v>
      </c>
    </row>
    <row r="147" spans="1:8" ht="60">
      <c r="A147" s="743">
        <v>8270</v>
      </c>
      <c r="B147" s="746" t="s">
        <v>558</v>
      </c>
      <c r="C147" s="746" t="s">
        <v>559</v>
      </c>
      <c r="D147" s="746" t="s">
        <v>560</v>
      </c>
      <c r="E147" s="756">
        <v>0</v>
      </c>
      <c r="F147" s="745" t="s">
        <v>561</v>
      </c>
      <c r="G147" s="746" t="s">
        <v>254</v>
      </c>
      <c r="H147" s="747">
        <v>4.74</v>
      </c>
    </row>
    <row r="148" spans="1:8" ht="45">
      <c r="A148" s="751">
        <v>8271</v>
      </c>
      <c r="B148" s="752" t="s">
        <v>558</v>
      </c>
      <c r="C148" s="752" t="s">
        <v>559</v>
      </c>
      <c r="D148" s="752" t="s">
        <v>562</v>
      </c>
      <c r="E148" s="757">
        <v>0</v>
      </c>
      <c r="F148" s="466" t="s">
        <v>563</v>
      </c>
      <c r="G148" s="752" t="s">
        <v>254</v>
      </c>
      <c r="H148" s="753">
        <v>9.1199999999999992</v>
      </c>
    </row>
    <row r="149" spans="1:8" ht="60">
      <c r="A149" s="743">
        <v>8272</v>
      </c>
      <c r="B149" s="746" t="s">
        <v>558</v>
      </c>
      <c r="C149" s="746" t="s">
        <v>559</v>
      </c>
      <c r="D149" s="746" t="s">
        <v>564</v>
      </c>
      <c r="E149" s="756">
        <v>0</v>
      </c>
      <c r="F149" s="745" t="s">
        <v>561</v>
      </c>
      <c r="G149" s="746" t="s">
        <v>254</v>
      </c>
      <c r="H149" s="747">
        <v>13.62</v>
      </c>
    </row>
    <row r="150" spans="1:8" ht="45">
      <c r="A150" s="751">
        <v>8273</v>
      </c>
      <c r="B150" s="752" t="s">
        <v>558</v>
      </c>
      <c r="C150" s="752" t="s">
        <v>559</v>
      </c>
      <c r="D150" s="752" t="s">
        <v>565</v>
      </c>
      <c r="E150" s="757">
        <v>0</v>
      </c>
      <c r="F150" s="466" t="s">
        <v>563</v>
      </c>
      <c r="G150" s="752" t="s">
        <v>254</v>
      </c>
      <c r="H150" s="753">
        <v>26.52</v>
      </c>
    </row>
    <row r="151" spans="1:8" ht="30">
      <c r="A151" s="743">
        <v>8275</v>
      </c>
      <c r="B151" s="746" t="s">
        <v>566</v>
      </c>
      <c r="C151" s="746" t="s">
        <v>559</v>
      </c>
      <c r="D151" s="746" t="s">
        <v>567</v>
      </c>
      <c r="E151" s="756">
        <v>0</v>
      </c>
      <c r="F151" s="745" t="s">
        <v>568</v>
      </c>
      <c r="G151" s="746" t="s">
        <v>254</v>
      </c>
      <c r="H151" s="747">
        <v>4.0599999999999996</v>
      </c>
    </row>
    <row r="152" spans="1:8" ht="30">
      <c r="A152" s="751">
        <v>8276</v>
      </c>
      <c r="B152" s="752" t="s">
        <v>566</v>
      </c>
      <c r="C152" s="752" t="s">
        <v>559</v>
      </c>
      <c r="D152" s="752" t="s">
        <v>564</v>
      </c>
      <c r="E152" s="757">
        <v>0</v>
      </c>
      <c r="F152" s="466" t="s">
        <v>568</v>
      </c>
      <c r="G152" s="752" t="s">
        <v>254</v>
      </c>
      <c r="H152" s="753">
        <v>10.14</v>
      </c>
    </row>
    <row r="153" spans="1:8" ht="30">
      <c r="A153" s="743">
        <v>8277</v>
      </c>
      <c r="B153" s="746" t="s">
        <v>566</v>
      </c>
      <c r="C153" s="746" t="s">
        <v>559</v>
      </c>
      <c r="D153" s="746" t="s">
        <v>569</v>
      </c>
      <c r="E153" s="756">
        <v>0</v>
      </c>
      <c r="F153" s="745" t="s">
        <v>568</v>
      </c>
      <c r="G153" s="746" t="s">
        <v>254</v>
      </c>
      <c r="H153" s="747">
        <v>14.62</v>
      </c>
    </row>
    <row r="154" spans="1:8" ht="30">
      <c r="A154" s="751">
        <v>8278</v>
      </c>
      <c r="B154" s="752" t="s">
        <v>566</v>
      </c>
      <c r="C154" s="752" t="s">
        <v>559</v>
      </c>
      <c r="D154" s="752" t="s">
        <v>570</v>
      </c>
      <c r="E154" s="757">
        <v>0</v>
      </c>
      <c r="F154" s="466" t="s">
        <v>568</v>
      </c>
      <c r="G154" s="752" t="s">
        <v>254</v>
      </c>
      <c r="H154" s="753">
        <v>19.02</v>
      </c>
    </row>
    <row r="155" spans="1:8" ht="45">
      <c r="A155" s="748">
        <v>8280</v>
      </c>
      <c r="B155" s="749" t="s">
        <v>571</v>
      </c>
      <c r="C155" s="749" t="s">
        <v>572</v>
      </c>
      <c r="D155" s="749" t="s">
        <v>573</v>
      </c>
      <c r="E155" s="749" t="s">
        <v>527</v>
      </c>
      <c r="F155" s="745" t="s">
        <v>574</v>
      </c>
      <c r="G155" s="749" t="s">
        <v>254</v>
      </c>
      <c r="H155" s="750">
        <v>20.46</v>
      </c>
    </row>
    <row r="156" spans="1:8" ht="45">
      <c r="A156" s="740">
        <v>8281</v>
      </c>
      <c r="B156" s="741" t="s">
        <v>571</v>
      </c>
      <c r="C156" s="741" t="s">
        <v>572</v>
      </c>
      <c r="D156" s="741" t="s">
        <v>560</v>
      </c>
      <c r="E156" s="741" t="s">
        <v>260</v>
      </c>
      <c r="F156" s="466" t="s">
        <v>574</v>
      </c>
      <c r="G156" s="741" t="s">
        <v>254</v>
      </c>
      <c r="H156" s="742">
        <v>57.67</v>
      </c>
    </row>
    <row r="157" spans="1:8" ht="45">
      <c r="A157" s="748">
        <v>8282</v>
      </c>
      <c r="B157" s="749" t="s">
        <v>571</v>
      </c>
      <c r="C157" s="749" t="s">
        <v>572</v>
      </c>
      <c r="D157" s="749" t="s">
        <v>575</v>
      </c>
      <c r="E157" s="749" t="s">
        <v>549</v>
      </c>
      <c r="F157" s="745" t="s">
        <v>574</v>
      </c>
      <c r="G157" s="749" t="s">
        <v>254</v>
      </c>
      <c r="H157" s="750">
        <v>82.48</v>
      </c>
    </row>
    <row r="158" spans="1:8" ht="45">
      <c r="A158" s="740">
        <v>8283</v>
      </c>
      <c r="B158" s="741" t="s">
        <v>571</v>
      </c>
      <c r="C158" s="741" t="s">
        <v>572</v>
      </c>
      <c r="D158" s="741" t="s">
        <v>562</v>
      </c>
      <c r="E158" s="741" t="s">
        <v>576</v>
      </c>
      <c r="F158" s="466" t="s">
        <v>574</v>
      </c>
      <c r="G158" s="741" t="s">
        <v>254</v>
      </c>
      <c r="H158" s="742">
        <v>137.11000000000001</v>
      </c>
    </row>
    <row r="159" spans="1:8" ht="45">
      <c r="A159" s="748">
        <v>8284</v>
      </c>
      <c r="B159" s="749" t="s">
        <v>571</v>
      </c>
      <c r="C159" s="749" t="s">
        <v>572</v>
      </c>
      <c r="D159" s="749" t="s">
        <v>577</v>
      </c>
      <c r="E159" s="749" t="s">
        <v>578</v>
      </c>
      <c r="F159" s="745" t="s">
        <v>574</v>
      </c>
      <c r="G159" s="749" t="s">
        <v>254</v>
      </c>
      <c r="H159" s="750">
        <v>272.66000000000003</v>
      </c>
    </row>
    <row r="160" spans="1:8" ht="45">
      <c r="A160" s="740">
        <v>8285</v>
      </c>
      <c r="B160" s="741" t="s">
        <v>571</v>
      </c>
      <c r="C160" s="741" t="s">
        <v>572</v>
      </c>
      <c r="D160" s="741" t="s">
        <v>565</v>
      </c>
      <c r="E160" s="741" t="s">
        <v>579</v>
      </c>
      <c r="F160" s="466" t="s">
        <v>574</v>
      </c>
      <c r="G160" s="741" t="s">
        <v>254</v>
      </c>
      <c r="H160" s="742">
        <v>309.18</v>
      </c>
    </row>
    <row r="161" spans="1:8" ht="45">
      <c r="A161" s="748">
        <v>8286</v>
      </c>
      <c r="B161" s="749" t="s">
        <v>571</v>
      </c>
      <c r="C161" s="749" t="s">
        <v>572</v>
      </c>
      <c r="D161" s="749" t="s">
        <v>580</v>
      </c>
      <c r="E161" s="749" t="s">
        <v>581</v>
      </c>
      <c r="F161" s="745" t="s">
        <v>574</v>
      </c>
      <c r="G161" s="749" t="s">
        <v>254</v>
      </c>
      <c r="H161" s="750">
        <v>472.94</v>
      </c>
    </row>
    <row r="162" spans="1:8" ht="30">
      <c r="A162" s="751">
        <v>8287</v>
      </c>
      <c r="B162" s="752" t="s">
        <v>582</v>
      </c>
      <c r="C162" s="737" t="s">
        <v>583</v>
      </c>
      <c r="D162" s="466"/>
      <c r="E162" s="757">
        <v>184</v>
      </c>
      <c r="F162" s="466"/>
      <c r="G162" s="752" t="s">
        <v>254</v>
      </c>
      <c r="H162" s="753">
        <v>104.57</v>
      </c>
    </row>
    <row r="163" spans="1:8" ht="30">
      <c r="A163" s="743">
        <v>8288</v>
      </c>
      <c r="B163" s="746" t="s">
        <v>582</v>
      </c>
      <c r="C163" s="734" t="s">
        <v>584</v>
      </c>
      <c r="D163" s="745"/>
      <c r="E163" s="756">
        <v>238</v>
      </c>
      <c r="F163" s="745"/>
      <c r="G163" s="746" t="s">
        <v>254</v>
      </c>
      <c r="H163" s="747">
        <v>120.67</v>
      </c>
    </row>
    <row r="164" spans="1:8" ht="30">
      <c r="A164" s="740">
        <v>8289</v>
      </c>
      <c r="B164" s="741" t="s">
        <v>582</v>
      </c>
      <c r="C164" s="466" t="s">
        <v>585</v>
      </c>
      <c r="D164" s="468"/>
      <c r="E164" s="765">
        <v>230</v>
      </c>
      <c r="F164" s="468"/>
      <c r="G164" s="741" t="s">
        <v>254</v>
      </c>
      <c r="H164" s="742">
        <v>135.66</v>
      </c>
    </row>
    <row r="165" spans="1:8" ht="15">
      <c r="A165" s="733">
        <v>8290</v>
      </c>
      <c r="B165" s="734" t="s">
        <v>586</v>
      </c>
      <c r="C165" s="734" t="s">
        <v>587</v>
      </c>
      <c r="D165" s="734" t="s">
        <v>588</v>
      </c>
      <c r="E165" s="734" t="s">
        <v>589</v>
      </c>
      <c r="F165" s="739"/>
      <c r="G165" s="734" t="s">
        <v>254</v>
      </c>
      <c r="H165" s="735">
        <v>4.46</v>
      </c>
    </row>
    <row r="166" spans="1:8" ht="15">
      <c r="A166" s="736">
        <v>8300</v>
      </c>
      <c r="B166" s="737" t="s">
        <v>590</v>
      </c>
      <c r="C166" s="737" t="s">
        <v>559</v>
      </c>
      <c r="D166" s="737" t="s">
        <v>591</v>
      </c>
      <c r="E166" s="737" t="s">
        <v>592</v>
      </c>
      <c r="F166" s="465"/>
      <c r="G166" s="737" t="s">
        <v>254</v>
      </c>
      <c r="H166" s="738">
        <v>13.63</v>
      </c>
    </row>
    <row r="167" spans="1:8" ht="15">
      <c r="A167" s="733">
        <v>8301</v>
      </c>
      <c r="B167" s="734" t="s">
        <v>590</v>
      </c>
      <c r="C167" s="734" t="s">
        <v>559</v>
      </c>
      <c r="D167" s="734" t="s">
        <v>593</v>
      </c>
      <c r="E167" s="734" t="s">
        <v>260</v>
      </c>
      <c r="F167" s="739"/>
      <c r="G167" s="734" t="s">
        <v>254</v>
      </c>
      <c r="H167" s="735">
        <v>18.66</v>
      </c>
    </row>
    <row r="168" spans="1:8" ht="15">
      <c r="A168" s="736">
        <v>8302</v>
      </c>
      <c r="B168" s="737" t="s">
        <v>590</v>
      </c>
      <c r="C168" s="737" t="s">
        <v>559</v>
      </c>
      <c r="D168" s="737" t="s">
        <v>594</v>
      </c>
      <c r="E168" s="737" t="s">
        <v>595</v>
      </c>
      <c r="F168" s="465"/>
      <c r="G168" s="737" t="s">
        <v>254</v>
      </c>
      <c r="H168" s="738">
        <v>26.03</v>
      </c>
    </row>
    <row r="169" spans="1:8" ht="15">
      <c r="A169" s="733">
        <v>8303</v>
      </c>
      <c r="B169" s="734" t="s">
        <v>590</v>
      </c>
      <c r="C169" s="734" t="s">
        <v>559</v>
      </c>
      <c r="D169" s="734" t="s">
        <v>596</v>
      </c>
      <c r="E169" s="734" t="s">
        <v>597</v>
      </c>
      <c r="F169" s="739"/>
      <c r="G169" s="734" t="s">
        <v>254</v>
      </c>
      <c r="H169" s="735">
        <v>57.41</v>
      </c>
    </row>
    <row r="170" spans="1:8" ht="30">
      <c r="A170" s="740">
        <v>8306</v>
      </c>
      <c r="B170" s="466" t="s">
        <v>598</v>
      </c>
      <c r="C170" s="466" t="s">
        <v>599</v>
      </c>
      <c r="D170" s="741" t="s">
        <v>600</v>
      </c>
      <c r="E170" s="767">
        <v>94.9</v>
      </c>
      <c r="F170" s="741" t="s">
        <v>601</v>
      </c>
      <c r="G170" s="741" t="s">
        <v>254</v>
      </c>
      <c r="H170" s="742">
        <v>46.49</v>
      </c>
    </row>
    <row r="171" spans="1:8" ht="30">
      <c r="A171" s="748">
        <v>8307</v>
      </c>
      <c r="B171" s="745" t="s">
        <v>598</v>
      </c>
      <c r="C171" s="745" t="s">
        <v>602</v>
      </c>
      <c r="D171" s="749" t="s">
        <v>603</v>
      </c>
      <c r="E171" s="766">
        <v>94.9</v>
      </c>
      <c r="F171" s="749" t="s">
        <v>604</v>
      </c>
      <c r="G171" s="749" t="s">
        <v>254</v>
      </c>
      <c r="H171" s="750">
        <v>53.54</v>
      </c>
    </row>
    <row r="172" spans="1:8" ht="30">
      <c r="A172" s="740">
        <v>8308</v>
      </c>
      <c r="B172" s="466" t="s">
        <v>598</v>
      </c>
      <c r="C172" s="466" t="s">
        <v>605</v>
      </c>
      <c r="D172" s="741" t="s">
        <v>606</v>
      </c>
      <c r="E172" s="767">
        <v>117.5</v>
      </c>
      <c r="F172" s="741" t="s">
        <v>604</v>
      </c>
      <c r="G172" s="741" t="s">
        <v>254</v>
      </c>
      <c r="H172" s="742">
        <v>58.74</v>
      </c>
    </row>
    <row r="173" spans="1:8" ht="30">
      <c r="A173" s="748">
        <v>8309</v>
      </c>
      <c r="B173" s="749" t="s">
        <v>607</v>
      </c>
      <c r="C173" s="745" t="s">
        <v>608</v>
      </c>
      <c r="D173" s="744"/>
      <c r="E173" s="754">
        <v>0</v>
      </c>
      <c r="F173" s="744"/>
      <c r="G173" s="749" t="s">
        <v>254</v>
      </c>
      <c r="H173" s="750">
        <v>3.58</v>
      </c>
    </row>
    <row r="174" spans="1:8" ht="15">
      <c r="A174" s="736">
        <v>8310</v>
      </c>
      <c r="B174" s="737" t="s">
        <v>609</v>
      </c>
      <c r="C174" s="737" t="s">
        <v>610</v>
      </c>
      <c r="D174" s="737" t="s">
        <v>611</v>
      </c>
      <c r="E174" s="737" t="s">
        <v>252</v>
      </c>
      <c r="F174" s="465"/>
      <c r="G174" s="737" t="s">
        <v>254</v>
      </c>
      <c r="H174" s="738">
        <v>4.95</v>
      </c>
    </row>
    <row r="175" spans="1:8" ht="15">
      <c r="A175" s="733">
        <v>8311</v>
      </c>
      <c r="B175" s="734" t="s">
        <v>609</v>
      </c>
      <c r="C175" s="734" t="s">
        <v>610</v>
      </c>
      <c r="D175" s="734" t="s">
        <v>612</v>
      </c>
      <c r="E175" s="734" t="s">
        <v>613</v>
      </c>
      <c r="F175" s="739"/>
      <c r="G175" s="734" t="s">
        <v>254</v>
      </c>
      <c r="H175" s="735">
        <v>7.92</v>
      </c>
    </row>
    <row r="176" spans="1:8" ht="15">
      <c r="A176" s="761" t="s">
        <v>614</v>
      </c>
      <c r="B176" s="737" t="s">
        <v>609</v>
      </c>
      <c r="C176" s="465"/>
      <c r="D176" s="737" t="s">
        <v>615</v>
      </c>
      <c r="E176" s="760">
        <v>44</v>
      </c>
      <c r="F176" s="465"/>
      <c r="G176" s="737" t="s">
        <v>254</v>
      </c>
      <c r="H176" s="738">
        <v>25</v>
      </c>
    </row>
    <row r="177" spans="1:8" ht="15">
      <c r="A177" s="733">
        <v>8312</v>
      </c>
      <c r="B177" s="734" t="s">
        <v>609</v>
      </c>
      <c r="C177" s="734" t="s">
        <v>610</v>
      </c>
      <c r="D177" s="734" t="s">
        <v>616</v>
      </c>
      <c r="E177" s="734" t="s">
        <v>617</v>
      </c>
      <c r="F177" s="739"/>
      <c r="G177" s="734" t="s">
        <v>254</v>
      </c>
      <c r="H177" s="735">
        <v>25.92</v>
      </c>
    </row>
    <row r="178" spans="1:8" ht="15">
      <c r="A178" s="736">
        <v>8313</v>
      </c>
      <c r="B178" s="737" t="s">
        <v>609</v>
      </c>
      <c r="C178" s="737" t="s">
        <v>610</v>
      </c>
      <c r="D178" s="737" t="s">
        <v>618</v>
      </c>
      <c r="E178" s="737" t="s">
        <v>504</v>
      </c>
      <c r="F178" s="465"/>
      <c r="G178" s="737" t="s">
        <v>254</v>
      </c>
      <c r="H178" s="738">
        <v>40.01</v>
      </c>
    </row>
    <row r="179" spans="1:8" ht="15">
      <c r="A179" s="733">
        <v>8314</v>
      </c>
      <c r="B179" s="734" t="s">
        <v>609</v>
      </c>
      <c r="C179" s="734" t="s">
        <v>610</v>
      </c>
      <c r="D179" s="734" t="s">
        <v>619</v>
      </c>
      <c r="E179" s="734" t="s">
        <v>510</v>
      </c>
      <c r="F179" s="739"/>
      <c r="G179" s="734" t="s">
        <v>254</v>
      </c>
      <c r="H179" s="735">
        <v>55.67</v>
      </c>
    </row>
    <row r="180" spans="1:8" ht="15">
      <c r="A180" s="736">
        <v>8315</v>
      </c>
      <c r="B180" s="737" t="s">
        <v>609</v>
      </c>
      <c r="C180" s="737" t="s">
        <v>610</v>
      </c>
      <c r="D180" s="737" t="s">
        <v>620</v>
      </c>
      <c r="E180" s="737" t="s">
        <v>459</v>
      </c>
      <c r="F180" s="465"/>
      <c r="G180" s="737" t="s">
        <v>254</v>
      </c>
      <c r="H180" s="738">
        <v>77.67</v>
      </c>
    </row>
    <row r="181" spans="1:8" ht="15">
      <c r="A181" s="733">
        <v>8316</v>
      </c>
      <c r="B181" s="734" t="s">
        <v>609</v>
      </c>
      <c r="C181" s="734" t="s">
        <v>610</v>
      </c>
      <c r="D181" s="734" t="s">
        <v>621</v>
      </c>
      <c r="E181" s="734" t="s">
        <v>535</v>
      </c>
      <c r="F181" s="739"/>
      <c r="G181" s="734" t="s">
        <v>254</v>
      </c>
      <c r="H181" s="735">
        <v>88.84</v>
      </c>
    </row>
    <row r="182" spans="1:8" ht="15">
      <c r="A182" s="736">
        <v>8317</v>
      </c>
      <c r="B182" s="737" t="s">
        <v>609</v>
      </c>
      <c r="C182" s="737" t="s">
        <v>610</v>
      </c>
      <c r="D182" s="737" t="s">
        <v>622</v>
      </c>
      <c r="E182" s="737" t="s">
        <v>268</v>
      </c>
      <c r="F182" s="465"/>
      <c r="G182" s="737" t="s">
        <v>254</v>
      </c>
      <c r="H182" s="738">
        <v>99.73</v>
      </c>
    </row>
    <row r="183" spans="1:8" ht="15">
      <c r="A183" s="768" t="s">
        <v>623</v>
      </c>
      <c r="B183" s="734" t="s">
        <v>609</v>
      </c>
      <c r="C183" s="734" t="s">
        <v>610</v>
      </c>
      <c r="D183" s="734" t="s">
        <v>624</v>
      </c>
      <c r="E183" s="763">
        <v>464</v>
      </c>
      <c r="F183" s="734" t="s">
        <v>625</v>
      </c>
      <c r="G183" s="734" t="s">
        <v>254</v>
      </c>
      <c r="H183" s="735">
        <v>118.18</v>
      </c>
    </row>
    <row r="184" spans="1:8" ht="15">
      <c r="A184" s="736">
        <v>8318</v>
      </c>
      <c r="B184" s="737" t="s">
        <v>609</v>
      </c>
      <c r="C184" s="737" t="s">
        <v>610</v>
      </c>
      <c r="D184" s="737" t="s">
        <v>626</v>
      </c>
      <c r="E184" s="737" t="s">
        <v>627</v>
      </c>
      <c r="F184" s="465"/>
      <c r="G184" s="737" t="s">
        <v>254</v>
      </c>
      <c r="H184" s="738">
        <v>159.09</v>
      </c>
    </row>
    <row r="185" spans="1:8" ht="15">
      <c r="A185" s="733">
        <v>8319</v>
      </c>
      <c r="B185" s="734" t="s">
        <v>609</v>
      </c>
      <c r="C185" s="734" t="s">
        <v>610</v>
      </c>
      <c r="D185" s="734" t="s">
        <v>628</v>
      </c>
      <c r="E185" s="734" t="s">
        <v>581</v>
      </c>
      <c r="F185" s="739"/>
      <c r="G185" s="734" t="s">
        <v>254</v>
      </c>
      <c r="H185" s="735">
        <v>204.67</v>
      </c>
    </row>
    <row r="186" spans="1:8" ht="15">
      <c r="A186" s="736">
        <v>8320</v>
      </c>
      <c r="B186" s="737" t="s">
        <v>609</v>
      </c>
      <c r="C186" s="737" t="s">
        <v>610</v>
      </c>
      <c r="D186" s="737" t="s">
        <v>629</v>
      </c>
      <c r="E186" s="760">
        <v>1645</v>
      </c>
      <c r="F186" s="737" t="s">
        <v>168</v>
      </c>
      <c r="G186" s="737" t="s">
        <v>254</v>
      </c>
      <c r="H186" s="738">
        <v>362.2</v>
      </c>
    </row>
    <row r="187" spans="1:8" ht="15">
      <c r="A187" s="733">
        <v>8321</v>
      </c>
      <c r="B187" s="734" t="s">
        <v>609</v>
      </c>
      <c r="C187" s="734" t="s">
        <v>610</v>
      </c>
      <c r="D187" s="734" t="s">
        <v>630</v>
      </c>
      <c r="E187" s="734" t="s">
        <v>631</v>
      </c>
      <c r="F187" s="739"/>
      <c r="G187" s="734" t="s">
        <v>254</v>
      </c>
      <c r="H187" s="735">
        <v>561.53</v>
      </c>
    </row>
    <row r="188" spans="1:8" ht="15">
      <c r="A188" s="736">
        <v>8322</v>
      </c>
      <c r="B188" s="737" t="s">
        <v>609</v>
      </c>
      <c r="C188" s="737" t="s">
        <v>610</v>
      </c>
      <c r="D188" s="737" t="s">
        <v>632</v>
      </c>
      <c r="E188" s="737" t="s">
        <v>633</v>
      </c>
      <c r="F188" s="737" t="s">
        <v>625</v>
      </c>
      <c r="G188" s="737" t="s">
        <v>254</v>
      </c>
      <c r="H188" s="738">
        <v>467.83</v>
      </c>
    </row>
    <row r="189" spans="1:8" ht="15">
      <c r="A189" s="733">
        <v>8323</v>
      </c>
      <c r="B189" s="734" t="s">
        <v>609</v>
      </c>
      <c r="C189" s="734" t="s">
        <v>610</v>
      </c>
      <c r="D189" s="734" t="s">
        <v>634</v>
      </c>
      <c r="E189" s="734" t="s">
        <v>635</v>
      </c>
      <c r="F189" s="734" t="s">
        <v>625</v>
      </c>
      <c r="G189" s="734" t="s">
        <v>254</v>
      </c>
      <c r="H189" s="735">
        <v>544.92999999999995</v>
      </c>
    </row>
    <row r="190" spans="1:8" ht="15">
      <c r="A190" s="736">
        <v>8324</v>
      </c>
      <c r="B190" s="737" t="s">
        <v>609</v>
      </c>
      <c r="C190" s="737" t="s">
        <v>610</v>
      </c>
      <c r="D190" s="737" t="s">
        <v>636</v>
      </c>
      <c r="E190" s="760">
        <v>2500</v>
      </c>
      <c r="F190" s="737" t="s">
        <v>625</v>
      </c>
      <c r="G190" s="737" t="s">
        <v>254</v>
      </c>
      <c r="H190" s="738">
        <v>544.92999999999995</v>
      </c>
    </row>
    <row r="191" spans="1:8" ht="15">
      <c r="A191" s="733">
        <v>8325</v>
      </c>
      <c r="B191" s="734" t="s">
        <v>609</v>
      </c>
      <c r="C191" s="734" t="s">
        <v>610</v>
      </c>
      <c r="D191" s="734" t="s">
        <v>637</v>
      </c>
      <c r="E191" s="763">
        <v>63</v>
      </c>
      <c r="F191" s="734" t="s">
        <v>168</v>
      </c>
      <c r="G191" s="734" t="s">
        <v>254</v>
      </c>
      <c r="H191" s="735">
        <v>23.48</v>
      </c>
    </row>
    <row r="192" spans="1:8" ht="15">
      <c r="A192" s="736">
        <v>8326</v>
      </c>
      <c r="B192" s="737" t="s">
        <v>609</v>
      </c>
      <c r="C192" s="737" t="s">
        <v>610</v>
      </c>
      <c r="D192" s="737" t="s">
        <v>638</v>
      </c>
      <c r="E192" s="760">
        <v>35</v>
      </c>
      <c r="F192" s="737" t="s">
        <v>639</v>
      </c>
      <c r="G192" s="737" t="s">
        <v>254</v>
      </c>
      <c r="H192" s="738">
        <v>16.7</v>
      </c>
    </row>
    <row r="193" spans="1:8" ht="15">
      <c r="A193" s="733">
        <v>8327</v>
      </c>
      <c r="B193" s="734" t="s">
        <v>640</v>
      </c>
      <c r="C193" s="734" t="s">
        <v>610</v>
      </c>
      <c r="D193" s="734" t="s">
        <v>641</v>
      </c>
      <c r="E193" s="763">
        <v>1065</v>
      </c>
      <c r="F193" s="739"/>
      <c r="G193" s="734" t="s">
        <v>254</v>
      </c>
      <c r="H193" s="735">
        <v>235.71</v>
      </c>
    </row>
    <row r="194" spans="1:8" ht="15">
      <c r="A194" s="761" t="s">
        <v>642</v>
      </c>
      <c r="B194" s="737" t="s">
        <v>609</v>
      </c>
      <c r="C194" s="737" t="s">
        <v>610</v>
      </c>
      <c r="D194" s="737" t="s">
        <v>643</v>
      </c>
      <c r="E194" s="760">
        <v>120</v>
      </c>
      <c r="F194" s="465"/>
      <c r="G194" s="737" t="s">
        <v>254</v>
      </c>
      <c r="H194" s="738">
        <v>32.090000000000003</v>
      </c>
    </row>
    <row r="195" spans="1:8" ht="60">
      <c r="A195" s="762" t="s">
        <v>644</v>
      </c>
      <c r="B195" s="749" t="s">
        <v>645</v>
      </c>
      <c r="C195" s="745" t="s">
        <v>646</v>
      </c>
      <c r="D195" s="746" t="s">
        <v>647</v>
      </c>
      <c r="E195" s="756">
        <v>10915</v>
      </c>
      <c r="F195" s="745" t="s">
        <v>648</v>
      </c>
      <c r="G195" s="746" t="s">
        <v>254</v>
      </c>
      <c r="H195" s="769">
        <v>2600</v>
      </c>
    </row>
    <row r="196" spans="1:8" ht="60">
      <c r="A196" s="758" t="s">
        <v>649</v>
      </c>
      <c r="B196" s="741" t="s">
        <v>645</v>
      </c>
      <c r="C196" s="466" t="s">
        <v>646</v>
      </c>
      <c r="D196" s="752" t="s">
        <v>650</v>
      </c>
      <c r="E196" s="757">
        <v>10915</v>
      </c>
      <c r="F196" s="466" t="s">
        <v>651</v>
      </c>
      <c r="G196" s="752" t="s">
        <v>254</v>
      </c>
      <c r="H196" s="753">
        <v>800</v>
      </c>
    </row>
    <row r="197" spans="1:8" ht="15">
      <c r="A197" s="733">
        <v>8328</v>
      </c>
      <c r="B197" s="734" t="s">
        <v>609</v>
      </c>
      <c r="C197" s="734" t="s">
        <v>610</v>
      </c>
      <c r="D197" s="734" t="s">
        <v>652</v>
      </c>
      <c r="E197" s="763">
        <v>1355</v>
      </c>
      <c r="F197" s="739"/>
      <c r="G197" s="734" t="s">
        <v>254</v>
      </c>
      <c r="H197" s="735">
        <v>299.27999999999997</v>
      </c>
    </row>
    <row r="198" spans="1:8" ht="15">
      <c r="A198" s="761" t="s">
        <v>653</v>
      </c>
      <c r="B198" s="737" t="s">
        <v>166</v>
      </c>
      <c r="C198" s="737" t="s">
        <v>610</v>
      </c>
      <c r="D198" s="737" t="s">
        <v>167</v>
      </c>
      <c r="E198" s="465"/>
      <c r="F198" s="737" t="s">
        <v>168</v>
      </c>
      <c r="G198" s="737" t="s">
        <v>254</v>
      </c>
      <c r="H198" s="738">
        <v>496.86</v>
      </c>
    </row>
    <row r="199" spans="1:8" ht="15">
      <c r="A199" s="733">
        <v>8329</v>
      </c>
      <c r="B199" s="734" t="s">
        <v>609</v>
      </c>
      <c r="C199" s="734" t="s">
        <v>610</v>
      </c>
      <c r="D199" s="734" t="s">
        <v>654</v>
      </c>
      <c r="E199" s="734" t="s">
        <v>633</v>
      </c>
      <c r="F199" s="734" t="s">
        <v>168</v>
      </c>
      <c r="G199" s="734" t="s">
        <v>254</v>
      </c>
      <c r="H199" s="735">
        <v>450.78</v>
      </c>
    </row>
    <row r="200" spans="1:8" ht="45">
      <c r="A200" s="751">
        <v>8330</v>
      </c>
      <c r="B200" s="752" t="s">
        <v>655</v>
      </c>
      <c r="C200" s="752" t="s">
        <v>656</v>
      </c>
      <c r="D200" s="752" t="s">
        <v>657</v>
      </c>
      <c r="E200" s="752" t="s">
        <v>457</v>
      </c>
      <c r="F200" s="466" t="s">
        <v>658</v>
      </c>
      <c r="G200" s="752" t="s">
        <v>254</v>
      </c>
      <c r="H200" s="753">
        <v>44.6</v>
      </c>
    </row>
    <row r="201" spans="1:8" ht="45">
      <c r="A201" s="743">
        <v>8331</v>
      </c>
      <c r="B201" s="746" t="s">
        <v>655</v>
      </c>
      <c r="C201" s="746" t="s">
        <v>656</v>
      </c>
      <c r="D201" s="746" t="s">
        <v>659</v>
      </c>
      <c r="E201" s="746" t="s">
        <v>270</v>
      </c>
      <c r="F201" s="745" t="s">
        <v>658</v>
      </c>
      <c r="G201" s="746" t="s">
        <v>254</v>
      </c>
      <c r="H201" s="747">
        <v>65.12</v>
      </c>
    </row>
    <row r="202" spans="1:8" ht="45">
      <c r="A202" s="751">
        <v>8332</v>
      </c>
      <c r="B202" s="752" t="s">
        <v>655</v>
      </c>
      <c r="C202" s="752" t="s">
        <v>656</v>
      </c>
      <c r="D202" s="752" t="s">
        <v>660</v>
      </c>
      <c r="E202" s="752" t="s">
        <v>661</v>
      </c>
      <c r="F202" s="466" t="s">
        <v>662</v>
      </c>
      <c r="G202" s="752" t="s">
        <v>254</v>
      </c>
      <c r="H202" s="753">
        <v>100.61</v>
      </c>
    </row>
    <row r="203" spans="1:8" ht="45">
      <c r="A203" s="743">
        <v>8334</v>
      </c>
      <c r="B203" s="746" t="s">
        <v>655</v>
      </c>
      <c r="C203" s="745" t="s">
        <v>663</v>
      </c>
      <c r="D203" s="746" t="s">
        <v>664</v>
      </c>
      <c r="E203" s="756">
        <v>275</v>
      </c>
      <c r="F203" s="745"/>
      <c r="G203" s="746" t="s">
        <v>254</v>
      </c>
      <c r="H203" s="747">
        <v>124</v>
      </c>
    </row>
    <row r="204" spans="1:8" ht="30">
      <c r="A204" s="751">
        <v>8350</v>
      </c>
      <c r="B204" s="752" t="s">
        <v>665</v>
      </c>
      <c r="C204" s="752" t="s">
        <v>587</v>
      </c>
      <c r="D204" s="752" t="s">
        <v>666</v>
      </c>
      <c r="E204" s="757">
        <v>0</v>
      </c>
      <c r="F204" s="466" t="s">
        <v>667</v>
      </c>
      <c r="G204" s="752" t="s">
        <v>254</v>
      </c>
      <c r="H204" s="753">
        <v>0.16</v>
      </c>
    </row>
    <row r="205" spans="1:8" ht="30">
      <c r="A205" s="743">
        <v>8351</v>
      </c>
      <c r="B205" s="746" t="s">
        <v>665</v>
      </c>
      <c r="C205" s="746" t="s">
        <v>587</v>
      </c>
      <c r="D205" s="746" t="s">
        <v>668</v>
      </c>
      <c r="E205" s="756">
        <v>0</v>
      </c>
      <c r="F205" s="745" t="s">
        <v>667</v>
      </c>
      <c r="G205" s="746" t="s">
        <v>254</v>
      </c>
      <c r="H205" s="747">
        <v>0.24</v>
      </c>
    </row>
    <row r="206" spans="1:8" ht="30">
      <c r="A206" s="751">
        <v>8352</v>
      </c>
      <c r="B206" s="752" t="s">
        <v>665</v>
      </c>
      <c r="C206" s="752" t="s">
        <v>587</v>
      </c>
      <c r="D206" s="752" t="s">
        <v>499</v>
      </c>
      <c r="E206" s="757">
        <v>0</v>
      </c>
      <c r="F206" s="466" t="s">
        <v>667</v>
      </c>
      <c r="G206" s="752" t="s">
        <v>254</v>
      </c>
      <c r="H206" s="753">
        <v>0.61</v>
      </c>
    </row>
    <row r="207" spans="1:8" ht="30">
      <c r="A207" s="743">
        <v>8353</v>
      </c>
      <c r="B207" s="746" t="s">
        <v>665</v>
      </c>
      <c r="C207" s="746" t="s">
        <v>587</v>
      </c>
      <c r="D207" s="746" t="s">
        <v>669</v>
      </c>
      <c r="E207" s="756">
        <v>0</v>
      </c>
      <c r="F207" s="745" t="s">
        <v>667</v>
      </c>
      <c r="G207" s="746" t="s">
        <v>254</v>
      </c>
      <c r="H207" s="747">
        <v>0.63</v>
      </c>
    </row>
    <row r="208" spans="1:8" ht="30">
      <c r="A208" s="751">
        <v>8354</v>
      </c>
      <c r="B208" s="752" t="s">
        <v>665</v>
      </c>
      <c r="C208" s="752" t="s">
        <v>587</v>
      </c>
      <c r="D208" s="752" t="s">
        <v>502</v>
      </c>
      <c r="E208" s="757">
        <v>0</v>
      </c>
      <c r="F208" s="466" t="s">
        <v>667</v>
      </c>
      <c r="G208" s="752" t="s">
        <v>254</v>
      </c>
      <c r="H208" s="753">
        <v>0.93</v>
      </c>
    </row>
    <row r="209" spans="1:8" ht="30">
      <c r="A209" s="743">
        <v>8355</v>
      </c>
      <c r="B209" s="746" t="s">
        <v>665</v>
      </c>
      <c r="C209" s="746" t="s">
        <v>587</v>
      </c>
      <c r="D209" s="746" t="s">
        <v>285</v>
      </c>
      <c r="E209" s="756">
        <v>0</v>
      </c>
      <c r="F209" s="745" t="s">
        <v>667</v>
      </c>
      <c r="G209" s="746" t="s">
        <v>254</v>
      </c>
      <c r="H209" s="747">
        <v>1.73</v>
      </c>
    </row>
    <row r="210" spans="1:8" ht="30">
      <c r="A210" s="751">
        <v>8356</v>
      </c>
      <c r="B210" s="752" t="s">
        <v>670</v>
      </c>
      <c r="C210" s="752" t="s">
        <v>587</v>
      </c>
      <c r="D210" s="752" t="s">
        <v>666</v>
      </c>
      <c r="E210" s="757">
        <v>0</v>
      </c>
      <c r="F210" s="466" t="s">
        <v>667</v>
      </c>
      <c r="G210" s="752" t="s">
        <v>254</v>
      </c>
      <c r="H210" s="753">
        <v>0.28999999999999998</v>
      </c>
    </row>
    <row r="211" spans="1:8" ht="30">
      <c r="A211" s="743">
        <v>8357</v>
      </c>
      <c r="B211" s="746" t="s">
        <v>670</v>
      </c>
      <c r="C211" s="746" t="s">
        <v>587</v>
      </c>
      <c r="D211" s="746" t="s">
        <v>668</v>
      </c>
      <c r="E211" s="756">
        <v>0</v>
      </c>
      <c r="F211" s="745" t="s">
        <v>667</v>
      </c>
      <c r="G211" s="746" t="s">
        <v>254</v>
      </c>
      <c r="H211" s="747">
        <v>0.34</v>
      </c>
    </row>
    <row r="212" spans="1:8" ht="30">
      <c r="A212" s="751">
        <v>8358</v>
      </c>
      <c r="B212" s="752" t="s">
        <v>670</v>
      </c>
      <c r="C212" s="752" t="s">
        <v>587</v>
      </c>
      <c r="D212" s="752" t="s">
        <v>499</v>
      </c>
      <c r="E212" s="757">
        <v>0</v>
      </c>
      <c r="F212" s="466" t="s">
        <v>667</v>
      </c>
      <c r="G212" s="752" t="s">
        <v>254</v>
      </c>
      <c r="H212" s="753">
        <v>1.1299999999999999</v>
      </c>
    </row>
    <row r="213" spans="1:8" ht="45">
      <c r="A213" s="743">
        <v>8359</v>
      </c>
      <c r="B213" s="746" t="s">
        <v>670</v>
      </c>
      <c r="C213" s="746" t="s">
        <v>587</v>
      </c>
      <c r="D213" s="746" t="s">
        <v>669</v>
      </c>
      <c r="E213" s="756">
        <v>0</v>
      </c>
      <c r="F213" s="745" t="s">
        <v>671</v>
      </c>
      <c r="G213" s="746" t="s">
        <v>254</v>
      </c>
      <c r="H213" s="747">
        <v>1.1299999999999999</v>
      </c>
    </row>
    <row r="214" spans="1:8" ht="30">
      <c r="A214" s="751">
        <v>8360</v>
      </c>
      <c r="B214" s="752" t="s">
        <v>670</v>
      </c>
      <c r="C214" s="752" t="s">
        <v>587</v>
      </c>
      <c r="D214" s="752" t="s">
        <v>502</v>
      </c>
      <c r="E214" s="757">
        <v>0</v>
      </c>
      <c r="F214" s="466" t="s">
        <v>667</v>
      </c>
      <c r="G214" s="752" t="s">
        <v>254</v>
      </c>
      <c r="H214" s="753">
        <v>1.75</v>
      </c>
    </row>
    <row r="215" spans="1:8" ht="45">
      <c r="A215" s="743">
        <v>8361</v>
      </c>
      <c r="B215" s="746" t="s">
        <v>670</v>
      </c>
      <c r="C215" s="746" t="s">
        <v>587</v>
      </c>
      <c r="D215" s="746" t="s">
        <v>285</v>
      </c>
      <c r="E215" s="756">
        <v>0</v>
      </c>
      <c r="F215" s="745" t="s">
        <v>671</v>
      </c>
      <c r="G215" s="746" t="s">
        <v>254</v>
      </c>
      <c r="H215" s="747">
        <v>3.34</v>
      </c>
    </row>
    <row r="216" spans="1:8" ht="15">
      <c r="A216" s="736">
        <v>8380</v>
      </c>
      <c r="B216" s="737" t="s">
        <v>672</v>
      </c>
      <c r="C216" s="737" t="s">
        <v>572</v>
      </c>
      <c r="D216" s="737" t="s">
        <v>573</v>
      </c>
      <c r="E216" s="737" t="s">
        <v>673</v>
      </c>
      <c r="F216" s="737" t="s">
        <v>674</v>
      </c>
      <c r="G216" s="737" t="s">
        <v>254</v>
      </c>
      <c r="H216" s="738">
        <v>20.66</v>
      </c>
    </row>
    <row r="217" spans="1:8" ht="15">
      <c r="A217" s="733">
        <v>8381</v>
      </c>
      <c r="B217" s="734" t="s">
        <v>672</v>
      </c>
      <c r="C217" s="734" t="s">
        <v>572</v>
      </c>
      <c r="D217" s="734" t="s">
        <v>675</v>
      </c>
      <c r="E217" s="734" t="s">
        <v>592</v>
      </c>
      <c r="F217" s="734" t="s">
        <v>674</v>
      </c>
      <c r="G217" s="734" t="s">
        <v>254</v>
      </c>
      <c r="H217" s="735">
        <v>35.85</v>
      </c>
    </row>
    <row r="218" spans="1:8" ht="15">
      <c r="A218" s="736">
        <v>8382</v>
      </c>
      <c r="B218" s="737" t="s">
        <v>672</v>
      </c>
      <c r="C218" s="737" t="s">
        <v>572</v>
      </c>
      <c r="D218" s="737" t="s">
        <v>676</v>
      </c>
      <c r="E218" s="737" t="s">
        <v>677</v>
      </c>
      <c r="F218" s="737" t="s">
        <v>674</v>
      </c>
      <c r="G218" s="737" t="s">
        <v>254</v>
      </c>
      <c r="H218" s="738">
        <v>69.98</v>
      </c>
    </row>
    <row r="219" spans="1:8" ht="15">
      <c r="A219" s="733">
        <v>8383</v>
      </c>
      <c r="B219" s="734" t="s">
        <v>672</v>
      </c>
      <c r="C219" s="734" t="s">
        <v>572</v>
      </c>
      <c r="D219" s="734" t="s">
        <v>678</v>
      </c>
      <c r="E219" s="734" t="s">
        <v>679</v>
      </c>
      <c r="F219" s="734" t="s">
        <v>674</v>
      </c>
      <c r="G219" s="734" t="s">
        <v>254</v>
      </c>
      <c r="H219" s="735">
        <v>126.6</v>
      </c>
    </row>
    <row r="220" spans="1:8" ht="15">
      <c r="A220" s="736">
        <v>8384</v>
      </c>
      <c r="B220" s="737" t="s">
        <v>672</v>
      </c>
      <c r="C220" s="737" t="s">
        <v>572</v>
      </c>
      <c r="D220" s="737" t="s">
        <v>680</v>
      </c>
      <c r="E220" s="737" t="s">
        <v>681</v>
      </c>
      <c r="F220" s="737" t="s">
        <v>674</v>
      </c>
      <c r="G220" s="737" t="s">
        <v>254</v>
      </c>
      <c r="H220" s="738">
        <v>120.21</v>
      </c>
    </row>
    <row r="221" spans="1:8" ht="15">
      <c r="A221" s="733">
        <v>8390</v>
      </c>
      <c r="B221" s="734" t="s">
        <v>682</v>
      </c>
      <c r="C221" s="734" t="s">
        <v>572</v>
      </c>
      <c r="D221" s="734" t="s">
        <v>573</v>
      </c>
      <c r="E221" s="734" t="s">
        <v>683</v>
      </c>
      <c r="F221" s="739"/>
      <c r="G221" s="734" t="s">
        <v>254</v>
      </c>
      <c r="H221" s="735">
        <v>21.01</v>
      </c>
    </row>
    <row r="222" spans="1:8" ht="15">
      <c r="A222" s="736">
        <v>8391</v>
      </c>
      <c r="B222" s="737" t="s">
        <v>682</v>
      </c>
      <c r="C222" s="737" t="s">
        <v>572</v>
      </c>
      <c r="D222" s="737" t="s">
        <v>675</v>
      </c>
      <c r="E222" s="737" t="s">
        <v>592</v>
      </c>
      <c r="F222" s="465"/>
      <c r="G222" s="737" t="s">
        <v>254</v>
      </c>
      <c r="H222" s="738">
        <v>41.05</v>
      </c>
    </row>
    <row r="223" spans="1:8" ht="15">
      <c r="A223" s="733">
        <v>8392</v>
      </c>
      <c r="B223" s="734" t="s">
        <v>682</v>
      </c>
      <c r="C223" s="734" t="s">
        <v>572</v>
      </c>
      <c r="D223" s="734" t="s">
        <v>676</v>
      </c>
      <c r="E223" s="734" t="s">
        <v>548</v>
      </c>
      <c r="F223" s="734" t="s">
        <v>684</v>
      </c>
      <c r="G223" s="734" t="s">
        <v>254</v>
      </c>
      <c r="H223" s="735">
        <v>39.35</v>
      </c>
    </row>
    <row r="224" spans="1:8" ht="15">
      <c r="A224" s="736">
        <v>8393</v>
      </c>
      <c r="B224" s="737" t="s">
        <v>682</v>
      </c>
      <c r="C224" s="737" t="s">
        <v>572</v>
      </c>
      <c r="D224" s="737" t="s">
        <v>678</v>
      </c>
      <c r="E224" s="737" t="s">
        <v>685</v>
      </c>
      <c r="F224" s="465"/>
      <c r="G224" s="737" t="s">
        <v>254</v>
      </c>
      <c r="H224" s="738">
        <v>46.45</v>
      </c>
    </row>
    <row r="225" spans="1:8" ht="15">
      <c r="A225" s="733">
        <v>8394</v>
      </c>
      <c r="B225" s="734" t="s">
        <v>682</v>
      </c>
      <c r="C225" s="734" t="s">
        <v>572</v>
      </c>
      <c r="D225" s="734" t="s">
        <v>680</v>
      </c>
      <c r="E225" s="763">
        <v>232</v>
      </c>
      <c r="F225" s="739"/>
      <c r="G225" s="734" t="s">
        <v>254</v>
      </c>
      <c r="H225" s="735">
        <v>78.13</v>
      </c>
    </row>
    <row r="226" spans="1:8" ht="15">
      <c r="A226" s="736">
        <v>8395</v>
      </c>
      <c r="B226" s="737" t="s">
        <v>682</v>
      </c>
      <c r="C226" s="737" t="s">
        <v>572</v>
      </c>
      <c r="D226" s="737" t="s">
        <v>686</v>
      </c>
      <c r="E226" s="760">
        <v>255</v>
      </c>
      <c r="F226" s="465"/>
      <c r="G226" s="737" t="s">
        <v>254</v>
      </c>
      <c r="H226" s="738">
        <v>80.8</v>
      </c>
    </row>
    <row r="227" spans="1:8" ht="15">
      <c r="A227" s="733">
        <v>8396</v>
      </c>
      <c r="B227" s="734" t="s">
        <v>682</v>
      </c>
      <c r="C227" s="734" t="s">
        <v>572</v>
      </c>
      <c r="D227" s="734" t="s">
        <v>687</v>
      </c>
      <c r="E227" s="734" t="s">
        <v>688</v>
      </c>
      <c r="F227" s="739"/>
      <c r="G227" s="734" t="s">
        <v>254</v>
      </c>
      <c r="H227" s="735">
        <v>113.83</v>
      </c>
    </row>
    <row r="228" spans="1:8" ht="15">
      <c r="A228" s="736">
        <v>8397</v>
      </c>
      <c r="B228" s="737" t="s">
        <v>682</v>
      </c>
      <c r="C228" s="737" t="s">
        <v>572</v>
      </c>
      <c r="D228" s="737" t="s">
        <v>689</v>
      </c>
      <c r="E228" s="737" t="s">
        <v>550</v>
      </c>
      <c r="F228" s="465"/>
      <c r="G228" s="737" t="s">
        <v>254</v>
      </c>
      <c r="H228" s="738">
        <v>139.69999999999999</v>
      </c>
    </row>
    <row r="229" spans="1:8" ht="15">
      <c r="A229" s="733">
        <v>8398</v>
      </c>
      <c r="B229" s="734" t="s">
        <v>682</v>
      </c>
      <c r="C229" s="734" t="s">
        <v>572</v>
      </c>
      <c r="D229" s="734" t="s">
        <v>690</v>
      </c>
      <c r="E229" s="734" t="s">
        <v>691</v>
      </c>
      <c r="F229" s="739"/>
      <c r="G229" s="734" t="s">
        <v>254</v>
      </c>
      <c r="H229" s="735">
        <v>190</v>
      </c>
    </row>
    <row r="230" spans="1:8" ht="30">
      <c r="A230" s="736">
        <v>8399</v>
      </c>
      <c r="B230" s="737" t="s">
        <v>692</v>
      </c>
      <c r="C230" s="737" t="s">
        <v>693</v>
      </c>
      <c r="D230" s="737" t="s">
        <v>694</v>
      </c>
      <c r="E230" s="760">
        <v>95</v>
      </c>
      <c r="F230" s="465"/>
      <c r="G230" s="737" t="s">
        <v>254</v>
      </c>
      <c r="H230" s="738">
        <v>17.329999999999998</v>
      </c>
    </row>
    <row r="231" spans="1:8" ht="45">
      <c r="A231" s="748">
        <v>8400</v>
      </c>
      <c r="B231" s="749" t="s">
        <v>692</v>
      </c>
      <c r="C231" s="745" t="s">
        <v>695</v>
      </c>
      <c r="D231" s="745" t="s">
        <v>696</v>
      </c>
      <c r="E231" s="754">
        <v>115</v>
      </c>
      <c r="F231" s="744"/>
      <c r="G231" s="749" t="s">
        <v>254</v>
      </c>
      <c r="H231" s="750">
        <v>35.56</v>
      </c>
    </row>
    <row r="232" spans="1:8" ht="15">
      <c r="A232" s="736">
        <v>8401</v>
      </c>
      <c r="B232" s="737" t="s">
        <v>697</v>
      </c>
      <c r="C232" s="737" t="s">
        <v>572</v>
      </c>
      <c r="D232" s="737" t="s">
        <v>698</v>
      </c>
      <c r="E232" s="737" t="s">
        <v>699</v>
      </c>
      <c r="F232" s="737" t="s">
        <v>700</v>
      </c>
      <c r="G232" s="737" t="s">
        <v>254</v>
      </c>
      <c r="H232" s="738">
        <v>37.76</v>
      </c>
    </row>
    <row r="233" spans="1:8" ht="30">
      <c r="A233" s="748">
        <v>8410</v>
      </c>
      <c r="B233" s="745" t="s">
        <v>701</v>
      </c>
      <c r="C233" s="749" t="s">
        <v>702</v>
      </c>
      <c r="D233" s="749" t="s">
        <v>703</v>
      </c>
      <c r="E233" s="754">
        <v>8</v>
      </c>
      <c r="F233" s="749" t="s">
        <v>704</v>
      </c>
      <c r="G233" s="749" t="s">
        <v>254</v>
      </c>
      <c r="H233" s="750">
        <v>3.17</v>
      </c>
    </row>
    <row r="234" spans="1:8" ht="30">
      <c r="A234" s="740">
        <v>8411</v>
      </c>
      <c r="B234" s="466" t="s">
        <v>701</v>
      </c>
      <c r="C234" s="741" t="s">
        <v>702</v>
      </c>
      <c r="D234" s="741" t="s">
        <v>705</v>
      </c>
      <c r="E234" s="765">
        <v>11</v>
      </c>
      <c r="F234" s="741" t="s">
        <v>706</v>
      </c>
      <c r="G234" s="741" t="s">
        <v>254</v>
      </c>
      <c r="H234" s="742">
        <v>5.48</v>
      </c>
    </row>
    <row r="235" spans="1:8" ht="30">
      <c r="A235" s="748">
        <v>8412</v>
      </c>
      <c r="B235" s="745" t="s">
        <v>707</v>
      </c>
      <c r="C235" s="749" t="s">
        <v>702</v>
      </c>
      <c r="D235" s="749" t="s">
        <v>708</v>
      </c>
      <c r="E235" s="749" t="s">
        <v>252</v>
      </c>
      <c r="F235" s="744"/>
      <c r="G235" s="749" t="s">
        <v>254</v>
      </c>
      <c r="H235" s="750">
        <v>14.59</v>
      </c>
    </row>
    <row r="236" spans="1:8" ht="30">
      <c r="A236" s="740">
        <v>8413</v>
      </c>
      <c r="B236" s="466" t="s">
        <v>707</v>
      </c>
      <c r="C236" s="741" t="s">
        <v>702</v>
      </c>
      <c r="D236" s="741" t="s">
        <v>709</v>
      </c>
      <c r="E236" s="741" t="s">
        <v>613</v>
      </c>
      <c r="F236" s="468"/>
      <c r="G236" s="741" t="s">
        <v>254</v>
      </c>
      <c r="H236" s="742">
        <v>19.7</v>
      </c>
    </row>
    <row r="237" spans="1:8" ht="15">
      <c r="A237" s="733">
        <v>8414</v>
      </c>
      <c r="B237" s="734" t="s">
        <v>710</v>
      </c>
      <c r="C237" s="734" t="s">
        <v>711</v>
      </c>
      <c r="D237" s="734" t="s">
        <v>712</v>
      </c>
      <c r="E237" s="734" t="s">
        <v>459</v>
      </c>
      <c r="F237" s="739"/>
      <c r="G237" s="734" t="s">
        <v>254</v>
      </c>
      <c r="H237" s="735">
        <v>85.9</v>
      </c>
    </row>
    <row r="238" spans="1:8" ht="30">
      <c r="A238" s="740">
        <v>8419</v>
      </c>
      <c r="B238" s="466" t="s">
        <v>713</v>
      </c>
      <c r="C238" s="466" t="s">
        <v>714</v>
      </c>
      <c r="D238" s="741" t="s">
        <v>715</v>
      </c>
      <c r="E238" s="765">
        <v>0</v>
      </c>
      <c r="F238" s="468"/>
      <c r="G238" s="741" t="s">
        <v>254</v>
      </c>
      <c r="H238" s="742">
        <v>1.17</v>
      </c>
    </row>
    <row r="239" spans="1:8" ht="30">
      <c r="A239" s="748">
        <v>8420</v>
      </c>
      <c r="B239" s="745" t="s">
        <v>716</v>
      </c>
      <c r="C239" s="745" t="s">
        <v>717</v>
      </c>
      <c r="D239" s="744"/>
      <c r="E239" s="749" t="s">
        <v>718</v>
      </c>
      <c r="F239" s="744"/>
      <c r="G239" s="749" t="s">
        <v>254</v>
      </c>
      <c r="H239" s="750">
        <v>59.37</v>
      </c>
    </row>
    <row r="240" spans="1:8" ht="15">
      <c r="A240" s="736">
        <v>8421</v>
      </c>
      <c r="B240" s="737" t="s">
        <v>719</v>
      </c>
      <c r="C240" s="737" t="s">
        <v>720</v>
      </c>
      <c r="D240" s="465"/>
      <c r="E240" s="737" t="s">
        <v>721</v>
      </c>
      <c r="F240" s="465"/>
      <c r="G240" s="737" t="s">
        <v>254</v>
      </c>
      <c r="H240" s="738">
        <v>1.65</v>
      </c>
    </row>
    <row r="241" spans="1:8" ht="30">
      <c r="A241" s="748">
        <v>8423</v>
      </c>
      <c r="B241" s="749" t="s">
        <v>722</v>
      </c>
      <c r="C241" s="745" t="s">
        <v>723</v>
      </c>
      <c r="D241" s="749" t="s">
        <v>724</v>
      </c>
      <c r="E241" s="749" t="s">
        <v>685</v>
      </c>
      <c r="F241" s="744"/>
      <c r="G241" s="749" t="s">
        <v>254</v>
      </c>
      <c r="H241" s="750">
        <v>88.36</v>
      </c>
    </row>
    <row r="242" spans="1:8" ht="30">
      <c r="A242" s="740">
        <v>8424</v>
      </c>
      <c r="B242" s="741" t="s">
        <v>722</v>
      </c>
      <c r="C242" s="466" t="s">
        <v>723</v>
      </c>
      <c r="D242" s="741" t="s">
        <v>725</v>
      </c>
      <c r="E242" s="741" t="s">
        <v>597</v>
      </c>
      <c r="F242" s="468"/>
      <c r="G242" s="741" t="s">
        <v>254</v>
      </c>
      <c r="H242" s="742">
        <v>121.45</v>
      </c>
    </row>
    <row r="243" spans="1:8" ht="30">
      <c r="A243" s="748">
        <v>8425</v>
      </c>
      <c r="B243" s="745" t="s">
        <v>726</v>
      </c>
      <c r="C243" s="749" t="s">
        <v>727</v>
      </c>
      <c r="D243" s="749" t="s">
        <v>728</v>
      </c>
      <c r="E243" s="749" t="s">
        <v>273</v>
      </c>
      <c r="F243" s="749" t="s">
        <v>729</v>
      </c>
      <c r="G243" s="749" t="s">
        <v>254</v>
      </c>
      <c r="H243" s="750">
        <v>4.6500000000000004</v>
      </c>
    </row>
    <row r="244" spans="1:8" ht="45">
      <c r="A244" s="740">
        <v>8430</v>
      </c>
      <c r="B244" s="741" t="s">
        <v>730</v>
      </c>
      <c r="C244" s="468"/>
      <c r="D244" s="468"/>
      <c r="E244" s="765">
        <v>0</v>
      </c>
      <c r="F244" s="466" t="s">
        <v>731</v>
      </c>
      <c r="G244" s="741" t="s">
        <v>254</v>
      </c>
      <c r="H244" s="742">
        <v>12.84</v>
      </c>
    </row>
    <row r="245" spans="1:8" ht="30">
      <c r="A245" s="743">
        <v>8431</v>
      </c>
      <c r="B245" s="746" t="s">
        <v>732</v>
      </c>
      <c r="C245" s="746" t="s">
        <v>733</v>
      </c>
      <c r="D245" s="745"/>
      <c r="E245" s="746" t="s">
        <v>258</v>
      </c>
      <c r="F245" s="745" t="s">
        <v>734</v>
      </c>
      <c r="G245" s="746" t="s">
        <v>254</v>
      </c>
      <c r="H245" s="747">
        <v>66.94</v>
      </c>
    </row>
    <row r="246" spans="1:8" ht="30">
      <c r="A246" s="751">
        <v>8432</v>
      </c>
      <c r="B246" s="752" t="s">
        <v>732</v>
      </c>
      <c r="C246" s="752" t="s">
        <v>733</v>
      </c>
      <c r="D246" s="466"/>
      <c r="E246" s="752" t="s">
        <v>504</v>
      </c>
      <c r="F246" s="466" t="s">
        <v>734</v>
      </c>
      <c r="G246" s="752" t="s">
        <v>254</v>
      </c>
      <c r="H246" s="753">
        <v>92.45</v>
      </c>
    </row>
    <row r="247" spans="1:8" ht="30">
      <c r="A247" s="743">
        <v>8433</v>
      </c>
      <c r="B247" s="746" t="s">
        <v>732</v>
      </c>
      <c r="C247" s="746" t="s">
        <v>733</v>
      </c>
      <c r="D247" s="745"/>
      <c r="E247" s="746" t="s">
        <v>427</v>
      </c>
      <c r="F247" s="745" t="s">
        <v>734</v>
      </c>
      <c r="G247" s="746" t="s">
        <v>254</v>
      </c>
      <c r="H247" s="747">
        <v>252.13</v>
      </c>
    </row>
    <row r="248" spans="1:8" ht="30">
      <c r="A248" s="751">
        <v>8434</v>
      </c>
      <c r="B248" s="752" t="s">
        <v>732</v>
      </c>
      <c r="C248" s="466"/>
      <c r="D248" s="752" t="s">
        <v>735</v>
      </c>
      <c r="E248" s="752" t="s">
        <v>334</v>
      </c>
      <c r="F248" s="466" t="s">
        <v>734</v>
      </c>
      <c r="G248" s="752" t="s">
        <v>254</v>
      </c>
      <c r="H248" s="753">
        <v>246.91</v>
      </c>
    </row>
    <row r="249" spans="1:8" ht="15">
      <c r="A249" s="733">
        <v>8436</v>
      </c>
      <c r="B249" s="734" t="s">
        <v>736</v>
      </c>
      <c r="C249" s="739"/>
      <c r="D249" s="739"/>
      <c r="E249" s="734" t="s">
        <v>457</v>
      </c>
      <c r="F249" s="739"/>
      <c r="G249" s="734" t="s">
        <v>254</v>
      </c>
      <c r="H249" s="735">
        <v>112.03</v>
      </c>
    </row>
    <row r="250" spans="1:8" ht="30">
      <c r="A250" s="740">
        <v>8437</v>
      </c>
      <c r="B250" s="741" t="s">
        <v>736</v>
      </c>
      <c r="C250" s="741" t="s">
        <v>737</v>
      </c>
      <c r="D250" s="741" t="s">
        <v>738</v>
      </c>
      <c r="E250" s="741" t="s">
        <v>739</v>
      </c>
      <c r="F250" s="741" t="s">
        <v>740</v>
      </c>
      <c r="G250" s="741" t="s">
        <v>254</v>
      </c>
      <c r="H250" s="742">
        <v>146.97999999999999</v>
      </c>
    </row>
    <row r="251" spans="1:8" ht="30">
      <c r="A251" s="748">
        <v>8438</v>
      </c>
      <c r="B251" s="749" t="s">
        <v>736</v>
      </c>
      <c r="C251" s="749" t="s">
        <v>741</v>
      </c>
      <c r="D251" s="749" t="s">
        <v>742</v>
      </c>
      <c r="E251" s="749" t="s">
        <v>743</v>
      </c>
      <c r="F251" s="749" t="s">
        <v>740</v>
      </c>
      <c r="G251" s="749" t="s">
        <v>254</v>
      </c>
      <c r="H251" s="750">
        <v>196.08</v>
      </c>
    </row>
    <row r="252" spans="1:8" ht="30">
      <c r="A252" s="740">
        <v>8439</v>
      </c>
      <c r="B252" s="741" t="s">
        <v>736</v>
      </c>
      <c r="C252" s="468"/>
      <c r="D252" s="741" t="s">
        <v>744</v>
      </c>
      <c r="E252" s="741" t="s">
        <v>745</v>
      </c>
      <c r="F252" s="741" t="s">
        <v>740</v>
      </c>
      <c r="G252" s="741" t="s">
        <v>254</v>
      </c>
      <c r="H252" s="742">
        <v>282.37</v>
      </c>
    </row>
    <row r="253" spans="1:8" ht="15">
      <c r="A253" s="733">
        <v>8440</v>
      </c>
      <c r="B253" s="734" t="s">
        <v>746</v>
      </c>
      <c r="C253" s="734" t="s">
        <v>747</v>
      </c>
      <c r="D253" s="734" t="s">
        <v>748</v>
      </c>
      <c r="E253" s="734" t="s">
        <v>749</v>
      </c>
      <c r="F253" s="739"/>
      <c r="G253" s="734" t="s">
        <v>254</v>
      </c>
      <c r="H253" s="735">
        <v>16.760000000000002</v>
      </c>
    </row>
    <row r="254" spans="1:8" ht="15">
      <c r="A254" s="736">
        <v>8441</v>
      </c>
      <c r="B254" s="737" t="s">
        <v>746</v>
      </c>
      <c r="C254" s="737" t="s">
        <v>747</v>
      </c>
      <c r="D254" s="737" t="s">
        <v>750</v>
      </c>
      <c r="E254" s="737" t="s">
        <v>592</v>
      </c>
      <c r="F254" s="465"/>
      <c r="G254" s="737" t="s">
        <v>254</v>
      </c>
      <c r="H254" s="738">
        <v>23.17</v>
      </c>
    </row>
    <row r="255" spans="1:8" ht="15">
      <c r="A255" s="733">
        <v>8442</v>
      </c>
      <c r="B255" s="734" t="s">
        <v>746</v>
      </c>
      <c r="C255" s="734" t="s">
        <v>747</v>
      </c>
      <c r="D255" s="734" t="s">
        <v>751</v>
      </c>
      <c r="E255" s="734" t="s">
        <v>752</v>
      </c>
      <c r="F255" s="739"/>
      <c r="G255" s="734" t="s">
        <v>254</v>
      </c>
      <c r="H255" s="735">
        <v>42.65</v>
      </c>
    </row>
    <row r="256" spans="1:8" ht="15">
      <c r="A256" s="740">
        <v>8445</v>
      </c>
      <c r="B256" s="741" t="s">
        <v>753</v>
      </c>
      <c r="C256" s="741" t="s">
        <v>747</v>
      </c>
      <c r="D256" s="741" t="s">
        <v>751</v>
      </c>
      <c r="E256" s="741" t="s">
        <v>754</v>
      </c>
      <c r="F256" s="468"/>
      <c r="G256" s="741" t="s">
        <v>254</v>
      </c>
      <c r="H256" s="742">
        <v>76.28</v>
      </c>
    </row>
    <row r="257" spans="1:8" ht="15">
      <c r="A257" s="733">
        <v>8446</v>
      </c>
      <c r="B257" s="734" t="s">
        <v>755</v>
      </c>
      <c r="C257" s="734" t="s">
        <v>747</v>
      </c>
      <c r="D257" s="734" t="s">
        <v>756</v>
      </c>
      <c r="E257" s="763">
        <v>5</v>
      </c>
      <c r="F257" s="739"/>
      <c r="G257" s="734" t="s">
        <v>254</v>
      </c>
      <c r="H257" s="735">
        <v>3.96</v>
      </c>
    </row>
    <row r="258" spans="1:8" ht="30">
      <c r="A258" s="751">
        <v>8447</v>
      </c>
      <c r="B258" s="737" t="s">
        <v>757</v>
      </c>
      <c r="C258" s="466" t="s">
        <v>758</v>
      </c>
      <c r="D258" s="752" t="s">
        <v>759</v>
      </c>
      <c r="E258" s="757">
        <v>0</v>
      </c>
      <c r="F258" s="752" t="s">
        <v>760</v>
      </c>
      <c r="G258" s="752" t="s">
        <v>254</v>
      </c>
      <c r="H258" s="753">
        <v>37.18</v>
      </c>
    </row>
    <row r="259" spans="1:8" ht="45">
      <c r="A259" s="748">
        <v>8450</v>
      </c>
      <c r="B259" s="745" t="s">
        <v>761</v>
      </c>
      <c r="C259" s="749" t="s">
        <v>762</v>
      </c>
      <c r="D259" s="749" t="s">
        <v>763</v>
      </c>
      <c r="E259" s="754">
        <v>0</v>
      </c>
      <c r="F259" s="745" t="s">
        <v>764</v>
      </c>
      <c r="G259" s="749" t="s">
        <v>254</v>
      </c>
      <c r="H259" s="750">
        <v>28.51</v>
      </c>
    </row>
    <row r="260" spans="1:8" ht="45">
      <c r="A260" s="740">
        <v>8451</v>
      </c>
      <c r="B260" s="466" t="s">
        <v>761</v>
      </c>
      <c r="C260" s="741" t="s">
        <v>762</v>
      </c>
      <c r="D260" s="741" t="s">
        <v>765</v>
      </c>
      <c r="E260" s="765">
        <v>0</v>
      </c>
      <c r="F260" s="466" t="s">
        <v>764</v>
      </c>
      <c r="G260" s="741" t="s">
        <v>254</v>
      </c>
      <c r="H260" s="742">
        <v>33</v>
      </c>
    </row>
    <row r="261" spans="1:8" ht="45">
      <c r="A261" s="748">
        <v>8452</v>
      </c>
      <c r="B261" s="749" t="s">
        <v>766</v>
      </c>
      <c r="C261" s="749" t="s">
        <v>762</v>
      </c>
      <c r="D261" s="749" t="s">
        <v>767</v>
      </c>
      <c r="E261" s="754">
        <v>0</v>
      </c>
      <c r="F261" s="745" t="s">
        <v>768</v>
      </c>
      <c r="G261" s="749" t="s">
        <v>254</v>
      </c>
      <c r="H261" s="750">
        <v>23.8</v>
      </c>
    </row>
    <row r="262" spans="1:8" ht="45">
      <c r="A262" s="751">
        <v>8453</v>
      </c>
      <c r="B262" s="752" t="s">
        <v>766</v>
      </c>
      <c r="C262" s="752" t="s">
        <v>762</v>
      </c>
      <c r="D262" s="752" t="s">
        <v>767</v>
      </c>
      <c r="E262" s="757">
        <v>0</v>
      </c>
      <c r="F262" s="466" t="s">
        <v>769</v>
      </c>
      <c r="G262" s="752" t="s">
        <v>254</v>
      </c>
      <c r="H262" s="753">
        <v>40.69</v>
      </c>
    </row>
    <row r="263" spans="1:8" ht="15">
      <c r="A263" s="733">
        <v>8455</v>
      </c>
      <c r="B263" s="734" t="s">
        <v>770</v>
      </c>
      <c r="C263" s="734" t="s">
        <v>771</v>
      </c>
      <c r="D263" s="734" t="s">
        <v>772</v>
      </c>
      <c r="E263" s="763">
        <v>0</v>
      </c>
      <c r="F263" s="734" t="s">
        <v>773</v>
      </c>
      <c r="G263" s="734" t="s">
        <v>254</v>
      </c>
      <c r="H263" s="735">
        <v>8.02</v>
      </c>
    </row>
    <row r="264" spans="1:8" ht="15">
      <c r="A264" s="736">
        <v>8456</v>
      </c>
      <c r="B264" s="737" t="s">
        <v>770</v>
      </c>
      <c r="C264" s="737" t="s">
        <v>771</v>
      </c>
      <c r="D264" s="737" t="s">
        <v>774</v>
      </c>
      <c r="E264" s="760">
        <v>0</v>
      </c>
      <c r="F264" s="737" t="s">
        <v>773</v>
      </c>
      <c r="G264" s="737" t="s">
        <v>254</v>
      </c>
      <c r="H264" s="738">
        <v>10.88</v>
      </c>
    </row>
    <row r="265" spans="1:8" ht="15">
      <c r="A265" s="733">
        <v>8457</v>
      </c>
      <c r="B265" s="734" t="s">
        <v>770</v>
      </c>
      <c r="C265" s="734" t="s">
        <v>771</v>
      </c>
      <c r="D265" s="734" t="s">
        <v>775</v>
      </c>
      <c r="E265" s="763">
        <v>0</v>
      </c>
      <c r="F265" s="734" t="s">
        <v>773</v>
      </c>
      <c r="G265" s="734" t="s">
        <v>254</v>
      </c>
      <c r="H265" s="735">
        <v>13.62</v>
      </c>
    </row>
    <row r="266" spans="1:8" ht="30">
      <c r="A266" s="740">
        <v>8458</v>
      </c>
      <c r="B266" s="741" t="s">
        <v>776</v>
      </c>
      <c r="C266" s="741" t="s">
        <v>559</v>
      </c>
      <c r="D266" s="741" t="s">
        <v>686</v>
      </c>
      <c r="E266" s="741" t="s">
        <v>721</v>
      </c>
      <c r="F266" s="741" t="s">
        <v>729</v>
      </c>
      <c r="G266" s="741" t="s">
        <v>254</v>
      </c>
      <c r="H266" s="742">
        <v>6.49</v>
      </c>
    </row>
    <row r="267" spans="1:8" ht="15">
      <c r="A267" s="733">
        <v>8469</v>
      </c>
      <c r="B267" s="734" t="s">
        <v>777</v>
      </c>
      <c r="C267" s="734" t="s">
        <v>778</v>
      </c>
      <c r="D267" s="734" t="s">
        <v>779</v>
      </c>
      <c r="E267" s="734" t="s">
        <v>780</v>
      </c>
      <c r="F267" s="734" t="s">
        <v>781</v>
      </c>
      <c r="G267" s="734" t="s">
        <v>254</v>
      </c>
      <c r="H267" s="735">
        <v>8.2799999999999994</v>
      </c>
    </row>
    <row r="268" spans="1:8" ht="30">
      <c r="A268" s="740">
        <v>8470</v>
      </c>
      <c r="B268" s="741" t="s">
        <v>782</v>
      </c>
      <c r="C268" s="466" t="s">
        <v>783</v>
      </c>
      <c r="D268" s="741" t="s">
        <v>784</v>
      </c>
      <c r="E268" s="741" t="s">
        <v>785</v>
      </c>
      <c r="F268" s="741" t="s">
        <v>786</v>
      </c>
      <c r="G268" s="741" t="s">
        <v>254</v>
      </c>
      <c r="H268" s="742">
        <v>7.79</v>
      </c>
    </row>
    <row r="269" spans="1:8" ht="15">
      <c r="A269" s="748">
        <v>8471</v>
      </c>
      <c r="B269" s="749" t="s">
        <v>782</v>
      </c>
      <c r="C269" s="749" t="s">
        <v>787</v>
      </c>
      <c r="D269" s="749" t="s">
        <v>788</v>
      </c>
      <c r="E269" s="749" t="s">
        <v>286</v>
      </c>
      <c r="F269" s="749" t="s">
        <v>786</v>
      </c>
      <c r="G269" s="749" t="s">
        <v>254</v>
      </c>
      <c r="H269" s="750">
        <v>9.59</v>
      </c>
    </row>
    <row r="270" spans="1:8" ht="30">
      <c r="A270" s="740">
        <v>8472</v>
      </c>
      <c r="B270" s="741" t="s">
        <v>782</v>
      </c>
      <c r="C270" s="466" t="s">
        <v>789</v>
      </c>
      <c r="D270" s="466" t="s">
        <v>790</v>
      </c>
      <c r="E270" s="741" t="s">
        <v>252</v>
      </c>
      <c r="F270" s="741" t="s">
        <v>786</v>
      </c>
      <c r="G270" s="741" t="s">
        <v>254</v>
      </c>
      <c r="H270" s="742">
        <v>9.0500000000000007</v>
      </c>
    </row>
    <row r="271" spans="1:8" ht="15">
      <c r="A271" s="733">
        <v>8473</v>
      </c>
      <c r="B271" s="734" t="s">
        <v>782</v>
      </c>
      <c r="C271" s="739"/>
      <c r="D271" s="739"/>
      <c r="E271" s="734" t="s">
        <v>791</v>
      </c>
      <c r="F271" s="734" t="s">
        <v>786</v>
      </c>
      <c r="G271" s="734" t="s">
        <v>254</v>
      </c>
      <c r="H271" s="735">
        <v>12.25</v>
      </c>
    </row>
    <row r="272" spans="1:8" ht="15">
      <c r="A272" s="736">
        <v>8474</v>
      </c>
      <c r="B272" s="737" t="s">
        <v>782</v>
      </c>
      <c r="C272" s="465"/>
      <c r="D272" s="465"/>
      <c r="E272" s="737" t="s">
        <v>613</v>
      </c>
      <c r="F272" s="737" t="s">
        <v>786</v>
      </c>
      <c r="G272" s="737" t="s">
        <v>254</v>
      </c>
      <c r="H272" s="738">
        <v>13.96</v>
      </c>
    </row>
    <row r="273" spans="1:8" ht="15">
      <c r="A273" s="733">
        <v>8475</v>
      </c>
      <c r="B273" s="734" t="s">
        <v>782</v>
      </c>
      <c r="C273" s="739"/>
      <c r="D273" s="739"/>
      <c r="E273" s="734" t="s">
        <v>792</v>
      </c>
      <c r="F273" s="734" t="s">
        <v>786</v>
      </c>
      <c r="G273" s="734" t="s">
        <v>254</v>
      </c>
      <c r="H273" s="735">
        <v>17.22</v>
      </c>
    </row>
    <row r="274" spans="1:8" ht="15">
      <c r="A274" s="736">
        <v>8476</v>
      </c>
      <c r="B274" s="737" t="s">
        <v>782</v>
      </c>
      <c r="C274" s="737" t="s">
        <v>793</v>
      </c>
      <c r="D274" s="737" t="s">
        <v>794</v>
      </c>
      <c r="E274" s="737" t="s">
        <v>592</v>
      </c>
      <c r="F274" s="737" t="s">
        <v>786</v>
      </c>
      <c r="G274" s="737" t="s">
        <v>254</v>
      </c>
      <c r="H274" s="738">
        <v>26.88</v>
      </c>
    </row>
    <row r="275" spans="1:8" ht="15">
      <c r="A275" s="733">
        <v>8477</v>
      </c>
      <c r="B275" s="734" t="s">
        <v>782</v>
      </c>
      <c r="C275" s="739"/>
      <c r="D275" s="739"/>
      <c r="E275" s="734" t="s">
        <v>795</v>
      </c>
      <c r="F275" s="734" t="s">
        <v>786</v>
      </c>
      <c r="G275" s="734" t="s">
        <v>254</v>
      </c>
      <c r="H275" s="735">
        <v>34.78</v>
      </c>
    </row>
    <row r="276" spans="1:8" ht="15">
      <c r="A276" s="736">
        <v>8478</v>
      </c>
      <c r="B276" s="737" t="s">
        <v>782</v>
      </c>
      <c r="C276" s="465"/>
      <c r="D276" s="465"/>
      <c r="E276" s="737" t="s">
        <v>595</v>
      </c>
      <c r="F276" s="737" t="s">
        <v>786</v>
      </c>
      <c r="G276" s="737" t="s">
        <v>254</v>
      </c>
      <c r="H276" s="738">
        <v>41.19</v>
      </c>
    </row>
    <row r="277" spans="1:8" ht="14.25" customHeight="1">
      <c r="A277" s="733">
        <v>8479</v>
      </c>
      <c r="B277" s="734" t="s">
        <v>782</v>
      </c>
      <c r="C277" s="739"/>
      <c r="D277" s="739"/>
      <c r="E277" s="734" t="s">
        <v>505</v>
      </c>
      <c r="F277" s="734" t="s">
        <v>786</v>
      </c>
      <c r="G277" s="734" t="s">
        <v>254</v>
      </c>
      <c r="H277" s="735">
        <v>51.5</v>
      </c>
    </row>
    <row r="278" spans="1:8" ht="14.25" customHeight="1">
      <c r="A278" s="736">
        <v>8480</v>
      </c>
      <c r="B278" s="737" t="s">
        <v>782</v>
      </c>
      <c r="C278" s="465"/>
      <c r="D278" s="465"/>
      <c r="E278" s="737" t="s">
        <v>745</v>
      </c>
      <c r="F278" s="737" t="s">
        <v>796</v>
      </c>
      <c r="G278" s="737" t="s">
        <v>254</v>
      </c>
      <c r="H278" s="738">
        <v>69.290000000000006</v>
      </c>
    </row>
    <row r="279" spans="1:8" ht="30">
      <c r="A279" s="733">
        <v>8481</v>
      </c>
      <c r="B279" s="734" t="s">
        <v>782</v>
      </c>
      <c r="C279" s="739"/>
      <c r="D279" s="739"/>
      <c r="E279" s="734" t="s">
        <v>354</v>
      </c>
      <c r="F279" s="734" t="s">
        <v>796</v>
      </c>
      <c r="G279" s="734" t="s">
        <v>254</v>
      </c>
      <c r="H279" s="735">
        <v>82.8</v>
      </c>
    </row>
    <row r="280" spans="1:8" ht="30">
      <c r="A280" s="736">
        <v>8482</v>
      </c>
      <c r="B280" s="737" t="s">
        <v>782</v>
      </c>
      <c r="C280" s="465"/>
      <c r="D280" s="465"/>
      <c r="E280" s="737" t="s">
        <v>797</v>
      </c>
      <c r="F280" s="737" t="s">
        <v>796</v>
      </c>
      <c r="G280" s="737" t="s">
        <v>254</v>
      </c>
      <c r="H280" s="738">
        <v>100.4</v>
      </c>
    </row>
    <row r="281" spans="1:8" ht="30">
      <c r="A281" s="733">
        <v>8483</v>
      </c>
      <c r="B281" s="734" t="s">
        <v>782</v>
      </c>
      <c r="C281" s="739"/>
      <c r="D281" s="739"/>
      <c r="E281" s="734" t="s">
        <v>268</v>
      </c>
      <c r="F281" s="734" t="s">
        <v>796</v>
      </c>
      <c r="G281" s="734" t="s">
        <v>254</v>
      </c>
      <c r="H281" s="735">
        <v>118.85</v>
      </c>
    </row>
    <row r="282" spans="1:8" ht="30">
      <c r="A282" s="736">
        <v>8484</v>
      </c>
      <c r="B282" s="737" t="s">
        <v>782</v>
      </c>
      <c r="C282" s="465"/>
      <c r="D282" s="465"/>
      <c r="E282" s="737" t="s">
        <v>798</v>
      </c>
      <c r="F282" s="737" t="s">
        <v>796</v>
      </c>
      <c r="G282" s="737" t="s">
        <v>254</v>
      </c>
      <c r="H282" s="738">
        <v>138.44</v>
      </c>
    </row>
    <row r="283" spans="1:8" ht="15">
      <c r="A283" s="768" t="s">
        <v>799</v>
      </c>
      <c r="B283" s="734" t="s">
        <v>782</v>
      </c>
      <c r="C283" s="734" t="s">
        <v>800</v>
      </c>
      <c r="D283" s="739"/>
      <c r="E283" s="763">
        <v>600</v>
      </c>
      <c r="F283" s="739"/>
      <c r="G283" s="734" t="s">
        <v>254</v>
      </c>
      <c r="H283" s="735">
        <v>142.65</v>
      </c>
    </row>
    <row r="284" spans="1:8" ht="30">
      <c r="A284" s="736">
        <v>8485</v>
      </c>
      <c r="B284" s="737" t="s">
        <v>782</v>
      </c>
      <c r="C284" s="465"/>
      <c r="D284" s="465"/>
      <c r="E284" s="737" t="s">
        <v>579</v>
      </c>
      <c r="F284" s="737" t="s">
        <v>796</v>
      </c>
      <c r="G284" s="737" t="s">
        <v>254</v>
      </c>
      <c r="H284" s="738">
        <v>157.05000000000001</v>
      </c>
    </row>
    <row r="285" spans="1:8" ht="15">
      <c r="A285" s="768" t="s">
        <v>801</v>
      </c>
      <c r="B285" s="734" t="s">
        <v>782</v>
      </c>
      <c r="C285" s="739"/>
      <c r="D285" s="739"/>
      <c r="E285" s="763">
        <v>746</v>
      </c>
      <c r="F285" s="739"/>
      <c r="G285" s="734" t="s">
        <v>254</v>
      </c>
      <c r="H285" s="735">
        <v>177.36</v>
      </c>
    </row>
    <row r="286" spans="1:8" ht="15">
      <c r="A286" s="761" t="s">
        <v>802</v>
      </c>
      <c r="B286" s="737" t="s">
        <v>782</v>
      </c>
      <c r="C286" s="465"/>
      <c r="D286" s="465"/>
      <c r="E286" s="760">
        <v>905</v>
      </c>
      <c r="F286" s="465"/>
      <c r="G286" s="737" t="s">
        <v>254</v>
      </c>
      <c r="H286" s="738">
        <v>215.6</v>
      </c>
    </row>
    <row r="287" spans="1:8" ht="15">
      <c r="A287" s="768" t="s">
        <v>803</v>
      </c>
      <c r="B287" s="734" t="s">
        <v>782</v>
      </c>
      <c r="C287" s="739"/>
      <c r="D287" s="734" t="s">
        <v>804</v>
      </c>
      <c r="E287" s="763">
        <v>1000</v>
      </c>
      <c r="F287" s="739"/>
      <c r="G287" s="734" t="s">
        <v>254</v>
      </c>
      <c r="H287" s="735">
        <v>360</v>
      </c>
    </row>
    <row r="288" spans="1:8" ht="15">
      <c r="A288" s="761" t="s">
        <v>805</v>
      </c>
      <c r="B288" s="737" t="s">
        <v>782</v>
      </c>
      <c r="C288" s="737" t="s">
        <v>806</v>
      </c>
      <c r="D288" s="465"/>
      <c r="E288" s="760">
        <v>2250</v>
      </c>
      <c r="F288" s="465"/>
      <c r="G288" s="737" t="s">
        <v>254</v>
      </c>
      <c r="H288" s="738">
        <v>775</v>
      </c>
    </row>
    <row r="289" spans="1:8" ht="15">
      <c r="A289" s="768" t="s">
        <v>807</v>
      </c>
      <c r="B289" s="734" t="s">
        <v>782</v>
      </c>
      <c r="C289" s="739"/>
      <c r="D289" s="734" t="s">
        <v>808</v>
      </c>
      <c r="E289" s="763">
        <v>2500</v>
      </c>
      <c r="F289" s="739"/>
      <c r="G289" s="734" t="s">
        <v>254</v>
      </c>
      <c r="H289" s="735">
        <v>780</v>
      </c>
    </row>
    <row r="290" spans="1:8" ht="45">
      <c r="A290" s="758" t="s">
        <v>809</v>
      </c>
      <c r="B290" s="466" t="s">
        <v>810</v>
      </c>
      <c r="C290" s="468" t="s">
        <v>811</v>
      </c>
      <c r="D290" s="737" t="s">
        <v>812</v>
      </c>
      <c r="E290" s="757">
        <v>5444</v>
      </c>
      <c r="F290" s="737" t="s">
        <v>813</v>
      </c>
      <c r="G290" s="752" t="s">
        <v>254</v>
      </c>
      <c r="H290" s="770">
        <v>1285</v>
      </c>
    </row>
    <row r="291" spans="1:8" ht="75">
      <c r="A291" s="743">
        <v>8486</v>
      </c>
      <c r="B291" s="734" t="s">
        <v>814</v>
      </c>
      <c r="C291" s="734" t="s">
        <v>815</v>
      </c>
      <c r="D291" s="746" t="s">
        <v>429</v>
      </c>
      <c r="E291" s="745"/>
      <c r="F291" s="745" t="s">
        <v>816</v>
      </c>
      <c r="G291" s="746" t="s">
        <v>254</v>
      </c>
      <c r="H291" s="747">
        <v>12.05</v>
      </c>
    </row>
    <row r="292" spans="1:8" ht="60">
      <c r="A292" s="751">
        <v>8487</v>
      </c>
      <c r="B292" s="737" t="s">
        <v>814</v>
      </c>
      <c r="C292" s="737" t="s">
        <v>815</v>
      </c>
      <c r="D292" s="752" t="s">
        <v>817</v>
      </c>
      <c r="E292" s="466"/>
      <c r="F292" s="466" t="s">
        <v>818</v>
      </c>
      <c r="G292" s="752" t="s">
        <v>254</v>
      </c>
      <c r="H292" s="753">
        <v>20.95</v>
      </c>
    </row>
    <row r="293" spans="1:8" ht="75">
      <c r="A293" s="748">
        <v>8488</v>
      </c>
      <c r="B293" s="734" t="s">
        <v>814</v>
      </c>
      <c r="C293" s="734" t="s">
        <v>815</v>
      </c>
      <c r="D293" s="749" t="s">
        <v>819</v>
      </c>
      <c r="E293" s="745"/>
      <c r="F293" s="745" t="s">
        <v>816</v>
      </c>
      <c r="G293" s="749" t="s">
        <v>254</v>
      </c>
      <c r="H293" s="750">
        <v>38.85</v>
      </c>
    </row>
    <row r="294" spans="1:8" ht="90">
      <c r="A294" s="751">
        <v>8489</v>
      </c>
      <c r="B294" s="741" t="s">
        <v>814</v>
      </c>
      <c r="C294" s="741" t="s">
        <v>820</v>
      </c>
      <c r="D294" s="752" t="s">
        <v>821</v>
      </c>
      <c r="E294" s="466"/>
      <c r="F294" s="466" t="s">
        <v>822</v>
      </c>
      <c r="G294" s="752" t="s">
        <v>254</v>
      </c>
      <c r="H294" s="753">
        <v>39.1</v>
      </c>
    </row>
    <row r="295" spans="1:8" ht="45">
      <c r="A295" s="748">
        <v>8490</v>
      </c>
      <c r="B295" s="745" t="s">
        <v>823</v>
      </c>
      <c r="C295" s="745" t="s">
        <v>824</v>
      </c>
      <c r="D295" s="749" t="s">
        <v>825</v>
      </c>
      <c r="E295" s="749" t="s">
        <v>791</v>
      </c>
      <c r="F295" s="745" t="s">
        <v>826</v>
      </c>
      <c r="G295" s="749" t="s">
        <v>254</v>
      </c>
      <c r="H295" s="750">
        <v>9.15</v>
      </c>
    </row>
    <row r="296" spans="1:8" ht="45">
      <c r="A296" s="740">
        <v>8491</v>
      </c>
      <c r="B296" s="466" t="s">
        <v>823</v>
      </c>
      <c r="C296" s="466" t="s">
        <v>824</v>
      </c>
      <c r="D296" s="741" t="s">
        <v>827</v>
      </c>
      <c r="E296" s="741" t="s">
        <v>256</v>
      </c>
      <c r="F296" s="466" t="s">
        <v>826</v>
      </c>
      <c r="G296" s="741" t="s">
        <v>254</v>
      </c>
      <c r="H296" s="742">
        <v>33.24</v>
      </c>
    </row>
    <row r="297" spans="1:8" ht="45">
      <c r="A297" s="748">
        <v>8492</v>
      </c>
      <c r="B297" s="745" t="s">
        <v>823</v>
      </c>
      <c r="C297" s="745" t="s">
        <v>824</v>
      </c>
      <c r="D297" s="749" t="s">
        <v>828</v>
      </c>
      <c r="E297" s="749" t="s">
        <v>258</v>
      </c>
      <c r="F297" s="745" t="s">
        <v>826</v>
      </c>
      <c r="G297" s="749" t="s">
        <v>254</v>
      </c>
      <c r="H297" s="750">
        <v>26.58</v>
      </c>
    </row>
    <row r="298" spans="1:8" ht="30">
      <c r="A298" s="740">
        <v>8493</v>
      </c>
      <c r="B298" s="466" t="s">
        <v>823</v>
      </c>
      <c r="C298" s="466" t="s">
        <v>824</v>
      </c>
      <c r="D298" s="741" t="s">
        <v>829</v>
      </c>
      <c r="E298" s="741" t="s">
        <v>830</v>
      </c>
      <c r="F298" s="466" t="s">
        <v>831</v>
      </c>
      <c r="G298" s="741" t="s">
        <v>254</v>
      </c>
      <c r="H298" s="742">
        <v>57.49</v>
      </c>
    </row>
    <row r="299" spans="1:8" ht="12.75" customHeight="1">
      <c r="A299" s="748">
        <v>8494</v>
      </c>
      <c r="B299" s="745" t="s">
        <v>823</v>
      </c>
      <c r="C299" s="745" t="s">
        <v>824</v>
      </c>
      <c r="D299" s="749" t="s">
        <v>832</v>
      </c>
      <c r="E299" s="749" t="s">
        <v>329</v>
      </c>
      <c r="F299" s="745" t="s">
        <v>831</v>
      </c>
      <c r="G299" s="749" t="s">
        <v>254</v>
      </c>
      <c r="H299" s="750">
        <v>74.930000000000007</v>
      </c>
    </row>
    <row r="300" spans="1:8" ht="30">
      <c r="A300" s="740">
        <v>8495</v>
      </c>
      <c r="B300" s="466" t="s">
        <v>833</v>
      </c>
      <c r="C300" s="466" t="s">
        <v>834</v>
      </c>
      <c r="D300" s="741" t="s">
        <v>835</v>
      </c>
      <c r="E300" s="741" t="s">
        <v>699</v>
      </c>
      <c r="F300" s="741" t="s">
        <v>836</v>
      </c>
      <c r="G300" s="741" t="s">
        <v>254</v>
      </c>
      <c r="H300" s="742">
        <v>30.13</v>
      </c>
    </row>
    <row r="301" spans="1:8" ht="30">
      <c r="A301" s="748">
        <v>8496</v>
      </c>
      <c r="B301" s="749" t="s">
        <v>837</v>
      </c>
      <c r="C301" s="749" t="s">
        <v>838</v>
      </c>
      <c r="D301" s="749" t="s">
        <v>839</v>
      </c>
      <c r="E301" s="754">
        <v>0</v>
      </c>
      <c r="F301" s="745" t="s">
        <v>840</v>
      </c>
      <c r="G301" s="749" t="s">
        <v>254</v>
      </c>
      <c r="H301" s="750">
        <v>20.8</v>
      </c>
    </row>
    <row r="302" spans="1:8" ht="30">
      <c r="A302" s="740">
        <v>8497</v>
      </c>
      <c r="B302" s="741" t="s">
        <v>837</v>
      </c>
      <c r="C302" s="741" t="s">
        <v>838</v>
      </c>
      <c r="D302" s="741" t="s">
        <v>841</v>
      </c>
      <c r="E302" s="765">
        <v>0</v>
      </c>
      <c r="F302" s="466" t="s">
        <v>840</v>
      </c>
      <c r="G302" s="741" t="s">
        <v>254</v>
      </c>
      <c r="H302" s="742">
        <v>29.28</v>
      </c>
    </row>
    <row r="303" spans="1:8" ht="30">
      <c r="A303" s="748">
        <v>8498</v>
      </c>
      <c r="B303" s="749" t="s">
        <v>837</v>
      </c>
      <c r="C303" s="749" t="s">
        <v>838</v>
      </c>
      <c r="D303" s="749" t="s">
        <v>842</v>
      </c>
      <c r="E303" s="754">
        <v>0</v>
      </c>
      <c r="F303" s="745" t="s">
        <v>840</v>
      </c>
      <c r="G303" s="749" t="s">
        <v>254</v>
      </c>
      <c r="H303" s="750">
        <v>45.07</v>
      </c>
    </row>
    <row r="304" spans="1:8" ht="15">
      <c r="A304" s="740">
        <v>8500</v>
      </c>
      <c r="B304" s="741" t="s">
        <v>843</v>
      </c>
      <c r="C304" s="741" t="s">
        <v>838</v>
      </c>
      <c r="D304" s="741" t="s">
        <v>844</v>
      </c>
      <c r="E304" s="741" t="s">
        <v>699</v>
      </c>
      <c r="F304" s="468"/>
      <c r="G304" s="741" t="s">
        <v>254</v>
      </c>
      <c r="H304" s="742">
        <v>59.49</v>
      </c>
    </row>
    <row r="305" spans="1:8" ht="15">
      <c r="A305" s="748">
        <v>8501</v>
      </c>
      <c r="B305" s="749" t="s">
        <v>843</v>
      </c>
      <c r="C305" s="749" t="s">
        <v>838</v>
      </c>
      <c r="D305" s="749" t="s">
        <v>845</v>
      </c>
      <c r="E305" s="749" t="s">
        <v>270</v>
      </c>
      <c r="F305" s="744"/>
      <c r="G305" s="749" t="s">
        <v>254</v>
      </c>
      <c r="H305" s="750">
        <v>98.07</v>
      </c>
    </row>
    <row r="306" spans="1:8" ht="15">
      <c r="A306" s="740">
        <v>8502</v>
      </c>
      <c r="B306" s="741" t="s">
        <v>843</v>
      </c>
      <c r="C306" s="741" t="s">
        <v>838</v>
      </c>
      <c r="D306" s="741" t="s">
        <v>846</v>
      </c>
      <c r="E306" s="741" t="s">
        <v>505</v>
      </c>
      <c r="F306" s="468"/>
      <c r="G306" s="741" t="s">
        <v>254</v>
      </c>
      <c r="H306" s="742">
        <v>141.88999999999999</v>
      </c>
    </row>
    <row r="307" spans="1:8" ht="15">
      <c r="A307" s="748">
        <v>8503</v>
      </c>
      <c r="B307" s="749" t="s">
        <v>843</v>
      </c>
      <c r="C307" s="749" t="s">
        <v>838</v>
      </c>
      <c r="D307" s="749" t="s">
        <v>847</v>
      </c>
      <c r="E307" s="749" t="s">
        <v>459</v>
      </c>
      <c r="F307" s="744"/>
      <c r="G307" s="749" t="s">
        <v>254</v>
      </c>
      <c r="H307" s="750">
        <v>198.29</v>
      </c>
    </row>
    <row r="308" spans="1:8" ht="15">
      <c r="A308" s="740">
        <v>8504</v>
      </c>
      <c r="B308" s="741" t="s">
        <v>848</v>
      </c>
      <c r="C308" s="741" t="s">
        <v>838</v>
      </c>
      <c r="D308" s="741" t="s">
        <v>849</v>
      </c>
      <c r="E308" s="741" t="s">
        <v>354</v>
      </c>
      <c r="F308" s="468"/>
      <c r="G308" s="741" t="s">
        <v>254</v>
      </c>
      <c r="H308" s="742">
        <v>232.88</v>
      </c>
    </row>
    <row r="309" spans="1:8" ht="15">
      <c r="A309" s="733">
        <v>8510</v>
      </c>
      <c r="B309" s="734" t="s">
        <v>850</v>
      </c>
      <c r="C309" s="734" t="s">
        <v>851</v>
      </c>
      <c r="D309" s="734" t="s">
        <v>852</v>
      </c>
      <c r="E309" s="734" t="s">
        <v>853</v>
      </c>
      <c r="F309" s="739"/>
      <c r="G309" s="734" t="s">
        <v>254</v>
      </c>
      <c r="H309" s="735">
        <v>7.29</v>
      </c>
    </row>
    <row r="310" spans="1:8" ht="15">
      <c r="A310" s="736">
        <v>8511</v>
      </c>
      <c r="B310" s="737" t="s">
        <v>850</v>
      </c>
      <c r="C310" s="737" t="s">
        <v>851</v>
      </c>
      <c r="D310" s="737" t="s">
        <v>854</v>
      </c>
      <c r="E310" s="737" t="s">
        <v>455</v>
      </c>
      <c r="F310" s="465"/>
      <c r="G310" s="737" t="s">
        <v>254</v>
      </c>
      <c r="H310" s="738">
        <v>11.63</v>
      </c>
    </row>
    <row r="311" spans="1:8" ht="15">
      <c r="A311" s="733">
        <v>8512</v>
      </c>
      <c r="B311" s="734" t="s">
        <v>850</v>
      </c>
      <c r="C311" s="734" t="s">
        <v>851</v>
      </c>
      <c r="D311" s="734" t="s">
        <v>588</v>
      </c>
      <c r="E311" s="734" t="s">
        <v>501</v>
      </c>
      <c r="F311" s="739"/>
      <c r="G311" s="734" t="s">
        <v>254</v>
      </c>
      <c r="H311" s="735">
        <v>24.18</v>
      </c>
    </row>
    <row r="312" spans="1:8" ht="15">
      <c r="A312" s="736">
        <v>8513</v>
      </c>
      <c r="B312" s="737" t="s">
        <v>855</v>
      </c>
      <c r="C312" s="737" t="s">
        <v>851</v>
      </c>
      <c r="D312" s="465"/>
      <c r="E312" s="737" t="s">
        <v>296</v>
      </c>
      <c r="F312" s="465"/>
      <c r="G312" s="737" t="s">
        <v>254</v>
      </c>
      <c r="H312" s="738">
        <v>41.98</v>
      </c>
    </row>
    <row r="313" spans="1:8" ht="15">
      <c r="A313" s="733">
        <v>8514</v>
      </c>
      <c r="B313" s="734" t="s">
        <v>855</v>
      </c>
      <c r="C313" s="734" t="s">
        <v>851</v>
      </c>
      <c r="D313" s="739"/>
      <c r="E313" s="734" t="s">
        <v>505</v>
      </c>
      <c r="F313" s="739"/>
      <c r="G313" s="734" t="s">
        <v>254</v>
      </c>
      <c r="H313" s="735">
        <v>94.55</v>
      </c>
    </row>
    <row r="314" spans="1:8" ht="15">
      <c r="A314" s="736">
        <v>8517</v>
      </c>
      <c r="B314" s="737" t="s">
        <v>856</v>
      </c>
      <c r="C314" s="737" t="s">
        <v>857</v>
      </c>
      <c r="D314" s="737" t="s">
        <v>858</v>
      </c>
      <c r="E314" s="760">
        <v>0</v>
      </c>
      <c r="F314" s="737" t="s">
        <v>859</v>
      </c>
      <c r="G314" s="737" t="s">
        <v>254</v>
      </c>
      <c r="H314" s="738">
        <v>1.71</v>
      </c>
    </row>
    <row r="315" spans="1:8" ht="15">
      <c r="A315" s="733">
        <v>8518</v>
      </c>
      <c r="B315" s="734" t="s">
        <v>860</v>
      </c>
      <c r="C315" s="734" t="s">
        <v>857</v>
      </c>
      <c r="D315" s="734" t="s">
        <v>861</v>
      </c>
      <c r="E315" s="763">
        <v>0</v>
      </c>
      <c r="F315" s="734" t="s">
        <v>859</v>
      </c>
      <c r="G315" s="734" t="s">
        <v>254</v>
      </c>
      <c r="H315" s="735">
        <v>1.9</v>
      </c>
    </row>
    <row r="316" spans="1:8" ht="15">
      <c r="A316" s="736">
        <v>8521</v>
      </c>
      <c r="B316" s="737" t="s">
        <v>862</v>
      </c>
      <c r="C316" s="737" t="s">
        <v>863</v>
      </c>
      <c r="D316" s="737" t="s">
        <v>864</v>
      </c>
      <c r="E316" s="737" t="s">
        <v>865</v>
      </c>
      <c r="F316" s="465"/>
      <c r="G316" s="737" t="s">
        <v>254</v>
      </c>
      <c r="H316" s="738">
        <v>131.34</v>
      </c>
    </row>
    <row r="317" spans="1:8" ht="15">
      <c r="A317" s="733">
        <v>8522</v>
      </c>
      <c r="B317" s="734" t="s">
        <v>862</v>
      </c>
      <c r="C317" s="734" t="s">
        <v>863</v>
      </c>
      <c r="D317" s="734" t="s">
        <v>866</v>
      </c>
      <c r="E317" s="734" t="s">
        <v>867</v>
      </c>
      <c r="F317" s="739"/>
      <c r="G317" s="734" t="s">
        <v>254</v>
      </c>
      <c r="H317" s="735">
        <v>213.55</v>
      </c>
    </row>
    <row r="318" spans="1:8" ht="15">
      <c r="A318" s="736">
        <v>8523</v>
      </c>
      <c r="B318" s="737" t="s">
        <v>862</v>
      </c>
      <c r="C318" s="737" t="s">
        <v>863</v>
      </c>
      <c r="D318" s="737" t="s">
        <v>868</v>
      </c>
      <c r="E318" s="737" t="s">
        <v>268</v>
      </c>
      <c r="F318" s="465"/>
      <c r="G318" s="737" t="s">
        <v>254</v>
      </c>
      <c r="H318" s="738">
        <v>275.45</v>
      </c>
    </row>
    <row r="319" spans="1:8" ht="15">
      <c r="A319" s="733">
        <v>8524</v>
      </c>
      <c r="B319" s="734" t="s">
        <v>862</v>
      </c>
      <c r="C319" s="734" t="s">
        <v>863</v>
      </c>
      <c r="D319" s="734" t="s">
        <v>869</v>
      </c>
      <c r="E319" s="734" t="s">
        <v>870</v>
      </c>
      <c r="F319" s="739"/>
      <c r="G319" s="734" t="s">
        <v>254</v>
      </c>
      <c r="H319" s="735">
        <v>327.93</v>
      </c>
    </row>
    <row r="320" spans="1:8" ht="30">
      <c r="A320" s="740">
        <v>8540</v>
      </c>
      <c r="B320" s="741" t="s">
        <v>871</v>
      </c>
      <c r="C320" s="466" t="s">
        <v>872</v>
      </c>
      <c r="D320" s="741" t="s">
        <v>873</v>
      </c>
      <c r="E320" s="741" t="s">
        <v>874</v>
      </c>
      <c r="F320" s="468"/>
      <c r="G320" s="741" t="s">
        <v>254</v>
      </c>
      <c r="H320" s="742">
        <v>26.04</v>
      </c>
    </row>
    <row r="321" spans="1:8" ht="30">
      <c r="A321" s="748">
        <v>8541</v>
      </c>
      <c r="B321" s="749" t="s">
        <v>871</v>
      </c>
      <c r="C321" s="745" t="s">
        <v>872</v>
      </c>
      <c r="D321" s="749" t="s">
        <v>875</v>
      </c>
      <c r="E321" s="749" t="s">
        <v>876</v>
      </c>
      <c r="F321" s="744"/>
      <c r="G321" s="749" t="s">
        <v>254</v>
      </c>
      <c r="H321" s="750">
        <v>31.16</v>
      </c>
    </row>
    <row r="322" spans="1:8" ht="30">
      <c r="A322" s="740">
        <v>8542</v>
      </c>
      <c r="B322" s="741" t="s">
        <v>871</v>
      </c>
      <c r="C322" s="466" t="s">
        <v>872</v>
      </c>
      <c r="D322" s="741" t="s">
        <v>877</v>
      </c>
      <c r="E322" s="741" t="s">
        <v>878</v>
      </c>
      <c r="F322" s="468"/>
      <c r="G322" s="741" t="s">
        <v>254</v>
      </c>
      <c r="H322" s="742">
        <v>36.76</v>
      </c>
    </row>
    <row r="323" spans="1:8" ht="30">
      <c r="A323" s="743">
        <v>8549</v>
      </c>
      <c r="B323" s="734" t="s">
        <v>879</v>
      </c>
      <c r="C323" s="745" t="s">
        <v>880</v>
      </c>
      <c r="D323" s="746" t="s">
        <v>881</v>
      </c>
      <c r="E323" s="756">
        <v>260</v>
      </c>
      <c r="F323" s="746" t="s">
        <v>882</v>
      </c>
      <c r="G323" s="746" t="s">
        <v>254</v>
      </c>
      <c r="H323" s="747">
        <v>25</v>
      </c>
    </row>
    <row r="324" spans="1:8" ht="30">
      <c r="A324" s="740">
        <v>8550</v>
      </c>
      <c r="B324" s="466" t="s">
        <v>883</v>
      </c>
      <c r="C324" s="741" t="s">
        <v>559</v>
      </c>
      <c r="D324" s="741" t="s">
        <v>884</v>
      </c>
      <c r="E324" s="741" t="s">
        <v>530</v>
      </c>
      <c r="F324" s="741" t="s">
        <v>885</v>
      </c>
      <c r="G324" s="741" t="s">
        <v>254</v>
      </c>
      <c r="H324" s="742">
        <v>33.74</v>
      </c>
    </row>
    <row r="325" spans="1:8" ht="30">
      <c r="A325" s="748">
        <v>8551</v>
      </c>
      <c r="B325" s="745" t="s">
        <v>883</v>
      </c>
      <c r="C325" s="749" t="s">
        <v>559</v>
      </c>
      <c r="D325" s="749" t="s">
        <v>886</v>
      </c>
      <c r="E325" s="749" t="s">
        <v>505</v>
      </c>
      <c r="F325" s="749" t="s">
        <v>885</v>
      </c>
      <c r="G325" s="749" t="s">
        <v>254</v>
      </c>
      <c r="H325" s="750">
        <v>90.01</v>
      </c>
    </row>
    <row r="326" spans="1:8" ht="30">
      <c r="A326" s="740">
        <v>8552</v>
      </c>
      <c r="B326" s="466" t="s">
        <v>883</v>
      </c>
      <c r="C326" s="741" t="s">
        <v>559</v>
      </c>
      <c r="D326" s="741" t="s">
        <v>887</v>
      </c>
      <c r="E326" s="741" t="s">
        <v>888</v>
      </c>
      <c r="F326" s="741" t="s">
        <v>885</v>
      </c>
      <c r="G326" s="741" t="s">
        <v>254</v>
      </c>
      <c r="H326" s="742">
        <v>135.34</v>
      </c>
    </row>
    <row r="327" spans="1:8" ht="30">
      <c r="A327" s="748">
        <v>8553</v>
      </c>
      <c r="B327" s="745" t="s">
        <v>883</v>
      </c>
      <c r="C327" s="749" t="s">
        <v>559</v>
      </c>
      <c r="D327" s="749" t="s">
        <v>889</v>
      </c>
      <c r="E327" s="749" t="s">
        <v>535</v>
      </c>
      <c r="F327" s="749" t="s">
        <v>885</v>
      </c>
      <c r="G327" s="749" t="s">
        <v>254</v>
      </c>
      <c r="H327" s="750">
        <v>147.02000000000001</v>
      </c>
    </row>
    <row r="328" spans="1:8" ht="30">
      <c r="A328" s="740">
        <v>8558</v>
      </c>
      <c r="B328" s="466" t="s">
        <v>890</v>
      </c>
      <c r="C328" s="741" t="s">
        <v>891</v>
      </c>
      <c r="D328" s="741" t="s">
        <v>892</v>
      </c>
      <c r="E328" s="741" t="s">
        <v>276</v>
      </c>
      <c r="F328" s="468"/>
      <c r="G328" s="741" t="s">
        <v>254</v>
      </c>
      <c r="H328" s="742">
        <v>3.01</v>
      </c>
    </row>
    <row r="329" spans="1:8" ht="30">
      <c r="A329" s="748">
        <v>8559</v>
      </c>
      <c r="B329" s="745" t="s">
        <v>890</v>
      </c>
      <c r="C329" s="749" t="s">
        <v>891</v>
      </c>
      <c r="D329" s="749" t="s">
        <v>893</v>
      </c>
      <c r="E329" s="749" t="s">
        <v>791</v>
      </c>
      <c r="F329" s="744"/>
      <c r="G329" s="749" t="s">
        <v>254</v>
      </c>
      <c r="H329" s="750">
        <v>14.67</v>
      </c>
    </row>
    <row r="330" spans="1:8" ht="45">
      <c r="A330" s="758" t="s">
        <v>894</v>
      </c>
      <c r="B330" s="752" t="s">
        <v>895</v>
      </c>
      <c r="C330" s="737" t="s">
        <v>896</v>
      </c>
      <c r="D330" s="466" t="s">
        <v>897</v>
      </c>
      <c r="E330" s="752" t="s">
        <v>898</v>
      </c>
      <c r="F330" s="466"/>
      <c r="G330" s="752" t="s">
        <v>254</v>
      </c>
      <c r="H330" s="753">
        <v>184</v>
      </c>
    </row>
    <row r="331" spans="1:8" ht="15">
      <c r="A331" s="733">
        <v>8560</v>
      </c>
      <c r="B331" s="734" t="s">
        <v>899</v>
      </c>
      <c r="C331" s="734" t="s">
        <v>559</v>
      </c>
      <c r="D331" s="734" t="s">
        <v>900</v>
      </c>
      <c r="E331" s="734" t="s">
        <v>535</v>
      </c>
      <c r="F331" s="739"/>
      <c r="G331" s="734" t="s">
        <v>254</v>
      </c>
      <c r="H331" s="735">
        <v>232.52</v>
      </c>
    </row>
    <row r="332" spans="1:8" ht="15">
      <c r="A332" s="736">
        <v>8561</v>
      </c>
      <c r="B332" s="737" t="s">
        <v>899</v>
      </c>
      <c r="C332" s="737" t="s">
        <v>559</v>
      </c>
      <c r="D332" s="737" t="s">
        <v>901</v>
      </c>
      <c r="E332" s="737" t="s">
        <v>268</v>
      </c>
      <c r="F332" s="465"/>
      <c r="G332" s="737" t="s">
        <v>254</v>
      </c>
      <c r="H332" s="738">
        <v>251.98</v>
      </c>
    </row>
    <row r="333" spans="1:8" ht="30">
      <c r="A333" s="759" t="s">
        <v>902</v>
      </c>
      <c r="B333" s="749" t="s">
        <v>899</v>
      </c>
      <c r="C333" s="745" t="s">
        <v>903</v>
      </c>
      <c r="D333" s="744"/>
      <c r="E333" s="754">
        <v>428</v>
      </c>
      <c r="F333" s="744"/>
      <c r="G333" s="749" t="s">
        <v>254</v>
      </c>
      <c r="H333" s="750">
        <v>260</v>
      </c>
    </row>
    <row r="334" spans="1:8" ht="30">
      <c r="A334" s="755" t="s">
        <v>904</v>
      </c>
      <c r="B334" s="741" t="s">
        <v>899</v>
      </c>
      <c r="C334" s="466" t="s">
        <v>905</v>
      </c>
      <c r="D334" s="466" t="s">
        <v>906</v>
      </c>
      <c r="E334" s="765">
        <v>420</v>
      </c>
      <c r="F334" s="468"/>
      <c r="G334" s="741" t="s">
        <v>254</v>
      </c>
      <c r="H334" s="742">
        <v>266</v>
      </c>
    </row>
    <row r="335" spans="1:8" ht="15">
      <c r="A335" s="733">
        <v>8562</v>
      </c>
      <c r="B335" s="734" t="s">
        <v>899</v>
      </c>
      <c r="C335" s="734" t="s">
        <v>559</v>
      </c>
      <c r="D335" s="734" t="s">
        <v>907</v>
      </c>
      <c r="E335" s="734" t="s">
        <v>908</v>
      </c>
      <c r="F335" s="739"/>
      <c r="G335" s="734" t="s">
        <v>254</v>
      </c>
      <c r="H335" s="735">
        <v>278.68</v>
      </c>
    </row>
    <row r="336" spans="1:8" ht="45">
      <c r="A336" s="740">
        <v>8563</v>
      </c>
      <c r="B336" s="741" t="s">
        <v>909</v>
      </c>
      <c r="C336" s="741" t="s">
        <v>910</v>
      </c>
      <c r="D336" s="466" t="s">
        <v>911</v>
      </c>
      <c r="E336" s="765">
        <v>428</v>
      </c>
      <c r="F336" s="741" t="s">
        <v>912</v>
      </c>
      <c r="G336" s="741" t="s">
        <v>254</v>
      </c>
      <c r="H336" s="742">
        <v>263.64</v>
      </c>
    </row>
    <row r="337" spans="1:8" ht="30">
      <c r="A337" s="748">
        <v>8564</v>
      </c>
      <c r="B337" s="749" t="s">
        <v>913</v>
      </c>
      <c r="C337" s="749" t="s">
        <v>914</v>
      </c>
      <c r="D337" s="749" t="s">
        <v>915</v>
      </c>
      <c r="E337" s="754">
        <v>350</v>
      </c>
      <c r="F337" s="745" t="s">
        <v>916</v>
      </c>
      <c r="G337" s="749" t="s">
        <v>254</v>
      </c>
      <c r="H337" s="750">
        <v>214.97</v>
      </c>
    </row>
    <row r="338" spans="1:8" ht="15">
      <c r="A338" s="736">
        <v>8565</v>
      </c>
      <c r="B338" s="737" t="s">
        <v>917</v>
      </c>
      <c r="C338" s="737" t="s">
        <v>918</v>
      </c>
      <c r="D338" s="465"/>
      <c r="E338" s="760">
        <v>420</v>
      </c>
      <c r="F338" s="737" t="s">
        <v>919</v>
      </c>
      <c r="G338" s="737" t="s">
        <v>254</v>
      </c>
      <c r="H338" s="738">
        <v>232.21</v>
      </c>
    </row>
    <row r="339" spans="1:8" ht="45">
      <c r="A339" s="748">
        <v>8569</v>
      </c>
      <c r="B339" s="749" t="s">
        <v>920</v>
      </c>
      <c r="C339" s="749" t="s">
        <v>921</v>
      </c>
      <c r="D339" s="749" t="s">
        <v>922</v>
      </c>
      <c r="E339" s="766">
        <v>5.5</v>
      </c>
      <c r="F339" s="745" t="s">
        <v>923</v>
      </c>
      <c r="G339" s="749" t="s">
        <v>254</v>
      </c>
      <c r="H339" s="750">
        <v>3.59</v>
      </c>
    </row>
    <row r="340" spans="1:8" ht="30">
      <c r="A340" s="751">
        <v>8570</v>
      </c>
      <c r="B340" s="752" t="s">
        <v>924</v>
      </c>
      <c r="C340" s="737" t="s">
        <v>925</v>
      </c>
      <c r="D340" s="752" t="s">
        <v>573</v>
      </c>
      <c r="E340" s="752" t="s">
        <v>792</v>
      </c>
      <c r="F340" s="466" t="s">
        <v>926</v>
      </c>
      <c r="G340" s="752" t="s">
        <v>254</v>
      </c>
      <c r="H340" s="753">
        <v>22.97</v>
      </c>
    </row>
    <row r="341" spans="1:8" ht="45">
      <c r="A341" s="743">
        <v>8571</v>
      </c>
      <c r="B341" s="746" t="s">
        <v>924</v>
      </c>
      <c r="C341" s="734" t="s">
        <v>925</v>
      </c>
      <c r="D341" s="746" t="s">
        <v>675</v>
      </c>
      <c r="E341" s="746" t="s">
        <v>927</v>
      </c>
      <c r="F341" s="745" t="s">
        <v>928</v>
      </c>
      <c r="G341" s="746" t="s">
        <v>254</v>
      </c>
      <c r="H341" s="747">
        <v>30.36</v>
      </c>
    </row>
    <row r="342" spans="1:8" ht="30">
      <c r="A342" s="751">
        <v>8572</v>
      </c>
      <c r="B342" s="752" t="s">
        <v>924</v>
      </c>
      <c r="C342" s="737" t="s">
        <v>925</v>
      </c>
      <c r="D342" s="752" t="s">
        <v>575</v>
      </c>
      <c r="E342" s="752" t="s">
        <v>795</v>
      </c>
      <c r="F342" s="466" t="s">
        <v>926</v>
      </c>
      <c r="G342" s="752" t="s">
        <v>254</v>
      </c>
      <c r="H342" s="753">
        <v>43.91</v>
      </c>
    </row>
    <row r="343" spans="1:8" ht="45">
      <c r="A343" s="743">
        <v>8573</v>
      </c>
      <c r="B343" s="746" t="s">
        <v>924</v>
      </c>
      <c r="C343" s="734" t="s">
        <v>925</v>
      </c>
      <c r="D343" s="746" t="s">
        <v>929</v>
      </c>
      <c r="E343" s="746" t="s">
        <v>930</v>
      </c>
      <c r="F343" s="745" t="s">
        <v>928</v>
      </c>
      <c r="G343" s="746" t="s">
        <v>254</v>
      </c>
      <c r="H343" s="747">
        <v>52.69</v>
      </c>
    </row>
    <row r="344" spans="1:8" ht="60">
      <c r="A344" s="751">
        <v>8580</v>
      </c>
      <c r="B344" s="752" t="s">
        <v>931</v>
      </c>
      <c r="C344" s="466" t="s">
        <v>932</v>
      </c>
      <c r="D344" s="752" t="s">
        <v>933</v>
      </c>
      <c r="E344" s="757">
        <v>16</v>
      </c>
      <c r="F344" s="466" t="s">
        <v>934</v>
      </c>
      <c r="G344" s="752" t="s">
        <v>254</v>
      </c>
      <c r="H344" s="753">
        <v>18.399999999999999</v>
      </c>
    </row>
    <row r="345" spans="1:8" ht="75">
      <c r="A345" s="743">
        <v>8581</v>
      </c>
      <c r="B345" s="746" t="s">
        <v>931</v>
      </c>
      <c r="C345" s="749" t="s">
        <v>935</v>
      </c>
      <c r="D345" s="746" t="s">
        <v>936</v>
      </c>
      <c r="E345" s="756">
        <v>38</v>
      </c>
      <c r="F345" s="734" t="s">
        <v>937</v>
      </c>
      <c r="G345" s="746" t="s">
        <v>254</v>
      </c>
      <c r="H345" s="747">
        <v>27.35</v>
      </c>
    </row>
    <row r="346" spans="1:8" ht="75">
      <c r="A346" s="751">
        <v>8582</v>
      </c>
      <c r="B346" s="752" t="s">
        <v>931</v>
      </c>
      <c r="C346" s="741" t="s">
        <v>938</v>
      </c>
      <c r="D346" s="752" t="s">
        <v>939</v>
      </c>
      <c r="E346" s="466"/>
      <c r="F346" s="737" t="s">
        <v>937</v>
      </c>
      <c r="G346" s="752" t="s">
        <v>254</v>
      </c>
      <c r="H346" s="753">
        <v>39.340000000000003</v>
      </c>
    </row>
    <row r="347" spans="1:8" ht="45">
      <c r="A347" s="743">
        <v>8583</v>
      </c>
      <c r="B347" s="746" t="s">
        <v>940</v>
      </c>
      <c r="C347" s="745" t="s">
        <v>941</v>
      </c>
      <c r="D347" s="745"/>
      <c r="E347" s="756">
        <v>300</v>
      </c>
      <c r="F347" s="745"/>
      <c r="G347" s="746" t="s">
        <v>254</v>
      </c>
      <c r="H347" s="747">
        <v>44.18</v>
      </c>
    </row>
    <row r="348" spans="1:8" ht="30">
      <c r="A348" s="740">
        <v>8584</v>
      </c>
      <c r="B348" s="741" t="s">
        <v>940</v>
      </c>
      <c r="C348" s="466" t="s">
        <v>942</v>
      </c>
      <c r="D348" s="468"/>
      <c r="E348" s="765">
        <v>280</v>
      </c>
      <c r="F348" s="468"/>
      <c r="G348" s="741" t="s">
        <v>254</v>
      </c>
      <c r="H348" s="742">
        <v>88.36</v>
      </c>
    </row>
    <row r="349" spans="1:8" ht="45">
      <c r="A349" s="748">
        <v>8590</v>
      </c>
      <c r="B349" s="749" t="s">
        <v>943</v>
      </c>
      <c r="C349" s="749" t="s">
        <v>559</v>
      </c>
      <c r="D349" s="749" t="s">
        <v>944</v>
      </c>
      <c r="E349" s="754">
        <v>0</v>
      </c>
      <c r="F349" s="745" t="s">
        <v>731</v>
      </c>
      <c r="G349" s="749" t="s">
        <v>254</v>
      </c>
      <c r="H349" s="750">
        <v>12.81</v>
      </c>
    </row>
    <row r="350" spans="1:8" ht="45">
      <c r="A350" s="740">
        <v>8591</v>
      </c>
      <c r="B350" s="741" t="s">
        <v>943</v>
      </c>
      <c r="C350" s="741" t="s">
        <v>559</v>
      </c>
      <c r="D350" s="741" t="s">
        <v>945</v>
      </c>
      <c r="E350" s="765">
        <v>0</v>
      </c>
      <c r="F350" s="466" t="s">
        <v>731</v>
      </c>
      <c r="G350" s="741" t="s">
        <v>254</v>
      </c>
      <c r="H350" s="742">
        <v>13.56</v>
      </c>
    </row>
    <row r="351" spans="1:8" ht="15">
      <c r="A351" s="733">
        <v>8600</v>
      </c>
      <c r="B351" s="734" t="s">
        <v>946</v>
      </c>
      <c r="C351" s="734" t="s">
        <v>559</v>
      </c>
      <c r="D351" s="734" t="s">
        <v>947</v>
      </c>
      <c r="E351" s="763">
        <v>0</v>
      </c>
      <c r="F351" s="739"/>
      <c r="G351" s="734" t="s">
        <v>254</v>
      </c>
      <c r="H351" s="735">
        <v>16.989999999999998</v>
      </c>
    </row>
    <row r="352" spans="1:8" ht="15">
      <c r="A352" s="736">
        <v>8601</v>
      </c>
      <c r="B352" s="737" t="s">
        <v>946</v>
      </c>
      <c r="C352" s="737" t="s">
        <v>559</v>
      </c>
      <c r="D352" s="737" t="s">
        <v>948</v>
      </c>
      <c r="E352" s="760">
        <v>0</v>
      </c>
      <c r="F352" s="465"/>
      <c r="G352" s="737" t="s">
        <v>254</v>
      </c>
      <c r="H352" s="738">
        <v>18.739999999999998</v>
      </c>
    </row>
    <row r="353" spans="1:8" ht="15">
      <c r="A353" s="733">
        <v>8602</v>
      </c>
      <c r="B353" s="734" t="s">
        <v>946</v>
      </c>
      <c r="C353" s="734" t="s">
        <v>559</v>
      </c>
      <c r="D353" s="734" t="s">
        <v>949</v>
      </c>
      <c r="E353" s="763">
        <v>0</v>
      </c>
      <c r="F353" s="739"/>
      <c r="G353" s="734" t="s">
        <v>254</v>
      </c>
      <c r="H353" s="735">
        <v>23.01</v>
      </c>
    </row>
    <row r="354" spans="1:8" ht="15">
      <c r="A354" s="736">
        <v>8603</v>
      </c>
      <c r="B354" s="737" t="s">
        <v>946</v>
      </c>
      <c r="C354" s="737" t="s">
        <v>559</v>
      </c>
      <c r="D354" s="737" t="s">
        <v>950</v>
      </c>
      <c r="E354" s="760">
        <v>0</v>
      </c>
      <c r="F354" s="465"/>
      <c r="G354" s="737" t="s">
        <v>254</v>
      </c>
      <c r="H354" s="738">
        <v>34.36</v>
      </c>
    </row>
    <row r="355" spans="1:8" ht="60">
      <c r="A355" s="743">
        <v>8610</v>
      </c>
      <c r="B355" s="746" t="s">
        <v>951</v>
      </c>
      <c r="C355" s="746" t="s">
        <v>952</v>
      </c>
      <c r="D355" s="746" t="s">
        <v>939</v>
      </c>
      <c r="E355" s="756">
        <v>0</v>
      </c>
      <c r="F355" s="745" t="s">
        <v>953</v>
      </c>
      <c r="G355" s="746" t="s">
        <v>254</v>
      </c>
      <c r="H355" s="747">
        <v>15.84</v>
      </c>
    </row>
    <row r="356" spans="1:8" ht="75">
      <c r="A356" s="751">
        <v>8611</v>
      </c>
      <c r="B356" s="752" t="s">
        <v>951</v>
      </c>
      <c r="C356" s="752" t="s">
        <v>952</v>
      </c>
      <c r="D356" s="752" t="s">
        <v>954</v>
      </c>
      <c r="E356" s="757">
        <v>0</v>
      </c>
      <c r="F356" s="466" t="s">
        <v>955</v>
      </c>
      <c r="G356" s="752" t="s">
        <v>254</v>
      </c>
      <c r="H356" s="753">
        <v>19.440000000000001</v>
      </c>
    </row>
    <row r="357" spans="1:8" ht="75">
      <c r="A357" s="743">
        <v>8612</v>
      </c>
      <c r="B357" s="746" t="s">
        <v>951</v>
      </c>
      <c r="C357" s="746" t="s">
        <v>952</v>
      </c>
      <c r="D357" s="746" t="s">
        <v>956</v>
      </c>
      <c r="E357" s="756">
        <v>0</v>
      </c>
      <c r="F357" s="745" t="s">
        <v>955</v>
      </c>
      <c r="G357" s="746" t="s">
        <v>254</v>
      </c>
      <c r="H357" s="747">
        <v>22.61</v>
      </c>
    </row>
    <row r="358" spans="1:8" ht="75">
      <c r="A358" s="751">
        <v>8613</v>
      </c>
      <c r="B358" s="752" t="s">
        <v>951</v>
      </c>
      <c r="C358" s="752" t="s">
        <v>952</v>
      </c>
      <c r="D358" s="752" t="s">
        <v>957</v>
      </c>
      <c r="E358" s="757">
        <v>0</v>
      </c>
      <c r="F358" s="466" t="s">
        <v>955</v>
      </c>
      <c r="G358" s="752" t="s">
        <v>254</v>
      </c>
      <c r="H358" s="753">
        <v>28.09</v>
      </c>
    </row>
    <row r="359" spans="1:8" ht="15">
      <c r="A359" s="733">
        <v>8614</v>
      </c>
      <c r="B359" s="734" t="s">
        <v>958</v>
      </c>
      <c r="C359" s="734" t="s">
        <v>959</v>
      </c>
      <c r="D359" s="739"/>
      <c r="E359" s="763">
        <v>175</v>
      </c>
      <c r="F359" s="739"/>
      <c r="G359" s="734" t="s">
        <v>254</v>
      </c>
      <c r="H359" s="735">
        <v>32.44</v>
      </c>
    </row>
    <row r="360" spans="1:8" ht="15">
      <c r="A360" s="736">
        <v>8620</v>
      </c>
      <c r="B360" s="737" t="s">
        <v>960</v>
      </c>
      <c r="C360" s="465"/>
      <c r="D360" s="465"/>
      <c r="E360" s="737" t="s">
        <v>961</v>
      </c>
      <c r="F360" s="465"/>
      <c r="G360" s="737" t="s">
        <v>254</v>
      </c>
      <c r="H360" s="738">
        <v>99.68</v>
      </c>
    </row>
    <row r="361" spans="1:8" ht="15">
      <c r="A361" s="733">
        <v>8621</v>
      </c>
      <c r="B361" s="734" t="s">
        <v>960</v>
      </c>
      <c r="C361" s="739"/>
      <c r="D361" s="739"/>
      <c r="E361" s="734" t="s">
        <v>962</v>
      </c>
      <c r="F361" s="739"/>
      <c r="G361" s="734" t="s">
        <v>254</v>
      </c>
      <c r="H361" s="735">
        <v>150.69999999999999</v>
      </c>
    </row>
    <row r="362" spans="1:8" ht="15">
      <c r="A362" s="736">
        <v>8622</v>
      </c>
      <c r="B362" s="737" t="s">
        <v>960</v>
      </c>
      <c r="C362" s="465"/>
      <c r="D362" s="465"/>
      <c r="E362" s="737" t="s">
        <v>963</v>
      </c>
      <c r="F362" s="465"/>
      <c r="G362" s="737" t="s">
        <v>254</v>
      </c>
      <c r="H362" s="738">
        <v>192.21</v>
      </c>
    </row>
    <row r="363" spans="1:8" ht="15">
      <c r="A363" s="733">
        <v>8623</v>
      </c>
      <c r="B363" s="734" t="s">
        <v>960</v>
      </c>
      <c r="C363" s="739"/>
      <c r="D363" s="739"/>
      <c r="E363" s="734" t="s">
        <v>581</v>
      </c>
      <c r="F363" s="739"/>
      <c r="G363" s="734" t="s">
        <v>254</v>
      </c>
      <c r="H363" s="735">
        <v>337.45</v>
      </c>
    </row>
    <row r="364" spans="1:8" ht="15">
      <c r="A364" s="736">
        <v>8627</v>
      </c>
      <c r="B364" s="737" t="s">
        <v>964</v>
      </c>
      <c r="C364" s="737" t="s">
        <v>965</v>
      </c>
      <c r="D364" s="465"/>
      <c r="E364" s="760">
        <v>630</v>
      </c>
      <c r="F364" s="465"/>
      <c r="G364" s="737" t="s">
        <v>254</v>
      </c>
      <c r="H364" s="738">
        <v>59.95</v>
      </c>
    </row>
    <row r="365" spans="1:8" ht="30">
      <c r="A365" s="748">
        <v>8628</v>
      </c>
      <c r="B365" s="749" t="s">
        <v>966</v>
      </c>
      <c r="C365" s="745" t="s">
        <v>967</v>
      </c>
      <c r="D365" s="744"/>
      <c r="E365" s="754">
        <v>102</v>
      </c>
      <c r="F365" s="744"/>
      <c r="G365" s="749" t="s">
        <v>254</v>
      </c>
      <c r="H365" s="750">
        <v>49.27</v>
      </c>
    </row>
    <row r="366" spans="1:8" ht="30">
      <c r="A366" s="740">
        <v>8629</v>
      </c>
      <c r="B366" s="741" t="s">
        <v>966</v>
      </c>
      <c r="C366" s="466" t="s">
        <v>968</v>
      </c>
      <c r="D366" s="468"/>
      <c r="E366" s="765">
        <v>110</v>
      </c>
      <c r="F366" s="468"/>
      <c r="G366" s="741" t="s">
        <v>254</v>
      </c>
      <c r="H366" s="742">
        <v>46.96</v>
      </c>
    </row>
    <row r="367" spans="1:8" ht="14.25" customHeight="1">
      <c r="A367" s="743">
        <v>8630</v>
      </c>
      <c r="B367" s="746" t="s">
        <v>969</v>
      </c>
      <c r="C367" s="746" t="s">
        <v>970</v>
      </c>
      <c r="D367" s="746" t="s">
        <v>971</v>
      </c>
      <c r="E367" s="746" t="s">
        <v>256</v>
      </c>
      <c r="F367" s="745" t="s">
        <v>972</v>
      </c>
      <c r="G367" s="746" t="s">
        <v>254</v>
      </c>
      <c r="H367" s="747">
        <v>14.61</v>
      </c>
    </row>
    <row r="368" spans="1:8" ht="75">
      <c r="A368" s="751">
        <v>8631</v>
      </c>
      <c r="B368" s="752" t="s">
        <v>969</v>
      </c>
      <c r="C368" s="752" t="s">
        <v>970</v>
      </c>
      <c r="D368" s="752" t="s">
        <v>973</v>
      </c>
      <c r="E368" s="752" t="s">
        <v>258</v>
      </c>
      <c r="F368" s="466" t="s">
        <v>974</v>
      </c>
      <c r="G368" s="752" t="s">
        <v>254</v>
      </c>
      <c r="H368" s="753">
        <v>20.21</v>
      </c>
    </row>
    <row r="369" spans="1:8" ht="75">
      <c r="A369" s="743">
        <v>8632</v>
      </c>
      <c r="B369" s="746" t="s">
        <v>969</v>
      </c>
      <c r="C369" s="746" t="s">
        <v>970</v>
      </c>
      <c r="D369" s="746" t="s">
        <v>975</v>
      </c>
      <c r="E369" s="746" t="s">
        <v>930</v>
      </c>
      <c r="F369" s="745" t="s">
        <v>974</v>
      </c>
      <c r="G369" s="746" t="s">
        <v>254</v>
      </c>
      <c r="H369" s="747">
        <v>30.2</v>
      </c>
    </row>
    <row r="370" spans="1:8" ht="30">
      <c r="A370" s="740">
        <v>8633</v>
      </c>
      <c r="B370" s="466" t="s">
        <v>976</v>
      </c>
      <c r="C370" s="741" t="s">
        <v>970</v>
      </c>
      <c r="D370" s="741" t="s">
        <v>977</v>
      </c>
      <c r="E370" s="741" t="s">
        <v>455</v>
      </c>
      <c r="F370" s="468"/>
      <c r="G370" s="741" t="s">
        <v>254</v>
      </c>
      <c r="H370" s="742">
        <v>15.17</v>
      </c>
    </row>
    <row r="371" spans="1:8" ht="30">
      <c r="A371" s="748">
        <v>8634</v>
      </c>
      <c r="B371" s="745" t="s">
        <v>976</v>
      </c>
      <c r="C371" s="749" t="s">
        <v>970</v>
      </c>
      <c r="D371" s="749" t="s">
        <v>978</v>
      </c>
      <c r="E371" s="749" t="s">
        <v>545</v>
      </c>
      <c r="F371" s="744"/>
      <c r="G371" s="749" t="s">
        <v>254</v>
      </c>
      <c r="H371" s="750">
        <v>22.34</v>
      </c>
    </row>
    <row r="372" spans="1:8" ht="30">
      <c r="A372" s="740">
        <v>8635</v>
      </c>
      <c r="B372" s="466" t="s">
        <v>976</v>
      </c>
      <c r="C372" s="741" t="s">
        <v>970</v>
      </c>
      <c r="D372" s="741" t="s">
        <v>979</v>
      </c>
      <c r="E372" s="741" t="s">
        <v>980</v>
      </c>
      <c r="F372" s="468"/>
      <c r="G372" s="741" t="s">
        <v>254</v>
      </c>
      <c r="H372" s="742">
        <v>31.5</v>
      </c>
    </row>
    <row r="373" spans="1:8" ht="30">
      <c r="A373" s="748">
        <v>8636</v>
      </c>
      <c r="B373" s="749" t="s">
        <v>862</v>
      </c>
      <c r="C373" s="745" t="s">
        <v>981</v>
      </c>
      <c r="D373" s="749" t="s">
        <v>982</v>
      </c>
      <c r="E373" s="754">
        <v>563</v>
      </c>
      <c r="F373" s="744"/>
      <c r="G373" s="749" t="s">
        <v>254</v>
      </c>
      <c r="H373" s="750">
        <v>320.08</v>
      </c>
    </row>
    <row r="374" spans="1:8" ht="30">
      <c r="A374" s="751">
        <v>8637</v>
      </c>
      <c r="B374" s="752" t="s">
        <v>983</v>
      </c>
      <c r="C374" s="466" t="s">
        <v>984</v>
      </c>
      <c r="D374" s="737" t="s">
        <v>985</v>
      </c>
      <c r="E374" s="757">
        <v>330</v>
      </c>
      <c r="F374" s="752" t="s">
        <v>986</v>
      </c>
      <c r="G374" s="752" t="s">
        <v>254</v>
      </c>
      <c r="H374" s="753">
        <v>40.53</v>
      </c>
    </row>
    <row r="375" spans="1:8" ht="45">
      <c r="A375" s="743">
        <v>8638</v>
      </c>
      <c r="B375" s="746" t="s">
        <v>987</v>
      </c>
      <c r="C375" s="745" t="s">
        <v>988</v>
      </c>
      <c r="D375" s="745"/>
      <c r="E375" s="756">
        <v>0</v>
      </c>
      <c r="F375" s="746" t="s">
        <v>989</v>
      </c>
      <c r="G375" s="746" t="s">
        <v>254</v>
      </c>
      <c r="H375" s="747">
        <v>16</v>
      </c>
    </row>
    <row r="376" spans="1:8" ht="45">
      <c r="A376" s="751">
        <v>8639</v>
      </c>
      <c r="B376" s="752" t="s">
        <v>990</v>
      </c>
      <c r="C376" s="466" t="s">
        <v>991</v>
      </c>
      <c r="D376" s="466"/>
      <c r="E376" s="757">
        <v>125</v>
      </c>
      <c r="F376" s="466"/>
      <c r="G376" s="752" t="s">
        <v>254</v>
      </c>
      <c r="H376" s="753">
        <v>35.880000000000003</v>
      </c>
    </row>
    <row r="377" spans="1:8" ht="15">
      <c r="A377" s="733">
        <v>8640</v>
      </c>
      <c r="B377" s="734" t="s">
        <v>992</v>
      </c>
      <c r="C377" s="734" t="s">
        <v>993</v>
      </c>
      <c r="D377" s="734" t="s">
        <v>994</v>
      </c>
      <c r="E377" s="763">
        <v>0</v>
      </c>
      <c r="F377" s="734" t="s">
        <v>995</v>
      </c>
      <c r="G377" s="734" t="s">
        <v>254</v>
      </c>
      <c r="H377" s="735">
        <v>2.31</v>
      </c>
    </row>
    <row r="378" spans="1:8" ht="15">
      <c r="A378" s="736">
        <v>8641</v>
      </c>
      <c r="B378" s="737" t="s">
        <v>992</v>
      </c>
      <c r="C378" s="737" t="s">
        <v>993</v>
      </c>
      <c r="D378" s="737" t="s">
        <v>996</v>
      </c>
      <c r="E378" s="760">
        <v>0</v>
      </c>
      <c r="F378" s="737" t="s">
        <v>997</v>
      </c>
      <c r="G378" s="737" t="s">
        <v>254</v>
      </c>
      <c r="H378" s="738">
        <v>2.74</v>
      </c>
    </row>
    <row r="379" spans="1:8" ht="15">
      <c r="A379" s="733">
        <v>8642</v>
      </c>
      <c r="B379" s="734" t="s">
        <v>992</v>
      </c>
      <c r="C379" s="734" t="s">
        <v>993</v>
      </c>
      <c r="D379" s="734" t="s">
        <v>998</v>
      </c>
      <c r="E379" s="763">
        <v>0</v>
      </c>
      <c r="F379" s="734" t="s">
        <v>999</v>
      </c>
      <c r="G379" s="734" t="s">
        <v>254</v>
      </c>
      <c r="H379" s="735">
        <v>3.62</v>
      </c>
    </row>
    <row r="380" spans="1:8" ht="30">
      <c r="A380" s="751">
        <v>8643</v>
      </c>
      <c r="B380" s="752" t="s">
        <v>983</v>
      </c>
      <c r="C380" s="737" t="s">
        <v>1000</v>
      </c>
      <c r="D380" s="752" t="s">
        <v>1001</v>
      </c>
      <c r="E380" s="757">
        <v>0</v>
      </c>
      <c r="F380" s="737" t="s">
        <v>1002</v>
      </c>
      <c r="G380" s="752" t="s">
        <v>254</v>
      </c>
      <c r="H380" s="753">
        <v>39.42</v>
      </c>
    </row>
    <row r="381" spans="1:8" ht="30">
      <c r="A381" s="748">
        <v>8644</v>
      </c>
      <c r="B381" s="745" t="s">
        <v>1003</v>
      </c>
      <c r="C381" s="749" t="s">
        <v>1004</v>
      </c>
      <c r="D381" s="744"/>
      <c r="E381" s="754">
        <v>0</v>
      </c>
      <c r="F381" s="745" t="s">
        <v>1005</v>
      </c>
      <c r="G381" s="749" t="s">
        <v>254</v>
      </c>
      <c r="H381" s="750">
        <v>5.96</v>
      </c>
    </row>
    <row r="382" spans="1:8" ht="30">
      <c r="A382" s="751">
        <v>8645</v>
      </c>
      <c r="B382" s="752" t="s">
        <v>1006</v>
      </c>
      <c r="C382" s="466" t="s">
        <v>1007</v>
      </c>
      <c r="D382" s="466"/>
      <c r="E382" s="757">
        <v>101</v>
      </c>
      <c r="F382" s="466"/>
      <c r="G382" s="752" t="s">
        <v>254</v>
      </c>
      <c r="H382" s="753">
        <v>30.75</v>
      </c>
    </row>
    <row r="383" spans="1:8" ht="30">
      <c r="A383" s="748">
        <v>8646</v>
      </c>
      <c r="B383" s="749" t="s">
        <v>1008</v>
      </c>
      <c r="C383" s="745" t="s">
        <v>1009</v>
      </c>
      <c r="D383" s="749" t="s">
        <v>1010</v>
      </c>
      <c r="E383" s="754">
        <v>200</v>
      </c>
      <c r="F383" s="749" t="s">
        <v>1011</v>
      </c>
      <c r="G383" s="749" t="s">
        <v>254</v>
      </c>
      <c r="H383" s="750">
        <v>29</v>
      </c>
    </row>
    <row r="384" spans="1:8" ht="75">
      <c r="A384" s="751">
        <v>8650</v>
      </c>
      <c r="B384" s="752" t="s">
        <v>1012</v>
      </c>
      <c r="C384" s="466"/>
      <c r="D384" s="466"/>
      <c r="E384" s="752" t="s">
        <v>792</v>
      </c>
      <c r="F384" s="466" t="s">
        <v>1013</v>
      </c>
      <c r="G384" s="752" t="s">
        <v>254</v>
      </c>
      <c r="H384" s="753">
        <v>17.239999999999998</v>
      </c>
    </row>
    <row r="385" spans="1:8" ht="75">
      <c r="A385" s="743">
        <v>8651</v>
      </c>
      <c r="B385" s="746" t="s">
        <v>1012</v>
      </c>
      <c r="C385" s="745"/>
      <c r="D385" s="745"/>
      <c r="E385" s="746" t="s">
        <v>830</v>
      </c>
      <c r="F385" s="745" t="s">
        <v>1013</v>
      </c>
      <c r="G385" s="746" t="s">
        <v>254</v>
      </c>
      <c r="H385" s="747">
        <v>29.85</v>
      </c>
    </row>
    <row r="386" spans="1:8" ht="30">
      <c r="A386" s="751">
        <v>8652</v>
      </c>
      <c r="B386" s="752" t="s">
        <v>1014</v>
      </c>
      <c r="C386" s="466" t="s">
        <v>1015</v>
      </c>
      <c r="D386" s="752" t="s">
        <v>1016</v>
      </c>
      <c r="E386" s="757">
        <v>108</v>
      </c>
      <c r="F386" s="466"/>
      <c r="G386" s="752" t="s">
        <v>254</v>
      </c>
      <c r="H386" s="753">
        <v>36.56</v>
      </c>
    </row>
    <row r="387" spans="1:8" ht="30">
      <c r="A387" s="748">
        <v>8653</v>
      </c>
      <c r="B387" s="749" t="s">
        <v>1014</v>
      </c>
      <c r="C387" s="745" t="s">
        <v>1017</v>
      </c>
      <c r="D387" s="749" t="s">
        <v>1016</v>
      </c>
      <c r="E387" s="754">
        <v>284</v>
      </c>
      <c r="F387" s="744"/>
      <c r="G387" s="749" t="s">
        <v>254</v>
      </c>
      <c r="H387" s="750">
        <v>86.94</v>
      </c>
    </row>
    <row r="388" spans="1:8" ht="30">
      <c r="A388" s="740">
        <v>8654</v>
      </c>
      <c r="B388" s="741" t="s">
        <v>1018</v>
      </c>
      <c r="C388" s="466" t="s">
        <v>1019</v>
      </c>
      <c r="D388" s="468"/>
      <c r="E388" s="765">
        <v>0</v>
      </c>
      <c r="F388" s="468"/>
      <c r="G388" s="741" t="s">
        <v>254</v>
      </c>
      <c r="H388" s="742">
        <v>1.99</v>
      </c>
    </row>
    <row r="389" spans="1:8" ht="15">
      <c r="A389" s="733">
        <v>8660</v>
      </c>
      <c r="B389" s="734" t="s">
        <v>1020</v>
      </c>
      <c r="C389" s="734" t="s">
        <v>1021</v>
      </c>
      <c r="D389" s="734" t="s">
        <v>1022</v>
      </c>
      <c r="E389" s="734" t="s">
        <v>256</v>
      </c>
      <c r="F389" s="739"/>
      <c r="G389" s="734" t="s">
        <v>254</v>
      </c>
      <c r="H389" s="735">
        <v>13.93</v>
      </c>
    </row>
    <row r="390" spans="1:8" ht="15">
      <c r="A390" s="736">
        <v>8661</v>
      </c>
      <c r="B390" s="737" t="s">
        <v>1020</v>
      </c>
      <c r="C390" s="737" t="s">
        <v>1021</v>
      </c>
      <c r="D390" s="737" t="s">
        <v>1023</v>
      </c>
      <c r="E390" s="737" t="s">
        <v>501</v>
      </c>
      <c r="F390" s="465"/>
      <c r="G390" s="737" t="s">
        <v>254</v>
      </c>
      <c r="H390" s="738">
        <v>40.950000000000003</v>
      </c>
    </row>
    <row r="391" spans="1:8" ht="15">
      <c r="A391" s="733">
        <v>8662</v>
      </c>
      <c r="B391" s="734" t="s">
        <v>1020</v>
      </c>
      <c r="C391" s="734" t="s">
        <v>1021</v>
      </c>
      <c r="D391" s="734" t="s">
        <v>1024</v>
      </c>
      <c r="E391" s="734" t="s">
        <v>457</v>
      </c>
      <c r="F391" s="739"/>
      <c r="G391" s="734" t="s">
        <v>254</v>
      </c>
      <c r="H391" s="735">
        <v>43.15</v>
      </c>
    </row>
    <row r="392" spans="1:8" ht="75">
      <c r="A392" s="751">
        <v>8670</v>
      </c>
      <c r="B392" s="737" t="s">
        <v>1025</v>
      </c>
      <c r="C392" s="466" t="s">
        <v>1026</v>
      </c>
      <c r="D392" s="737" t="s">
        <v>1027</v>
      </c>
      <c r="E392" s="757">
        <v>275</v>
      </c>
      <c r="F392" s="466" t="s">
        <v>1028</v>
      </c>
      <c r="G392" s="752" t="s">
        <v>254</v>
      </c>
      <c r="H392" s="753">
        <v>36.15</v>
      </c>
    </row>
    <row r="393" spans="1:8" ht="75">
      <c r="A393" s="743">
        <v>8671</v>
      </c>
      <c r="B393" s="734" t="s">
        <v>1025</v>
      </c>
      <c r="C393" s="745" t="s">
        <v>1029</v>
      </c>
      <c r="D393" s="734" t="s">
        <v>1030</v>
      </c>
      <c r="E393" s="756">
        <v>310</v>
      </c>
      <c r="F393" s="745" t="s">
        <v>1028</v>
      </c>
      <c r="G393" s="746" t="s">
        <v>254</v>
      </c>
      <c r="H393" s="747">
        <v>56.38</v>
      </c>
    </row>
    <row r="394" spans="1:8" ht="45">
      <c r="A394" s="751">
        <v>8672</v>
      </c>
      <c r="B394" s="752" t="s">
        <v>1031</v>
      </c>
      <c r="C394" s="752" t="s">
        <v>1032</v>
      </c>
      <c r="D394" s="752" t="s">
        <v>1033</v>
      </c>
      <c r="E394" s="757">
        <v>178</v>
      </c>
      <c r="F394" s="466" t="s">
        <v>1034</v>
      </c>
      <c r="G394" s="752" t="s">
        <v>170</v>
      </c>
      <c r="H394" s="753">
        <v>110.73</v>
      </c>
    </row>
    <row r="395" spans="1:8" ht="14.25" customHeight="1">
      <c r="A395" s="743">
        <v>8680</v>
      </c>
      <c r="B395" s="734" t="s">
        <v>1035</v>
      </c>
      <c r="C395" s="746" t="s">
        <v>1036</v>
      </c>
      <c r="D395" s="734" t="s">
        <v>1037</v>
      </c>
      <c r="E395" s="756">
        <v>600</v>
      </c>
      <c r="F395" s="745" t="s">
        <v>1038</v>
      </c>
      <c r="G395" s="746" t="s">
        <v>170</v>
      </c>
      <c r="H395" s="747">
        <v>85.9</v>
      </c>
    </row>
    <row r="396" spans="1:8" ht="14.25" customHeight="1">
      <c r="A396" s="740">
        <v>8681</v>
      </c>
      <c r="B396" s="466" t="s">
        <v>1039</v>
      </c>
      <c r="C396" s="468"/>
      <c r="D396" s="741" t="s">
        <v>1040</v>
      </c>
      <c r="E396" s="468"/>
      <c r="F396" s="741" t="s">
        <v>1041</v>
      </c>
      <c r="G396" s="741" t="s">
        <v>254</v>
      </c>
      <c r="H396" s="742">
        <v>141.96</v>
      </c>
    </row>
    <row r="397" spans="1:8" ht="30">
      <c r="A397" s="748">
        <v>8682</v>
      </c>
      <c r="B397" s="745" t="s">
        <v>1042</v>
      </c>
      <c r="C397" s="744"/>
      <c r="D397" s="749" t="s">
        <v>1043</v>
      </c>
      <c r="E397" s="744"/>
      <c r="F397" s="749" t="s">
        <v>1041</v>
      </c>
      <c r="G397" s="749" t="s">
        <v>254</v>
      </c>
      <c r="H397" s="750">
        <v>133.85</v>
      </c>
    </row>
    <row r="398" spans="1:8" ht="30">
      <c r="A398" s="740">
        <v>8683</v>
      </c>
      <c r="B398" s="466" t="s">
        <v>1044</v>
      </c>
      <c r="C398" s="741" t="s">
        <v>1045</v>
      </c>
      <c r="D398" s="741" t="s">
        <v>1046</v>
      </c>
      <c r="E398" s="741" t="s">
        <v>1047</v>
      </c>
      <c r="F398" s="741" t="s">
        <v>1048</v>
      </c>
      <c r="G398" s="741" t="s">
        <v>254</v>
      </c>
      <c r="H398" s="742">
        <v>120.97</v>
      </c>
    </row>
    <row r="399" spans="1:8" ht="30">
      <c r="A399" s="748">
        <v>8684</v>
      </c>
      <c r="B399" s="749" t="s">
        <v>1049</v>
      </c>
      <c r="C399" s="745" t="s">
        <v>1050</v>
      </c>
      <c r="D399" s="749" t="s">
        <v>1051</v>
      </c>
      <c r="E399" s="754">
        <v>450</v>
      </c>
      <c r="F399" s="749" t="s">
        <v>1052</v>
      </c>
      <c r="G399" s="749" t="s">
        <v>254</v>
      </c>
      <c r="H399" s="750">
        <v>180.49</v>
      </c>
    </row>
    <row r="400" spans="1:8" ht="45">
      <c r="A400" s="751">
        <v>8685</v>
      </c>
      <c r="B400" s="752" t="s">
        <v>1053</v>
      </c>
      <c r="C400" s="752" t="s">
        <v>1045</v>
      </c>
      <c r="D400" s="466" t="s">
        <v>1054</v>
      </c>
      <c r="E400" s="752" t="s">
        <v>1055</v>
      </c>
      <c r="F400" s="752" t="s">
        <v>1056</v>
      </c>
      <c r="G400" s="752" t="s">
        <v>254</v>
      </c>
      <c r="H400" s="753">
        <v>156.16</v>
      </c>
    </row>
    <row r="401" spans="1:8" ht="30">
      <c r="A401" s="748">
        <v>8686</v>
      </c>
      <c r="B401" s="749" t="s">
        <v>1057</v>
      </c>
      <c r="C401" s="749" t="s">
        <v>1045</v>
      </c>
      <c r="D401" s="749" t="s">
        <v>1058</v>
      </c>
      <c r="E401" s="749" t="s">
        <v>1059</v>
      </c>
      <c r="F401" s="749" t="s">
        <v>1060</v>
      </c>
      <c r="G401" s="749" t="s">
        <v>254</v>
      </c>
      <c r="H401" s="750">
        <v>133.34</v>
      </c>
    </row>
    <row r="402" spans="1:8" ht="30">
      <c r="A402" s="740">
        <v>8687</v>
      </c>
      <c r="B402" s="466" t="s">
        <v>1061</v>
      </c>
      <c r="C402" s="468"/>
      <c r="D402" s="741" t="s">
        <v>1062</v>
      </c>
      <c r="E402" s="741" t="s">
        <v>1047</v>
      </c>
      <c r="F402" s="741" t="s">
        <v>1063</v>
      </c>
      <c r="G402" s="741" t="s">
        <v>254</v>
      </c>
      <c r="H402" s="742">
        <v>116.1</v>
      </c>
    </row>
    <row r="403" spans="1:8" ht="12.75" customHeight="1">
      <c r="A403" s="748">
        <v>8688</v>
      </c>
      <c r="B403" s="745" t="s">
        <v>1064</v>
      </c>
      <c r="C403" s="744"/>
      <c r="D403" s="749" t="s">
        <v>1065</v>
      </c>
      <c r="E403" s="744"/>
      <c r="F403" s="749" t="s">
        <v>1066</v>
      </c>
      <c r="G403" s="749" t="s">
        <v>254</v>
      </c>
      <c r="H403" s="750">
        <v>104.95</v>
      </c>
    </row>
    <row r="404" spans="1:8" ht="30">
      <c r="A404" s="740">
        <v>8689</v>
      </c>
      <c r="B404" s="466" t="s">
        <v>1067</v>
      </c>
      <c r="C404" s="468"/>
      <c r="D404" s="741" t="s">
        <v>1068</v>
      </c>
      <c r="E404" s="468"/>
      <c r="F404" s="741" t="s">
        <v>1069</v>
      </c>
      <c r="G404" s="741" t="s">
        <v>254</v>
      </c>
      <c r="H404" s="742">
        <v>80.11</v>
      </c>
    </row>
    <row r="405" spans="1:8" ht="15">
      <c r="A405" s="733">
        <v>8690</v>
      </c>
      <c r="B405" s="734" t="s">
        <v>1049</v>
      </c>
      <c r="C405" s="739"/>
      <c r="D405" s="734" t="s">
        <v>1070</v>
      </c>
      <c r="E405" s="739"/>
      <c r="F405" s="739"/>
      <c r="G405" s="734" t="s">
        <v>254</v>
      </c>
      <c r="H405" s="735">
        <v>71.31</v>
      </c>
    </row>
    <row r="406" spans="1:8" ht="15">
      <c r="A406" s="736">
        <v>8691</v>
      </c>
      <c r="B406" s="737" t="s">
        <v>1049</v>
      </c>
      <c r="C406" s="465"/>
      <c r="D406" s="737" t="s">
        <v>1071</v>
      </c>
      <c r="E406" s="760">
        <v>500</v>
      </c>
      <c r="F406" s="465"/>
      <c r="G406" s="737" t="s">
        <v>254</v>
      </c>
      <c r="H406" s="738">
        <v>75.61</v>
      </c>
    </row>
    <row r="407" spans="1:8" ht="15">
      <c r="A407" s="733">
        <v>8692</v>
      </c>
      <c r="B407" s="734" t="s">
        <v>1049</v>
      </c>
      <c r="C407" s="739"/>
      <c r="D407" s="734" t="s">
        <v>1072</v>
      </c>
      <c r="E407" s="763">
        <v>500</v>
      </c>
      <c r="F407" s="739"/>
      <c r="G407" s="734" t="s">
        <v>254</v>
      </c>
      <c r="H407" s="735">
        <v>82.24</v>
      </c>
    </row>
    <row r="408" spans="1:8" ht="15">
      <c r="A408" s="736">
        <v>8693</v>
      </c>
      <c r="B408" s="737" t="s">
        <v>1049</v>
      </c>
      <c r="C408" s="465"/>
      <c r="D408" s="737" t="s">
        <v>1073</v>
      </c>
      <c r="E408" s="465"/>
      <c r="F408" s="465"/>
      <c r="G408" s="737" t="s">
        <v>254</v>
      </c>
      <c r="H408" s="738">
        <v>85.22</v>
      </c>
    </row>
    <row r="409" spans="1:8" ht="30">
      <c r="A409" s="748">
        <v>8694</v>
      </c>
      <c r="B409" s="749" t="s">
        <v>1074</v>
      </c>
      <c r="C409" s="745" t="s">
        <v>1075</v>
      </c>
      <c r="D409" s="749" t="s">
        <v>1076</v>
      </c>
      <c r="E409" s="754">
        <v>475</v>
      </c>
      <c r="F409" s="744"/>
      <c r="G409" s="749" t="s">
        <v>254</v>
      </c>
      <c r="H409" s="750">
        <v>122.69</v>
      </c>
    </row>
    <row r="410" spans="1:8" ht="30">
      <c r="A410" s="740">
        <v>8695</v>
      </c>
      <c r="B410" s="741" t="s">
        <v>1074</v>
      </c>
      <c r="C410" s="466" t="s">
        <v>1077</v>
      </c>
      <c r="D410" s="741" t="s">
        <v>1078</v>
      </c>
      <c r="E410" s="468"/>
      <c r="F410" s="741" t="s">
        <v>1079</v>
      </c>
      <c r="G410" s="741" t="s">
        <v>254</v>
      </c>
      <c r="H410" s="742">
        <v>148.47999999999999</v>
      </c>
    </row>
    <row r="411" spans="1:8" ht="15">
      <c r="A411" s="733">
        <v>8696</v>
      </c>
      <c r="B411" s="734" t="s">
        <v>1049</v>
      </c>
      <c r="C411" s="734" t="s">
        <v>1080</v>
      </c>
      <c r="D411" s="739"/>
      <c r="E411" s="763">
        <v>330</v>
      </c>
      <c r="F411" s="734" t="s">
        <v>1081</v>
      </c>
      <c r="G411" s="734" t="s">
        <v>254</v>
      </c>
      <c r="H411" s="735">
        <v>97.71</v>
      </c>
    </row>
    <row r="412" spans="1:8" ht="30">
      <c r="A412" s="740">
        <v>8697</v>
      </c>
      <c r="B412" s="466" t="s">
        <v>1082</v>
      </c>
      <c r="C412" s="468"/>
      <c r="D412" s="741" t="s">
        <v>1083</v>
      </c>
      <c r="E412" s="765">
        <v>175</v>
      </c>
      <c r="F412" s="468"/>
      <c r="G412" s="741" t="s">
        <v>254</v>
      </c>
      <c r="H412" s="742">
        <v>121.17</v>
      </c>
    </row>
    <row r="413" spans="1:8" ht="30">
      <c r="A413" s="748">
        <v>8698</v>
      </c>
      <c r="B413" s="745" t="s">
        <v>1084</v>
      </c>
      <c r="C413" s="744"/>
      <c r="D413" s="749" t="s">
        <v>1085</v>
      </c>
      <c r="E413" s="744"/>
      <c r="F413" s="744"/>
      <c r="G413" s="749" t="s">
        <v>254</v>
      </c>
      <c r="H413" s="750">
        <v>104.11</v>
      </c>
    </row>
    <row r="414" spans="1:8" ht="30">
      <c r="A414" s="740">
        <v>8699</v>
      </c>
      <c r="B414" s="466" t="s">
        <v>1044</v>
      </c>
      <c r="C414" s="468"/>
      <c r="D414" s="741" t="s">
        <v>1086</v>
      </c>
      <c r="E414" s="468"/>
      <c r="F414" s="741" t="s">
        <v>1041</v>
      </c>
      <c r="G414" s="741" t="s">
        <v>254</v>
      </c>
      <c r="H414" s="742">
        <v>128.27000000000001</v>
      </c>
    </row>
    <row r="415" spans="1:8" ht="15">
      <c r="A415" s="733">
        <v>8700</v>
      </c>
      <c r="B415" s="734" t="s">
        <v>1087</v>
      </c>
      <c r="C415" s="734" t="s">
        <v>1088</v>
      </c>
      <c r="D415" s="734" t="s">
        <v>1089</v>
      </c>
      <c r="E415" s="734" t="s">
        <v>505</v>
      </c>
      <c r="F415" s="734" t="s">
        <v>1090</v>
      </c>
      <c r="G415" s="734" t="s">
        <v>254</v>
      </c>
      <c r="H415" s="735">
        <v>22.24</v>
      </c>
    </row>
    <row r="416" spans="1:8" ht="15">
      <c r="A416" s="736">
        <v>8701</v>
      </c>
      <c r="B416" s="737" t="s">
        <v>1087</v>
      </c>
      <c r="C416" s="737" t="s">
        <v>1088</v>
      </c>
      <c r="D416" s="737" t="s">
        <v>1091</v>
      </c>
      <c r="E416" s="737" t="s">
        <v>745</v>
      </c>
      <c r="F416" s="737" t="s">
        <v>1092</v>
      </c>
      <c r="G416" s="737" t="s">
        <v>254</v>
      </c>
      <c r="H416" s="738">
        <v>33.72</v>
      </c>
    </row>
    <row r="417" spans="1:14" ht="15">
      <c r="A417" s="768" t="s">
        <v>1093</v>
      </c>
      <c r="B417" s="734" t="s">
        <v>1087</v>
      </c>
      <c r="C417" s="734" t="s">
        <v>1088</v>
      </c>
      <c r="D417" s="734" t="s">
        <v>1091</v>
      </c>
      <c r="E417" s="763">
        <v>200</v>
      </c>
      <c r="F417" s="734" t="s">
        <v>1090</v>
      </c>
      <c r="G417" s="734" t="s">
        <v>254</v>
      </c>
      <c r="H417" s="735">
        <v>28.95</v>
      </c>
    </row>
    <row r="418" spans="1:14" ht="15">
      <c r="A418" s="736">
        <v>8702</v>
      </c>
      <c r="B418" s="737" t="s">
        <v>1087</v>
      </c>
      <c r="C418" s="737" t="s">
        <v>1088</v>
      </c>
      <c r="D418" s="737" t="s">
        <v>1094</v>
      </c>
      <c r="E418" s="760">
        <v>217</v>
      </c>
      <c r="F418" s="737" t="s">
        <v>1090</v>
      </c>
      <c r="G418" s="737" t="s">
        <v>254</v>
      </c>
      <c r="H418" s="738">
        <v>29.31</v>
      </c>
    </row>
    <row r="419" spans="1:14" ht="15">
      <c r="A419" s="733">
        <v>8703</v>
      </c>
      <c r="B419" s="734" t="s">
        <v>1087</v>
      </c>
      <c r="C419" s="734" t="s">
        <v>1088</v>
      </c>
      <c r="D419" s="734" t="s">
        <v>1095</v>
      </c>
      <c r="E419" s="734" t="s">
        <v>430</v>
      </c>
      <c r="F419" s="734" t="s">
        <v>1090</v>
      </c>
      <c r="G419" s="734" t="s">
        <v>254</v>
      </c>
      <c r="H419" s="735">
        <v>48.23</v>
      </c>
    </row>
    <row r="420" spans="1:14" ht="30">
      <c r="A420" s="751">
        <v>8708</v>
      </c>
      <c r="B420" s="752" t="s">
        <v>1096</v>
      </c>
      <c r="C420" s="466" t="s">
        <v>1097</v>
      </c>
      <c r="D420" s="752" t="s">
        <v>1098</v>
      </c>
      <c r="E420" s="757">
        <v>0</v>
      </c>
      <c r="F420" s="466"/>
      <c r="G420" s="752" t="s">
        <v>254</v>
      </c>
      <c r="H420" s="753">
        <v>8.7899999999999991</v>
      </c>
    </row>
    <row r="421" spans="1:14" ht="30">
      <c r="A421" s="748">
        <v>8709</v>
      </c>
      <c r="B421" s="749" t="s">
        <v>1096</v>
      </c>
      <c r="C421" s="745" t="s">
        <v>1099</v>
      </c>
      <c r="D421" s="749" t="s">
        <v>1098</v>
      </c>
      <c r="E421" s="754">
        <v>0</v>
      </c>
      <c r="F421" s="749" t="s">
        <v>625</v>
      </c>
      <c r="G421" s="749" t="s">
        <v>254</v>
      </c>
      <c r="H421" s="750">
        <v>9.9600000000000009</v>
      </c>
    </row>
    <row r="422" spans="1:14" ht="30">
      <c r="A422" s="740">
        <v>8710</v>
      </c>
      <c r="B422" s="741" t="s">
        <v>1096</v>
      </c>
      <c r="C422" s="466" t="s">
        <v>1100</v>
      </c>
      <c r="D422" s="741" t="s">
        <v>1101</v>
      </c>
      <c r="E422" s="765">
        <v>0</v>
      </c>
      <c r="F422" s="468"/>
      <c r="G422" s="741" t="s">
        <v>254</v>
      </c>
      <c r="H422" s="742">
        <v>10.15</v>
      </c>
    </row>
    <row r="423" spans="1:14" ht="15">
      <c r="A423" s="733">
        <v>8711</v>
      </c>
      <c r="B423" s="734" t="s">
        <v>1102</v>
      </c>
      <c r="C423" s="734" t="s">
        <v>1103</v>
      </c>
      <c r="D423" s="739"/>
      <c r="E423" s="763">
        <v>0</v>
      </c>
      <c r="F423" s="739"/>
      <c r="G423" s="734" t="s">
        <v>254</v>
      </c>
      <c r="H423" s="735">
        <v>3.62</v>
      </c>
      <c r="N423" s="469"/>
    </row>
    <row r="424" spans="1:14" ht="60">
      <c r="A424" s="758" t="s">
        <v>1104</v>
      </c>
      <c r="B424" s="737" t="s">
        <v>1105</v>
      </c>
      <c r="C424" s="466"/>
      <c r="D424" s="466" t="s">
        <v>1106</v>
      </c>
      <c r="E424" s="466"/>
      <c r="F424" s="466"/>
      <c r="G424" s="752" t="s">
        <v>254</v>
      </c>
      <c r="H424" s="753">
        <v>14</v>
      </c>
    </row>
    <row r="425" spans="1:14" ht="30">
      <c r="A425" s="748">
        <v>8712</v>
      </c>
      <c r="B425" s="745" t="s">
        <v>1107</v>
      </c>
      <c r="C425" s="749" t="s">
        <v>1108</v>
      </c>
      <c r="D425" s="749" t="s">
        <v>686</v>
      </c>
      <c r="E425" s="754">
        <v>50</v>
      </c>
      <c r="F425" s="749" t="s">
        <v>1109</v>
      </c>
      <c r="G425" s="749" t="s">
        <v>254</v>
      </c>
      <c r="H425" s="750">
        <v>25.81</v>
      </c>
    </row>
    <row r="426" spans="1:14" ht="45">
      <c r="A426" s="740">
        <v>8713</v>
      </c>
      <c r="B426" s="466" t="s">
        <v>1107</v>
      </c>
      <c r="C426" s="741" t="s">
        <v>1108</v>
      </c>
      <c r="D426" s="741" t="s">
        <v>570</v>
      </c>
      <c r="E426" s="765">
        <v>60</v>
      </c>
      <c r="F426" s="466" t="s">
        <v>1110</v>
      </c>
      <c r="G426" s="741" t="s">
        <v>254</v>
      </c>
      <c r="H426" s="742">
        <v>31.96</v>
      </c>
    </row>
    <row r="427" spans="1:14" ht="30">
      <c r="A427" s="743">
        <v>8714</v>
      </c>
      <c r="B427" s="734" t="s">
        <v>1111</v>
      </c>
      <c r="C427" s="745" t="s">
        <v>1112</v>
      </c>
      <c r="D427" s="746" t="s">
        <v>1113</v>
      </c>
      <c r="E427" s="756">
        <v>190</v>
      </c>
      <c r="F427" s="746" t="s">
        <v>1114</v>
      </c>
      <c r="G427" s="746" t="s">
        <v>254</v>
      </c>
      <c r="H427" s="747">
        <v>86.29</v>
      </c>
    </row>
    <row r="428" spans="1:14" ht="30">
      <c r="A428" s="755" t="s">
        <v>1115</v>
      </c>
      <c r="B428" s="466" t="s">
        <v>1116</v>
      </c>
      <c r="C428" s="741" t="s">
        <v>1117</v>
      </c>
      <c r="D428" s="741" t="s">
        <v>1118</v>
      </c>
      <c r="E428" s="765">
        <v>330</v>
      </c>
      <c r="F428" s="741" t="s">
        <v>1114</v>
      </c>
      <c r="G428" s="741" t="s">
        <v>254</v>
      </c>
      <c r="H428" s="742">
        <v>88.16</v>
      </c>
    </row>
    <row r="429" spans="1:14" ht="30">
      <c r="A429" s="759" t="s">
        <v>1119</v>
      </c>
      <c r="B429" s="745" t="s">
        <v>1120</v>
      </c>
      <c r="C429" s="749" t="s">
        <v>1121</v>
      </c>
      <c r="D429" s="749" t="s">
        <v>1117</v>
      </c>
      <c r="E429" s="754">
        <v>345</v>
      </c>
      <c r="F429" s="744"/>
      <c r="G429" s="749" t="s">
        <v>254</v>
      </c>
      <c r="H429" s="750">
        <v>90</v>
      </c>
    </row>
    <row r="430" spans="1:14" ht="30">
      <c r="A430" s="758" t="s">
        <v>1122</v>
      </c>
      <c r="B430" s="737" t="s">
        <v>1111</v>
      </c>
      <c r="C430" s="466" t="s">
        <v>1123</v>
      </c>
      <c r="D430" s="752" t="s">
        <v>1124</v>
      </c>
      <c r="E430" s="757">
        <v>370</v>
      </c>
      <c r="F430" s="466"/>
      <c r="G430" s="752" t="s">
        <v>254</v>
      </c>
      <c r="H430" s="753">
        <v>80</v>
      </c>
    </row>
    <row r="431" spans="1:14" ht="15">
      <c r="A431" s="733">
        <v>8715</v>
      </c>
      <c r="B431" s="734" t="s">
        <v>1125</v>
      </c>
      <c r="C431" s="734" t="s">
        <v>1126</v>
      </c>
      <c r="D431" s="734" t="s">
        <v>1127</v>
      </c>
      <c r="E431" s="763">
        <v>36</v>
      </c>
      <c r="F431" s="734" t="s">
        <v>1128</v>
      </c>
      <c r="G431" s="734" t="s">
        <v>254</v>
      </c>
      <c r="H431" s="735">
        <v>18.760000000000002</v>
      </c>
    </row>
    <row r="432" spans="1:14" ht="30">
      <c r="A432" s="751">
        <v>8716</v>
      </c>
      <c r="B432" s="752" t="s">
        <v>1129</v>
      </c>
      <c r="C432" s="466" t="s">
        <v>1130</v>
      </c>
      <c r="D432" s="466"/>
      <c r="E432" s="757">
        <v>85</v>
      </c>
      <c r="F432" s="737" t="s">
        <v>1131</v>
      </c>
      <c r="G432" s="752" t="s">
        <v>254</v>
      </c>
      <c r="H432" s="753">
        <v>53.67</v>
      </c>
    </row>
    <row r="433" spans="1:9" ht="15">
      <c r="A433" s="733">
        <v>8717</v>
      </c>
      <c r="B433" s="734" t="s">
        <v>1132</v>
      </c>
      <c r="C433" s="734" t="s">
        <v>1133</v>
      </c>
      <c r="D433" s="739"/>
      <c r="E433" s="763">
        <v>400</v>
      </c>
      <c r="F433" s="739"/>
      <c r="G433" s="734" t="s">
        <v>254</v>
      </c>
      <c r="H433" s="735">
        <v>77.790000000000006</v>
      </c>
    </row>
    <row r="434" spans="1:9" ht="30">
      <c r="A434" s="740">
        <v>8718</v>
      </c>
      <c r="B434" s="741" t="s">
        <v>1134</v>
      </c>
      <c r="C434" s="466" t="s">
        <v>1135</v>
      </c>
      <c r="D434" s="741" t="s">
        <v>1136</v>
      </c>
      <c r="E434" s="765">
        <v>7</v>
      </c>
      <c r="F434" s="741" t="s">
        <v>1137</v>
      </c>
      <c r="G434" s="741" t="s">
        <v>254</v>
      </c>
      <c r="H434" s="742">
        <v>7.87</v>
      </c>
    </row>
    <row r="435" spans="1:9" ht="30">
      <c r="A435" s="748">
        <v>8719</v>
      </c>
      <c r="B435" s="749" t="s">
        <v>1138</v>
      </c>
      <c r="C435" s="745" t="s">
        <v>1139</v>
      </c>
      <c r="D435" s="744"/>
      <c r="E435" s="754">
        <v>0</v>
      </c>
      <c r="F435" s="749" t="s">
        <v>1128</v>
      </c>
      <c r="G435" s="749" t="s">
        <v>254</v>
      </c>
      <c r="H435" s="750">
        <v>9.59</v>
      </c>
      <c r="I435" s="470"/>
    </row>
    <row r="436" spans="1:9" ht="15">
      <c r="A436" s="736">
        <v>8720</v>
      </c>
      <c r="B436" s="737" t="s">
        <v>1140</v>
      </c>
      <c r="C436" s="737" t="s">
        <v>1141</v>
      </c>
      <c r="D436" s="737" t="s">
        <v>690</v>
      </c>
      <c r="E436" s="737" t="s">
        <v>1142</v>
      </c>
      <c r="F436" s="465"/>
      <c r="G436" s="737" t="s">
        <v>254</v>
      </c>
      <c r="H436" s="738">
        <v>52.96</v>
      </c>
    </row>
    <row r="437" spans="1:9" ht="15">
      <c r="A437" s="733">
        <v>8721</v>
      </c>
      <c r="B437" s="734" t="s">
        <v>1140</v>
      </c>
      <c r="C437" s="734" t="s">
        <v>1141</v>
      </c>
      <c r="D437" s="734" t="s">
        <v>569</v>
      </c>
      <c r="E437" s="734" t="s">
        <v>1143</v>
      </c>
      <c r="F437" s="739"/>
      <c r="G437" s="734" t="s">
        <v>254</v>
      </c>
      <c r="H437" s="735">
        <v>65.75</v>
      </c>
    </row>
    <row r="438" spans="1:9" ht="15">
      <c r="A438" s="736">
        <v>8722</v>
      </c>
      <c r="B438" s="737" t="s">
        <v>1140</v>
      </c>
      <c r="C438" s="737" t="s">
        <v>1141</v>
      </c>
      <c r="D438" s="737" t="s">
        <v>580</v>
      </c>
      <c r="E438" s="737" t="s">
        <v>535</v>
      </c>
      <c r="F438" s="465"/>
      <c r="G438" s="737" t="s">
        <v>254</v>
      </c>
      <c r="H438" s="738">
        <v>73.31</v>
      </c>
    </row>
    <row r="439" spans="1:9" ht="15">
      <c r="A439" s="733">
        <v>8723</v>
      </c>
      <c r="B439" s="734" t="s">
        <v>1140</v>
      </c>
      <c r="C439" s="734" t="s">
        <v>1141</v>
      </c>
      <c r="D439" s="734" t="s">
        <v>570</v>
      </c>
      <c r="E439" s="734" t="s">
        <v>535</v>
      </c>
      <c r="F439" s="739"/>
      <c r="G439" s="734" t="s">
        <v>254</v>
      </c>
      <c r="H439" s="735">
        <v>78.59</v>
      </c>
    </row>
    <row r="440" spans="1:9" ht="30">
      <c r="A440" s="740">
        <v>8724</v>
      </c>
      <c r="B440" s="466" t="s">
        <v>1144</v>
      </c>
      <c r="C440" s="741" t="s">
        <v>1141</v>
      </c>
      <c r="D440" s="741" t="s">
        <v>1145</v>
      </c>
      <c r="E440" s="741" t="s">
        <v>1146</v>
      </c>
      <c r="F440" s="468"/>
      <c r="G440" s="741" t="s">
        <v>254</v>
      </c>
      <c r="H440" s="742">
        <v>139.82</v>
      </c>
    </row>
    <row r="441" spans="1:9" ht="15">
      <c r="A441" s="733">
        <v>8725</v>
      </c>
      <c r="B441" s="734" t="s">
        <v>1140</v>
      </c>
      <c r="C441" s="734" t="s">
        <v>1141</v>
      </c>
      <c r="D441" s="734" t="s">
        <v>1147</v>
      </c>
      <c r="E441" s="734" t="s">
        <v>535</v>
      </c>
      <c r="F441" s="739"/>
      <c r="G441" s="734" t="s">
        <v>254</v>
      </c>
      <c r="H441" s="735">
        <v>84.27</v>
      </c>
    </row>
    <row r="442" spans="1:9" ht="30">
      <c r="A442" s="740">
        <v>8726</v>
      </c>
      <c r="B442" s="741" t="s">
        <v>1140</v>
      </c>
      <c r="C442" s="466" t="s">
        <v>1148</v>
      </c>
      <c r="D442" s="468"/>
      <c r="E442" s="765">
        <v>489</v>
      </c>
      <c r="F442" s="468"/>
      <c r="G442" s="741" t="s">
        <v>254</v>
      </c>
      <c r="H442" s="742">
        <v>132</v>
      </c>
    </row>
    <row r="443" spans="1:9" ht="15">
      <c r="A443" s="733">
        <v>8730</v>
      </c>
      <c r="B443" s="734" t="s">
        <v>1149</v>
      </c>
      <c r="C443" s="734" t="s">
        <v>559</v>
      </c>
      <c r="D443" s="734" t="s">
        <v>1150</v>
      </c>
      <c r="E443" s="734" t="s">
        <v>1151</v>
      </c>
      <c r="F443" s="739"/>
      <c r="G443" s="734" t="s">
        <v>254</v>
      </c>
      <c r="H443" s="735">
        <v>50.49</v>
      </c>
    </row>
    <row r="444" spans="1:9" ht="15">
      <c r="A444" s="736">
        <v>8731</v>
      </c>
      <c r="B444" s="737" t="s">
        <v>1149</v>
      </c>
      <c r="C444" s="737" t="s">
        <v>559</v>
      </c>
      <c r="D444" s="737" t="s">
        <v>1152</v>
      </c>
      <c r="E444" s="737" t="s">
        <v>1153</v>
      </c>
      <c r="F444" s="465"/>
      <c r="G444" s="737" t="s">
        <v>254</v>
      </c>
      <c r="H444" s="738">
        <v>57.86</v>
      </c>
    </row>
    <row r="445" spans="1:9" ht="45">
      <c r="A445" s="743">
        <v>8733</v>
      </c>
      <c r="B445" s="746" t="s">
        <v>1154</v>
      </c>
      <c r="C445" s="745" t="s">
        <v>1155</v>
      </c>
      <c r="D445" s="745"/>
      <c r="E445" s="756">
        <v>0</v>
      </c>
      <c r="F445" s="746" t="s">
        <v>1156</v>
      </c>
      <c r="G445" s="746" t="s">
        <v>254</v>
      </c>
      <c r="H445" s="747">
        <v>3.11</v>
      </c>
    </row>
    <row r="446" spans="1:9" ht="30">
      <c r="A446" s="751">
        <v>8734</v>
      </c>
      <c r="B446" s="752" t="s">
        <v>1157</v>
      </c>
      <c r="C446" s="737" t="s">
        <v>1158</v>
      </c>
      <c r="D446" s="466"/>
      <c r="E446" s="757">
        <v>0</v>
      </c>
      <c r="F446" s="466"/>
      <c r="G446" s="752" t="s">
        <v>254</v>
      </c>
      <c r="H446" s="753">
        <v>5.44</v>
      </c>
    </row>
    <row r="447" spans="1:9" ht="30">
      <c r="A447" s="743">
        <v>8735</v>
      </c>
      <c r="B447" s="746" t="s">
        <v>1159</v>
      </c>
      <c r="C447" s="745" t="s">
        <v>1160</v>
      </c>
      <c r="D447" s="745"/>
      <c r="E447" s="756">
        <v>0</v>
      </c>
      <c r="F447" s="745"/>
      <c r="G447" s="746" t="s">
        <v>254</v>
      </c>
      <c r="H447" s="747">
        <v>3.94</v>
      </c>
    </row>
    <row r="448" spans="1:9" ht="30">
      <c r="A448" s="740">
        <v>8736</v>
      </c>
      <c r="B448" s="741" t="s">
        <v>1161</v>
      </c>
      <c r="C448" s="466" t="s">
        <v>1162</v>
      </c>
      <c r="D448" s="468"/>
      <c r="E448" s="765">
        <v>175</v>
      </c>
      <c r="F448" s="468"/>
      <c r="G448" s="741" t="s">
        <v>254</v>
      </c>
      <c r="H448" s="742">
        <v>29.13</v>
      </c>
    </row>
    <row r="449" spans="1:8" ht="30">
      <c r="A449" s="748">
        <v>8744</v>
      </c>
      <c r="B449" s="749" t="s">
        <v>1163</v>
      </c>
      <c r="C449" s="745" t="s">
        <v>1164</v>
      </c>
      <c r="D449" s="744"/>
      <c r="E449" s="754">
        <v>350</v>
      </c>
      <c r="F449" s="744"/>
      <c r="G449" s="749" t="s">
        <v>254</v>
      </c>
      <c r="H449" s="750">
        <v>18.61</v>
      </c>
    </row>
    <row r="450" spans="1:8" ht="15">
      <c r="A450" s="736">
        <v>8745</v>
      </c>
      <c r="B450" s="737" t="s">
        <v>1165</v>
      </c>
      <c r="C450" s="737" t="s">
        <v>1166</v>
      </c>
      <c r="D450" s="465"/>
      <c r="E450" s="760">
        <v>300</v>
      </c>
      <c r="F450" s="465"/>
      <c r="G450" s="737" t="s">
        <v>254</v>
      </c>
      <c r="H450" s="738">
        <v>22.36</v>
      </c>
    </row>
    <row r="451" spans="1:8" ht="15">
      <c r="A451" s="748">
        <v>8746</v>
      </c>
      <c r="B451" s="749" t="s">
        <v>1167</v>
      </c>
      <c r="C451" s="749" t="s">
        <v>1168</v>
      </c>
      <c r="D451" s="744"/>
      <c r="E451" s="749" t="s">
        <v>1169</v>
      </c>
      <c r="F451" s="744"/>
      <c r="G451" s="749" t="s">
        <v>254</v>
      </c>
      <c r="H451" s="750">
        <v>20.77</v>
      </c>
    </row>
    <row r="452" spans="1:8" ht="15">
      <c r="A452" s="740">
        <v>8747</v>
      </c>
      <c r="B452" s="741" t="s">
        <v>1167</v>
      </c>
      <c r="C452" s="741" t="s">
        <v>1170</v>
      </c>
      <c r="D452" s="468"/>
      <c r="E452" s="741" t="s">
        <v>1169</v>
      </c>
      <c r="F452" s="468"/>
      <c r="G452" s="741" t="s">
        <v>254</v>
      </c>
      <c r="H452" s="742">
        <v>21.06</v>
      </c>
    </row>
    <row r="453" spans="1:8" ht="30">
      <c r="A453" s="733">
        <v>8748</v>
      </c>
      <c r="B453" s="734" t="s">
        <v>1171</v>
      </c>
      <c r="C453" s="734" t="s">
        <v>1168</v>
      </c>
      <c r="D453" s="739"/>
      <c r="E453" s="734" t="s">
        <v>1172</v>
      </c>
      <c r="F453" s="739"/>
      <c r="G453" s="734" t="s">
        <v>254</v>
      </c>
      <c r="H453" s="735">
        <v>22.75</v>
      </c>
    </row>
    <row r="454" spans="1:8" ht="15">
      <c r="A454" s="736">
        <v>8749</v>
      </c>
      <c r="B454" s="737" t="s">
        <v>1171</v>
      </c>
      <c r="C454" s="737" t="s">
        <v>1170</v>
      </c>
      <c r="D454" s="465"/>
      <c r="E454" s="737" t="s">
        <v>1169</v>
      </c>
      <c r="F454" s="465"/>
      <c r="G454" s="737" t="s">
        <v>254</v>
      </c>
      <c r="H454" s="738">
        <v>23</v>
      </c>
    </row>
    <row r="455" spans="1:8" ht="15">
      <c r="A455" s="733">
        <v>8750</v>
      </c>
      <c r="B455" s="734" t="s">
        <v>1173</v>
      </c>
      <c r="C455" s="739"/>
      <c r="D455" s="739"/>
      <c r="E455" s="734" t="s">
        <v>256</v>
      </c>
      <c r="F455" s="739"/>
      <c r="G455" s="734" t="s">
        <v>254</v>
      </c>
      <c r="H455" s="735">
        <v>6.5</v>
      </c>
    </row>
    <row r="456" spans="1:8" ht="15">
      <c r="A456" s="736">
        <v>8753</v>
      </c>
      <c r="B456" s="737" t="s">
        <v>1174</v>
      </c>
      <c r="C456" s="465"/>
      <c r="D456" s="465"/>
      <c r="E456" s="737" t="s">
        <v>252</v>
      </c>
      <c r="F456" s="465"/>
      <c r="G456" s="737" t="s">
        <v>254</v>
      </c>
      <c r="H456" s="738">
        <v>2.91</v>
      </c>
    </row>
    <row r="457" spans="1:8" ht="30">
      <c r="A457" s="748">
        <v>8754</v>
      </c>
      <c r="B457" s="749" t="s">
        <v>1175</v>
      </c>
      <c r="C457" s="749" t="s">
        <v>1176</v>
      </c>
      <c r="D457" s="745" t="s">
        <v>1177</v>
      </c>
      <c r="E457" s="754">
        <v>430</v>
      </c>
      <c r="F457" s="749" t="s">
        <v>169</v>
      </c>
      <c r="G457" s="749" t="s">
        <v>170</v>
      </c>
      <c r="H457" s="750">
        <v>64.84</v>
      </c>
    </row>
    <row r="458" spans="1:8" ht="15">
      <c r="A458" s="736">
        <v>8755</v>
      </c>
      <c r="B458" s="737" t="s">
        <v>1178</v>
      </c>
      <c r="C458" s="737" t="s">
        <v>1179</v>
      </c>
      <c r="D458" s="737" t="s">
        <v>1180</v>
      </c>
      <c r="E458" s="760">
        <v>0</v>
      </c>
      <c r="F458" s="465"/>
      <c r="G458" s="737" t="s">
        <v>254</v>
      </c>
      <c r="H458" s="738">
        <v>3.85</v>
      </c>
    </row>
    <row r="459" spans="1:8" ht="45">
      <c r="A459" s="743">
        <v>8761</v>
      </c>
      <c r="B459" s="746" t="s">
        <v>719</v>
      </c>
      <c r="C459" s="745" t="s">
        <v>1181</v>
      </c>
      <c r="D459" s="745"/>
      <c r="E459" s="756">
        <v>2</v>
      </c>
      <c r="F459" s="745"/>
      <c r="G459" s="746" t="s">
        <v>254</v>
      </c>
      <c r="H459" s="747">
        <v>1.51</v>
      </c>
    </row>
    <row r="460" spans="1:8" ht="45">
      <c r="A460" s="740">
        <v>8770</v>
      </c>
      <c r="B460" s="741" t="s">
        <v>1182</v>
      </c>
      <c r="C460" s="468"/>
      <c r="D460" s="468"/>
      <c r="E460" s="741" t="s">
        <v>1183</v>
      </c>
      <c r="F460" s="466" t="s">
        <v>1184</v>
      </c>
      <c r="G460" s="741" t="s">
        <v>254</v>
      </c>
      <c r="H460" s="742">
        <v>3.89</v>
      </c>
    </row>
    <row r="461" spans="1:8" ht="45">
      <c r="A461" s="743">
        <v>8771</v>
      </c>
      <c r="B461" s="746" t="s">
        <v>1182</v>
      </c>
      <c r="C461" s="745"/>
      <c r="D461" s="745"/>
      <c r="E461" s="746" t="s">
        <v>1185</v>
      </c>
      <c r="F461" s="745" t="s">
        <v>1184</v>
      </c>
      <c r="G461" s="746" t="s">
        <v>254</v>
      </c>
      <c r="H461" s="747">
        <v>7.09</v>
      </c>
    </row>
    <row r="462" spans="1:8" ht="45">
      <c r="A462" s="751">
        <v>8772</v>
      </c>
      <c r="B462" s="752" t="s">
        <v>1182</v>
      </c>
      <c r="C462" s="466"/>
      <c r="D462" s="466"/>
      <c r="E462" s="752" t="s">
        <v>258</v>
      </c>
      <c r="F462" s="466" t="s">
        <v>1186</v>
      </c>
      <c r="G462" s="752" t="s">
        <v>254</v>
      </c>
      <c r="H462" s="753">
        <v>11.95</v>
      </c>
    </row>
    <row r="463" spans="1:8" ht="45">
      <c r="A463" s="743">
        <v>8773</v>
      </c>
      <c r="B463" s="746" t="s">
        <v>1182</v>
      </c>
      <c r="C463" s="745"/>
      <c r="D463" s="745"/>
      <c r="E463" s="746" t="s">
        <v>699</v>
      </c>
      <c r="F463" s="745" t="s">
        <v>1184</v>
      </c>
      <c r="G463" s="746" t="s">
        <v>254</v>
      </c>
      <c r="H463" s="747">
        <v>12.22</v>
      </c>
    </row>
    <row r="464" spans="1:8" ht="45">
      <c r="A464" s="751">
        <v>8780</v>
      </c>
      <c r="B464" s="752" t="s">
        <v>1187</v>
      </c>
      <c r="C464" s="752" t="s">
        <v>952</v>
      </c>
      <c r="D464" s="752" t="s">
        <v>1188</v>
      </c>
      <c r="E464" s="752" t="s">
        <v>427</v>
      </c>
      <c r="F464" s="466" t="s">
        <v>1189</v>
      </c>
      <c r="G464" s="752" t="s">
        <v>254</v>
      </c>
      <c r="H464" s="753">
        <v>28.95</v>
      </c>
    </row>
    <row r="465" spans="1:8" ht="45">
      <c r="A465" s="743">
        <v>8781</v>
      </c>
      <c r="B465" s="746" t="s">
        <v>1187</v>
      </c>
      <c r="C465" s="746" t="s">
        <v>952</v>
      </c>
      <c r="D465" s="746" t="s">
        <v>939</v>
      </c>
      <c r="E465" s="746" t="s">
        <v>334</v>
      </c>
      <c r="F465" s="745" t="s">
        <v>1190</v>
      </c>
      <c r="G465" s="746" t="s">
        <v>254</v>
      </c>
      <c r="H465" s="747">
        <v>52.59</v>
      </c>
    </row>
    <row r="466" spans="1:8" ht="30">
      <c r="A466" s="740">
        <v>8788</v>
      </c>
      <c r="B466" s="466" t="s">
        <v>1191</v>
      </c>
      <c r="C466" s="741" t="s">
        <v>1192</v>
      </c>
      <c r="D466" s="741" t="s">
        <v>1193</v>
      </c>
      <c r="E466" s="765">
        <v>200</v>
      </c>
      <c r="F466" s="741" t="s">
        <v>1194</v>
      </c>
      <c r="G466" s="741" t="s">
        <v>254</v>
      </c>
      <c r="H466" s="742">
        <v>24.06</v>
      </c>
    </row>
    <row r="467" spans="1:8" ht="30">
      <c r="A467" s="748">
        <v>8789</v>
      </c>
      <c r="B467" s="749" t="s">
        <v>1195</v>
      </c>
      <c r="C467" s="745" t="s">
        <v>1196</v>
      </c>
      <c r="D467" s="744"/>
      <c r="E467" s="754">
        <v>430</v>
      </c>
      <c r="F467" s="744"/>
      <c r="G467" s="749" t="s">
        <v>254</v>
      </c>
      <c r="H467" s="750">
        <v>57.61</v>
      </c>
    </row>
    <row r="468" spans="1:8" ht="15">
      <c r="A468" s="736">
        <v>8790</v>
      </c>
      <c r="B468" s="737" t="s">
        <v>1195</v>
      </c>
      <c r="C468" s="737" t="s">
        <v>1197</v>
      </c>
      <c r="D468" s="737" t="s">
        <v>1198</v>
      </c>
      <c r="E468" s="737" t="s">
        <v>271</v>
      </c>
      <c r="F468" s="465"/>
      <c r="G468" s="737" t="s">
        <v>254</v>
      </c>
      <c r="H468" s="738">
        <v>40.49</v>
      </c>
    </row>
    <row r="469" spans="1:8" ht="15">
      <c r="A469" s="733">
        <v>8791</v>
      </c>
      <c r="B469" s="734" t="s">
        <v>1195</v>
      </c>
      <c r="C469" s="734" t="s">
        <v>1197</v>
      </c>
      <c r="D469" s="734" t="s">
        <v>1199</v>
      </c>
      <c r="E469" s="734" t="s">
        <v>1200</v>
      </c>
      <c r="F469" s="739"/>
      <c r="G469" s="734" t="s">
        <v>254</v>
      </c>
      <c r="H469" s="735">
        <v>49.93</v>
      </c>
    </row>
    <row r="470" spans="1:8" ht="15">
      <c r="A470" s="736">
        <v>8792</v>
      </c>
      <c r="B470" s="737" t="s">
        <v>1195</v>
      </c>
      <c r="C470" s="737" t="s">
        <v>1201</v>
      </c>
      <c r="D470" s="737" t="s">
        <v>1202</v>
      </c>
      <c r="E470" s="737" t="s">
        <v>550</v>
      </c>
      <c r="F470" s="465"/>
      <c r="G470" s="737" t="s">
        <v>254</v>
      </c>
      <c r="H470" s="738">
        <v>57.25</v>
      </c>
    </row>
    <row r="471" spans="1:8" ht="30">
      <c r="A471" s="748">
        <v>8793</v>
      </c>
      <c r="B471" s="749" t="s">
        <v>1203</v>
      </c>
      <c r="C471" s="745" t="s">
        <v>1204</v>
      </c>
      <c r="D471" s="744"/>
      <c r="E471" s="754">
        <v>225</v>
      </c>
      <c r="F471" s="744"/>
      <c r="G471" s="749" t="s">
        <v>254</v>
      </c>
      <c r="H471" s="750">
        <v>85.78</v>
      </c>
    </row>
    <row r="472" spans="1:8" ht="45">
      <c r="A472" s="751">
        <v>8794</v>
      </c>
      <c r="B472" s="752" t="s">
        <v>1205</v>
      </c>
      <c r="C472" s="466" t="s">
        <v>1206</v>
      </c>
      <c r="D472" s="752" t="s">
        <v>1207</v>
      </c>
      <c r="E472" s="757">
        <v>200</v>
      </c>
      <c r="F472" s="752" t="s">
        <v>1208</v>
      </c>
      <c r="G472" s="752" t="s">
        <v>254</v>
      </c>
      <c r="H472" s="753">
        <v>27.63</v>
      </c>
    </row>
    <row r="473" spans="1:8" ht="30">
      <c r="A473" s="748">
        <v>8795</v>
      </c>
      <c r="B473" s="749" t="s">
        <v>1209</v>
      </c>
      <c r="C473" s="745" t="s">
        <v>1210</v>
      </c>
      <c r="D473" s="749" t="s">
        <v>1211</v>
      </c>
      <c r="E473" s="754">
        <v>280</v>
      </c>
      <c r="F473" s="744"/>
      <c r="G473" s="749" t="s">
        <v>254</v>
      </c>
      <c r="H473" s="750">
        <v>35.04</v>
      </c>
    </row>
    <row r="474" spans="1:8" ht="30">
      <c r="A474" s="751">
        <v>8796</v>
      </c>
      <c r="B474" s="752" t="s">
        <v>1205</v>
      </c>
      <c r="C474" s="737" t="s">
        <v>1212</v>
      </c>
      <c r="D474" s="468" t="s">
        <v>1213</v>
      </c>
      <c r="E474" s="757">
        <v>217</v>
      </c>
      <c r="F474" s="752" t="s">
        <v>1208</v>
      </c>
      <c r="G474" s="752" t="s">
        <v>254</v>
      </c>
      <c r="H474" s="753">
        <v>31.87</v>
      </c>
    </row>
    <row r="475" spans="1:8" ht="30">
      <c r="A475" s="748">
        <v>8797</v>
      </c>
      <c r="B475" s="749" t="s">
        <v>1205</v>
      </c>
      <c r="C475" s="749" t="s">
        <v>1214</v>
      </c>
      <c r="D475" s="745" t="s">
        <v>1215</v>
      </c>
      <c r="E475" s="754">
        <v>250</v>
      </c>
      <c r="F475" s="744"/>
      <c r="G475" s="749" t="s">
        <v>254</v>
      </c>
      <c r="H475" s="750">
        <v>31.41</v>
      </c>
    </row>
    <row r="476" spans="1:8" ht="30">
      <c r="A476" s="751">
        <v>8798</v>
      </c>
      <c r="B476" s="752" t="s">
        <v>1203</v>
      </c>
      <c r="C476" s="737" t="s">
        <v>1216</v>
      </c>
      <c r="D476" s="752" t="s">
        <v>1217</v>
      </c>
      <c r="E476" s="757">
        <v>217</v>
      </c>
      <c r="F476" s="752" t="s">
        <v>1208</v>
      </c>
      <c r="G476" s="752" t="s">
        <v>254</v>
      </c>
      <c r="H476" s="753">
        <v>32.58</v>
      </c>
    </row>
    <row r="477" spans="1:8" ht="30">
      <c r="A477" s="743">
        <v>8799</v>
      </c>
      <c r="B477" s="746" t="s">
        <v>1218</v>
      </c>
      <c r="C477" s="734" t="s">
        <v>1219</v>
      </c>
      <c r="D477" s="746" t="s">
        <v>1220</v>
      </c>
      <c r="E477" s="756">
        <v>280</v>
      </c>
      <c r="F477" s="746" t="s">
        <v>1221</v>
      </c>
      <c r="G477" s="746" t="s">
        <v>254</v>
      </c>
      <c r="H477" s="747">
        <v>42.92</v>
      </c>
    </row>
    <row r="478" spans="1:8" ht="30">
      <c r="A478" s="740">
        <v>8800</v>
      </c>
      <c r="B478" s="741" t="s">
        <v>1222</v>
      </c>
      <c r="C478" s="468"/>
      <c r="D478" s="468"/>
      <c r="E478" s="468"/>
      <c r="F478" s="466" t="s">
        <v>1223</v>
      </c>
      <c r="G478" s="741" t="s">
        <v>331</v>
      </c>
      <c r="H478" s="742">
        <v>0.56000000000000005</v>
      </c>
    </row>
    <row r="479" spans="1:8" ht="30">
      <c r="A479" s="748">
        <v>8801</v>
      </c>
      <c r="B479" s="749" t="s">
        <v>1222</v>
      </c>
      <c r="C479" s="745" t="s">
        <v>1224</v>
      </c>
      <c r="D479" s="749" t="s">
        <v>1011</v>
      </c>
      <c r="E479" s="754">
        <v>160</v>
      </c>
      <c r="F479" s="744"/>
      <c r="G479" s="749" t="s">
        <v>254</v>
      </c>
      <c r="H479" s="750">
        <v>11.75</v>
      </c>
    </row>
    <row r="480" spans="1:8" ht="30">
      <c r="A480" s="740">
        <v>8802</v>
      </c>
      <c r="B480" s="741" t="s">
        <v>1222</v>
      </c>
      <c r="C480" s="466" t="s">
        <v>1225</v>
      </c>
      <c r="D480" s="741" t="s">
        <v>1011</v>
      </c>
      <c r="E480" s="765">
        <v>234</v>
      </c>
      <c r="F480" s="468"/>
      <c r="G480" s="741" t="s">
        <v>254</v>
      </c>
      <c r="H480" s="742">
        <v>16.809999999999999</v>
      </c>
    </row>
    <row r="481" spans="1:8" ht="30">
      <c r="A481" s="748">
        <v>8803</v>
      </c>
      <c r="B481" s="749" t="s">
        <v>1222</v>
      </c>
      <c r="C481" s="745" t="s">
        <v>1226</v>
      </c>
      <c r="D481" s="749" t="s">
        <v>1011</v>
      </c>
      <c r="E481" s="754">
        <v>260</v>
      </c>
      <c r="F481" s="744"/>
      <c r="G481" s="749" t="s">
        <v>254</v>
      </c>
      <c r="H481" s="750">
        <v>21.1</v>
      </c>
    </row>
    <row r="482" spans="1:8" ht="30">
      <c r="A482" s="740">
        <v>8804</v>
      </c>
      <c r="B482" s="741" t="s">
        <v>1222</v>
      </c>
      <c r="C482" s="466" t="s">
        <v>1227</v>
      </c>
      <c r="D482" s="741" t="s">
        <v>1011</v>
      </c>
      <c r="E482" s="765">
        <v>300</v>
      </c>
      <c r="F482" s="468"/>
      <c r="G482" s="741" t="s">
        <v>254</v>
      </c>
      <c r="H482" s="742">
        <v>21.13</v>
      </c>
    </row>
    <row r="483" spans="1:8" ht="30">
      <c r="A483" s="748">
        <v>8805</v>
      </c>
      <c r="B483" s="749" t="s">
        <v>1222</v>
      </c>
      <c r="C483" s="745" t="s">
        <v>1228</v>
      </c>
      <c r="D483" s="749" t="s">
        <v>1011</v>
      </c>
      <c r="E483" s="754">
        <v>300</v>
      </c>
      <c r="F483" s="744"/>
      <c r="G483" s="749" t="s">
        <v>254</v>
      </c>
      <c r="H483" s="750">
        <v>21.94</v>
      </c>
    </row>
    <row r="484" spans="1:8" ht="30">
      <c r="A484" s="740">
        <v>8806</v>
      </c>
      <c r="B484" s="741" t="s">
        <v>1222</v>
      </c>
      <c r="C484" s="466" t="s">
        <v>1229</v>
      </c>
      <c r="D484" s="741" t="s">
        <v>1011</v>
      </c>
      <c r="E484" s="765">
        <v>165</v>
      </c>
      <c r="F484" s="468"/>
      <c r="G484" s="741" t="s">
        <v>254</v>
      </c>
      <c r="H484" s="742">
        <v>12.77</v>
      </c>
    </row>
    <row r="485" spans="1:8" ht="30">
      <c r="A485" s="748">
        <v>8807</v>
      </c>
      <c r="B485" s="749" t="s">
        <v>1222</v>
      </c>
      <c r="C485" s="745" t="s">
        <v>1229</v>
      </c>
      <c r="D485" s="749" t="s">
        <v>1230</v>
      </c>
      <c r="E485" s="754">
        <v>285</v>
      </c>
      <c r="F485" s="749" t="s">
        <v>1231</v>
      </c>
      <c r="G485" s="749" t="s">
        <v>254</v>
      </c>
      <c r="H485" s="750">
        <v>19.87</v>
      </c>
    </row>
    <row r="486" spans="1:8" ht="30">
      <c r="A486" s="740">
        <v>8808</v>
      </c>
      <c r="B486" s="741" t="s">
        <v>1222</v>
      </c>
      <c r="C486" s="466" t="s">
        <v>1225</v>
      </c>
      <c r="D486" s="741" t="s">
        <v>1230</v>
      </c>
      <c r="E486" s="765">
        <v>340</v>
      </c>
      <c r="F486" s="741" t="s">
        <v>1231</v>
      </c>
      <c r="G486" s="741" t="s">
        <v>254</v>
      </c>
      <c r="H486" s="742">
        <v>20.57</v>
      </c>
    </row>
    <row r="487" spans="1:8" ht="30">
      <c r="A487" s="748">
        <v>8809</v>
      </c>
      <c r="B487" s="749" t="s">
        <v>1222</v>
      </c>
      <c r="C487" s="745" t="s">
        <v>1226</v>
      </c>
      <c r="D487" s="749" t="s">
        <v>1230</v>
      </c>
      <c r="E487" s="754">
        <v>360</v>
      </c>
      <c r="F487" s="749" t="s">
        <v>1231</v>
      </c>
      <c r="G487" s="749" t="s">
        <v>254</v>
      </c>
      <c r="H487" s="750">
        <v>25.19</v>
      </c>
    </row>
    <row r="488" spans="1:8" ht="30">
      <c r="A488" s="740">
        <v>8810</v>
      </c>
      <c r="B488" s="741" t="s">
        <v>1222</v>
      </c>
      <c r="C488" s="466" t="s">
        <v>1227</v>
      </c>
      <c r="D488" s="741" t="s">
        <v>1230</v>
      </c>
      <c r="E488" s="765">
        <v>362</v>
      </c>
      <c r="F488" s="741" t="s">
        <v>1231</v>
      </c>
      <c r="G488" s="741" t="s">
        <v>254</v>
      </c>
      <c r="H488" s="742">
        <v>25.53</v>
      </c>
    </row>
    <row r="489" spans="1:8" ht="30">
      <c r="A489" s="748">
        <v>8811</v>
      </c>
      <c r="B489" s="749" t="s">
        <v>1222</v>
      </c>
      <c r="C489" s="745" t="s">
        <v>1228</v>
      </c>
      <c r="D489" s="749" t="s">
        <v>1230</v>
      </c>
      <c r="E489" s="754">
        <v>362</v>
      </c>
      <c r="F489" s="749" t="s">
        <v>1231</v>
      </c>
      <c r="G489" s="749" t="s">
        <v>254</v>
      </c>
      <c r="H489" s="750">
        <v>26.24</v>
      </c>
    </row>
    <row r="490" spans="1:8" ht="30">
      <c r="A490" s="740">
        <v>8820</v>
      </c>
      <c r="B490" s="741" t="s">
        <v>1232</v>
      </c>
      <c r="C490" s="466" t="s">
        <v>1233</v>
      </c>
      <c r="D490" s="468"/>
      <c r="E490" s="765">
        <v>0</v>
      </c>
      <c r="F490" s="468"/>
      <c r="G490" s="741" t="s">
        <v>254</v>
      </c>
      <c r="H490" s="742">
        <v>1.77</v>
      </c>
    </row>
    <row r="491" spans="1:8" ht="30">
      <c r="A491" s="748">
        <v>8821</v>
      </c>
      <c r="B491" s="749" t="s">
        <v>1234</v>
      </c>
      <c r="C491" s="745" t="s">
        <v>1235</v>
      </c>
      <c r="D491" s="744"/>
      <c r="E491" s="754">
        <v>0</v>
      </c>
      <c r="F491" s="744"/>
      <c r="G491" s="749" t="s">
        <v>254</v>
      </c>
      <c r="H491" s="750">
        <v>1.58</v>
      </c>
    </row>
    <row r="492" spans="1:8" ht="45">
      <c r="A492" s="751">
        <v>8822</v>
      </c>
      <c r="B492" s="752" t="s">
        <v>1236</v>
      </c>
      <c r="C492" s="466" t="s">
        <v>1237</v>
      </c>
      <c r="D492" s="466"/>
      <c r="E492" s="757">
        <v>230</v>
      </c>
      <c r="F492" s="466"/>
      <c r="G492" s="752" t="s">
        <v>254</v>
      </c>
      <c r="H492" s="753">
        <v>53.97</v>
      </c>
    </row>
    <row r="493" spans="1:8" ht="15">
      <c r="A493" s="748">
        <v>8823</v>
      </c>
      <c r="B493" s="749" t="s">
        <v>1238</v>
      </c>
      <c r="C493" s="749" t="s">
        <v>1239</v>
      </c>
      <c r="D493" s="744"/>
      <c r="E493" s="754">
        <v>700</v>
      </c>
      <c r="F493" s="744"/>
      <c r="G493" s="749" t="s">
        <v>254</v>
      </c>
      <c r="H493" s="750">
        <v>120.16</v>
      </c>
    </row>
    <row r="494" spans="1:8" ht="30">
      <c r="A494" s="736">
        <v>8824</v>
      </c>
      <c r="B494" s="737" t="s">
        <v>481</v>
      </c>
      <c r="C494" s="737" t="s">
        <v>1240</v>
      </c>
      <c r="D494" s="465"/>
      <c r="E494" s="737" t="s">
        <v>1241</v>
      </c>
      <c r="F494" s="465"/>
      <c r="G494" s="737" t="s">
        <v>254</v>
      </c>
      <c r="H494" s="738">
        <v>110.67</v>
      </c>
    </row>
    <row r="495" spans="1:8" ht="30">
      <c r="A495" s="748">
        <v>8825</v>
      </c>
      <c r="B495" s="749" t="s">
        <v>481</v>
      </c>
      <c r="C495" s="745" t="s">
        <v>1242</v>
      </c>
      <c r="D495" s="744"/>
      <c r="E495" s="749" t="s">
        <v>1243</v>
      </c>
      <c r="F495" s="744"/>
      <c r="G495" s="749" t="s">
        <v>254</v>
      </c>
      <c r="H495" s="750">
        <v>132.44999999999999</v>
      </c>
    </row>
    <row r="496" spans="1:8" ht="15">
      <c r="A496" s="736">
        <v>8840</v>
      </c>
      <c r="B496" s="737" t="s">
        <v>1244</v>
      </c>
      <c r="C496" s="737" t="s">
        <v>1245</v>
      </c>
      <c r="D496" s="737" t="s">
        <v>1246</v>
      </c>
      <c r="E496" s="737" t="s">
        <v>1247</v>
      </c>
      <c r="F496" s="465"/>
      <c r="G496" s="737" t="s">
        <v>254</v>
      </c>
      <c r="H496" s="738">
        <v>40.75</v>
      </c>
    </row>
    <row r="497" spans="1:8" ht="45">
      <c r="A497" s="743">
        <v>8841</v>
      </c>
      <c r="B497" s="746" t="s">
        <v>1248</v>
      </c>
      <c r="C497" s="745" t="s">
        <v>1249</v>
      </c>
      <c r="D497" s="745"/>
      <c r="E497" s="756">
        <v>200</v>
      </c>
      <c r="F497" s="745"/>
      <c r="G497" s="746" t="s">
        <v>254</v>
      </c>
      <c r="H497" s="747">
        <v>32.46</v>
      </c>
    </row>
    <row r="498" spans="1:8" ht="30">
      <c r="A498" s="740">
        <v>8842</v>
      </c>
      <c r="B498" s="466" t="s">
        <v>1250</v>
      </c>
      <c r="C498" s="466" t="s">
        <v>1251</v>
      </c>
      <c r="D498" s="468"/>
      <c r="E498" s="765">
        <v>0</v>
      </c>
      <c r="F498" s="466" t="s">
        <v>1252</v>
      </c>
      <c r="G498" s="741" t="s">
        <v>254</v>
      </c>
      <c r="H498" s="742">
        <v>14.94</v>
      </c>
    </row>
    <row r="499" spans="1:8" ht="30">
      <c r="A499" s="748">
        <v>8843</v>
      </c>
      <c r="B499" s="749" t="s">
        <v>1253</v>
      </c>
      <c r="C499" s="745" t="s">
        <v>1254</v>
      </c>
      <c r="D499" s="744"/>
      <c r="E499" s="754">
        <v>0</v>
      </c>
      <c r="F499" s="745" t="s">
        <v>1252</v>
      </c>
      <c r="G499" s="749" t="s">
        <v>254</v>
      </c>
      <c r="H499" s="750">
        <v>14.06</v>
      </c>
    </row>
    <row r="500" spans="1:8" ht="30">
      <c r="A500" s="751">
        <v>8844</v>
      </c>
      <c r="B500" s="737" t="s">
        <v>1255</v>
      </c>
      <c r="C500" s="466" t="s">
        <v>1256</v>
      </c>
      <c r="D500" s="737" t="s">
        <v>1257</v>
      </c>
      <c r="E500" s="757">
        <v>400</v>
      </c>
      <c r="F500" s="466"/>
      <c r="G500" s="752" t="s">
        <v>254</v>
      </c>
      <c r="H500" s="753">
        <v>87.31</v>
      </c>
    </row>
    <row r="501" spans="1:8" ht="30">
      <c r="A501" s="748">
        <v>8845</v>
      </c>
      <c r="B501" s="745" t="s">
        <v>1258</v>
      </c>
      <c r="C501" s="749" t="s">
        <v>1259</v>
      </c>
      <c r="D501" s="749" t="s">
        <v>1260</v>
      </c>
      <c r="E501" s="754">
        <v>340</v>
      </c>
      <c r="F501" s="744"/>
      <c r="G501" s="749" t="s">
        <v>254</v>
      </c>
      <c r="H501" s="750">
        <v>31.99</v>
      </c>
    </row>
    <row r="502" spans="1:8" ht="45">
      <c r="A502" s="751">
        <v>8846</v>
      </c>
      <c r="B502" s="737" t="s">
        <v>1261</v>
      </c>
      <c r="C502" s="466" t="s">
        <v>1262</v>
      </c>
      <c r="D502" s="752" t="s">
        <v>1260</v>
      </c>
      <c r="E502" s="757">
        <v>340</v>
      </c>
      <c r="F502" s="466"/>
      <c r="G502" s="752" t="s">
        <v>254</v>
      </c>
      <c r="H502" s="753">
        <v>20.61</v>
      </c>
    </row>
    <row r="503" spans="1:8" ht="45">
      <c r="A503" s="743">
        <v>8847</v>
      </c>
      <c r="B503" s="749" t="s">
        <v>1263</v>
      </c>
      <c r="C503" s="734" t="s">
        <v>1264</v>
      </c>
      <c r="D503" s="746" t="s">
        <v>1265</v>
      </c>
      <c r="E503" s="756">
        <v>0</v>
      </c>
      <c r="F503" s="749" t="s">
        <v>1266</v>
      </c>
      <c r="G503" s="746" t="s">
        <v>254</v>
      </c>
      <c r="H503" s="747">
        <v>32.130000000000003</v>
      </c>
    </row>
    <row r="504" spans="1:8" ht="45">
      <c r="A504" s="751">
        <v>8848</v>
      </c>
      <c r="B504" s="737" t="s">
        <v>1263</v>
      </c>
      <c r="C504" s="466" t="s">
        <v>1267</v>
      </c>
      <c r="D504" s="466"/>
      <c r="E504" s="757">
        <v>310</v>
      </c>
      <c r="F504" s="466"/>
      <c r="G504" s="752" t="s">
        <v>254</v>
      </c>
      <c r="H504" s="753">
        <v>51.4</v>
      </c>
    </row>
    <row r="505" spans="1:8" ht="30">
      <c r="A505" s="743">
        <v>8849</v>
      </c>
      <c r="B505" s="734" t="s">
        <v>1255</v>
      </c>
      <c r="C505" s="745" t="s">
        <v>1268</v>
      </c>
      <c r="D505" s="745"/>
      <c r="E505" s="756">
        <v>280</v>
      </c>
      <c r="F505" s="734" t="s">
        <v>1269</v>
      </c>
      <c r="G505" s="746" t="s">
        <v>254</v>
      </c>
      <c r="H505" s="747">
        <v>56.15</v>
      </c>
    </row>
    <row r="506" spans="1:8" ht="30">
      <c r="A506" s="740">
        <v>8850</v>
      </c>
      <c r="B506" s="466" t="s">
        <v>1270</v>
      </c>
      <c r="C506" s="466" t="s">
        <v>1271</v>
      </c>
      <c r="D506" s="468"/>
      <c r="E506" s="765">
        <v>260</v>
      </c>
      <c r="F506" s="468"/>
      <c r="G506" s="741" t="s">
        <v>254</v>
      </c>
      <c r="H506" s="742">
        <v>47.78</v>
      </c>
    </row>
    <row r="507" spans="1:8" ht="45">
      <c r="A507" s="743">
        <v>8851</v>
      </c>
      <c r="B507" s="746" t="s">
        <v>1272</v>
      </c>
      <c r="C507" s="745" t="s">
        <v>1273</v>
      </c>
      <c r="D507" s="745"/>
      <c r="E507" s="756">
        <v>230</v>
      </c>
      <c r="F507" s="749" t="s">
        <v>1274</v>
      </c>
      <c r="G507" s="746" t="s">
        <v>254</v>
      </c>
      <c r="H507" s="747">
        <v>43.38</v>
      </c>
    </row>
    <row r="508" spans="1:8" ht="30">
      <c r="A508" s="751">
        <v>8852</v>
      </c>
      <c r="B508" s="737" t="s">
        <v>1255</v>
      </c>
      <c r="C508" s="466" t="s">
        <v>1275</v>
      </c>
      <c r="D508" s="466"/>
      <c r="E508" s="757">
        <v>410</v>
      </c>
      <c r="F508" s="466"/>
      <c r="G508" s="752" t="s">
        <v>254</v>
      </c>
      <c r="H508" s="753">
        <v>68.989999999999995</v>
      </c>
    </row>
    <row r="509" spans="1:8" ht="30">
      <c r="A509" s="743">
        <v>8853</v>
      </c>
      <c r="B509" s="734" t="s">
        <v>1255</v>
      </c>
      <c r="C509" s="745" t="s">
        <v>1276</v>
      </c>
      <c r="D509" s="745"/>
      <c r="E509" s="756">
        <v>410</v>
      </c>
      <c r="F509" s="745"/>
      <c r="G509" s="746" t="s">
        <v>254</v>
      </c>
      <c r="H509" s="747">
        <v>46.53</v>
      </c>
    </row>
    <row r="510" spans="1:8" ht="30">
      <c r="A510" s="740">
        <v>8854</v>
      </c>
      <c r="B510" s="466" t="s">
        <v>1277</v>
      </c>
      <c r="C510" s="466" t="s">
        <v>1278</v>
      </c>
      <c r="D510" s="468"/>
      <c r="E510" s="741" t="s">
        <v>1279</v>
      </c>
      <c r="F510" s="468"/>
      <c r="G510" s="741" t="s">
        <v>254</v>
      </c>
      <c r="H510" s="742">
        <v>100.22</v>
      </c>
    </row>
    <row r="511" spans="1:8" ht="60">
      <c r="A511" s="743">
        <v>8870</v>
      </c>
      <c r="B511" s="746" t="s">
        <v>1280</v>
      </c>
      <c r="C511" s="745" t="s">
        <v>1281</v>
      </c>
      <c r="D511" s="746" t="s">
        <v>1282</v>
      </c>
      <c r="E511" s="771">
        <v>13.5</v>
      </c>
      <c r="F511" s="745"/>
      <c r="G511" s="746" t="s">
        <v>254</v>
      </c>
      <c r="H511" s="747">
        <v>10.56</v>
      </c>
    </row>
    <row r="512" spans="1:8" ht="15">
      <c r="A512" s="736">
        <v>8871</v>
      </c>
      <c r="B512" s="737" t="s">
        <v>1280</v>
      </c>
      <c r="C512" s="737" t="s">
        <v>1283</v>
      </c>
      <c r="D512" s="465"/>
      <c r="E512" s="772">
        <v>7.5</v>
      </c>
      <c r="F512" s="465"/>
      <c r="G512" s="737" t="s">
        <v>254</v>
      </c>
      <c r="H512" s="738">
        <v>6.67</v>
      </c>
    </row>
    <row r="513" spans="1:8" ht="45">
      <c r="A513" s="748">
        <v>8872</v>
      </c>
      <c r="B513" s="749" t="s">
        <v>1284</v>
      </c>
      <c r="C513" s="745" t="s">
        <v>1285</v>
      </c>
      <c r="D513" s="745" t="s">
        <v>1286</v>
      </c>
      <c r="E513" s="749" t="s">
        <v>1287</v>
      </c>
      <c r="F513" s="744"/>
      <c r="G513" s="749" t="s">
        <v>254</v>
      </c>
      <c r="H513" s="750">
        <v>50.11</v>
      </c>
    </row>
    <row r="514" spans="1:8" ht="45">
      <c r="A514" s="751">
        <v>8900</v>
      </c>
      <c r="B514" s="752" t="s">
        <v>1288</v>
      </c>
      <c r="C514" s="466" t="s">
        <v>1289</v>
      </c>
      <c r="D514" s="466"/>
      <c r="E514" s="757">
        <v>420</v>
      </c>
      <c r="F514" s="466"/>
      <c r="G514" s="752" t="s">
        <v>254</v>
      </c>
      <c r="H514" s="753">
        <v>538</v>
      </c>
    </row>
    <row r="515" spans="1:8" ht="45">
      <c r="A515" s="743">
        <v>8901</v>
      </c>
      <c r="B515" s="746" t="s">
        <v>1288</v>
      </c>
      <c r="C515" s="745" t="s">
        <v>1290</v>
      </c>
      <c r="D515" s="745"/>
      <c r="E515" s="756">
        <v>420</v>
      </c>
      <c r="F515" s="745"/>
      <c r="G515" s="746" t="s">
        <v>254</v>
      </c>
      <c r="H515" s="747">
        <v>495.85</v>
      </c>
    </row>
    <row r="516" spans="1:8" ht="30">
      <c r="A516" s="751">
        <v>8902</v>
      </c>
      <c r="B516" s="752" t="s">
        <v>1288</v>
      </c>
      <c r="C516" s="466" t="s">
        <v>1291</v>
      </c>
      <c r="D516" s="466"/>
      <c r="E516" s="757">
        <v>650</v>
      </c>
      <c r="F516" s="752" t="s">
        <v>1292</v>
      </c>
      <c r="G516" s="752" t="s">
        <v>254</v>
      </c>
      <c r="H516" s="753">
        <v>583.04999999999995</v>
      </c>
    </row>
    <row r="517" spans="1:8" ht="30">
      <c r="A517" s="748">
        <v>8903</v>
      </c>
      <c r="B517" s="749" t="s">
        <v>1288</v>
      </c>
      <c r="C517" s="745" t="s">
        <v>1293</v>
      </c>
      <c r="D517" s="744"/>
      <c r="E517" s="754">
        <v>650</v>
      </c>
      <c r="F517" s="749" t="s">
        <v>1294</v>
      </c>
      <c r="G517" s="749" t="s">
        <v>254</v>
      </c>
      <c r="H517" s="750">
        <v>593.66999999999996</v>
      </c>
    </row>
    <row r="518" spans="1:8" ht="45">
      <c r="A518" s="751">
        <v>8904</v>
      </c>
      <c r="B518" s="752" t="s">
        <v>1288</v>
      </c>
      <c r="C518" s="466" t="s">
        <v>1295</v>
      </c>
      <c r="D518" s="466"/>
      <c r="E518" s="757">
        <v>450</v>
      </c>
      <c r="F518" s="752" t="s">
        <v>1296</v>
      </c>
      <c r="G518" s="752" t="s">
        <v>254</v>
      </c>
      <c r="H518" s="753">
        <v>773.99</v>
      </c>
    </row>
    <row r="519" spans="1:8" ht="30">
      <c r="A519" s="748">
        <v>8905</v>
      </c>
      <c r="B519" s="749" t="s">
        <v>1288</v>
      </c>
      <c r="C519" s="745" t="s">
        <v>1297</v>
      </c>
      <c r="D519" s="744"/>
      <c r="E519" s="754">
        <v>630</v>
      </c>
      <c r="F519" s="744"/>
      <c r="G519" s="749" t="s">
        <v>254</v>
      </c>
      <c r="H519" s="750">
        <v>666</v>
      </c>
    </row>
    <row r="520" spans="1:8" ht="30">
      <c r="A520" s="740">
        <v>8906</v>
      </c>
      <c r="B520" s="741" t="s">
        <v>1298</v>
      </c>
      <c r="C520" s="466" t="s">
        <v>1299</v>
      </c>
      <c r="D520" s="468"/>
      <c r="E520" s="765">
        <v>310</v>
      </c>
      <c r="F520" s="468"/>
      <c r="G520" s="741" t="s">
        <v>254</v>
      </c>
      <c r="H520" s="742">
        <v>450</v>
      </c>
    </row>
    <row r="521" spans="1:8" ht="45">
      <c r="A521" s="743">
        <v>8907</v>
      </c>
      <c r="B521" s="746" t="s">
        <v>1298</v>
      </c>
      <c r="C521" s="745" t="s">
        <v>1300</v>
      </c>
      <c r="D521" s="745"/>
      <c r="E521" s="756">
        <v>350</v>
      </c>
      <c r="F521" s="745"/>
      <c r="G521" s="746" t="s">
        <v>254</v>
      </c>
      <c r="H521" s="747">
        <v>490</v>
      </c>
    </row>
    <row r="522" spans="1:8" ht="30">
      <c r="A522" s="751">
        <v>8908</v>
      </c>
      <c r="B522" s="752" t="s">
        <v>1288</v>
      </c>
      <c r="C522" s="466" t="s">
        <v>1301</v>
      </c>
      <c r="D522" s="752" t="s">
        <v>1302</v>
      </c>
      <c r="E522" s="757">
        <v>1890</v>
      </c>
      <c r="F522" s="752" t="s">
        <v>1303</v>
      </c>
      <c r="G522" s="752" t="s">
        <v>254</v>
      </c>
      <c r="H522" s="770">
        <v>3016.09</v>
      </c>
    </row>
    <row r="523" spans="1:8" ht="30">
      <c r="A523" s="743">
        <v>8909</v>
      </c>
      <c r="B523" s="746" t="s">
        <v>1288</v>
      </c>
      <c r="C523" s="745" t="s">
        <v>1304</v>
      </c>
      <c r="D523" s="746" t="s">
        <v>1302</v>
      </c>
      <c r="E523" s="756">
        <v>1890</v>
      </c>
      <c r="F523" s="746" t="s">
        <v>1305</v>
      </c>
      <c r="G523" s="746" t="s">
        <v>254</v>
      </c>
      <c r="H523" s="769">
        <v>5636.87</v>
      </c>
    </row>
    <row r="524" spans="1:8" ht="30">
      <c r="A524" s="751">
        <v>8910</v>
      </c>
      <c r="B524" s="752" t="s">
        <v>1288</v>
      </c>
      <c r="C524" s="466" t="s">
        <v>1306</v>
      </c>
      <c r="D524" s="752" t="s">
        <v>1307</v>
      </c>
      <c r="E524" s="757">
        <v>2850</v>
      </c>
      <c r="F524" s="752" t="s">
        <v>1305</v>
      </c>
      <c r="G524" s="752" t="s">
        <v>254</v>
      </c>
      <c r="H524" s="770">
        <v>11009.51</v>
      </c>
    </row>
    <row r="525" spans="1:8" ht="30">
      <c r="A525" s="748">
        <v>8911</v>
      </c>
      <c r="B525" s="749" t="s">
        <v>1308</v>
      </c>
      <c r="C525" s="745" t="s">
        <v>1309</v>
      </c>
      <c r="D525" s="749" t="s">
        <v>1310</v>
      </c>
      <c r="E525" s="754">
        <v>675</v>
      </c>
      <c r="F525" s="749" t="s">
        <v>1311</v>
      </c>
      <c r="G525" s="749" t="s">
        <v>254</v>
      </c>
      <c r="H525" s="750">
        <v>657</v>
      </c>
    </row>
    <row r="526" spans="1:8" ht="30">
      <c r="A526" s="740">
        <v>8912</v>
      </c>
      <c r="B526" s="741" t="s">
        <v>1308</v>
      </c>
      <c r="C526" s="466" t="s">
        <v>1312</v>
      </c>
      <c r="D526" s="741" t="s">
        <v>1310</v>
      </c>
      <c r="E526" s="765">
        <v>420</v>
      </c>
      <c r="F526" s="741" t="s">
        <v>1311</v>
      </c>
      <c r="G526" s="741" t="s">
        <v>254</v>
      </c>
      <c r="H526" s="742">
        <v>616.42999999999995</v>
      </c>
    </row>
    <row r="527" spans="1:8" ht="15">
      <c r="A527" s="748">
        <v>8913</v>
      </c>
      <c r="B527" s="749" t="s">
        <v>1288</v>
      </c>
      <c r="C527" s="749" t="s">
        <v>1313</v>
      </c>
      <c r="D527" s="744"/>
      <c r="E527" s="754">
        <v>726</v>
      </c>
      <c r="F527" s="744"/>
      <c r="G527" s="749" t="s">
        <v>254</v>
      </c>
      <c r="H527" s="750">
        <v>570</v>
      </c>
    </row>
    <row r="528" spans="1:8" ht="30">
      <c r="A528" s="740">
        <v>8914</v>
      </c>
      <c r="B528" s="741" t="s">
        <v>1298</v>
      </c>
      <c r="C528" s="466" t="s">
        <v>1314</v>
      </c>
      <c r="D528" s="468"/>
      <c r="E528" s="765">
        <v>669</v>
      </c>
      <c r="F528" s="468"/>
      <c r="G528" s="741" t="s">
        <v>254</v>
      </c>
      <c r="H528" s="773">
        <v>1608</v>
      </c>
    </row>
    <row r="529" spans="1:8" ht="30">
      <c r="A529" s="748">
        <v>8915</v>
      </c>
      <c r="B529" s="749" t="s">
        <v>1298</v>
      </c>
      <c r="C529" s="745" t="s">
        <v>1315</v>
      </c>
      <c r="D529" s="744"/>
      <c r="E529" s="754">
        <v>850</v>
      </c>
      <c r="F529" s="744"/>
      <c r="G529" s="749" t="s">
        <v>254</v>
      </c>
      <c r="H529" s="750">
        <v>864</v>
      </c>
    </row>
    <row r="530" spans="1:8" ht="30">
      <c r="A530" s="740">
        <v>8916</v>
      </c>
      <c r="B530" s="741" t="s">
        <v>1298</v>
      </c>
      <c r="C530" s="466" t="s">
        <v>1316</v>
      </c>
      <c r="D530" s="468"/>
      <c r="E530" s="765">
        <v>550</v>
      </c>
      <c r="F530" s="468"/>
      <c r="G530" s="741" t="s">
        <v>254</v>
      </c>
      <c r="H530" s="773">
        <v>1416</v>
      </c>
    </row>
    <row r="531" spans="1:8" ht="15">
      <c r="A531" s="733">
        <v>8917</v>
      </c>
      <c r="B531" s="734" t="s">
        <v>1317</v>
      </c>
      <c r="C531" s="734" t="s">
        <v>1318</v>
      </c>
      <c r="D531" s="739"/>
      <c r="E531" s="763">
        <v>290</v>
      </c>
      <c r="F531" s="739"/>
      <c r="G531" s="734" t="s">
        <v>254</v>
      </c>
      <c r="H531" s="735">
        <v>463</v>
      </c>
    </row>
    <row r="532" spans="1:8" ht="45">
      <c r="A532" s="751">
        <v>8918</v>
      </c>
      <c r="B532" s="752" t="s">
        <v>1319</v>
      </c>
      <c r="C532" s="466" t="s">
        <v>1320</v>
      </c>
      <c r="D532" s="466"/>
      <c r="E532" s="757">
        <v>1100</v>
      </c>
      <c r="F532" s="737" t="s">
        <v>1321</v>
      </c>
      <c r="G532" s="752" t="s">
        <v>254</v>
      </c>
      <c r="H532" s="770">
        <v>1396.01</v>
      </c>
    </row>
    <row r="533" spans="1:8" ht="15">
      <c r="A533" s="733">
        <v>8919</v>
      </c>
      <c r="B533" s="734" t="s">
        <v>1288</v>
      </c>
      <c r="C533" s="734" t="s">
        <v>1322</v>
      </c>
      <c r="D533" s="739"/>
      <c r="E533" s="763">
        <v>710</v>
      </c>
      <c r="F533" s="739"/>
      <c r="G533" s="734" t="s">
        <v>254</v>
      </c>
      <c r="H533" s="735">
        <v>920</v>
      </c>
    </row>
    <row r="534" spans="1:8" ht="30">
      <c r="A534" s="740">
        <v>8920</v>
      </c>
      <c r="B534" s="741" t="s">
        <v>1288</v>
      </c>
      <c r="C534" s="466" t="s">
        <v>1323</v>
      </c>
      <c r="D534" s="468"/>
      <c r="E534" s="468"/>
      <c r="F534" s="468"/>
      <c r="G534" s="741" t="s">
        <v>254</v>
      </c>
      <c r="H534" s="773">
        <v>1107</v>
      </c>
    </row>
    <row r="535" spans="1:8" ht="60">
      <c r="A535" s="743">
        <v>8943</v>
      </c>
      <c r="B535" s="746" t="s">
        <v>1324</v>
      </c>
      <c r="C535" s="734" t="s">
        <v>1325</v>
      </c>
      <c r="D535" s="745"/>
      <c r="E535" s="756">
        <v>30</v>
      </c>
      <c r="F535" s="745" t="s">
        <v>1326</v>
      </c>
      <c r="G535" s="746" t="s">
        <v>254</v>
      </c>
      <c r="H535" s="747">
        <v>20.440000000000001</v>
      </c>
    </row>
    <row r="536" spans="1:8" ht="30">
      <c r="A536" s="751">
        <v>8944</v>
      </c>
      <c r="B536" s="737" t="s">
        <v>1327</v>
      </c>
      <c r="C536" s="752" t="s">
        <v>1328</v>
      </c>
      <c r="D536" s="466"/>
      <c r="E536" s="466"/>
      <c r="F536" s="466" t="s">
        <v>1329</v>
      </c>
      <c r="G536" s="752" t="s">
        <v>254</v>
      </c>
      <c r="H536" s="753">
        <v>15.05</v>
      </c>
    </row>
    <row r="537" spans="1:8" ht="30">
      <c r="A537" s="748">
        <v>8945</v>
      </c>
      <c r="B537" s="749" t="s">
        <v>1330</v>
      </c>
      <c r="C537" s="745" t="s">
        <v>1331</v>
      </c>
      <c r="D537" s="749" t="s">
        <v>1332</v>
      </c>
      <c r="E537" s="744"/>
      <c r="F537" s="749" t="s">
        <v>1333</v>
      </c>
      <c r="G537" s="749" t="s">
        <v>254</v>
      </c>
      <c r="H537" s="750">
        <v>6.53</v>
      </c>
    </row>
  </sheetData>
  <mergeCells count="3">
    <mergeCell ref="A1:H1"/>
    <mergeCell ref="I3:O19"/>
    <mergeCell ref="I20:O2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2541-C7F8-4B0A-B567-217DAE181466}">
  <sheetPr>
    <tabColor theme="3" tint="0.59999389629810485"/>
  </sheetPr>
  <dimension ref="C2:E10"/>
  <sheetViews>
    <sheetView showGridLines="0" workbookViewId="0">
      <selection activeCell="F18" sqref="F18"/>
    </sheetView>
  </sheetViews>
  <sheetFormatPr defaultRowHeight="15"/>
  <cols>
    <col min="3" max="3" width="22.42578125" customWidth="1"/>
    <col min="5" max="5" width="18.42578125" customWidth="1"/>
  </cols>
  <sheetData>
    <row r="2" spans="3:5" ht="15.75" thickBot="1"/>
    <row r="3" spans="3:5">
      <c r="C3" s="394" t="s">
        <v>129</v>
      </c>
      <c r="E3" s="591" t="s">
        <v>200</v>
      </c>
    </row>
    <row r="4" spans="3:5">
      <c r="C4" s="395" t="s">
        <v>16</v>
      </c>
      <c r="E4" s="588" t="s">
        <v>201</v>
      </c>
    </row>
    <row r="5" spans="3:5">
      <c r="C5" s="395" t="s">
        <v>130</v>
      </c>
      <c r="E5" s="589" t="s">
        <v>147</v>
      </c>
    </row>
    <row r="6" spans="3:5">
      <c r="C6" s="395" t="s">
        <v>239</v>
      </c>
      <c r="E6" s="589" t="s">
        <v>202</v>
      </c>
    </row>
    <row r="7" spans="3:5">
      <c r="C7" s="395" t="s">
        <v>240</v>
      </c>
      <c r="E7" s="589" t="s">
        <v>203</v>
      </c>
    </row>
    <row r="8" spans="3:5">
      <c r="C8" s="395"/>
      <c r="E8" s="589" t="s">
        <v>204</v>
      </c>
    </row>
    <row r="9" spans="3:5" ht="15.75" thickBot="1">
      <c r="C9" s="396"/>
      <c r="E9" s="589" t="s">
        <v>205</v>
      </c>
    </row>
    <row r="10" spans="3:5">
      <c r="E10" s="590"/>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E544-D12B-40DD-BE97-B49D0FD464B3}">
  <dimension ref="A1:CBI189"/>
  <sheetViews>
    <sheetView topLeftCell="AF1" workbookViewId="0">
      <selection activeCell="AH216" sqref="AH216"/>
    </sheetView>
  </sheetViews>
  <sheetFormatPr defaultColWidth="9.28515625" defaultRowHeight="15"/>
  <cols>
    <col min="1" max="1" width="26.7109375" style="71" hidden="1" customWidth="1"/>
    <col min="2" max="2" width="17.7109375" style="71" hidden="1" customWidth="1"/>
    <col min="3" max="3" width="21.28515625" style="71" hidden="1" customWidth="1"/>
    <col min="4" max="4" width="19.28515625" style="71" hidden="1" customWidth="1"/>
    <col min="5" max="5" width="40.7109375" style="71" hidden="1" customWidth="1"/>
    <col min="6" max="6" width="0" style="71" hidden="1" customWidth="1"/>
    <col min="7" max="8" width="9.28515625" style="71" hidden="1" customWidth="1"/>
    <col min="9" max="9" width="0" style="71" hidden="1" customWidth="1"/>
    <col min="10" max="10" width="11.28515625" style="71" hidden="1" customWidth="1"/>
    <col min="11" max="12" width="10.28515625" style="71" hidden="1" customWidth="1"/>
    <col min="13" max="25" width="16.7109375" style="71" hidden="1" customWidth="1"/>
    <col min="26" max="27" width="16.28515625" style="71" hidden="1" customWidth="1"/>
    <col min="28" max="28" width="28.7109375" style="71" hidden="1" customWidth="1"/>
    <col min="29" max="29" width="19.7109375" style="71" hidden="1" customWidth="1"/>
    <col min="30" max="31" width="0" style="71" hidden="1" customWidth="1"/>
    <col min="32" max="32" width="13.7109375" style="3" bestFit="1" customWidth="1"/>
    <col min="33" max="33" width="36.7109375" style="3" bestFit="1" customWidth="1"/>
    <col min="34" max="34" width="10.28515625" style="3" bestFit="1" customWidth="1"/>
    <col min="35" max="35" width="12.7109375" style="3" bestFit="1" customWidth="1"/>
    <col min="36" max="36" width="14.7109375" style="3" bestFit="1" customWidth="1"/>
    <col min="37" max="37" width="13.28515625" style="3" bestFit="1" customWidth="1"/>
    <col min="38" max="38" width="36.28515625" style="3" customWidth="1"/>
    <col min="39" max="2089" width="9.28515625" style="3"/>
    <col min="2090" max="16384" width="9.28515625" style="71"/>
  </cols>
  <sheetData>
    <row r="1" spans="1:38" ht="18.75">
      <c r="A1" s="118" t="s">
        <v>101</v>
      </c>
      <c r="AF1" s="119" t="e">
        <f>#REF!</f>
        <v>#REF!</v>
      </c>
      <c r="AG1" s="120"/>
      <c r="AH1" s="120"/>
      <c r="AI1" s="120"/>
      <c r="AJ1" s="120"/>
      <c r="AK1" s="120"/>
      <c r="AL1" s="120"/>
    </row>
    <row r="2" spans="1:38" ht="16.5" thickBot="1">
      <c r="AF2" s="121" t="s">
        <v>102</v>
      </c>
      <c r="AG2" s="121" t="s">
        <v>32</v>
      </c>
      <c r="AH2" s="121" t="s">
        <v>103</v>
      </c>
      <c r="AI2" s="121" t="s">
        <v>104</v>
      </c>
      <c r="AJ2" s="121" t="s">
        <v>105</v>
      </c>
      <c r="AK2" s="121" t="s">
        <v>106</v>
      </c>
      <c r="AL2" s="121" t="s">
        <v>26</v>
      </c>
    </row>
    <row r="3" spans="1:38" ht="16.5" thickBot="1">
      <c r="A3" s="83" t="s">
        <v>89</v>
      </c>
      <c r="AF3" s="122"/>
      <c r="AG3" s="122"/>
      <c r="AH3" s="122"/>
      <c r="AI3" s="123"/>
      <c r="AJ3" s="122"/>
      <c r="AK3" s="124">
        <f>SUM(AI3*AJ3)</f>
        <v>0</v>
      </c>
      <c r="AL3" s="125"/>
    </row>
    <row r="4" spans="1:38" ht="15.75" customHeight="1">
      <c r="A4" s="82" t="s">
        <v>60</v>
      </c>
      <c r="B4" s="72" t="s">
        <v>61</v>
      </c>
      <c r="C4" s="72" t="s">
        <v>62</v>
      </c>
      <c r="D4" s="73" t="s">
        <v>63</v>
      </c>
      <c r="E4" s="72" t="s">
        <v>64</v>
      </c>
      <c r="F4" s="72" t="s">
        <v>65</v>
      </c>
      <c r="G4" s="72" t="s">
        <v>66</v>
      </c>
      <c r="H4" s="72" t="s">
        <v>67</v>
      </c>
      <c r="I4" s="72" t="s">
        <v>68</v>
      </c>
      <c r="J4" s="72" t="s">
        <v>69</v>
      </c>
      <c r="K4" s="72" t="s">
        <v>70</v>
      </c>
      <c r="L4" s="72" t="s">
        <v>71</v>
      </c>
      <c r="M4" s="72" t="s">
        <v>72</v>
      </c>
      <c r="N4" s="72" t="s">
        <v>73</v>
      </c>
      <c r="O4" s="72" t="s">
        <v>74</v>
      </c>
      <c r="P4" s="72" t="s">
        <v>75</v>
      </c>
      <c r="Q4" s="72" t="s">
        <v>76</v>
      </c>
      <c r="R4" s="72" t="s">
        <v>77</v>
      </c>
      <c r="S4" s="72" t="s">
        <v>78</v>
      </c>
      <c r="T4" s="72" t="s">
        <v>79</v>
      </c>
      <c r="U4" s="72" t="s">
        <v>80</v>
      </c>
      <c r="V4" s="72" t="s">
        <v>81</v>
      </c>
      <c r="W4" s="72" t="s">
        <v>82</v>
      </c>
      <c r="X4" s="72" t="s">
        <v>83</v>
      </c>
      <c r="Y4" s="72" t="s">
        <v>84</v>
      </c>
      <c r="Z4" s="72" t="s">
        <v>85</v>
      </c>
      <c r="AA4" s="72" t="s">
        <v>86</v>
      </c>
      <c r="AB4" s="72" t="s">
        <v>87</v>
      </c>
      <c r="AC4" s="72" t="s">
        <v>88</v>
      </c>
      <c r="AF4" s="126"/>
      <c r="AG4" s="127"/>
      <c r="AH4" s="127"/>
      <c r="AI4" s="128"/>
      <c r="AJ4" s="122"/>
      <c r="AK4" s="124">
        <f t="shared" ref="AK4:AK16" si="0">SUM(AI4*AJ4)</f>
        <v>0</v>
      </c>
      <c r="AL4" s="125"/>
    </row>
    <row r="5" spans="1:38" ht="15.75">
      <c r="A5" s="74"/>
      <c r="B5" s="75"/>
      <c r="C5" s="76"/>
      <c r="D5" s="76"/>
      <c r="E5" s="76"/>
      <c r="F5" s="74"/>
      <c r="G5" s="76"/>
      <c r="H5" s="76"/>
      <c r="I5" s="76"/>
      <c r="J5" s="77"/>
      <c r="K5" s="77"/>
      <c r="L5" s="77"/>
      <c r="M5" s="77"/>
      <c r="N5" s="77"/>
      <c r="O5" s="77"/>
      <c r="P5" s="77"/>
      <c r="Q5" s="77"/>
      <c r="R5" s="77"/>
      <c r="S5" s="77"/>
      <c r="T5" s="77"/>
      <c r="U5" s="77"/>
      <c r="V5" s="77"/>
      <c r="W5" s="77"/>
      <c r="X5" s="77"/>
      <c r="Y5" s="77"/>
      <c r="Z5" s="76"/>
      <c r="AA5" s="76"/>
      <c r="AB5" s="76"/>
      <c r="AC5" s="76"/>
      <c r="AF5" s="122"/>
      <c r="AG5" s="122"/>
      <c r="AH5" s="122"/>
      <c r="AI5" s="123"/>
      <c r="AJ5" s="122"/>
      <c r="AK5" s="124">
        <f t="shared" si="0"/>
        <v>0</v>
      </c>
      <c r="AL5" s="125"/>
    </row>
    <row r="6" spans="1:38" ht="15.75">
      <c r="A6" s="74"/>
      <c r="B6" s="75"/>
      <c r="C6" s="76"/>
      <c r="D6" s="76"/>
      <c r="E6" s="76"/>
      <c r="F6" s="74"/>
      <c r="G6" s="76"/>
      <c r="H6" s="76"/>
      <c r="I6" s="76"/>
      <c r="J6" s="77"/>
      <c r="K6" s="77"/>
      <c r="L6" s="77"/>
      <c r="M6" s="77"/>
      <c r="N6" s="77"/>
      <c r="O6" s="77"/>
      <c r="P6" s="77"/>
      <c r="Q6" s="77"/>
      <c r="R6" s="77"/>
      <c r="S6" s="77"/>
      <c r="T6" s="77"/>
      <c r="U6" s="77"/>
      <c r="V6" s="77"/>
      <c r="W6" s="77"/>
      <c r="X6" s="77"/>
      <c r="Y6" s="77"/>
      <c r="Z6" s="76"/>
      <c r="AA6" s="76"/>
      <c r="AB6" s="76"/>
      <c r="AC6" s="76"/>
      <c r="AF6" s="122"/>
      <c r="AG6" s="122"/>
      <c r="AH6" s="122"/>
      <c r="AI6" s="123"/>
      <c r="AJ6" s="122"/>
      <c r="AK6" s="124">
        <f t="shared" si="0"/>
        <v>0</v>
      </c>
      <c r="AL6" s="125"/>
    </row>
    <row r="7" spans="1:38" ht="15.75">
      <c r="A7" s="74"/>
      <c r="B7" s="75"/>
      <c r="C7" s="76"/>
      <c r="D7" s="76"/>
      <c r="E7" s="76"/>
      <c r="F7" s="74"/>
      <c r="G7" s="76"/>
      <c r="H7" s="76"/>
      <c r="I7" s="76"/>
      <c r="J7" s="77"/>
      <c r="K7" s="77"/>
      <c r="L7" s="77"/>
      <c r="M7" s="77"/>
      <c r="N7" s="77"/>
      <c r="O7" s="77"/>
      <c r="P7" s="77"/>
      <c r="Q7" s="77"/>
      <c r="R7" s="77"/>
      <c r="S7" s="77"/>
      <c r="T7" s="77"/>
      <c r="U7" s="77"/>
      <c r="V7" s="77"/>
      <c r="W7" s="77"/>
      <c r="X7" s="77"/>
      <c r="Y7" s="77"/>
      <c r="Z7" s="76"/>
      <c r="AA7" s="76"/>
      <c r="AB7" s="76"/>
      <c r="AC7" s="76"/>
      <c r="AF7" s="122"/>
      <c r="AG7" s="122"/>
      <c r="AH7" s="122"/>
      <c r="AI7" s="123"/>
      <c r="AJ7" s="122"/>
      <c r="AK7" s="124">
        <f t="shared" si="0"/>
        <v>0</v>
      </c>
      <c r="AL7" s="125"/>
    </row>
    <row r="8" spans="1:38" ht="15.75">
      <c r="A8" s="74"/>
      <c r="B8" s="75"/>
      <c r="C8" s="76"/>
      <c r="D8" s="76"/>
      <c r="E8" s="76"/>
      <c r="F8" s="74"/>
      <c r="G8" s="76"/>
      <c r="H8" s="76"/>
      <c r="I8" s="76"/>
      <c r="J8" s="77"/>
      <c r="K8" s="77"/>
      <c r="L8" s="77"/>
      <c r="M8" s="77"/>
      <c r="N8" s="77"/>
      <c r="O8" s="77"/>
      <c r="P8" s="77"/>
      <c r="Q8" s="77"/>
      <c r="R8" s="77"/>
      <c r="S8" s="77"/>
      <c r="T8" s="77"/>
      <c r="U8" s="77"/>
      <c r="V8" s="77"/>
      <c r="W8" s="77"/>
      <c r="X8" s="77"/>
      <c r="Y8" s="77"/>
      <c r="Z8" s="76"/>
      <c r="AA8" s="76"/>
      <c r="AB8" s="76"/>
      <c r="AC8" s="76"/>
      <c r="AF8" s="122"/>
      <c r="AG8" s="122"/>
      <c r="AH8" s="122"/>
      <c r="AI8" s="129"/>
      <c r="AJ8" s="122"/>
      <c r="AK8" s="124">
        <f t="shared" si="0"/>
        <v>0</v>
      </c>
      <c r="AL8" s="125"/>
    </row>
    <row r="9" spans="1:38" ht="15.75">
      <c r="A9" s="74"/>
      <c r="B9" s="75"/>
      <c r="C9" s="76"/>
      <c r="D9" s="76"/>
      <c r="E9" s="76"/>
      <c r="F9" s="74"/>
      <c r="G9" s="76"/>
      <c r="H9" s="76"/>
      <c r="I9" s="76"/>
      <c r="J9" s="77"/>
      <c r="K9" s="77"/>
      <c r="L9" s="77"/>
      <c r="M9" s="77"/>
      <c r="N9" s="77"/>
      <c r="O9" s="77"/>
      <c r="P9" s="77"/>
      <c r="Q9" s="77"/>
      <c r="R9" s="77"/>
      <c r="S9" s="77"/>
      <c r="T9" s="77"/>
      <c r="U9" s="77"/>
      <c r="V9" s="77"/>
      <c r="W9" s="77"/>
      <c r="X9" s="77"/>
      <c r="Y9" s="77"/>
      <c r="Z9" s="76"/>
      <c r="AA9" s="76"/>
      <c r="AB9" s="76"/>
      <c r="AC9" s="76"/>
      <c r="AF9" s="122"/>
      <c r="AG9" s="122"/>
      <c r="AH9" s="122"/>
      <c r="AI9" s="129"/>
      <c r="AJ9" s="122"/>
      <c r="AK9" s="124">
        <f t="shared" si="0"/>
        <v>0</v>
      </c>
      <c r="AL9" s="125"/>
    </row>
    <row r="10" spans="1:38" ht="15.75">
      <c r="A10" s="74"/>
      <c r="B10" s="75"/>
      <c r="C10" s="76"/>
      <c r="D10" s="76"/>
      <c r="E10" s="76"/>
      <c r="F10" s="74"/>
      <c r="G10" s="76"/>
      <c r="H10" s="76"/>
      <c r="I10" s="76"/>
      <c r="J10" s="77"/>
      <c r="K10" s="77"/>
      <c r="L10" s="77"/>
      <c r="M10" s="77"/>
      <c r="N10" s="77"/>
      <c r="O10" s="77"/>
      <c r="P10" s="77"/>
      <c r="Q10" s="77"/>
      <c r="R10" s="77"/>
      <c r="S10" s="77"/>
      <c r="T10" s="77"/>
      <c r="U10" s="77"/>
      <c r="V10" s="77"/>
      <c r="W10" s="77"/>
      <c r="X10" s="77"/>
      <c r="Y10" s="77"/>
      <c r="Z10" s="76"/>
      <c r="AA10" s="76"/>
      <c r="AB10" s="76"/>
      <c r="AC10" s="76"/>
      <c r="AF10" s="130"/>
      <c r="AG10" s="130"/>
      <c r="AH10" s="130"/>
      <c r="AI10" s="131"/>
      <c r="AJ10" s="130"/>
      <c r="AK10" s="124">
        <f t="shared" si="0"/>
        <v>0</v>
      </c>
      <c r="AL10" s="125"/>
    </row>
    <row r="11" spans="1:38" ht="15.75">
      <c r="A11" s="74"/>
      <c r="B11" s="75"/>
      <c r="C11" s="76"/>
      <c r="D11" s="76"/>
      <c r="E11" s="76"/>
      <c r="F11" s="74"/>
      <c r="G11" s="76"/>
      <c r="H11" s="76"/>
      <c r="I11" s="76"/>
      <c r="J11" s="77"/>
      <c r="K11" s="77"/>
      <c r="L11" s="77"/>
      <c r="M11" s="77"/>
      <c r="N11" s="77"/>
      <c r="O11" s="77"/>
      <c r="P11" s="77"/>
      <c r="Q11" s="77"/>
      <c r="R11" s="77"/>
      <c r="S11" s="77"/>
      <c r="T11" s="77"/>
      <c r="U11" s="77"/>
      <c r="V11" s="77"/>
      <c r="W11" s="77"/>
      <c r="X11" s="77"/>
      <c r="Y11" s="77"/>
      <c r="Z11" s="76"/>
      <c r="AA11" s="76"/>
      <c r="AB11" s="76"/>
      <c r="AC11" s="76"/>
      <c r="AF11" s="130"/>
      <c r="AG11" s="130"/>
      <c r="AH11" s="130"/>
      <c r="AI11" s="131"/>
      <c r="AJ11" s="130"/>
      <c r="AK11" s="124">
        <f t="shared" si="0"/>
        <v>0</v>
      </c>
      <c r="AL11" s="125"/>
    </row>
    <row r="12" spans="1:38" ht="15.75">
      <c r="A12" s="74"/>
      <c r="B12" s="75"/>
      <c r="C12" s="76"/>
      <c r="D12" s="76"/>
      <c r="E12" s="76"/>
      <c r="F12" s="74"/>
      <c r="G12" s="76"/>
      <c r="H12" s="76"/>
      <c r="I12" s="76"/>
      <c r="J12" s="77"/>
      <c r="K12" s="77"/>
      <c r="L12" s="77"/>
      <c r="M12" s="77"/>
      <c r="N12" s="77"/>
      <c r="O12" s="77"/>
      <c r="P12" s="77"/>
      <c r="Q12" s="77"/>
      <c r="R12" s="77"/>
      <c r="S12" s="77"/>
      <c r="T12" s="77"/>
      <c r="U12" s="77"/>
      <c r="V12" s="77"/>
      <c r="W12" s="77"/>
      <c r="X12" s="77"/>
      <c r="Y12" s="77"/>
      <c r="Z12" s="76"/>
      <c r="AA12" s="76"/>
      <c r="AB12" s="76"/>
      <c r="AC12" s="76"/>
      <c r="AF12" s="130"/>
      <c r="AG12" s="130"/>
      <c r="AH12" s="130"/>
      <c r="AI12" s="131"/>
      <c r="AJ12" s="130"/>
      <c r="AK12" s="124">
        <f t="shared" si="0"/>
        <v>0</v>
      </c>
      <c r="AL12" s="125"/>
    </row>
    <row r="13" spans="1:38" ht="15.75">
      <c r="A13" s="74"/>
      <c r="B13" s="75"/>
      <c r="C13" s="76"/>
      <c r="D13" s="76"/>
      <c r="E13" s="76"/>
      <c r="F13" s="74"/>
      <c r="G13" s="76"/>
      <c r="H13" s="76"/>
      <c r="I13" s="76"/>
      <c r="J13" s="77"/>
      <c r="K13" s="77"/>
      <c r="L13" s="77"/>
      <c r="M13" s="77"/>
      <c r="N13" s="77"/>
      <c r="O13" s="77"/>
      <c r="P13" s="77"/>
      <c r="Q13" s="77"/>
      <c r="R13" s="77"/>
      <c r="S13" s="77"/>
      <c r="T13" s="77"/>
      <c r="U13" s="77"/>
      <c r="V13" s="77"/>
      <c r="W13" s="77"/>
      <c r="X13" s="77"/>
      <c r="Y13" s="77"/>
      <c r="Z13" s="76"/>
      <c r="AA13" s="76"/>
      <c r="AB13" s="76"/>
      <c r="AC13" s="76"/>
      <c r="AF13" s="130"/>
      <c r="AG13" s="130"/>
      <c r="AH13" s="130"/>
      <c r="AI13" s="131"/>
      <c r="AJ13" s="130"/>
      <c r="AK13" s="124">
        <f t="shared" si="0"/>
        <v>0</v>
      </c>
      <c r="AL13" s="125"/>
    </row>
    <row r="14" spans="1:38" ht="16.5"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F14" s="130"/>
      <c r="AG14" s="130"/>
      <c r="AH14" s="130"/>
      <c r="AI14" s="131"/>
      <c r="AJ14" s="130"/>
      <c r="AK14" s="124">
        <f t="shared" si="0"/>
        <v>0</v>
      </c>
      <c r="AL14" s="125"/>
    </row>
    <row r="15" spans="1:38" ht="18.75" customHeight="1" thickBot="1">
      <c r="B15" s="3"/>
      <c r="C15" s="3"/>
      <c r="D15" s="3"/>
      <c r="E15" s="3"/>
      <c r="F15" s="3"/>
      <c r="G15" s="3"/>
      <c r="H15" s="3"/>
      <c r="I15" s="3"/>
      <c r="J15" s="3"/>
      <c r="K15" s="3"/>
      <c r="L15" s="3"/>
      <c r="M15" s="78">
        <f>SUM(M5:M13)</f>
        <v>0</v>
      </c>
      <c r="N15" s="78">
        <f>SUM(N5:N13)</f>
        <v>0</v>
      </c>
      <c r="O15" s="78">
        <f>SUM(O5:O13)</f>
        <v>0</v>
      </c>
      <c r="P15" s="78">
        <f>SUM(P5:P13)</f>
        <v>0</v>
      </c>
      <c r="Q15" s="78">
        <f>SUM(Q5:Q13)</f>
        <v>0</v>
      </c>
      <c r="R15" s="3"/>
      <c r="S15" s="3"/>
      <c r="T15" s="3"/>
      <c r="U15" s="79" t="s">
        <v>72</v>
      </c>
      <c r="V15" s="80">
        <f>SUM(V5:V13)</f>
        <v>0</v>
      </c>
      <c r="W15" s="80">
        <f>SUM(W5:W13)</f>
        <v>0</v>
      </c>
      <c r="X15" s="80">
        <f>SUM(X5:X13)</f>
        <v>0</v>
      </c>
      <c r="Y15" s="81">
        <f>SUM(Y5:Y13)</f>
        <v>0</v>
      </c>
      <c r="Z15" s="3"/>
      <c r="AA15" s="3"/>
      <c r="AB15" s="3"/>
      <c r="AC15" s="3"/>
      <c r="AF15" s="130"/>
      <c r="AG15" s="130"/>
      <c r="AH15" s="130"/>
      <c r="AI15" s="131"/>
      <c r="AJ15" s="130"/>
      <c r="AK15" s="124">
        <f t="shared" si="0"/>
        <v>0</v>
      </c>
      <c r="AL15" s="125"/>
    </row>
    <row r="16" spans="1:38" ht="15.75">
      <c r="AF16" s="130"/>
      <c r="AG16" s="130"/>
      <c r="AH16" s="130"/>
      <c r="AI16" s="131"/>
      <c r="AJ16" s="130"/>
      <c r="AK16" s="124">
        <f t="shared" si="0"/>
        <v>0</v>
      </c>
      <c r="AL16" s="125"/>
    </row>
    <row r="17" spans="32:38" ht="15.75">
      <c r="AF17" s="132"/>
      <c r="AG17" s="132"/>
      <c r="AH17" s="132"/>
      <c r="AI17" s="132"/>
      <c r="AJ17" s="133" t="s">
        <v>7</v>
      </c>
      <c r="AK17" s="134">
        <f>SUM(AK3:AK16)</f>
        <v>0</v>
      </c>
      <c r="AL17" s="132"/>
    </row>
    <row r="19" spans="32:38" hidden="1"/>
    <row r="20" spans="32:38" ht="15.75" hidden="1">
      <c r="AF20" s="119" t="e">
        <f>#REF!</f>
        <v>#REF!</v>
      </c>
      <c r="AG20" s="120"/>
      <c r="AH20" s="120"/>
      <c r="AI20" s="120"/>
      <c r="AJ20" s="120"/>
      <c r="AK20" s="120"/>
      <c r="AL20" s="120"/>
    </row>
    <row r="21" spans="32:38" ht="15.75" hidden="1">
      <c r="AF21" s="121" t="s">
        <v>102</v>
      </c>
      <c r="AG21" s="121" t="s">
        <v>32</v>
      </c>
      <c r="AH21" s="121" t="s">
        <v>103</v>
      </c>
      <c r="AI21" s="121" t="s">
        <v>104</v>
      </c>
      <c r="AJ21" s="121" t="s">
        <v>105</v>
      </c>
      <c r="AK21" s="121" t="s">
        <v>106</v>
      </c>
      <c r="AL21" s="121" t="s">
        <v>26</v>
      </c>
    </row>
    <row r="22" spans="32:38" ht="15.75" hidden="1">
      <c r="AF22" s="122"/>
      <c r="AG22" s="122"/>
      <c r="AH22" s="122"/>
      <c r="AI22" s="123"/>
      <c r="AJ22" s="122"/>
      <c r="AK22" s="124">
        <f>SUM(AI22*AJ22)</f>
        <v>0</v>
      </c>
      <c r="AL22" s="125"/>
    </row>
    <row r="23" spans="32:38" ht="15.75" hidden="1">
      <c r="AF23" s="126"/>
      <c r="AG23" s="127"/>
      <c r="AH23" s="127"/>
      <c r="AI23" s="128"/>
      <c r="AJ23" s="122"/>
      <c r="AK23" s="124">
        <f t="shared" ref="AK23:AK35" si="1">SUM(AI23*AJ23)</f>
        <v>0</v>
      </c>
      <c r="AL23" s="125"/>
    </row>
    <row r="24" spans="32:38" ht="15.75" hidden="1">
      <c r="AF24" s="122"/>
      <c r="AG24" s="122"/>
      <c r="AH24" s="122"/>
      <c r="AI24" s="123"/>
      <c r="AJ24" s="122"/>
      <c r="AK24" s="124">
        <f t="shared" si="1"/>
        <v>0</v>
      </c>
      <c r="AL24" s="125"/>
    </row>
    <row r="25" spans="32:38" ht="15.75" hidden="1">
      <c r="AF25" s="122"/>
      <c r="AG25" s="122"/>
      <c r="AH25" s="122"/>
      <c r="AI25" s="123"/>
      <c r="AJ25" s="122"/>
      <c r="AK25" s="124">
        <f t="shared" si="1"/>
        <v>0</v>
      </c>
      <c r="AL25" s="125"/>
    </row>
    <row r="26" spans="32:38" ht="15.75" hidden="1">
      <c r="AF26" s="122"/>
      <c r="AG26" s="122"/>
      <c r="AH26" s="122"/>
      <c r="AI26" s="123"/>
      <c r="AJ26" s="122"/>
      <c r="AK26" s="124">
        <f t="shared" si="1"/>
        <v>0</v>
      </c>
      <c r="AL26" s="125"/>
    </row>
    <row r="27" spans="32:38" ht="15.75" hidden="1">
      <c r="AF27" s="122"/>
      <c r="AG27" s="122"/>
      <c r="AH27" s="122"/>
      <c r="AI27" s="129"/>
      <c r="AJ27" s="122"/>
      <c r="AK27" s="124">
        <f t="shared" si="1"/>
        <v>0</v>
      </c>
      <c r="AL27" s="125"/>
    </row>
    <row r="28" spans="32:38" ht="15.75" hidden="1">
      <c r="AF28" s="122"/>
      <c r="AG28" s="122"/>
      <c r="AH28" s="122"/>
      <c r="AI28" s="129"/>
      <c r="AJ28" s="122"/>
      <c r="AK28" s="124">
        <f t="shared" si="1"/>
        <v>0</v>
      </c>
      <c r="AL28" s="125"/>
    </row>
    <row r="29" spans="32:38" ht="15.75" hidden="1">
      <c r="AF29" s="130"/>
      <c r="AG29" s="130"/>
      <c r="AH29" s="130"/>
      <c r="AI29" s="131"/>
      <c r="AJ29" s="130"/>
      <c r="AK29" s="124">
        <f t="shared" si="1"/>
        <v>0</v>
      </c>
      <c r="AL29" s="125"/>
    </row>
    <row r="30" spans="32:38" ht="15.75" hidden="1">
      <c r="AF30" s="130"/>
      <c r="AG30" s="130"/>
      <c r="AH30" s="130"/>
      <c r="AI30" s="131"/>
      <c r="AJ30" s="130"/>
      <c r="AK30" s="124">
        <f t="shared" si="1"/>
        <v>0</v>
      </c>
      <c r="AL30" s="125"/>
    </row>
    <row r="31" spans="32:38" ht="15.75" hidden="1">
      <c r="AF31" s="130"/>
      <c r="AG31" s="130"/>
      <c r="AH31" s="130"/>
      <c r="AI31" s="131"/>
      <c r="AJ31" s="130"/>
      <c r="AK31" s="124">
        <f t="shared" si="1"/>
        <v>0</v>
      </c>
      <c r="AL31" s="125"/>
    </row>
    <row r="32" spans="32:38" ht="15.75" hidden="1">
      <c r="AF32" s="130"/>
      <c r="AG32" s="130"/>
      <c r="AH32" s="130"/>
      <c r="AI32" s="131"/>
      <c r="AJ32" s="130"/>
      <c r="AK32" s="124">
        <f t="shared" si="1"/>
        <v>0</v>
      </c>
      <c r="AL32" s="125"/>
    </row>
    <row r="33" spans="32:38" ht="15.75" hidden="1">
      <c r="AF33" s="130"/>
      <c r="AG33" s="130"/>
      <c r="AH33" s="130"/>
      <c r="AI33" s="131"/>
      <c r="AJ33" s="130"/>
      <c r="AK33" s="124">
        <f t="shared" si="1"/>
        <v>0</v>
      </c>
      <c r="AL33" s="125"/>
    </row>
    <row r="34" spans="32:38" ht="15.75" hidden="1">
      <c r="AF34" s="130"/>
      <c r="AG34" s="130"/>
      <c r="AH34" s="130"/>
      <c r="AI34" s="131"/>
      <c r="AJ34" s="130"/>
      <c r="AK34" s="124">
        <f t="shared" si="1"/>
        <v>0</v>
      </c>
      <c r="AL34" s="125"/>
    </row>
    <row r="35" spans="32:38" ht="15.75" hidden="1">
      <c r="AF35" s="130"/>
      <c r="AG35" s="130"/>
      <c r="AH35" s="130"/>
      <c r="AI35" s="131"/>
      <c r="AJ35" s="130"/>
      <c r="AK35" s="124">
        <f t="shared" si="1"/>
        <v>0</v>
      </c>
      <c r="AL35" s="125"/>
    </row>
    <row r="36" spans="32:38" ht="15.75" hidden="1">
      <c r="AF36" s="132"/>
      <c r="AG36" s="132"/>
      <c r="AH36" s="132"/>
      <c r="AI36" s="132"/>
      <c r="AJ36" s="133" t="s">
        <v>7</v>
      </c>
      <c r="AK36" s="134">
        <f>SUM(AK22:AK35)</f>
        <v>0</v>
      </c>
      <c r="AL36" s="132"/>
    </row>
    <row r="37" spans="32:38" hidden="1"/>
    <row r="38" spans="32:38" hidden="1"/>
    <row r="39" spans="32:38" ht="15.75" hidden="1">
      <c r="AF39" s="119" t="e">
        <f>#REF!</f>
        <v>#REF!</v>
      </c>
      <c r="AG39" s="120"/>
      <c r="AH39" s="120"/>
      <c r="AI39" s="120"/>
      <c r="AJ39" s="120"/>
      <c r="AK39" s="120"/>
      <c r="AL39" s="120"/>
    </row>
    <row r="40" spans="32:38" ht="15.75" hidden="1">
      <c r="AF40" s="121" t="s">
        <v>102</v>
      </c>
      <c r="AG40" s="121" t="s">
        <v>32</v>
      </c>
      <c r="AH40" s="121" t="s">
        <v>103</v>
      </c>
      <c r="AI40" s="121" t="s">
        <v>104</v>
      </c>
      <c r="AJ40" s="121" t="s">
        <v>105</v>
      </c>
      <c r="AK40" s="121" t="s">
        <v>106</v>
      </c>
      <c r="AL40" s="121" t="s">
        <v>26</v>
      </c>
    </row>
    <row r="41" spans="32:38" ht="15.75" hidden="1">
      <c r="AF41" s="122"/>
      <c r="AG41" s="122"/>
      <c r="AH41" s="122"/>
      <c r="AI41" s="123"/>
      <c r="AJ41" s="122"/>
      <c r="AK41" s="124">
        <f>SUM(AI41*AJ41)</f>
        <v>0</v>
      </c>
      <c r="AL41" s="125"/>
    </row>
    <row r="42" spans="32:38" ht="15.75" hidden="1">
      <c r="AF42" s="126"/>
      <c r="AG42" s="127"/>
      <c r="AH42" s="127"/>
      <c r="AI42" s="128"/>
      <c r="AJ42" s="122"/>
      <c r="AK42" s="124">
        <f t="shared" ref="AK42:AK54" si="2">SUM(AI42*AJ42)</f>
        <v>0</v>
      </c>
      <c r="AL42" s="125"/>
    </row>
    <row r="43" spans="32:38" ht="15.75" hidden="1">
      <c r="AF43" s="122"/>
      <c r="AG43" s="122"/>
      <c r="AH43" s="122"/>
      <c r="AI43" s="123"/>
      <c r="AJ43" s="122"/>
      <c r="AK43" s="124">
        <f t="shared" si="2"/>
        <v>0</v>
      </c>
      <c r="AL43" s="125"/>
    </row>
    <row r="44" spans="32:38" ht="15.75" hidden="1">
      <c r="AF44" s="122"/>
      <c r="AG44" s="122"/>
      <c r="AH44" s="122"/>
      <c r="AI44" s="123"/>
      <c r="AJ44" s="122"/>
      <c r="AK44" s="124">
        <f t="shared" si="2"/>
        <v>0</v>
      </c>
      <c r="AL44" s="125"/>
    </row>
    <row r="45" spans="32:38" ht="15.75" hidden="1">
      <c r="AF45" s="122"/>
      <c r="AG45" s="122"/>
      <c r="AH45" s="122"/>
      <c r="AI45" s="123"/>
      <c r="AJ45" s="122"/>
      <c r="AK45" s="124">
        <f t="shared" si="2"/>
        <v>0</v>
      </c>
      <c r="AL45" s="125"/>
    </row>
    <row r="46" spans="32:38" ht="15.75" hidden="1">
      <c r="AF46" s="122"/>
      <c r="AG46" s="122"/>
      <c r="AH46" s="122"/>
      <c r="AI46" s="129"/>
      <c r="AJ46" s="122"/>
      <c r="AK46" s="124">
        <f t="shared" si="2"/>
        <v>0</v>
      </c>
      <c r="AL46" s="125"/>
    </row>
    <row r="47" spans="32:38" ht="15.75" hidden="1">
      <c r="AF47" s="122"/>
      <c r="AG47" s="122"/>
      <c r="AH47" s="122"/>
      <c r="AI47" s="129"/>
      <c r="AJ47" s="122"/>
      <c r="AK47" s="124">
        <f t="shared" si="2"/>
        <v>0</v>
      </c>
      <c r="AL47" s="125"/>
    </row>
    <row r="48" spans="32:38" ht="15.75" hidden="1">
      <c r="AF48" s="130"/>
      <c r="AG48" s="130"/>
      <c r="AH48" s="130"/>
      <c r="AI48" s="131"/>
      <c r="AJ48" s="130"/>
      <c r="AK48" s="124">
        <f t="shared" si="2"/>
        <v>0</v>
      </c>
      <c r="AL48" s="125"/>
    </row>
    <row r="49" spans="32:38" ht="15.75" hidden="1">
      <c r="AF49" s="130"/>
      <c r="AG49" s="130"/>
      <c r="AH49" s="130"/>
      <c r="AI49" s="131"/>
      <c r="AJ49" s="130"/>
      <c r="AK49" s="124">
        <f t="shared" si="2"/>
        <v>0</v>
      </c>
      <c r="AL49" s="125"/>
    </row>
    <row r="50" spans="32:38" ht="15.75" hidden="1">
      <c r="AF50" s="130"/>
      <c r="AG50" s="130"/>
      <c r="AH50" s="130"/>
      <c r="AI50" s="131"/>
      <c r="AJ50" s="130"/>
      <c r="AK50" s="124">
        <f t="shared" si="2"/>
        <v>0</v>
      </c>
      <c r="AL50" s="125"/>
    </row>
    <row r="51" spans="32:38" ht="15.75" hidden="1">
      <c r="AF51" s="130"/>
      <c r="AG51" s="130"/>
      <c r="AH51" s="130"/>
      <c r="AI51" s="131"/>
      <c r="AJ51" s="130"/>
      <c r="AK51" s="124">
        <f t="shared" si="2"/>
        <v>0</v>
      </c>
      <c r="AL51" s="125"/>
    </row>
    <row r="52" spans="32:38" ht="15.75" hidden="1">
      <c r="AF52" s="130"/>
      <c r="AG52" s="130"/>
      <c r="AH52" s="130"/>
      <c r="AI52" s="131"/>
      <c r="AJ52" s="130"/>
      <c r="AK52" s="124">
        <f t="shared" si="2"/>
        <v>0</v>
      </c>
      <c r="AL52" s="125"/>
    </row>
    <row r="53" spans="32:38" ht="15.75" hidden="1">
      <c r="AF53" s="130"/>
      <c r="AG53" s="130"/>
      <c r="AH53" s="130"/>
      <c r="AI53" s="131"/>
      <c r="AJ53" s="130"/>
      <c r="AK53" s="124">
        <f t="shared" si="2"/>
        <v>0</v>
      </c>
      <c r="AL53" s="125"/>
    </row>
    <row r="54" spans="32:38" ht="15.75" hidden="1">
      <c r="AF54" s="130"/>
      <c r="AG54" s="130"/>
      <c r="AH54" s="130"/>
      <c r="AI54" s="131"/>
      <c r="AJ54" s="130"/>
      <c r="AK54" s="124">
        <f t="shared" si="2"/>
        <v>0</v>
      </c>
      <c r="AL54" s="125"/>
    </row>
    <row r="55" spans="32:38" ht="15.75" hidden="1">
      <c r="AF55" s="132"/>
      <c r="AG55" s="132"/>
      <c r="AH55" s="132"/>
      <c r="AI55" s="132"/>
      <c r="AJ55" s="133" t="s">
        <v>7</v>
      </c>
      <c r="AK55" s="134">
        <f>SUM(AK41:AK54)</f>
        <v>0</v>
      </c>
      <c r="AL55" s="132"/>
    </row>
    <row r="56" spans="32:38" hidden="1"/>
    <row r="57" spans="32:38" hidden="1"/>
    <row r="58" spans="32:38" ht="15.75" hidden="1">
      <c r="AF58" s="119" t="e">
        <f>#REF!</f>
        <v>#REF!</v>
      </c>
      <c r="AG58" s="120"/>
      <c r="AH58" s="120"/>
      <c r="AI58" s="120"/>
      <c r="AJ58" s="120"/>
      <c r="AK58" s="120"/>
      <c r="AL58" s="120"/>
    </row>
    <row r="59" spans="32:38" ht="15.75" hidden="1">
      <c r="AF59" s="121" t="s">
        <v>102</v>
      </c>
      <c r="AG59" s="121" t="s">
        <v>32</v>
      </c>
      <c r="AH59" s="121" t="s">
        <v>103</v>
      </c>
      <c r="AI59" s="121" t="s">
        <v>104</v>
      </c>
      <c r="AJ59" s="121" t="s">
        <v>105</v>
      </c>
      <c r="AK59" s="121" t="s">
        <v>106</v>
      </c>
      <c r="AL59" s="121" t="s">
        <v>26</v>
      </c>
    </row>
    <row r="60" spans="32:38" ht="15.75" hidden="1">
      <c r="AF60" s="122"/>
      <c r="AG60" s="122"/>
      <c r="AH60" s="122"/>
      <c r="AI60" s="123"/>
      <c r="AJ60" s="122"/>
      <c r="AK60" s="124">
        <f>SUM(AI60*AJ60)</f>
        <v>0</v>
      </c>
      <c r="AL60" s="125"/>
    </row>
    <row r="61" spans="32:38" ht="15.75" hidden="1">
      <c r="AF61" s="126"/>
      <c r="AG61" s="127"/>
      <c r="AH61" s="127"/>
      <c r="AI61" s="128"/>
      <c r="AJ61" s="122"/>
      <c r="AK61" s="124">
        <f t="shared" ref="AK61:AK73" si="3">SUM(AI61*AJ61)</f>
        <v>0</v>
      </c>
      <c r="AL61" s="125"/>
    </row>
    <row r="62" spans="32:38" ht="15.75" hidden="1">
      <c r="AF62" s="122"/>
      <c r="AG62" s="122"/>
      <c r="AH62" s="122"/>
      <c r="AI62" s="123"/>
      <c r="AJ62" s="122"/>
      <c r="AK62" s="124">
        <f t="shared" si="3"/>
        <v>0</v>
      </c>
      <c r="AL62" s="125"/>
    </row>
    <row r="63" spans="32:38" ht="15.75" hidden="1">
      <c r="AF63" s="122"/>
      <c r="AG63" s="122"/>
      <c r="AH63" s="122"/>
      <c r="AI63" s="123"/>
      <c r="AJ63" s="122"/>
      <c r="AK63" s="124">
        <f t="shared" si="3"/>
        <v>0</v>
      </c>
      <c r="AL63" s="125"/>
    </row>
    <row r="64" spans="32:38" ht="15.75" hidden="1">
      <c r="AF64" s="122"/>
      <c r="AG64" s="122"/>
      <c r="AH64" s="122"/>
      <c r="AI64" s="123"/>
      <c r="AJ64" s="122"/>
      <c r="AK64" s="124">
        <f t="shared" si="3"/>
        <v>0</v>
      </c>
      <c r="AL64" s="125"/>
    </row>
    <row r="65" spans="32:38" ht="15.75" hidden="1">
      <c r="AF65" s="122"/>
      <c r="AG65" s="122"/>
      <c r="AH65" s="122"/>
      <c r="AI65" s="129"/>
      <c r="AJ65" s="122"/>
      <c r="AK65" s="124">
        <f t="shared" si="3"/>
        <v>0</v>
      </c>
      <c r="AL65" s="125"/>
    </row>
    <row r="66" spans="32:38" ht="15.75" hidden="1">
      <c r="AF66" s="122"/>
      <c r="AG66" s="122"/>
      <c r="AH66" s="122"/>
      <c r="AI66" s="129"/>
      <c r="AJ66" s="122"/>
      <c r="AK66" s="124">
        <f t="shared" si="3"/>
        <v>0</v>
      </c>
      <c r="AL66" s="125"/>
    </row>
    <row r="67" spans="32:38" ht="15.75" hidden="1">
      <c r="AF67" s="130"/>
      <c r="AG67" s="130"/>
      <c r="AH67" s="130"/>
      <c r="AI67" s="131"/>
      <c r="AJ67" s="130"/>
      <c r="AK67" s="124">
        <f t="shared" si="3"/>
        <v>0</v>
      </c>
      <c r="AL67" s="125"/>
    </row>
    <row r="68" spans="32:38" ht="15.75" hidden="1">
      <c r="AF68" s="130"/>
      <c r="AG68" s="130"/>
      <c r="AH68" s="130"/>
      <c r="AI68" s="131"/>
      <c r="AJ68" s="130"/>
      <c r="AK68" s="124">
        <f t="shared" si="3"/>
        <v>0</v>
      </c>
      <c r="AL68" s="125"/>
    </row>
    <row r="69" spans="32:38" ht="15.75" hidden="1">
      <c r="AF69" s="130"/>
      <c r="AG69" s="130"/>
      <c r="AH69" s="130"/>
      <c r="AI69" s="131"/>
      <c r="AJ69" s="130"/>
      <c r="AK69" s="124">
        <f t="shared" si="3"/>
        <v>0</v>
      </c>
      <c r="AL69" s="125"/>
    </row>
    <row r="70" spans="32:38" ht="15.75" hidden="1">
      <c r="AF70" s="130"/>
      <c r="AG70" s="130"/>
      <c r="AH70" s="130"/>
      <c r="AI70" s="131"/>
      <c r="AJ70" s="130"/>
      <c r="AK70" s="124">
        <f t="shared" si="3"/>
        <v>0</v>
      </c>
      <c r="AL70" s="125"/>
    </row>
    <row r="71" spans="32:38" ht="15.75" hidden="1">
      <c r="AF71" s="130"/>
      <c r="AG71" s="130"/>
      <c r="AH71" s="130"/>
      <c r="AI71" s="131"/>
      <c r="AJ71" s="130"/>
      <c r="AK71" s="124">
        <f t="shared" si="3"/>
        <v>0</v>
      </c>
      <c r="AL71" s="125"/>
    </row>
    <row r="72" spans="32:38" ht="15.75" hidden="1">
      <c r="AF72" s="130"/>
      <c r="AG72" s="130"/>
      <c r="AH72" s="130"/>
      <c r="AI72" s="131"/>
      <c r="AJ72" s="130"/>
      <c r="AK72" s="124">
        <f t="shared" si="3"/>
        <v>0</v>
      </c>
      <c r="AL72" s="125"/>
    </row>
    <row r="73" spans="32:38" ht="15.75" hidden="1">
      <c r="AF73" s="130"/>
      <c r="AG73" s="130"/>
      <c r="AH73" s="130"/>
      <c r="AI73" s="131"/>
      <c r="AJ73" s="130"/>
      <c r="AK73" s="124">
        <f t="shared" si="3"/>
        <v>0</v>
      </c>
      <c r="AL73" s="125"/>
    </row>
    <row r="74" spans="32:38" ht="15.75" hidden="1">
      <c r="AF74" s="132"/>
      <c r="AG74" s="132"/>
      <c r="AH74" s="132"/>
      <c r="AI74" s="132"/>
      <c r="AJ74" s="133" t="s">
        <v>7</v>
      </c>
      <c r="AK74" s="134">
        <f>SUM(AK60:AK73)</f>
        <v>0</v>
      </c>
      <c r="AL74" s="132"/>
    </row>
    <row r="75" spans="32:38" hidden="1"/>
    <row r="76" spans="32:38" hidden="1"/>
    <row r="77" spans="32:38" ht="15.75" hidden="1">
      <c r="AF77" s="119" t="e">
        <f>#REF!</f>
        <v>#REF!</v>
      </c>
      <c r="AG77" s="120"/>
      <c r="AH77" s="120"/>
      <c r="AI77" s="120"/>
      <c r="AJ77" s="120"/>
      <c r="AK77" s="120"/>
      <c r="AL77" s="120"/>
    </row>
    <row r="78" spans="32:38" ht="15.75" hidden="1">
      <c r="AF78" s="121" t="s">
        <v>102</v>
      </c>
      <c r="AG78" s="121" t="s">
        <v>32</v>
      </c>
      <c r="AH78" s="121" t="s">
        <v>103</v>
      </c>
      <c r="AI78" s="121" t="s">
        <v>104</v>
      </c>
      <c r="AJ78" s="121" t="s">
        <v>105</v>
      </c>
      <c r="AK78" s="121" t="s">
        <v>106</v>
      </c>
      <c r="AL78" s="121" t="s">
        <v>26</v>
      </c>
    </row>
    <row r="79" spans="32:38" ht="15.75" hidden="1">
      <c r="AF79" s="122"/>
      <c r="AG79" s="122"/>
      <c r="AH79" s="122"/>
      <c r="AI79" s="123"/>
      <c r="AJ79" s="122"/>
      <c r="AK79" s="124">
        <f>SUM(AI79*AJ79)</f>
        <v>0</v>
      </c>
      <c r="AL79" s="125"/>
    </row>
    <row r="80" spans="32:38" ht="15.75" hidden="1">
      <c r="AF80" s="126"/>
      <c r="AG80" s="127"/>
      <c r="AH80" s="127"/>
      <c r="AI80" s="128"/>
      <c r="AJ80" s="122"/>
      <c r="AK80" s="124">
        <f t="shared" ref="AK80:AK92" si="4">SUM(AI80*AJ80)</f>
        <v>0</v>
      </c>
      <c r="AL80" s="125"/>
    </row>
    <row r="81" spans="32:38" ht="15.75" hidden="1">
      <c r="AF81" s="122"/>
      <c r="AG81" s="122"/>
      <c r="AH81" s="122"/>
      <c r="AI81" s="123"/>
      <c r="AJ81" s="122"/>
      <c r="AK81" s="124">
        <f t="shared" si="4"/>
        <v>0</v>
      </c>
      <c r="AL81" s="125"/>
    </row>
    <row r="82" spans="32:38" ht="15.75" hidden="1">
      <c r="AF82" s="122"/>
      <c r="AG82" s="122"/>
      <c r="AH82" s="122"/>
      <c r="AI82" s="123"/>
      <c r="AJ82" s="122"/>
      <c r="AK82" s="124">
        <f t="shared" si="4"/>
        <v>0</v>
      </c>
      <c r="AL82" s="125"/>
    </row>
    <row r="83" spans="32:38" ht="15.75" hidden="1">
      <c r="AF83" s="122"/>
      <c r="AG83" s="122"/>
      <c r="AH83" s="122"/>
      <c r="AI83" s="123"/>
      <c r="AJ83" s="122"/>
      <c r="AK83" s="124">
        <f t="shared" si="4"/>
        <v>0</v>
      </c>
      <c r="AL83" s="125"/>
    </row>
    <row r="84" spans="32:38" ht="15.75" hidden="1">
      <c r="AF84" s="122"/>
      <c r="AG84" s="122"/>
      <c r="AH84" s="122"/>
      <c r="AI84" s="129"/>
      <c r="AJ84" s="122"/>
      <c r="AK84" s="124">
        <f t="shared" si="4"/>
        <v>0</v>
      </c>
      <c r="AL84" s="125"/>
    </row>
    <row r="85" spans="32:38" ht="15.75" hidden="1">
      <c r="AF85" s="122"/>
      <c r="AG85" s="122"/>
      <c r="AH85" s="122"/>
      <c r="AI85" s="129"/>
      <c r="AJ85" s="122"/>
      <c r="AK85" s="124">
        <f t="shared" si="4"/>
        <v>0</v>
      </c>
      <c r="AL85" s="125"/>
    </row>
    <row r="86" spans="32:38" ht="15.75" hidden="1">
      <c r="AF86" s="130"/>
      <c r="AG86" s="130"/>
      <c r="AH86" s="130"/>
      <c r="AI86" s="131"/>
      <c r="AJ86" s="130"/>
      <c r="AK86" s="124">
        <f t="shared" si="4"/>
        <v>0</v>
      </c>
      <c r="AL86" s="125"/>
    </row>
    <row r="87" spans="32:38" ht="15.75" hidden="1">
      <c r="AF87" s="130"/>
      <c r="AG87" s="130"/>
      <c r="AH87" s="130"/>
      <c r="AI87" s="131"/>
      <c r="AJ87" s="130"/>
      <c r="AK87" s="124">
        <f t="shared" si="4"/>
        <v>0</v>
      </c>
      <c r="AL87" s="125"/>
    </row>
    <row r="88" spans="32:38" ht="15.75" hidden="1">
      <c r="AF88" s="130"/>
      <c r="AG88" s="130"/>
      <c r="AH88" s="130"/>
      <c r="AI88" s="131"/>
      <c r="AJ88" s="130"/>
      <c r="AK88" s="124">
        <f t="shared" si="4"/>
        <v>0</v>
      </c>
      <c r="AL88" s="125"/>
    </row>
    <row r="89" spans="32:38" ht="15.75" hidden="1">
      <c r="AF89" s="130"/>
      <c r="AG89" s="130"/>
      <c r="AH89" s="130"/>
      <c r="AI89" s="131"/>
      <c r="AJ89" s="130"/>
      <c r="AK89" s="124">
        <f t="shared" si="4"/>
        <v>0</v>
      </c>
      <c r="AL89" s="125"/>
    </row>
    <row r="90" spans="32:38" ht="15.75" hidden="1">
      <c r="AF90" s="130"/>
      <c r="AG90" s="130"/>
      <c r="AH90" s="130"/>
      <c r="AI90" s="131"/>
      <c r="AJ90" s="130"/>
      <c r="AK90" s="124">
        <f t="shared" si="4"/>
        <v>0</v>
      </c>
      <c r="AL90" s="125"/>
    </row>
    <row r="91" spans="32:38" ht="15.75" hidden="1">
      <c r="AF91" s="130"/>
      <c r="AG91" s="130"/>
      <c r="AH91" s="130"/>
      <c r="AI91" s="131"/>
      <c r="AJ91" s="130"/>
      <c r="AK91" s="124">
        <f t="shared" si="4"/>
        <v>0</v>
      </c>
      <c r="AL91" s="125"/>
    </row>
    <row r="92" spans="32:38" ht="15.75" hidden="1">
      <c r="AF92" s="130"/>
      <c r="AG92" s="130"/>
      <c r="AH92" s="130"/>
      <c r="AI92" s="131"/>
      <c r="AJ92" s="130"/>
      <c r="AK92" s="124">
        <f t="shared" si="4"/>
        <v>0</v>
      </c>
      <c r="AL92" s="125"/>
    </row>
    <row r="93" spans="32:38" ht="15.75" hidden="1">
      <c r="AF93" s="132"/>
      <c r="AG93" s="132"/>
      <c r="AH93" s="132"/>
      <c r="AI93" s="132"/>
      <c r="AJ93" s="133" t="s">
        <v>7</v>
      </c>
      <c r="AK93" s="134">
        <f>SUM(AK79:AK92)</f>
        <v>0</v>
      </c>
      <c r="AL93" s="132"/>
    </row>
    <row r="94" spans="32:38" hidden="1"/>
    <row r="95" spans="32:38" hidden="1"/>
    <row r="96" spans="32:38" ht="15.75" hidden="1">
      <c r="AF96" s="119" t="e">
        <f>#REF!</f>
        <v>#REF!</v>
      </c>
      <c r="AG96" s="120"/>
      <c r="AH96" s="120"/>
      <c r="AI96" s="120"/>
      <c r="AJ96" s="120"/>
      <c r="AK96" s="120"/>
      <c r="AL96" s="120"/>
    </row>
    <row r="97" spans="32:38" ht="15.75" hidden="1">
      <c r="AF97" s="121" t="s">
        <v>102</v>
      </c>
      <c r="AG97" s="121" t="s">
        <v>32</v>
      </c>
      <c r="AH97" s="121" t="s">
        <v>103</v>
      </c>
      <c r="AI97" s="121" t="s">
        <v>104</v>
      </c>
      <c r="AJ97" s="121" t="s">
        <v>105</v>
      </c>
      <c r="AK97" s="121" t="s">
        <v>106</v>
      </c>
      <c r="AL97" s="121" t="s">
        <v>26</v>
      </c>
    </row>
    <row r="98" spans="32:38" ht="15.75" hidden="1">
      <c r="AF98" s="122"/>
      <c r="AG98" s="122"/>
      <c r="AH98" s="122"/>
      <c r="AI98" s="123"/>
      <c r="AJ98" s="122"/>
      <c r="AK98" s="124">
        <f>SUM(AI98*AJ98)</f>
        <v>0</v>
      </c>
      <c r="AL98" s="125"/>
    </row>
    <row r="99" spans="32:38" ht="15.75" hidden="1">
      <c r="AF99" s="126"/>
      <c r="AG99" s="127"/>
      <c r="AH99" s="127"/>
      <c r="AI99" s="128"/>
      <c r="AJ99" s="122"/>
      <c r="AK99" s="124">
        <f t="shared" ref="AK99:AK111" si="5">SUM(AI99*AJ99)</f>
        <v>0</v>
      </c>
      <c r="AL99" s="125"/>
    </row>
    <row r="100" spans="32:38" ht="15.75" hidden="1">
      <c r="AF100" s="122"/>
      <c r="AG100" s="122"/>
      <c r="AH100" s="122"/>
      <c r="AI100" s="123"/>
      <c r="AJ100" s="122"/>
      <c r="AK100" s="124">
        <f t="shared" si="5"/>
        <v>0</v>
      </c>
      <c r="AL100" s="125"/>
    </row>
    <row r="101" spans="32:38" ht="15.75" hidden="1">
      <c r="AF101" s="122"/>
      <c r="AG101" s="122"/>
      <c r="AH101" s="122"/>
      <c r="AI101" s="123"/>
      <c r="AJ101" s="122"/>
      <c r="AK101" s="124">
        <f t="shared" si="5"/>
        <v>0</v>
      </c>
      <c r="AL101" s="125"/>
    </row>
    <row r="102" spans="32:38" ht="15.75" hidden="1">
      <c r="AF102" s="122"/>
      <c r="AG102" s="122"/>
      <c r="AH102" s="122"/>
      <c r="AI102" s="123"/>
      <c r="AJ102" s="122"/>
      <c r="AK102" s="124">
        <f t="shared" si="5"/>
        <v>0</v>
      </c>
      <c r="AL102" s="125"/>
    </row>
    <row r="103" spans="32:38" ht="15.75" hidden="1">
      <c r="AF103" s="122"/>
      <c r="AG103" s="122"/>
      <c r="AH103" s="122"/>
      <c r="AI103" s="129"/>
      <c r="AJ103" s="122"/>
      <c r="AK103" s="124">
        <f t="shared" si="5"/>
        <v>0</v>
      </c>
      <c r="AL103" s="125"/>
    </row>
    <row r="104" spans="32:38" ht="15.75" hidden="1">
      <c r="AF104" s="122"/>
      <c r="AG104" s="122"/>
      <c r="AH104" s="122"/>
      <c r="AI104" s="129"/>
      <c r="AJ104" s="122"/>
      <c r="AK104" s="124">
        <f t="shared" si="5"/>
        <v>0</v>
      </c>
      <c r="AL104" s="125"/>
    </row>
    <row r="105" spans="32:38" ht="15.75" hidden="1">
      <c r="AF105" s="130"/>
      <c r="AG105" s="130"/>
      <c r="AH105" s="130"/>
      <c r="AI105" s="131"/>
      <c r="AJ105" s="130"/>
      <c r="AK105" s="124">
        <f t="shared" si="5"/>
        <v>0</v>
      </c>
      <c r="AL105" s="125"/>
    </row>
    <row r="106" spans="32:38" ht="15.75" hidden="1">
      <c r="AF106" s="130"/>
      <c r="AG106" s="130"/>
      <c r="AH106" s="130"/>
      <c r="AI106" s="131"/>
      <c r="AJ106" s="130"/>
      <c r="AK106" s="124">
        <f t="shared" si="5"/>
        <v>0</v>
      </c>
      <c r="AL106" s="125"/>
    </row>
    <row r="107" spans="32:38" ht="15.75" hidden="1">
      <c r="AF107" s="130"/>
      <c r="AG107" s="130"/>
      <c r="AH107" s="130"/>
      <c r="AI107" s="131"/>
      <c r="AJ107" s="130"/>
      <c r="AK107" s="124">
        <f t="shared" si="5"/>
        <v>0</v>
      </c>
      <c r="AL107" s="125"/>
    </row>
    <row r="108" spans="32:38" ht="15.75" hidden="1">
      <c r="AF108" s="130"/>
      <c r="AG108" s="130"/>
      <c r="AH108" s="130"/>
      <c r="AI108" s="131"/>
      <c r="AJ108" s="130"/>
      <c r="AK108" s="124">
        <f t="shared" si="5"/>
        <v>0</v>
      </c>
      <c r="AL108" s="125"/>
    </row>
    <row r="109" spans="32:38" ht="15.75" hidden="1">
      <c r="AF109" s="130"/>
      <c r="AG109" s="130"/>
      <c r="AH109" s="130"/>
      <c r="AI109" s="131"/>
      <c r="AJ109" s="130"/>
      <c r="AK109" s="124">
        <f t="shared" si="5"/>
        <v>0</v>
      </c>
      <c r="AL109" s="125"/>
    </row>
    <row r="110" spans="32:38" ht="15.75" hidden="1">
      <c r="AF110" s="130"/>
      <c r="AG110" s="130"/>
      <c r="AH110" s="130"/>
      <c r="AI110" s="131"/>
      <c r="AJ110" s="130"/>
      <c r="AK110" s="124">
        <f t="shared" si="5"/>
        <v>0</v>
      </c>
      <c r="AL110" s="125"/>
    </row>
    <row r="111" spans="32:38" ht="15.75" hidden="1">
      <c r="AF111" s="130"/>
      <c r="AG111" s="130"/>
      <c r="AH111" s="130"/>
      <c r="AI111" s="131"/>
      <c r="AJ111" s="130"/>
      <c r="AK111" s="124">
        <f t="shared" si="5"/>
        <v>0</v>
      </c>
      <c r="AL111" s="125"/>
    </row>
    <row r="112" spans="32:38" ht="15.75" hidden="1">
      <c r="AF112" s="132"/>
      <c r="AG112" s="132"/>
      <c r="AH112" s="132"/>
      <c r="AI112" s="132"/>
      <c r="AJ112" s="133" t="s">
        <v>7</v>
      </c>
      <c r="AK112" s="134">
        <f>SUM(AK98:AK111)</f>
        <v>0</v>
      </c>
      <c r="AL112" s="132"/>
    </row>
    <row r="113" spans="32:38" hidden="1"/>
    <row r="114" spans="32:38" hidden="1"/>
    <row r="115" spans="32:38" ht="15.75" hidden="1">
      <c r="AF115" s="119" t="e">
        <f>#REF!</f>
        <v>#REF!</v>
      </c>
      <c r="AG115" s="120"/>
      <c r="AH115" s="120"/>
      <c r="AI115" s="120"/>
      <c r="AJ115" s="120"/>
      <c r="AK115" s="120"/>
      <c r="AL115" s="120"/>
    </row>
    <row r="116" spans="32:38" ht="15.75" hidden="1">
      <c r="AF116" s="121" t="s">
        <v>102</v>
      </c>
      <c r="AG116" s="121" t="s">
        <v>32</v>
      </c>
      <c r="AH116" s="121" t="s">
        <v>103</v>
      </c>
      <c r="AI116" s="121" t="s">
        <v>104</v>
      </c>
      <c r="AJ116" s="121" t="s">
        <v>105</v>
      </c>
      <c r="AK116" s="121" t="s">
        <v>106</v>
      </c>
      <c r="AL116" s="121" t="s">
        <v>26</v>
      </c>
    </row>
    <row r="117" spans="32:38" ht="15.75" hidden="1">
      <c r="AF117" s="122"/>
      <c r="AG117" s="122"/>
      <c r="AH117" s="122"/>
      <c r="AI117" s="123"/>
      <c r="AJ117" s="122"/>
      <c r="AK117" s="124">
        <f>SUM(AI117*AJ117)</f>
        <v>0</v>
      </c>
      <c r="AL117" s="125"/>
    </row>
    <row r="118" spans="32:38" ht="15.75" hidden="1">
      <c r="AF118" s="126"/>
      <c r="AG118" s="127"/>
      <c r="AH118" s="127"/>
      <c r="AI118" s="128"/>
      <c r="AJ118" s="122"/>
      <c r="AK118" s="124">
        <f t="shared" ref="AK118:AK130" si="6">SUM(AI118*AJ118)</f>
        <v>0</v>
      </c>
      <c r="AL118" s="125"/>
    </row>
    <row r="119" spans="32:38" ht="15.75" hidden="1">
      <c r="AF119" s="122"/>
      <c r="AG119" s="122"/>
      <c r="AH119" s="122"/>
      <c r="AI119" s="123"/>
      <c r="AJ119" s="122"/>
      <c r="AK119" s="124">
        <f t="shared" si="6"/>
        <v>0</v>
      </c>
      <c r="AL119" s="125"/>
    </row>
    <row r="120" spans="32:38" ht="15.75" hidden="1">
      <c r="AF120" s="122"/>
      <c r="AG120" s="122"/>
      <c r="AH120" s="122"/>
      <c r="AI120" s="123"/>
      <c r="AJ120" s="122"/>
      <c r="AK120" s="124">
        <f t="shared" si="6"/>
        <v>0</v>
      </c>
      <c r="AL120" s="125"/>
    </row>
    <row r="121" spans="32:38" ht="15.75" hidden="1">
      <c r="AF121" s="122"/>
      <c r="AG121" s="122"/>
      <c r="AH121" s="122"/>
      <c r="AI121" s="123"/>
      <c r="AJ121" s="122"/>
      <c r="AK121" s="124">
        <f t="shared" si="6"/>
        <v>0</v>
      </c>
      <c r="AL121" s="125"/>
    </row>
    <row r="122" spans="32:38" ht="15.75" hidden="1">
      <c r="AF122" s="122"/>
      <c r="AG122" s="122"/>
      <c r="AH122" s="122"/>
      <c r="AI122" s="129"/>
      <c r="AJ122" s="122"/>
      <c r="AK122" s="124">
        <f t="shared" si="6"/>
        <v>0</v>
      </c>
      <c r="AL122" s="125"/>
    </row>
    <row r="123" spans="32:38" ht="15.75" hidden="1">
      <c r="AF123" s="122"/>
      <c r="AG123" s="122"/>
      <c r="AH123" s="122"/>
      <c r="AI123" s="129"/>
      <c r="AJ123" s="122"/>
      <c r="AK123" s="124">
        <f t="shared" si="6"/>
        <v>0</v>
      </c>
      <c r="AL123" s="125"/>
    </row>
    <row r="124" spans="32:38" ht="15.75" hidden="1">
      <c r="AF124" s="130"/>
      <c r="AG124" s="130"/>
      <c r="AH124" s="130"/>
      <c r="AI124" s="131"/>
      <c r="AJ124" s="130"/>
      <c r="AK124" s="124">
        <f t="shared" si="6"/>
        <v>0</v>
      </c>
      <c r="AL124" s="125"/>
    </row>
    <row r="125" spans="32:38" ht="15.75" hidden="1">
      <c r="AF125" s="130"/>
      <c r="AG125" s="130"/>
      <c r="AH125" s="130"/>
      <c r="AI125" s="131"/>
      <c r="AJ125" s="130"/>
      <c r="AK125" s="124">
        <f t="shared" si="6"/>
        <v>0</v>
      </c>
      <c r="AL125" s="125"/>
    </row>
    <row r="126" spans="32:38" ht="15.75" hidden="1">
      <c r="AF126" s="130"/>
      <c r="AG126" s="130"/>
      <c r="AH126" s="130"/>
      <c r="AI126" s="131"/>
      <c r="AJ126" s="130"/>
      <c r="AK126" s="124">
        <f t="shared" si="6"/>
        <v>0</v>
      </c>
      <c r="AL126" s="125"/>
    </row>
    <row r="127" spans="32:38" ht="15.75" hidden="1">
      <c r="AF127" s="130"/>
      <c r="AG127" s="130"/>
      <c r="AH127" s="130"/>
      <c r="AI127" s="131"/>
      <c r="AJ127" s="130"/>
      <c r="AK127" s="124">
        <f t="shared" si="6"/>
        <v>0</v>
      </c>
      <c r="AL127" s="125"/>
    </row>
    <row r="128" spans="32:38" ht="15.75" hidden="1">
      <c r="AF128" s="130"/>
      <c r="AG128" s="130"/>
      <c r="AH128" s="130"/>
      <c r="AI128" s="131"/>
      <c r="AJ128" s="130"/>
      <c r="AK128" s="124">
        <f t="shared" si="6"/>
        <v>0</v>
      </c>
      <c r="AL128" s="125"/>
    </row>
    <row r="129" spans="32:38" ht="15.75" hidden="1">
      <c r="AF129" s="130"/>
      <c r="AG129" s="130"/>
      <c r="AH129" s="130"/>
      <c r="AI129" s="131"/>
      <c r="AJ129" s="130"/>
      <c r="AK129" s="124">
        <f t="shared" si="6"/>
        <v>0</v>
      </c>
      <c r="AL129" s="125"/>
    </row>
    <row r="130" spans="32:38" ht="15.75" hidden="1">
      <c r="AF130" s="130"/>
      <c r="AG130" s="130"/>
      <c r="AH130" s="130"/>
      <c r="AI130" s="131"/>
      <c r="AJ130" s="130"/>
      <c r="AK130" s="124">
        <f t="shared" si="6"/>
        <v>0</v>
      </c>
      <c r="AL130" s="125"/>
    </row>
    <row r="131" spans="32:38" ht="15.75" hidden="1">
      <c r="AF131" s="132"/>
      <c r="AG131" s="132"/>
      <c r="AH131" s="132"/>
      <c r="AI131" s="132"/>
      <c r="AJ131" s="133" t="s">
        <v>7</v>
      </c>
      <c r="AK131" s="134">
        <f>SUM(AK117:AK130)</f>
        <v>0</v>
      </c>
      <c r="AL131" s="132"/>
    </row>
    <row r="132" spans="32:38" hidden="1"/>
    <row r="133" spans="32:38" hidden="1"/>
    <row r="134" spans="32:38" ht="15.75" hidden="1">
      <c r="AF134" s="119" t="e">
        <f>#REF!</f>
        <v>#REF!</v>
      </c>
      <c r="AG134" s="120"/>
      <c r="AH134" s="120"/>
      <c r="AI134" s="120"/>
      <c r="AJ134" s="120"/>
      <c r="AK134" s="120"/>
      <c r="AL134" s="120"/>
    </row>
    <row r="135" spans="32:38" ht="15.75" hidden="1">
      <c r="AF135" s="121" t="s">
        <v>102</v>
      </c>
      <c r="AG135" s="121" t="s">
        <v>32</v>
      </c>
      <c r="AH135" s="121" t="s">
        <v>103</v>
      </c>
      <c r="AI135" s="121" t="s">
        <v>104</v>
      </c>
      <c r="AJ135" s="121" t="s">
        <v>105</v>
      </c>
      <c r="AK135" s="121" t="s">
        <v>106</v>
      </c>
      <c r="AL135" s="121" t="s">
        <v>26</v>
      </c>
    </row>
    <row r="136" spans="32:38" ht="15.75" hidden="1">
      <c r="AF136" s="122"/>
      <c r="AG136" s="122"/>
      <c r="AH136" s="122"/>
      <c r="AI136" s="123"/>
      <c r="AJ136" s="122"/>
      <c r="AK136" s="124">
        <f>SUM(AI136*AJ136)</f>
        <v>0</v>
      </c>
      <c r="AL136" s="125"/>
    </row>
    <row r="137" spans="32:38" ht="15.75" hidden="1">
      <c r="AF137" s="126"/>
      <c r="AG137" s="127"/>
      <c r="AH137" s="127"/>
      <c r="AI137" s="128"/>
      <c r="AJ137" s="122"/>
      <c r="AK137" s="124">
        <f t="shared" ref="AK137:AK149" si="7">SUM(AI137*AJ137)</f>
        <v>0</v>
      </c>
      <c r="AL137" s="125"/>
    </row>
    <row r="138" spans="32:38" ht="15.75" hidden="1">
      <c r="AF138" s="122"/>
      <c r="AG138" s="122"/>
      <c r="AH138" s="122"/>
      <c r="AI138" s="123"/>
      <c r="AJ138" s="122"/>
      <c r="AK138" s="124">
        <f t="shared" si="7"/>
        <v>0</v>
      </c>
      <c r="AL138" s="125"/>
    </row>
    <row r="139" spans="32:38" ht="15.75" hidden="1">
      <c r="AF139" s="122"/>
      <c r="AG139" s="122"/>
      <c r="AH139" s="122"/>
      <c r="AI139" s="123"/>
      <c r="AJ139" s="122"/>
      <c r="AK139" s="124">
        <f t="shared" si="7"/>
        <v>0</v>
      </c>
      <c r="AL139" s="125"/>
    </row>
    <row r="140" spans="32:38" ht="15.75" hidden="1">
      <c r="AF140" s="122"/>
      <c r="AG140" s="122"/>
      <c r="AH140" s="122"/>
      <c r="AI140" s="123"/>
      <c r="AJ140" s="122"/>
      <c r="AK140" s="124">
        <f t="shared" si="7"/>
        <v>0</v>
      </c>
      <c r="AL140" s="125"/>
    </row>
    <row r="141" spans="32:38" ht="15.75" hidden="1">
      <c r="AF141" s="122"/>
      <c r="AG141" s="122"/>
      <c r="AH141" s="122"/>
      <c r="AI141" s="129"/>
      <c r="AJ141" s="122"/>
      <c r="AK141" s="124">
        <f t="shared" si="7"/>
        <v>0</v>
      </c>
      <c r="AL141" s="125"/>
    </row>
    <row r="142" spans="32:38" ht="15.75" hidden="1">
      <c r="AF142" s="122"/>
      <c r="AG142" s="122"/>
      <c r="AH142" s="122"/>
      <c r="AI142" s="129"/>
      <c r="AJ142" s="122"/>
      <c r="AK142" s="124">
        <f t="shared" si="7"/>
        <v>0</v>
      </c>
      <c r="AL142" s="125"/>
    </row>
    <row r="143" spans="32:38" ht="15.75" hidden="1">
      <c r="AF143" s="130"/>
      <c r="AG143" s="130"/>
      <c r="AH143" s="130"/>
      <c r="AI143" s="131"/>
      <c r="AJ143" s="130"/>
      <c r="AK143" s="124">
        <f t="shared" si="7"/>
        <v>0</v>
      </c>
      <c r="AL143" s="125"/>
    </row>
    <row r="144" spans="32:38" ht="15.75" hidden="1">
      <c r="AF144" s="130"/>
      <c r="AG144" s="130"/>
      <c r="AH144" s="130"/>
      <c r="AI144" s="131"/>
      <c r="AJ144" s="130"/>
      <c r="AK144" s="124">
        <f t="shared" si="7"/>
        <v>0</v>
      </c>
      <c r="AL144" s="125"/>
    </row>
    <row r="145" spans="32:38" ht="15.75" hidden="1">
      <c r="AF145" s="130"/>
      <c r="AG145" s="130"/>
      <c r="AH145" s="130"/>
      <c r="AI145" s="131"/>
      <c r="AJ145" s="130"/>
      <c r="AK145" s="124">
        <f t="shared" si="7"/>
        <v>0</v>
      </c>
      <c r="AL145" s="125"/>
    </row>
    <row r="146" spans="32:38" ht="15.75" hidden="1">
      <c r="AF146" s="130"/>
      <c r="AG146" s="130"/>
      <c r="AH146" s="130"/>
      <c r="AI146" s="131"/>
      <c r="AJ146" s="130"/>
      <c r="AK146" s="124">
        <f t="shared" si="7"/>
        <v>0</v>
      </c>
      <c r="AL146" s="125"/>
    </row>
    <row r="147" spans="32:38" ht="15.75" hidden="1">
      <c r="AF147" s="130"/>
      <c r="AG147" s="130"/>
      <c r="AH147" s="130"/>
      <c r="AI147" s="131"/>
      <c r="AJ147" s="130"/>
      <c r="AK147" s="124">
        <f t="shared" si="7"/>
        <v>0</v>
      </c>
      <c r="AL147" s="125"/>
    </row>
    <row r="148" spans="32:38" ht="15.75" hidden="1">
      <c r="AF148" s="130"/>
      <c r="AG148" s="130"/>
      <c r="AH148" s="130"/>
      <c r="AI148" s="131"/>
      <c r="AJ148" s="130"/>
      <c r="AK148" s="124">
        <f t="shared" si="7"/>
        <v>0</v>
      </c>
      <c r="AL148" s="125"/>
    </row>
    <row r="149" spans="32:38" ht="15.75" hidden="1">
      <c r="AF149" s="130"/>
      <c r="AG149" s="130"/>
      <c r="AH149" s="130"/>
      <c r="AI149" s="131"/>
      <c r="AJ149" s="130"/>
      <c r="AK149" s="124">
        <f t="shared" si="7"/>
        <v>0</v>
      </c>
      <c r="AL149" s="125"/>
    </row>
    <row r="150" spans="32:38" ht="15.75" hidden="1">
      <c r="AF150" s="132"/>
      <c r="AG150" s="132"/>
      <c r="AH150" s="132"/>
      <c r="AI150" s="132"/>
      <c r="AJ150" s="133" t="s">
        <v>7</v>
      </c>
      <c r="AK150" s="134">
        <f>SUM(AK136:AK149)</f>
        <v>0</v>
      </c>
      <c r="AL150" s="132"/>
    </row>
    <row r="151" spans="32:38" hidden="1"/>
    <row r="152" spans="32:38" hidden="1"/>
    <row r="153" spans="32:38" ht="15.75" hidden="1">
      <c r="AF153" s="119" t="e">
        <f>#REF!</f>
        <v>#REF!</v>
      </c>
      <c r="AG153" s="120"/>
      <c r="AH153" s="120"/>
      <c r="AI153" s="120"/>
      <c r="AJ153" s="120"/>
      <c r="AK153" s="120"/>
      <c r="AL153" s="120"/>
    </row>
    <row r="154" spans="32:38" ht="15.75" hidden="1">
      <c r="AF154" s="121" t="s">
        <v>102</v>
      </c>
      <c r="AG154" s="121" t="s">
        <v>32</v>
      </c>
      <c r="AH154" s="121" t="s">
        <v>103</v>
      </c>
      <c r="AI154" s="121" t="s">
        <v>104</v>
      </c>
      <c r="AJ154" s="121" t="s">
        <v>105</v>
      </c>
      <c r="AK154" s="121" t="s">
        <v>106</v>
      </c>
      <c r="AL154" s="121" t="s">
        <v>26</v>
      </c>
    </row>
    <row r="155" spans="32:38" ht="15.75" hidden="1">
      <c r="AF155" s="122"/>
      <c r="AG155" s="122"/>
      <c r="AH155" s="122"/>
      <c r="AI155" s="123"/>
      <c r="AJ155" s="122"/>
      <c r="AK155" s="124">
        <f>SUM(AI155*AJ155)</f>
        <v>0</v>
      </c>
      <c r="AL155" s="125"/>
    </row>
    <row r="156" spans="32:38" ht="15.75" hidden="1">
      <c r="AF156" s="126"/>
      <c r="AG156" s="127"/>
      <c r="AH156" s="127"/>
      <c r="AI156" s="128"/>
      <c r="AJ156" s="122"/>
      <c r="AK156" s="124">
        <f t="shared" ref="AK156:AK168" si="8">SUM(AI156*AJ156)</f>
        <v>0</v>
      </c>
      <c r="AL156" s="125"/>
    </row>
    <row r="157" spans="32:38" ht="15.75" hidden="1">
      <c r="AF157" s="122"/>
      <c r="AG157" s="122"/>
      <c r="AH157" s="122"/>
      <c r="AI157" s="123"/>
      <c r="AJ157" s="122"/>
      <c r="AK157" s="124">
        <f t="shared" si="8"/>
        <v>0</v>
      </c>
      <c r="AL157" s="125"/>
    </row>
    <row r="158" spans="32:38" ht="15.75" hidden="1">
      <c r="AF158" s="122"/>
      <c r="AG158" s="122"/>
      <c r="AH158" s="122"/>
      <c r="AI158" s="123"/>
      <c r="AJ158" s="122"/>
      <c r="AK158" s="124">
        <f t="shared" si="8"/>
        <v>0</v>
      </c>
      <c r="AL158" s="125"/>
    </row>
    <row r="159" spans="32:38" ht="15.75" hidden="1">
      <c r="AF159" s="122"/>
      <c r="AG159" s="122"/>
      <c r="AH159" s="122"/>
      <c r="AI159" s="123"/>
      <c r="AJ159" s="122"/>
      <c r="AK159" s="124">
        <f t="shared" si="8"/>
        <v>0</v>
      </c>
      <c r="AL159" s="125"/>
    </row>
    <row r="160" spans="32:38" ht="15.75" hidden="1">
      <c r="AF160" s="122"/>
      <c r="AG160" s="122"/>
      <c r="AH160" s="122"/>
      <c r="AI160" s="129"/>
      <c r="AJ160" s="122"/>
      <c r="AK160" s="124">
        <f t="shared" si="8"/>
        <v>0</v>
      </c>
      <c r="AL160" s="125"/>
    </row>
    <row r="161" spans="32:38" ht="15.75" hidden="1">
      <c r="AF161" s="122"/>
      <c r="AG161" s="122"/>
      <c r="AH161" s="122"/>
      <c r="AI161" s="129"/>
      <c r="AJ161" s="122"/>
      <c r="AK161" s="124">
        <f t="shared" si="8"/>
        <v>0</v>
      </c>
      <c r="AL161" s="125"/>
    </row>
    <row r="162" spans="32:38" ht="15.75" hidden="1">
      <c r="AF162" s="130"/>
      <c r="AG162" s="130"/>
      <c r="AH162" s="130"/>
      <c r="AI162" s="131"/>
      <c r="AJ162" s="130"/>
      <c r="AK162" s="124">
        <f t="shared" si="8"/>
        <v>0</v>
      </c>
      <c r="AL162" s="125"/>
    </row>
    <row r="163" spans="32:38" ht="15.75" hidden="1">
      <c r="AF163" s="130"/>
      <c r="AG163" s="130"/>
      <c r="AH163" s="130"/>
      <c r="AI163" s="131"/>
      <c r="AJ163" s="130"/>
      <c r="AK163" s="124">
        <f t="shared" si="8"/>
        <v>0</v>
      </c>
      <c r="AL163" s="125"/>
    </row>
    <row r="164" spans="32:38" ht="15.75" hidden="1">
      <c r="AF164" s="130"/>
      <c r="AG164" s="130"/>
      <c r="AH164" s="130"/>
      <c r="AI164" s="131"/>
      <c r="AJ164" s="130"/>
      <c r="AK164" s="124">
        <f t="shared" si="8"/>
        <v>0</v>
      </c>
      <c r="AL164" s="125"/>
    </row>
    <row r="165" spans="32:38" ht="15.75" hidden="1">
      <c r="AF165" s="130"/>
      <c r="AG165" s="130"/>
      <c r="AH165" s="130"/>
      <c r="AI165" s="131"/>
      <c r="AJ165" s="130"/>
      <c r="AK165" s="124">
        <f t="shared" si="8"/>
        <v>0</v>
      </c>
      <c r="AL165" s="125"/>
    </row>
    <row r="166" spans="32:38" ht="15.75" hidden="1">
      <c r="AF166" s="130"/>
      <c r="AG166" s="130"/>
      <c r="AH166" s="130"/>
      <c r="AI166" s="131"/>
      <c r="AJ166" s="130"/>
      <c r="AK166" s="124">
        <f t="shared" si="8"/>
        <v>0</v>
      </c>
      <c r="AL166" s="125"/>
    </row>
    <row r="167" spans="32:38" ht="15.75" hidden="1">
      <c r="AF167" s="130"/>
      <c r="AG167" s="130"/>
      <c r="AH167" s="130"/>
      <c r="AI167" s="131"/>
      <c r="AJ167" s="130"/>
      <c r="AK167" s="124">
        <f t="shared" si="8"/>
        <v>0</v>
      </c>
      <c r="AL167" s="125"/>
    </row>
    <row r="168" spans="32:38" ht="15.75" hidden="1">
      <c r="AF168" s="130"/>
      <c r="AG168" s="130"/>
      <c r="AH168" s="130"/>
      <c r="AI168" s="131"/>
      <c r="AJ168" s="130"/>
      <c r="AK168" s="124">
        <f t="shared" si="8"/>
        <v>0</v>
      </c>
      <c r="AL168" s="125"/>
    </row>
    <row r="169" spans="32:38" ht="15.75" hidden="1">
      <c r="AF169" s="132"/>
      <c r="AG169" s="132"/>
      <c r="AH169" s="132"/>
      <c r="AI169" s="132"/>
      <c r="AJ169" s="133" t="s">
        <v>7</v>
      </c>
      <c r="AK169" s="134">
        <f>SUM(AK155:AK168)</f>
        <v>0</v>
      </c>
      <c r="AL169" s="132"/>
    </row>
    <row r="170" spans="32:38" hidden="1"/>
    <row r="171" spans="32:38" hidden="1"/>
    <row r="172" spans="32:38" ht="15.75" hidden="1">
      <c r="AF172" s="119" t="e">
        <f>#REF!</f>
        <v>#REF!</v>
      </c>
      <c r="AG172" s="120"/>
      <c r="AH172" s="120"/>
      <c r="AI172" s="120"/>
      <c r="AJ172" s="120"/>
      <c r="AK172" s="120"/>
      <c r="AL172" s="120"/>
    </row>
    <row r="173" spans="32:38" ht="15.75" hidden="1">
      <c r="AF173" s="121" t="s">
        <v>102</v>
      </c>
      <c r="AG173" s="121" t="s">
        <v>32</v>
      </c>
      <c r="AH173" s="121" t="s">
        <v>103</v>
      </c>
      <c r="AI173" s="121" t="s">
        <v>104</v>
      </c>
      <c r="AJ173" s="121" t="s">
        <v>105</v>
      </c>
      <c r="AK173" s="121" t="s">
        <v>106</v>
      </c>
      <c r="AL173" s="121" t="s">
        <v>26</v>
      </c>
    </row>
    <row r="174" spans="32:38" ht="15.75" hidden="1">
      <c r="AF174" s="122"/>
      <c r="AG174" s="122"/>
      <c r="AH174" s="122"/>
      <c r="AI174" s="123"/>
      <c r="AJ174" s="122"/>
      <c r="AK174" s="124">
        <f>SUM(AI174*AJ174)</f>
        <v>0</v>
      </c>
      <c r="AL174" s="125"/>
    </row>
    <row r="175" spans="32:38" ht="15.75" hidden="1">
      <c r="AF175" s="126"/>
      <c r="AG175" s="127"/>
      <c r="AH175" s="127"/>
      <c r="AI175" s="128"/>
      <c r="AJ175" s="122"/>
      <c r="AK175" s="124">
        <f t="shared" ref="AK175:AK187" si="9">SUM(AI175*AJ175)</f>
        <v>0</v>
      </c>
      <c r="AL175" s="125"/>
    </row>
    <row r="176" spans="32:38" ht="15.75" hidden="1">
      <c r="AF176" s="122"/>
      <c r="AG176" s="122"/>
      <c r="AH176" s="122"/>
      <c r="AI176" s="123"/>
      <c r="AJ176" s="122"/>
      <c r="AK176" s="124">
        <f t="shared" si="9"/>
        <v>0</v>
      </c>
      <c r="AL176" s="125"/>
    </row>
    <row r="177" spans="32:38" ht="15.75" hidden="1">
      <c r="AF177" s="122"/>
      <c r="AG177" s="122"/>
      <c r="AH177" s="122"/>
      <c r="AI177" s="123"/>
      <c r="AJ177" s="122"/>
      <c r="AK177" s="124">
        <f t="shared" si="9"/>
        <v>0</v>
      </c>
      <c r="AL177" s="125"/>
    </row>
    <row r="178" spans="32:38" ht="15.75" hidden="1">
      <c r="AF178" s="122"/>
      <c r="AG178" s="122"/>
      <c r="AH178" s="122"/>
      <c r="AI178" s="123"/>
      <c r="AJ178" s="122"/>
      <c r="AK178" s="124">
        <f t="shared" si="9"/>
        <v>0</v>
      </c>
      <c r="AL178" s="125"/>
    </row>
    <row r="179" spans="32:38" ht="15.75" hidden="1">
      <c r="AF179" s="122"/>
      <c r="AG179" s="122"/>
      <c r="AH179" s="122"/>
      <c r="AI179" s="129"/>
      <c r="AJ179" s="122"/>
      <c r="AK179" s="124">
        <f t="shared" si="9"/>
        <v>0</v>
      </c>
      <c r="AL179" s="125"/>
    </row>
    <row r="180" spans="32:38" ht="15.75" hidden="1">
      <c r="AF180" s="122"/>
      <c r="AG180" s="122"/>
      <c r="AH180" s="122"/>
      <c r="AI180" s="129"/>
      <c r="AJ180" s="122"/>
      <c r="AK180" s="124">
        <f t="shared" si="9"/>
        <v>0</v>
      </c>
      <c r="AL180" s="125"/>
    </row>
    <row r="181" spans="32:38" ht="15.75" hidden="1">
      <c r="AF181" s="130"/>
      <c r="AG181" s="130"/>
      <c r="AH181" s="130"/>
      <c r="AI181" s="131"/>
      <c r="AJ181" s="130"/>
      <c r="AK181" s="124">
        <f t="shared" si="9"/>
        <v>0</v>
      </c>
      <c r="AL181" s="125"/>
    </row>
    <row r="182" spans="32:38" ht="15.75" hidden="1">
      <c r="AF182" s="130"/>
      <c r="AG182" s="130"/>
      <c r="AH182" s="130"/>
      <c r="AI182" s="131"/>
      <c r="AJ182" s="130"/>
      <c r="AK182" s="124">
        <f t="shared" si="9"/>
        <v>0</v>
      </c>
      <c r="AL182" s="125"/>
    </row>
    <row r="183" spans="32:38" ht="15.75" hidden="1">
      <c r="AF183" s="130"/>
      <c r="AG183" s="130"/>
      <c r="AH183" s="130"/>
      <c r="AI183" s="131"/>
      <c r="AJ183" s="130"/>
      <c r="AK183" s="124">
        <f t="shared" si="9"/>
        <v>0</v>
      </c>
      <c r="AL183" s="125"/>
    </row>
    <row r="184" spans="32:38" ht="15.75" hidden="1">
      <c r="AF184" s="130"/>
      <c r="AG184" s="130"/>
      <c r="AH184" s="130"/>
      <c r="AI184" s="131"/>
      <c r="AJ184" s="130"/>
      <c r="AK184" s="124">
        <f t="shared" si="9"/>
        <v>0</v>
      </c>
      <c r="AL184" s="125"/>
    </row>
    <row r="185" spans="32:38" ht="15.75" hidden="1">
      <c r="AF185" s="130"/>
      <c r="AG185" s="130"/>
      <c r="AH185" s="130"/>
      <c r="AI185" s="131"/>
      <c r="AJ185" s="130"/>
      <c r="AK185" s="124">
        <f t="shared" si="9"/>
        <v>0</v>
      </c>
      <c r="AL185" s="125"/>
    </row>
    <row r="186" spans="32:38" ht="15.75" hidden="1">
      <c r="AF186" s="130"/>
      <c r="AG186" s="130"/>
      <c r="AH186" s="130"/>
      <c r="AI186" s="131"/>
      <c r="AJ186" s="130"/>
      <c r="AK186" s="124">
        <f t="shared" si="9"/>
        <v>0</v>
      </c>
      <c r="AL186" s="125"/>
    </row>
    <row r="187" spans="32:38" ht="15.75" hidden="1">
      <c r="AF187" s="130"/>
      <c r="AG187" s="130"/>
      <c r="AH187" s="130"/>
      <c r="AI187" s="131"/>
      <c r="AJ187" s="130"/>
      <c r="AK187" s="124">
        <f t="shared" si="9"/>
        <v>0</v>
      </c>
      <c r="AL187" s="125"/>
    </row>
    <row r="188" spans="32:38" ht="15.75" hidden="1">
      <c r="AF188" s="132"/>
      <c r="AG188" s="132"/>
      <c r="AH188" s="132"/>
      <c r="AI188" s="132"/>
      <c r="AJ188" s="133" t="s">
        <v>7</v>
      </c>
      <c r="AK188" s="134">
        <f>SUM(AK174:AK187)</f>
        <v>0</v>
      </c>
      <c r="AL188" s="132"/>
    </row>
    <row r="189" spans="32:38" hidden="1"/>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BI206"/>
  <sheetViews>
    <sheetView topLeftCell="AG17" workbookViewId="0">
      <selection activeCell="AH216" sqref="AH216"/>
    </sheetView>
  </sheetViews>
  <sheetFormatPr defaultColWidth="9.28515625" defaultRowHeight="15"/>
  <cols>
    <col min="1" max="1" width="26.7109375" style="71" hidden="1" customWidth="1"/>
    <col min="2" max="2" width="17.7109375" style="71" hidden="1" customWidth="1"/>
    <col min="3" max="3" width="21.28515625" style="71" hidden="1" customWidth="1"/>
    <col min="4" max="4" width="19.28515625" style="71" hidden="1" customWidth="1"/>
    <col min="5" max="5" width="40.7109375" style="71" hidden="1" customWidth="1"/>
    <col min="6" max="6" width="0" style="71" hidden="1" customWidth="1"/>
    <col min="7" max="8" width="9.28515625" style="71" hidden="1" customWidth="1"/>
    <col min="9" max="9" width="0" style="71" hidden="1" customWidth="1"/>
    <col min="10" max="10" width="11.28515625" style="71" hidden="1" customWidth="1"/>
    <col min="11" max="12" width="10.28515625" style="71" hidden="1" customWidth="1"/>
    <col min="13" max="25" width="16.7109375" style="71" hidden="1" customWidth="1"/>
    <col min="26" max="27" width="16.28515625" style="71" hidden="1" customWidth="1"/>
    <col min="28" max="28" width="28.7109375" style="71" hidden="1" customWidth="1"/>
    <col min="29" max="29" width="19.7109375" style="71" hidden="1" customWidth="1"/>
    <col min="30" max="31" width="0" style="71" hidden="1" customWidth="1"/>
    <col min="32" max="32" width="0" style="3" hidden="1" customWidth="1"/>
    <col min="33" max="33" width="13.7109375" style="3" bestFit="1" customWidth="1"/>
    <col min="34" max="34" width="36.7109375" style="3" bestFit="1" customWidth="1"/>
    <col min="35" max="35" width="10.28515625" style="3" bestFit="1" customWidth="1"/>
    <col min="36" max="36" width="12.7109375" style="3" bestFit="1" customWidth="1"/>
    <col min="37" max="37" width="14.7109375" style="3" bestFit="1" customWidth="1"/>
    <col min="38" max="38" width="13.28515625" style="3" bestFit="1" customWidth="1"/>
    <col min="39" max="39" width="36.28515625" style="3" customWidth="1"/>
    <col min="40" max="2089" width="9.28515625" style="3"/>
    <col min="2090" max="16384" width="9.28515625" style="71"/>
  </cols>
  <sheetData>
    <row r="1" spans="1:29" ht="18.75" hidden="1">
      <c r="A1" s="118" t="s">
        <v>97</v>
      </c>
    </row>
    <row r="2" spans="1:29" ht="15.75" hidden="1" thickBot="1"/>
    <row r="3" spans="1:29" ht="15.75" hidden="1" thickBot="1">
      <c r="A3" s="83" t="e">
        <f>#REF!</f>
        <v>#REF!</v>
      </c>
    </row>
    <row r="4" spans="1:29" ht="89.25" hidden="1">
      <c r="A4" s="82" t="s">
        <v>60</v>
      </c>
      <c r="B4" s="72" t="s">
        <v>61</v>
      </c>
      <c r="C4" s="72" t="s">
        <v>62</v>
      </c>
      <c r="D4" s="73" t="s">
        <v>63</v>
      </c>
      <c r="E4" s="72" t="s">
        <v>64</v>
      </c>
      <c r="F4" s="72" t="s">
        <v>65</v>
      </c>
      <c r="G4" s="72" t="s">
        <v>66</v>
      </c>
      <c r="H4" s="72" t="s">
        <v>67</v>
      </c>
      <c r="I4" s="72" t="s">
        <v>68</v>
      </c>
      <c r="J4" s="72" t="s">
        <v>69</v>
      </c>
      <c r="K4" s="72" t="s">
        <v>70</v>
      </c>
      <c r="L4" s="72" t="s">
        <v>71</v>
      </c>
      <c r="M4" s="72" t="s">
        <v>72</v>
      </c>
      <c r="N4" s="72" t="s">
        <v>73</v>
      </c>
      <c r="O4" s="72" t="s">
        <v>74</v>
      </c>
      <c r="P4" s="72" t="s">
        <v>75</v>
      </c>
      <c r="Q4" s="72" t="s">
        <v>76</v>
      </c>
      <c r="R4" s="72" t="s">
        <v>77</v>
      </c>
      <c r="S4" s="72" t="s">
        <v>78</v>
      </c>
      <c r="T4" s="72" t="s">
        <v>79</v>
      </c>
      <c r="U4" s="72" t="s">
        <v>80</v>
      </c>
      <c r="V4" s="72" t="s">
        <v>81</v>
      </c>
      <c r="W4" s="72" t="s">
        <v>82</v>
      </c>
      <c r="X4" s="72" t="s">
        <v>83</v>
      </c>
      <c r="Y4" s="72" t="s">
        <v>84</v>
      </c>
      <c r="Z4" s="72" t="s">
        <v>85</v>
      </c>
      <c r="AA4" s="72" t="s">
        <v>86</v>
      </c>
      <c r="AB4" s="72" t="s">
        <v>87</v>
      </c>
      <c r="AC4" s="72" t="s">
        <v>88</v>
      </c>
    </row>
    <row r="5" spans="1:29" hidden="1">
      <c r="A5" s="74"/>
      <c r="B5" s="75"/>
      <c r="C5" s="76"/>
      <c r="D5" s="76"/>
      <c r="E5" s="76"/>
      <c r="F5" s="74"/>
      <c r="G5" s="76"/>
      <c r="H5" s="76"/>
      <c r="I5" s="76"/>
      <c r="J5" s="77"/>
      <c r="K5" s="77"/>
      <c r="L5" s="77"/>
      <c r="M5" s="77"/>
      <c r="N5" s="77"/>
      <c r="O5" s="77"/>
      <c r="P5" s="77"/>
      <c r="Q5" s="77"/>
      <c r="R5" s="77"/>
      <c r="S5" s="77"/>
      <c r="T5" s="77"/>
      <c r="U5" s="77"/>
      <c r="V5" s="77"/>
      <c r="W5" s="77"/>
      <c r="X5" s="77"/>
      <c r="Y5" s="77"/>
      <c r="Z5" s="76"/>
      <c r="AA5" s="76"/>
      <c r="AB5" s="76"/>
      <c r="AC5" s="76"/>
    </row>
    <row r="6" spans="1:29" hidden="1">
      <c r="A6" s="74"/>
      <c r="B6" s="75"/>
      <c r="C6" s="76"/>
      <c r="D6" s="76"/>
      <c r="E6" s="76"/>
      <c r="F6" s="74"/>
      <c r="G6" s="76"/>
      <c r="H6" s="76"/>
      <c r="I6" s="76"/>
      <c r="J6" s="77"/>
      <c r="K6" s="77"/>
      <c r="L6" s="77"/>
      <c r="M6" s="77"/>
      <c r="N6" s="77"/>
      <c r="O6" s="77"/>
      <c r="P6" s="77"/>
      <c r="Q6" s="77"/>
      <c r="R6" s="77"/>
      <c r="S6" s="77"/>
      <c r="T6" s="77"/>
      <c r="U6" s="77"/>
      <c r="V6" s="77"/>
      <c r="W6" s="77"/>
      <c r="X6" s="77"/>
      <c r="Y6" s="77"/>
      <c r="Z6" s="76"/>
      <c r="AA6" s="76"/>
      <c r="AB6" s="76"/>
      <c r="AC6" s="76"/>
    </row>
    <row r="7" spans="1:29" hidden="1">
      <c r="A7" s="74"/>
      <c r="B7" s="75"/>
      <c r="C7" s="76"/>
      <c r="D7" s="76"/>
      <c r="E7" s="76"/>
      <c r="F7" s="74"/>
      <c r="G7" s="76"/>
      <c r="H7" s="76"/>
      <c r="I7" s="76"/>
      <c r="J7" s="77"/>
      <c r="K7" s="77"/>
      <c r="L7" s="77"/>
      <c r="M7" s="77"/>
      <c r="N7" s="77"/>
      <c r="O7" s="77"/>
      <c r="P7" s="77"/>
      <c r="Q7" s="77"/>
      <c r="R7" s="77"/>
      <c r="S7" s="77"/>
      <c r="T7" s="77"/>
      <c r="U7" s="77"/>
      <c r="V7" s="77"/>
      <c r="W7" s="77"/>
      <c r="X7" s="77"/>
      <c r="Y7" s="77"/>
      <c r="Z7" s="76"/>
      <c r="AA7" s="76"/>
      <c r="AB7" s="76"/>
      <c r="AC7" s="76"/>
    </row>
    <row r="8" spans="1:29" hidden="1">
      <c r="A8" s="74"/>
      <c r="B8" s="75"/>
      <c r="C8" s="76"/>
      <c r="D8" s="76"/>
      <c r="E8" s="76"/>
      <c r="F8" s="74"/>
      <c r="G8" s="76"/>
      <c r="H8" s="76"/>
      <c r="I8" s="76"/>
      <c r="J8" s="77"/>
      <c r="K8" s="77"/>
      <c r="L8" s="77"/>
      <c r="M8" s="77"/>
      <c r="N8" s="77"/>
      <c r="O8" s="77"/>
      <c r="P8" s="77"/>
      <c r="Q8" s="77"/>
      <c r="R8" s="77"/>
      <c r="S8" s="77"/>
      <c r="T8" s="77"/>
      <c r="U8" s="77"/>
      <c r="V8" s="77"/>
      <c r="W8" s="77"/>
      <c r="X8" s="77"/>
      <c r="Y8" s="77"/>
      <c r="Z8" s="76"/>
      <c r="AA8" s="76"/>
      <c r="AB8" s="76"/>
      <c r="AC8" s="76"/>
    </row>
    <row r="9" spans="1:29" hidden="1">
      <c r="A9" s="74"/>
      <c r="B9" s="75"/>
      <c r="C9" s="76"/>
      <c r="D9" s="76"/>
      <c r="E9" s="76"/>
      <c r="F9" s="74"/>
      <c r="G9" s="76"/>
      <c r="H9" s="76"/>
      <c r="I9" s="76"/>
      <c r="J9" s="77"/>
      <c r="K9" s="77"/>
      <c r="L9" s="77"/>
      <c r="M9" s="77"/>
      <c r="N9" s="77"/>
      <c r="O9" s="77"/>
      <c r="P9" s="77"/>
      <c r="Q9" s="77"/>
      <c r="R9" s="77"/>
      <c r="S9" s="77"/>
      <c r="T9" s="77"/>
      <c r="U9" s="77"/>
      <c r="V9" s="77"/>
      <c r="W9" s="77"/>
      <c r="X9" s="77"/>
      <c r="Y9" s="77"/>
      <c r="Z9" s="76"/>
      <c r="AA9" s="76"/>
      <c r="AB9" s="76"/>
      <c r="AC9" s="76"/>
    </row>
    <row r="10" spans="1:29" hidden="1">
      <c r="A10" s="74"/>
      <c r="B10" s="75"/>
      <c r="C10" s="76"/>
      <c r="D10" s="76"/>
      <c r="E10" s="76"/>
      <c r="F10" s="74"/>
      <c r="G10" s="76"/>
      <c r="H10" s="76"/>
      <c r="I10" s="76"/>
      <c r="J10" s="77"/>
      <c r="K10" s="77"/>
      <c r="L10" s="77"/>
      <c r="M10" s="77"/>
      <c r="N10" s="77"/>
      <c r="O10" s="77"/>
      <c r="P10" s="77"/>
      <c r="Q10" s="77"/>
      <c r="R10" s="77"/>
      <c r="S10" s="77"/>
      <c r="T10" s="77"/>
      <c r="U10" s="77"/>
      <c r="V10" s="77"/>
      <c r="W10" s="77"/>
      <c r="X10" s="77"/>
      <c r="Y10" s="77"/>
      <c r="Z10" s="76"/>
      <c r="AA10" s="76"/>
      <c r="AB10" s="76"/>
      <c r="AC10" s="76"/>
    </row>
    <row r="11" spans="1:29" hidden="1">
      <c r="A11" s="74"/>
      <c r="B11" s="75"/>
      <c r="C11" s="76"/>
      <c r="D11" s="76"/>
      <c r="E11" s="76"/>
      <c r="F11" s="74"/>
      <c r="G11" s="76"/>
      <c r="H11" s="76"/>
      <c r="I11" s="76"/>
      <c r="J11" s="77"/>
      <c r="K11" s="77"/>
      <c r="L11" s="77"/>
      <c r="M11" s="77"/>
      <c r="N11" s="77"/>
      <c r="O11" s="77"/>
      <c r="P11" s="77"/>
      <c r="Q11" s="77"/>
      <c r="R11" s="77"/>
      <c r="S11" s="77"/>
      <c r="T11" s="77"/>
      <c r="U11" s="77"/>
      <c r="V11" s="77"/>
      <c r="W11" s="77"/>
      <c r="X11" s="77"/>
      <c r="Y11" s="77"/>
      <c r="Z11" s="76"/>
      <c r="AA11" s="76"/>
      <c r="AB11" s="76"/>
      <c r="AC11" s="76"/>
    </row>
    <row r="12" spans="1:29" hidden="1">
      <c r="A12" s="74"/>
      <c r="B12" s="75"/>
      <c r="C12" s="76"/>
      <c r="D12" s="76"/>
      <c r="E12" s="76"/>
      <c r="F12" s="74"/>
      <c r="G12" s="76"/>
      <c r="H12" s="76"/>
      <c r="I12" s="76"/>
      <c r="J12" s="77"/>
      <c r="K12" s="77"/>
      <c r="L12" s="77"/>
      <c r="M12" s="77"/>
      <c r="N12" s="77"/>
      <c r="O12" s="77"/>
      <c r="P12" s="77"/>
      <c r="Q12" s="77"/>
      <c r="R12" s="77"/>
      <c r="S12" s="77"/>
      <c r="T12" s="77"/>
      <c r="U12" s="77"/>
      <c r="V12" s="77"/>
      <c r="W12" s="77"/>
      <c r="X12" s="77"/>
      <c r="Y12" s="77"/>
      <c r="Z12" s="76"/>
      <c r="AA12" s="76"/>
      <c r="AB12" s="76"/>
      <c r="AC12" s="76"/>
    </row>
    <row r="13" spans="1:29" hidden="1">
      <c r="A13" s="74"/>
      <c r="B13" s="75"/>
      <c r="C13" s="76"/>
      <c r="D13" s="76"/>
      <c r="E13" s="76"/>
      <c r="F13" s="74"/>
      <c r="G13" s="76"/>
      <c r="H13" s="76"/>
      <c r="I13" s="76"/>
      <c r="J13" s="77"/>
      <c r="K13" s="77"/>
      <c r="L13" s="77"/>
      <c r="M13" s="77"/>
      <c r="N13" s="77"/>
      <c r="O13" s="77"/>
      <c r="P13" s="77"/>
      <c r="Q13" s="77"/>
      <c r="R13" s="77"/>
      <c r="S13" s="77"/>
      <c r="T13" s="77"/>
      <c r="U13" s="77"/>
      <c r="V13" s="77"/>
      <c r="W13" s="77"/>
      <c r="X13" s="77"/>
      <c r="Y13" s="77"/>
      <c r="Z13" s="76"/>
      <c r="AA13" s="76"/>
      <c r="AB13" s="76"/>
      <c r="AC13" s="76"/>
    </row>
    <row r="14" spans="1:29" ht="15.75" hidden="1"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ht="33.75" hidden="1" customHeight="1" thickBot="1">
      <c r="B15" s="3"/>
      <c r="C15" s="3"/>
      <c r="D15" s="3"/>
      <c r="E15" s="3"/>
      <c r="F15" s="3"/>
      <c r="G15" s="3"/>
      <c r="H15" s="3"/>
      <c r="I15" s="3"/>
      <c r="J15" s="3"/>
      <c r="K15" s="3"/>
      <c r="L15" s="3"/>
      <c r="M15" s="78">
        <f>SUM(M5:M13)</f>
        <v>0</v>
      </c>
      <c r="N15" s="78">
        <f>SUM(N5:N13)</f>
        <v>0</v>
      </c>
      <c r="O15" s="78">
        <f>SUM(O5:O13)</f>
        <v>0</v>
      </c>
      <c r="P15" s="78">
        <f>SUM(P5:P13)</f>
        <v>0</v>
      </c>
      <c r="Q15" s="78">
        <f>SUM(Q5:Q13)</f>
        <v>0</v>
      </c>
      <c r="R15" s="3"/>
      <c r="S15" s="3"/>
      <c r="T15" s="3"/>
      <c r="U15" s="79" t="s">
        <v>72</v>
      </c>
      <c r="V15" s="80">
        <f>SUM(V5:V13)</f>
        <v>0</v>
      </c>
      <c r="W15" s="80">
        <f>SUM(W5:W13)</f>
        <v>0</v>
      </c>
      <c r="X15" s="80">
        <f>SUM(X5:X13)</f>
        <v>0</v>
      </c>
      <c r="Y15" s="81">
        <f>SUM(Y5:Y13)</f>
        <v>0</v>
      </c>
      <c r="Z15" s="3"/>
      <c r="AA15" s="3"/>
      <c r="AB15" s="3"/>
      <c r="AC15" s="3"/>
    </row>
    <row r="16" spans="1:29" hidden="1"/>
    <row r="17" spans="33:39" ht="15.75">
      <c r="AG17" s="119" t="e">
        <f>#REF!</f>
        <v>#REF!</v>
      </c>
      <c r="AH17" s="120"/>
      <c r="AI17" s="120"/>
      <c r="AJ17" s="120"/>
      <c r="AK17" s="120"/>
      <c r="AL17" s="120"/>
      <c r="AM17" s="120"/>
    </row>
    <row r="18" spans="33:39" ht="15.75">
      <c r="AG18" s="121" t="s">
        <v>102</v>
      </c>
      <c r="AH18" s="121" t="s">
        <v>32</v>
      </c>
      <c r="AI18" s="121" t="s">
        <v>103</v>
      </c>
      <c r="AJ18" s="121" t="s">
        <v>104</v>
      </c>
      <c r="AK18" s="121" t="s">
        <v>105</v>
      </c>
      <c r="AL18" s="121" t="s">
        <v>106</v>
      </c>
      <c r="AM18" s="121" t="s">
        <v>26</v>
      </c>
    </row>
    <row r="19" spans="33:39" ht="15.75">
      <c r="AG19" s="122"/>
      <c r="AH19" s="122"/>
      <c r="AI19" s="122"/>
      <c r="AJ19" s="123"/>
      <c r="AK19" s="122"/>
      <c r="AL19" s="124">
        <f>SUM(AJ19*AK19)</f>
        <v>0</v>
      </c>
      <c r="AM19" s="125"/>
    </row>
    <row r="20" spans="33:39" ht="15.75">
      <c r="AG20" s="126"/>
      <c r="AH20" s="127"/>
      <c r="AI20" s="127"/>
      <c r="AJ20" s="128"/>
      <c r="AK20" s="122"/>
      <c r="AL20" s="124">
        <f t="shared" ref="AL20:AL32" si="0">SUM(AJ20*AK20)</f>
        <v>0</v>
      </c>
      <c r="AM20" s="125"/>
    </row>
    <row r="21" spans="33:39" ht="15.75">
      <c r="AG21" s="122"/>
      <c r="AH21" s="122"/>
      <c r="AI21" s="122"/>
      <c r="AJ21" s="123"/>
      <c r="AK21" s="122"/>
      <c r="AL21" s="124">
        <f t="shared" si="0"/>
        <v>0</v>
      </c>
      <c r="AM21" s="125"/>
    </row>
    <row r="22" spans="33:39" ht="15.75">
      <c r="AG22" s="122"/>
      <c r="AH22" s="122"/>
      <c r="AI22" s="122"/>
      <c r="AJ22" s="123"/>
      <c r="AK22" s="122"/>
      <c r="AL22" s="124">
        <f t="shared" si="0"/>
        <v>0</v>
      </c>
      <c r="AM22" s="125"/>
    </row>
    <row r="23" spans="33:39" ht="15.75">
      <c r="AG23" s="122"/>
      <c r="AH23" s="122"/>
      <c r="AI23" s="122"/>
      <c r="AJ23" s="123"/>
      <c r="AK23" s="122"/>
      <c r="AL23" s="124">
        <f t="shared" si="0"/>
        <v>0</v>
      </c>
      <c r="AM23" s="125"/>
    </row>
    <row r="24" spans="33:39" ht="15.75">
      <c r="AG24" s="122"/>
      <c r="AH24" s="122"/>
      <c r="AI24" s="122"/>
      <c r="AJ24" s="129"/>
      <c r="AK24" s="122"/>
      <c r="AL24" s="124">
        <f t="shared" si="0"/>
        <v>0</v>
      </c>
      <c r="AM24" s="125"/>
    </row>
    <row r="25" spans="33:39" ht="15.75">
      <c r="AG25" s="122"/>
      <c r="AH25" s="122"/>
      <c r="AI25" s="122"/>
      <c r="AJ25" s="129"/>
      <c r="AK25" s="122"/>
      <c r="AL25" s="124">
        <f t="shared" si="0"/>
        <v>0</v>
      </c>
      <c r="AM25" s="125"/>
    </row>
    <row r="26" spans="33:39" ht="15.75">
      <c r="AG26" s="130"/>
      <c r="AH26" s="130"/>
      <c r="AI26" s="130"/>
      <c r="AJ26" s="131"/>
      <c r="AK26" s="130"/>
      <c r="AL26" s="124">
        <f t="shared" si="0"/>
        <v>0</v>
      </c>
      <c r="AM26" s="125"/>
    </row>
    <row r="27" spans="33:39" ht="15.75">
      <c r="AG27" s="130"/>
      <c r="AH27" s="130"/>
      <c r="AI27" s="130"/>
      <c r="AJ27" s="131"/>
      <c r="AK27" s="130"/>
      <c r="AL27" s="124">
        <f t="shared" si="0"/>
        <v>0</v>
      </c>
      <c r="AM27" s="125"/>
    </row>
    <row r="28" spans="33:39" ht="15.75">
      <c r="AG28" s="130"/>
      <c r="AH28" s="130"/>
      <c r="AI28" s="130"/>
      <c r="AJ28" s="131"/>
      <c r="AK28" s="130"/>
      <c r="AL28" s="124">
        <f t="shared" si="0"/>
        <v>0</v>
      </c>
      <c r="AM28" s="125"/>
    </row>
    <row r="29" spans="33:39" ht="15.75">
      <c r="AG29" s="130"/>
      <c r="AH29" s="130"/>
      <c r="AI29" s="130"/>
      <c r="AJ29" s="131"/>
      <c r="AK29" s="130"/>
      <c r="AL29" s="124">
        <f t="shared" si="0"/>
        <v>0</v>
      </c>
      <c r="AM29" s="125"/>
    </row>
    <row r="30" spans="33:39" ht="15.75">
      <c r="AG30" s="130"/>
      <c r="AH30" s="130"/>
      <c r="AI30" s="130"/>
      <c r="AJ30" s="131"/>
      <c r="AK30" s="130"/>
      <c r="AL30" s="124">
        <f t="shared" si="0"/>
        <v>0</v>
      </c>
      <c r="AM30" s="125"/>
    </row>
    <row r="31" spans="33:39" ht="15.75">
      <c r="AG31" s="130"/>
      <c r="AH31" s="130"/>
      <c r="AI31" s="130"/>
      <c r="AJ31" s="131"/>
      <c r="AK31" s="130"/>
      <c r="AL31" s="124">
        <f t="shared" si="0"/>
        <v>0</v>
      </c>
      <c r="AM31" s="125"/>
    </row>
    <row r="32" spans="33:39" ht="15.75">
      <c r="AG32" s="130"/>
      <c r="AH32" s="130"/>
      <c r="AI32" s="130"/>
      <c r="AJ32" s="131"/>
      <c r="AK32" s="130"/>
      <c r="AL32" s="124">
        <f t="shared" si="0"/>
        <v>0</v>
      </c>
      <c r="AM32" s="125"/>
    </row>
    <row r="33" spans="33:39" ht="15.75">
      <c r="AG33" s="132"/>
      <c r="AH33" s="132"/>
      <c r="AI33" s="132"/>
      <c r="AJ33" s="132"/>
      <c r="AK33" s="133" t="s">
        <v>7</v>
      </c>
      <c r="AL33" s="134">
        <f>SUM(AL19:AL32)</f>
        <v>0</v>
      </c>
      <c r="AM33" s="132"/>
    </row>
    <row r="34" spans="33:39" hidden="1"/>
    <row r="35" spans="33:39" hidden="1"/>
    <row r="36" spans="33:39" ht="15.75" hidden="1">
      <c r="AG36" s="119" t="e">
        <f>#REF!</f>
        <v>#REF!</v>
      </c>
      <c r="AH36" s="120"/>
      <c r="AI36" s="120"/>
      <c r="AJ36" s="120"/>
      <c r="AK36" s="120"/>
      <c r="AL36" s="120"/>
      <c r="AM36" s="120"/>
    </row>
    <row r="37" spans="33:39" ht="15.75" hidden="1">
      <c r="AG37" s="121" t="s">
        <v>102</v>
      </c>
      <c r="AH37" s="121" t="s">
        <v>32</v>
      </c>
      <c r="AI37" s="121" t="s">
        <v>103</v>
      </c>
      <c r="AJ37" s="121" t="s">
        <v>104</v>
      </c>
      <c r="AK37" s="121" t="s">
        <v>105</v>
      </c>
      <c r="AL37" s="121" t="s">
        <v>106</v>
      </c>
      <c r="AM37" s="121" t="s">
        <v>26</v>
      </c>
    </row>
    <row r="38" spans="33:39" ht="15.75" hidden="1">
      <c r="AG38" s="122"/>
      <c r="AH38" s="122"/>
      <c r="AI38" s="122"/>
      <c r="AJ38" s="123"/>
      <c r="AK38" s="122"/>
      <c r="AL38" s="124">
        <f>SUM(AJ38*AK38)</f>
        <v>0</v>
      </c>
      <c r="AM38" s="125"/>
    </row>
    <row r="39" spans="33:39" ht="15.75" hidden="1">
      <c r="AG39" s="126"/>
      <c r="AH39" s="127"/>
      <c r="AI39" s="127"/>
      <c r="AJ39" s="128"/>
      <c r="AK39" s="122"/>
      <c r="AL39" s="124">
        <f t="shared" ref="AL39:AL51" si="1">SUM(AJ39*AK39)</f>
        <v>0</v>
      </c>
      <c r="AM39" s="125"/>
    </row>
    <row r="40" spans="33:39" ht="15.75" hidden="1">
      <c r="AG40" s="122"/>
      <c r="AH40" s="122"/>
      <c r="AI40" s="122"/>
      <c r="AJ40" s="123"/>
      <c r="AK40" s="122"/>
      <c r="AL40" s="124">
        <f t="shared" si="1"/>
        <v>0</v>
      </c>
      <c r="AM40" s="125"/>
    </row>
    <row r="41" spans="33:39" ht="15.75" hidden="1">
      <c r="AG41" s="122"/>
      <c r="AH41" s="122"/>
      <c r="AI41" s="122"/>
      <c r="AJ41" s="123"/>
      <c r="AK41" s="122"/>
      <c r="AL41" s="124">
        <f t="shared" si="1"/>
        <v>0</v>
      </c>
      <c r="AM41" s="125"/>
    </row>
    <row r="42" spans="33:39" ht="15.75" hidden="1">
      <c r="AG42" s="122"/>
      <c r="AH42" s="122"/>
      <c r="AI42" s="122"/>
      <c r="AJ42" s="123"/>
      <c r="AK42" s="122"/>
      <c r="AL42" s="124">
        <f t="shared" si="1"/>
        <v>0</v>
      </c>
      <c r="AM42" s="125"/>
    </row>
    <row r="43" spans="33:39" ht="15.75" hidden="1">
      <c r="AG43" s="122"/>
      <c r="AH43" s="122"/>
      <c r="AI43" s="122"/>
      <c r="AJ43" s="129"/>
      <c r="AK43" s="122"/>
      <c r="AL43" s="124">
        <f t="shared" si="1"/>
        <v>0</v>
      </c>
      <c r="AM43" s="125"/>
    </row>
    <row r="44" spans="33:39" ht="15.75" hidden="1">
      <c r="AG44" s="122"/>
      <c r="AH44" s="122"/>
      <c r="AI44" s="122"/>
      <c r="AJ44" s="129"/>
      <c r="AK44" s="122"/>
      <c r="AL44" s="124">
        <f t="shared" si="1"/>
        <v>0</v>
      </c>
      <c r="AM44" s="125"/>
    </row>
    <row r="45" spans="33:39" ht="15.75" hidden="1">
      <c r="AG45" s="130"/>
      <c r="AH45" s="130"/>
      <c r="AI45" s="130"/>
      <c r="AJ45" s="131"/>
      <c r="AK45" s="130"/>
      <c r="AL45" s="124">
        <f t="shared" si="1"/>
        <v>0</v>
      </c>
      <c r="AM45" s="125"/>
    </row>
    <row r="46" spans="33:39" ht="15.75" hidden="1">
      <c r="AG46" s="130"/>
      <c r="AH46" s="130"/>
      <c r="AI46" s="130"/>
      <c r="AJ46" s="131"/>
      <c r="AK46" s="130"/>
      <c r="AL46" s="124">
        <f t="shared" si="1"/>
        <v>0</v>
      </c>
      <c r="AM46" s="125"/>
    </row>
    <row r="47" spans="33:39" ht="15.75" hidden="1">
      <c r="AG47" s="130"/>
      <c r="AH47" s="130"/>
      <c r="AI47" s="130"/>
      <c r="AJ47" s="131"/>
      <c r="AK47" s="130"/>
      <c r="AL47" s="124">
        <f t="shared" si="1"/>
        <v>0</v>
      </c>
      <c r="AM47" s="125"/>
    </row>
    <row r="48" spans="33:39" ht="15.75" hidden="1">
      <c r="AG48" s="130"/>
      <c r="AH48" s="130"/>
      <c r="AI48" s="130"/>
      <c r="AJ48" s="131"/>
      <c r="AK48" s="130"/>
      <c r="AL48" s="124">
        <f t="shared" si="1"/>
        <v>0</v>
      </c>
      <c r="AM48" s="125"/>
    </row>
    <row r="49" spans="33:39" ht="15.75" hidden="1">
      <c r="AG49" s="130"/>
      <c r="AH49" s="130"/>
      <c r="AI49" s="130"/>
      <c r="AJ49" s="131"/>
      <c r="AK49" s="130"/>
      <c r="AL49" s="124">
        <f t="shared" si="1"/>
        <v>0</v>
      </c>
      <c r="AM49" s="125"/>
    </row>
    <row r="50" spans="33:39" ht="15.75" hidden="1">
      <c r="AG50" s="130"/>
      <c r="AH50" s="130"/>
      <c r="AI50" s="130"/>
      <c r="AJ50" s="131"/>
      <c r="AK50" s="130"/>
      <c r="AL50" s="124">
        <f t="shared" si="1"/>
        <v>0</v>
      </c>
      <c r="AM50" s="125"/>
    </row>
    <row r="51" spans="33:39" ht="15.75" hidden="1">
      <c r="AG51" s="130"/>
      <c r="AH51" s="130"/>
      <c r="AI51" s="130"/>
      <c r="AJ51" s="131"/>
      <c r="AK51" s="130"/>
      <c r="AL51" s="124">
        <f t="shared" si="1"/>
        <v>0</v>
      </c>
      <c r="AM51" s="125"/>
    </row>
    <row r="52" spans="33:39" ht="15.75" hidden="1">
      <c r="AG52" s="132"/>
      <c r="AH52" s="132"/>
      <c r="AI52" s="132"/>
      <c r="AJ52" s="132"/>
      <c r="AK52" s="133" t="s">
        <v>7</v>
      </c>
      <c r="AL52" s="134">
        <f>SUM(AL38:AL51)</f>
        <v>0</v>
      </c>
      <c r="AM52" s="132"/>
    </row>
    <row r="53" spans="33:39" hidden="1"/>
    <row r="54" spans="33:39" hidden="1"/>
    <row r="55" spans="33:39" ht="15.75" hidden="1">
      <c r="AG55" s="119" t="e">
        <f>#REF!</f>
        <v>#REF!</v>
      </c>
      <c r="AH55" s="120"/>
      <c r="AI55" s="120"/>
      <c r="AJ55" s="120"/>
      <c r="AK55" s="120"/>
      <c r="AL55" s="120"/>
      <c r="AM55" s="120"/>
    </row>
    <row r="56" spans="33:39" ht="15.75" hidden="1">
      <c r="AG56" s="121" t="s">
        <v>102</v>
      </c>
      <c r="AH56" s="121" t="s">
        <v>32</v>
      </c>
      <c r="AI56" s="121" t="s">
        <v>103</v>
      </c>
      <c r="AJ56" s="121" t="s">
        <v>104</v>
      </c>
      <c r="AK56" s="121" t="s">
        <v>105</v>
      </c>
      <c r="AL56" s="121" t="s">
        <v>106</v>
      </c>
      <c r="AM56" s="121" t="s">
        <v>26</v>
      </c>
    </row>
    <row r="57" spans="33:39" ht="15.75" hidden="1">
      <c r="AG57" s="122"/>
      <c r="AH57" s="122"/>
      <c r="AI57" s="122"/>
      <c r="AJ57" s="123"/>
      <c r="AK57" s="122"/>
      <c r="AL57" s="124">
        <f>SUM(AJ57*AK57)</f>
        <v>0</v>
      </c>
      <c r="AM57" s="125"/>
    </row>
    <row r="58" spans="33:39" ht="15.75" hidden="1">
      <c r="AG58" s="126"/>
      <c r="AH58" s="127"/>
      <c r="AI58" s="127"/>
      <c r="AJ58" s="128"/>
      <c r="AK58" s="122"/>
      <c r="AL58" s="124">
        <f t="shared" ref="AL58:AL70" si="2">SUM(AJ58*AK58)</f>
        <v>0</v>
      </c>
      <c r="AM58" s="125"/>
    </row>
    <row r="59" spans="33:39" ht="15.75" hidden="1">
      <c r="AG59" s="122"/>
      <c r="AH59" s="122"/>
      <c r="AI59" s="122"/>
      <c r="AJ59" s="123"/>
      <c r="AK59" s="122"/>
      <c r="AL59" s="124">
        <f t="shared" si="2"/>
        <v>0</v>
      </c>
      <c r="AM59" s="125"/>
    </row>
    <row r="60" spans="33:39" ht="15.75" hidden="1">
      <c r="AG60" s="122"/>
      <c r="AH60" s="122"/>
      <c r="AI60" s="122"/>
      <c r="AJ60" s="123"/>
      <c r="AK60" s="122"/>
      <c r="AL60" s="124">
        <f t="shared" si="2"/>
        <v>0</v>
      </c>
      <c r="AM60" s="125"/>
    </row>
    <row r="61" spans="33:39" ht="15.75" hidden="1">
      <c r="AG61" s="122"/>
      <c r="AH61" s="122"/>
      <c r="AI61" s="122"/>
      <c r="AJ61" s="123"/>
      <c r="AK61" s="122"/>
      <c r="AL61" s="124">
        <f t="shared" si="2"/>
        <v>0</v>
      </c>
      <c r="AM61" s="125"/>
    </row>
    <row r="62" spans="33:39" ht="15.75" hidden="1">
      <c r="AG62" s="122"/>
      <c r="AH62" s="122"/>
      <c r="AI62" s="122"/>
      <c r="AJ62" s="129"/>
      <c r="AK62" s="122"/>
      <c r="AL62" s="124">
        <f t="shared" si="2"/>
        <v>0</v>
      </c>
      <c r="AM62" s="125"/>
    </row>
    <row r="63" spans="33:39" ht="15.75" hidden="1">
      <c r="AG63" s="122"/>
      <c r="AH63" s="122"/>
      <c r="AI63" s="122"/>
      <c r="AJ63" s="129"/>
      <c r="AK63" s="122"/>
      <c r="AL63" s="124">
        <f t="shared" si="2"/>
        <v>0</v>
      </c>
      <c r="AM63" s="125"/>
    </row>
    <row r="64" spans="33:39" ht="15.75" hidden="1">
      <c r="AG64" s="130"/>
      <c r="AH64" s="130"/>
      <c r="AI64" s="130"/>
      <c r="AJ64" s="131"/>
      <c r="AK64" s="130"/>
      <c r="AL64" s="124">
        <f t="shared" si="2"/>
        <v>0</v>
      </c>
      <c r="AM64" s="125"/>
    </row>
    <row r="65" spans="33:39" ht="15.75" hidden="1">
      <c r="AG65" s="130"/>
      <c r="AH65" s="130"/>
      <c r="AI65" s="130"/>
      <c r="AJ65" s="131"/>
      <c r="AK65" s="130"/>
      <c r="AL65" s="124">
        <f t="shared" si="2"/>
        <v>0</v>
      </c>
      <c r="AM65" s="125"/>
    </row>
    <row r="66" spans="33:39" ht="15.75" hidden="1">
      <c r="AG66" s="130"/>
      <c r="AH66" s="130"/>
      <c r="AI66" s="130"/>
      <c r="AJ66" s="131"/>
      <c r="AK66" s="130"/>
      <c r="AL66" s="124">
        <f t="shared" si="2"/>
        <v>0</v>
      </c>
      <c r="AM66" s="125"/>
    </row>
    <row r="67" spans="33:39" ht="15.75" hidden="1">
      <c r="AG67" s="130"/>
      <c r="AH67" s="130"/>
      <c r="AI67" s="130"/>
      <c r="AJ67" s="131"/>
      <c r="AK67" s="130"/>
      <c r="AL67" s="124">
        <f t="shared" si="2"/>
        <v>0</v>
      </c>
      <c r="AM67" s="125"/>
    </row>
    <row r="68" spans="33:39" ht="15.75" hidden="1">
      <c r="AG68" s="130"/>
      <c r="AH68" s="130"/>
      <c r="AI68" s="130"/>
      <c r="AJ68" s="131"/>
      <c r="AK68" s="130"/>
      <c r="AL68" s="124">
        <f t="shared" si="2"/>
        <v>0</v>
      </c>
      <c r="AM68" s="125"/>
    </row>
    <row r="69" spans="33:39" ht="15.75" hidden="1">
      <c r="AG69" s="130"/>
      <c r="AH69" s="130"/>
      <c r="AI69" s="130"/>
      <c r="AJ69" s="131"/>
      <c r="AK69" s="130"/>
      <c r="AL69" s="124">
        <f t="shared" si="2"/>
        <v>0</v>
      </c>
      <c r="AM69" s="125"/>
    </row>
    <row r="70" spans="33:39" ht="15.75" hidden="1">
      <c r="AG70" s="130"/>
      <c r="AH70" s="130"/>
      <c r="AI70" s="130"/>
      <c r="AJ70" s="131"/>
      <c r="AK70" s="130"/>
      <c r="AL70" s="124">
        <f t="shared" si="2"/>
        <v>0</v>
      </c>
      <c r="AM70" s="125"/>
    </row>
    <row r="71" spans="33:39" ht="15.75" hidden="1">
      <c r="AG71" s="132"/>
      <c r="AH71" s="132"/>
      <c r="AI71" s="132"/>
      <c r="AJ71" s="132"/>
      <c r="AK71" s="133" t="s">
        <v>7</v>
      </c>
      <c r="AL71" s="134">
        <f>SUM(AL57:AL70)</f>
        <v>0</v>
      </c>
      <c r="AM71" s="132"/>
    </row>
    <row r="72" spans="33:39" hidden="1"/>
    <row r="73" spans="33:39" hidden="1"/>
    <row r="74" spans="33:39" ht="15.75" hidden="1">
      <c r="AG74" s="119" t="e">
        <f>#REF!</f>
        <v>#REF!</v>
      </c>
      <c r="AH74" s="120"/>
      <c r="AI74" s="120"/>
      <c r="AJ74" s="120"/>
      <c r="AK74" s="120"/>
      <c r="AL74" s="120"/>
      <c r="AM74" s="120"/>
    </row>
    <row r="75" spans="33:39" ht="15.75" hidden="1">
      <c r="AG75" s="121" t="s">
        <v>102</v>
      </c>
      <c r="AH75" s="121" t="s">
        <v>32</v>
      </c>
      <c r="AI75" s="121" t="s">
        <v>103</v>
      </c>
      <c r="AJ75" s="121" t="s">
        <v>104</v>
      </c>
      <c r="AK75" s="121" t="s">
        <v>105</v>
      </c>
      <c r="AL75" s="121" t="s">
        <v>106</v>
      </c>
      <c r="AM75" s="121" t="s">
        <v>26</v>
      </c>
    </row>
    <row r="76" spans="33:39" ht="15.75" hidden="1">
      <c r="AG76" s="122"/>
      <c r="AH76" s="122"/>
      <c r="AI76" s="122"/>
      <c r="AJ76" s="123"/>
      <c r="AK76" s="122"/>
      <c r="AL76" s="124">
        <f>SUM(AJ76*AK76)</f>
        <v>0</v>
      </c>
      <c r="AM76" s="125"/>
    </row>
    <row r="77" spans="33:39" ht="15.75" hidden="1">
      <c r="AG77" s="126"/>
      <c r="AH77" s="127"/>
      <c r="AI77" s="127"/>
      <c r="AJ77" s="128"/>
      <c r="AK77" s="122"/>
      <c r="AL77" s="124">
        <f t="shared" ref="AL77:AL89" si="3">SUM(AJ77*AK77)</f>
        <v>0</v>
      </c>
      <c r="AM77" s="125"/>
    </row>
    <row r="78" spans="33:39" ht="15.75" hidden="1">
      <c r="AG78" s="122"/>
      <c r="AH78" s="122"/>
      <c r="AI78" s="122"/>
      <c r="AJ78" s="123"/>
      <c r="AK78" s="122"/>
      <c r="AL78" s="124">
        <f t="shared" si="3"/>
        <v>0</v>
      </c>
      <c r="AM78" s="125"/>
    </row>
    <row r="79" spans="33:39" ht="15.75" hidden="1">
      <c r="AG79" s="122"/>
      <c r="AH79" s="122"/>
      <c r="AI79" s="122"/>
      <c r="AJ79" s="123"/>
      <c r="AK79" s="122"/>
      <c r="AL79" s="124">
        <f t="shared" si="3"/>
        <v>0</v>
      </c>
      <c r="AM79" s="125"/>
    </row>
    <row r="80" spans="33:39" ht="15.75" hidden="1">
      <c r="AG80" s="122"/>
      <c r="AH80" s="122"/>
      <c r="AI80" s="122"/>
      <c r="AJ80" s="123"/>
      <c r="AK80" s="122"/>
      <c r="AL80" s="124">
        <f t="shared" si="3"/>
        <v>0</v>
      </c>
      <c r="AM80" s="125"/>
    </row>
    <row r="81" spans="33:39" ht="15.75" hidden="1">
      <c r="AG81" s="122"/>
      <c r="AH81" s="122"/>
      <c r="AI81" s="122"/>
      <c r="AJ81" s="129"/>
      <c r="AK81" s="122"/>
      <c r="AL81" s="124">
        <f t="shared" si="3"/>
        <v>0</v>
      </c>
      <c r="AM81" s="125"/>
    </row>
    <row r="82" spans="33:39" ht="15.75" hidden="1">
      <c r="AG82" s="122"/>
      <c r="AH82" s="122"/>
      <c r="AI82" s="122"/>
      <c r="AJ82" s="129"/>
      <c r="AK82" s="122"/>
      <c r="AL82" s="124">
        <f t="shared" si="3"/>
        <v>0</v>
      </c>
      <c r="AM82" s="125"/>
    </row>
    <row r="83" spans="33:39" ht="15.75" hidden="1">
      <c r="AG83" s="130"/>
      <c r="AH83" s="130"/>
      <c r="AI83" s="130"/>
      <c r="AJ83" s="131"/>
      <c r="AK83" s="130"/>
      <c r="AL83" s="124">
        <f t="shared" si="3"/>
        <v>0</v>
      </c>
      <c r="AM83" s="125"/>
    </row>
    <row r="84" spans="33:39" ht="15.75" hidden="1">
      <c r="AG84" s="130"/>
      <c r="AH84" s="130"/>
      <c r="AI84" s="130"/>
      <c r="AJ84" s="131"/>
      <c r="AK84" s="130"/>
      <c r="AL84" s="124">
        <f t="shared" si="3"/>
        <v>0</v>
      </c>
      <c r="AM84" s="125"/>
    </row>
    <row r="85" spans="33:39" ht="15.75" hidden="1">
      <c r="AG85" s="130"/>
      <c r="AH85" s="130"/>
      <c r="AI85" s="130"/>
      <c r="AJ85" s="131"/>
      <c r="AK85" s="130"/>
      <c r="AL85" s="124">
        <f t="shared" si="3"/>
        <v>0</v>
      </c>
      <c r="AM85" s="125"/>
    </row>
    <row r="86" spans="33:39" ht="15.75" hidden="1">
      <c r="AG86" s="130"/>
      <c r="AH86" s="130"/>
      <c r="AI86" s="130"/>
      <c r="AJ86" s="131"/>
      <c r="AK86" s="130"/>
      <c r="AL86" s="124">
        <f t="shared" si="3"/>
        <v>0</v>
      </c>
      <c r="AM86" s="125"/>
    </row>
    <row r="87" spans="33:39" ht="15.75" hidden="1">
      <c r="AG87" s="130"/>
      <c r="AH87" s="130"/>
      <c r="AI87" s="130"/>
      <c r="AJ87" s="131"/>
      <c r="AK87" s="130"/>
      <c r="AL87" s="124">
        <f t="shared" si="3"/>
        <v>0</v>
      </c>
      <c r="AM87" s="125"/>
    </row>
    <row r="88" spans="33:39" ht="15.75" hidden="1">
      <c r="AG88" s="130"/>
      <c r="AH88" s="130"/>
      <c r="AI88" s="130"/>
      <c r="AJ88" s="131"/>
      <c r="AK88" s="130"/>
      <c r="AL88" s="124">
        <f t="shared" si="3"/>
        <v>0</v>
      </c>
      <c r="AM88" s="125"/>
    </row>
    <row r="89" spans="33:39" ht="15.75" hidden="1">
      <c r="AG89" s="130"/>
      <c r="AH89" s="130"/>
      <c r="AI89" s="130"/>
      <c r="AJ89" s="131"/>
      <c r="AK89" s="130"/>
      <c r="AL89" s="124">
        <f t="shared" si="3"/>
        <v>0</v>
      </c>
      <c r="AM89" s="125"/>
    </row>
    <row r="90" spans="33:39" ht="15.75" hidden="1">
      <c r="AG90" s="132"/>
      <c r="AH90" s="132"/>
      <c r="AI90" s="132"/>
      <c r="AJ90" s="132"/>
      <c r="AK90" s="133" t="s">
        <v>7</v>
      </c>
      <c r="AL90" s="134">
        <f>SUM(AL76:AL89)</f>
        <v>0</v>
      </c>
      <c r="AM90" s="132"/>
    </row>
    <row r="91" spans="33:39" hidden="1"/>
    <row r="92" spans="33:39" hidden="1"/>
    <row r="93" spans="33:39" ht="15.75" hidden="1">
      <c r="AG93" s="119" t="e">
        <f>#REF!</f>
        <v>#REF!</v>
      </c>
      <c r="AH93" s="120"/>
      <c r="AI93" s="120"/>
      <c r="AJ93" s="120"/>
      <c r="AK93" s="120"/>
      <c r="AL93" s="120"/>
      <c r="AM93" s="120"/>
    </row>
    <row r="94" spans="33:39" ht="15.75" hidden="1">
      <c r="AG94" s="121" t="s">
        <v>102</v>
      </c>
      <c r="AH94" s="121" t="s">
        <v>32</v>
      </c>
      <c r="AI94" s="121" t="s">
        <v>103</v>
      </c>
      <c r="AJ94" s="121" t="s">
        <v>104</v>
      </c>
      <c r="AK94" s="121" t="s">
        <v>105</v>
      </c>
      <c r="AL94" s="121" t="s">
        <v>106</v>
      </c>
      <c r="AM94" s="121" t="s">
        <v>26</v>
      </c>
    </row>
    <row r="95" spans="33:39" ht="15.75" hidden="1">
      <c r="AG95" s="122"/>
      <c r="AH95" s="122"/>
      <c r="AI95" s="122"/>
      <c r="AJ95" s="123"/>
      <c r="AK95" s="122"/>
      <c r="AL95" s="124">
        <f>SUM(AJ95*AK95)</f>
        <v>0</v>
      </c>
      <c r="AM95" s="125"/>
    </row>
    <row r="96" spans="33:39" ht="15.75" hidden="1">
      <c r="AG96" s="126"/>
      <c r="AH96" s="127"/>
      <c r="AI96" s="127"/>
      <c r="AJ96" s="128"/>
      <c r="AK96" s="122"/>
      <c r="AL96" s="124">
        <f t="shared" ref="AL96:AL108" si="4">SUM(AJ96*AK96)</f>
        <v>0</v>
      </c>
      <c r="AM96" s="125"/>
    </row>
    <row r="97" spans="33:39" ht="15.75" hidden="1">
      <c r="AG97" s="122"/>
      <c r="AH97" s="122"/>
      <c r="AI97" s="122"/>
      <c r="AJ97" s="123"/>
      <c r="AK97" s="122"/>
      <c r="AL97" s="124">
        <f t="shared" si="4"/>
        <v>0</v>
      </c>
      <c r="AM97" s="125"/>
    </row>
    <row r="98" spans="33:39" ht="15.75" hidden="1">
      <c r="AG98" s="122"/>
      <c r="AH98" s="122"/>
      <c r="AI98" s="122"/>
      <c r="AJ98" s="123"/>
      <c r="AK98" s="122"/>
      <c r="AL98" s="124">
        <f t="shared" si="4"/>
        <v>0</v>
      </c>
      <c r="AM98" s="125"/>
    </row>
    <row r="99" spans="33:39" ht="15.75" hidden="1">
      <c r="AG99" s="122"/>
      <c r="AH99" s="122"/>
      <c r="AI99" s="122"/>
      <c r="AJ99" s="123"/>
      <c r="AK99" s="122"/>
      <c r="AL99" s="124">
        <f t="shared" si="4"/>
        <v>0</v>
      </c>
      <c r="AM99" s="125"/>
    </row>
    <row r="100" spans="33:39" ht="15.75" hidden="1">
      <c r="AG100" s="122"/>
      <c r="AH100" s="122"/>
      <c r="AI100" s="122"/>
      <c r="AJ100" s="129"/>
      <c r="AK100" s="122"/>
      <c r="AL100" s="124">
        <f t="shared" si="4"/>
        <v>0</v>
      </c>
      <c r="AM100" s="125"/>
    </row>
    <row r="101" spans="33:39" ht="15.75" hidden="1">
      <c r="AG101" s="122"/>
      <c r="AH101" s="122"/>
      <c r="AI101" s="122"/>
      <c r="AJ101" s="129"/>
      <c r="AK101" s="122"/>
      <c r="AL101" s="124">
        <f t="shared" si="4"/>
        <v>0</v>
      </c>
      <c r="AM101" s="125"/>
    </row>
    <row r="102" spans="33:39" ht="15.75" hidden="1">
      <c r="AG102" s="130"/>
      <c r="AH102" s="130"/>
      <c r="AI102" s="130"/>
      <c r="AJ102" s="131"/>
      <c r="AK102" s="130"/>
      <c r="AL102" s="124">
        <f t="shared" si="4"/>
        <v>0</v>
      </c>
      <c r="AM102" s="125"/>
    </row>
    <row r="103" spans="33:39" ht="15.75" hidden="1">
      <c r="AG103" s="130"/>
      <c r="AH103" s="130"/>
      <c r="AI103" s="130"/>
      <c r="AJ103" s="131"/>
      <c r="AK103" s="130"/>
      <c r="AL103" s="124">
        <f t="shared" si="4"/>
        <v>0</v>
      </c>
      <c r="AM103" s="125"/>
    </row>
    <row r="104" spans="33:39" ht="15.75" hidden="1">
      <c r="AG104" s="130"/>
      <c r="AH104" s="130"/>
      <c r="AI104" s="130"/>
      <c r="AJ104" s="131"/>
      <c r="AK104" s="130"/>
      <c r="AL104" s="124">
        <f t="shared" si="4"/>
        <v>0</v>
      </c>
      <c r="AM104" s="125"/>
    </row>
    <row r="105" spans="33:39" ht="15.75" hidden="1">
      <c r="AG105" s="130"/>
      <c r="AH105" s="130"/>
      <c r="AI105" s="130"/>
      <c r="AJ105" s="131"/>
      <c r="AK105" s="130"/>
      <c r="AL105" s="124">
        <f t="shared" si="4"/>
        <v>0</v>
      </c>
      <c r="AM105" s="125"/>
    </row>
    <row r="106" spans="33:39" ht="15.75" hidden="1">
      <c r="AG106" s="130"/>
      <c r="AH106" s="130"/>
      <c r="AI106" s="130"/>
      <c r="AJ106" s="131"/>
      <c r="AK106" s="130"/>
      <c r="AL106" s="124">
        <f t="shared" si="4"/>
        <v>0</v>
      </c>
      <c r="AM106" s="125"/>
    </row>
    <row r="107" spans="33:39" ht="15.75" hidden="1">
      <c r="AG107" s="130"/>
      <c r="AH107" s="130"/>
      <c r="AI107" s="130"/>
      <c r="AJ107" s="131"/>
      <c r="AK107" s="130"/>
      <c r="AL107" s="124">
        <f t="shared" si="4"/>
        <v>0</v>
      </c>
      <c r="AM107" s="125"/>
    </row>
    <row r="108" spans="33:39" ht="15.75" hidden="1">
      <c r="AG108" s="130"/>
      <c r="AH108" s="130"/>
      <c r="AI108" s="130"/>
      <c r="AJ108" s="131"/>
      <c r="AK108" s="130"/>
      <c r="AL108" s="124">
        <f t="shared" si="4"/>
        <v>0</v>
      </c>
      <c r="AM108" s="125"/>
    </row>
    <row r="109" spans="33:39" ht="15.75" hidden="1">
      <c r="AG109" s="132"/>
      <c r="AH109" s="132"/>
      <c r="AI109" s="132"/>
      <c r="AJ109" s="132"/>
      <c r="AK109" s="133" t="s">
        <v>7</v>
      </c>
      <c r="AL109" s="134">
        <f>SUM(AL95:AL108)</f>
        <v>0</v>
      </c>
      <c r="AM109" s="132"/>
    </row>
    <row r="110" spans="33:39" hidden="1"/>
    <row r="111" spans="33:39" hidden="1"/>
    <row r="112" spans="33:39" ht="15.75" hidden="1">
      <c r="AG112" s="119" t="e">
        <f>#REF!</f>
        <v>#REF!</v>
      </c>
      <c r="AH112" s="120"/>
      <c r="AI112" s="120"/>
      <c r="AJ112" s="120"/>
      <c r="AK112" s="120"/>
      <c r="AL112" s="120"/>
      <c r="AM112" s="120"/>
    </row>
    <row r="113" spans="33:39" ht="15.75" hidden="1">
      <c r="AG113" s="121" t="s">
        <v>102</v>
      </c>
      <c r="AH113" s="121" t="s">
        <v>32</v>
      </c>
      <c r="AI113" s="121" t="s">
        <v>103</v>
      </c>
      <c r="AJ113" s="121" t="s">
        <v>104</v>
      </c>
      <c r="AK113" s="121" t="s">
        <v>105</v>
      </c>
      <c r="AL113" s="121" t="s">
        <v>106</v>
      </c>
      <c r="AM113" s="121" t="s">
        <v>26</v>
      </c>
    </row>
    <row r="114" spans="33:39" ht="15.75" hidden="1">
      <c r="AG114" s="122"/>
      <c r="AH114" s="122"/>
      <c r="AI114" s="122"/>
      <c r="AJ114" s="123"/>
      <c r="AK114" s="122"/>
      <c r="AL114" s="124">
        <f>SUM(AJ114*AK114)</f>
        <v>0</v>
      </c>
      <c r="AM114" s="125"/>
    </row>
    <row r="115" spans="33:39" ht="15.75" hidden="1">
      <c r="AG115" s="126"/>
      <c r="AH115" s="127"/>
      <c r="AI115" s="127"/>
      <c r="AJ115" s="128"/>
      <c r="AK115" s="122"/>
      <c r="AL115" s="124">
        <f t="shared" ref="AL115:AL127" si="5">SUM(AJ115*AK115)</f>
        <v>0</v>
      </c>
      <c r="AM115" s="125"/>
    </row>
    <row r="116" spans="33:39" ht="15.75" hidden="1">
      <c r="AG116" s="122"/>
      <c r="AH116" s="122"/>
      <c r="AI116" s="122"/>
      <c r="AJ116" s="123"/>
      <c r="AK116" s="122"/>
      <c r="AL116" s="124">
        <f t="shared" si="5"/>
        <v>0</v>
      </c>
      <c r="AM116" s="125"/>
    </row>
    <row r="117" spans="33:39" ht="15.75" hidden="1">
      <c r="AG117" s="122"/>
      <c r="AH117" s="122"/>
      <c r="AI117" s="122"/>
      <c r="AJ117" s="123"/>
      <c r="AK117" s="122"/>
      <c r="AL117" s="124">
        <f t="shared" si="5"/>
        <v>0</v>
      </c>
      <c r="AM117" s="125"/>
    </row>
    <row r="118" spans="33:39" ht="15.75" hidden="1">
      <c r="AG118" s="122"/>
      <c r="AH118" s="122"/>
      <c r="AI118" s="122"/>
      <c r="AJ118" s="123"/>
      <c r="AK118" s="122"/>
      <c r="AL118" s="124">
        <f t="shared" si="5"/>
        <v>0</v>
      </c>
      <c r="AM118" s="125"/>
    </row>
    <row r="119" spans="33:39" ht="15.75" hidden="1">
      <c r="AG119" s="122"/>
      <c r="AH119" s="122"/>
      <c r="AI119" s="122"/>
      <c r="AJ119" s="129"/>
      <c r="AK119" s="122"/>
      <c r="AL119" s="124">
        <f t="shared" si="5"/>
        <v>0</v>
      </c>
      <c r="AM119" s="125"/>
    </row>
    <row r="120" spans="33:39" ht="15.75" hidden="1">
      <c r="AG120" s="122"/>
      <c r="AH120" s="122"/>
      <c r="AI120" s="122"/>
      <c r="AJ120" s="129"/>
      <c r="AK120" s="122"/>
      <c r="AL120" s="124">
        <f t="shared" si="5"/>
        <v>0</v>
      </c>
      <c r="AM120" s="125"/>
    </row>
    <row r="121" spans="33:39" ht="15.75" hidden="1">
      <c r="AG121" s="130"/>
      <c r="AH121" s="130"/>
      <c r="AI121" s="130"/>
      <c r="AJ121" s="131"/>
      <c r="AK121" s="130"/>
      <c r="AL121" s="124">
        <f t="shared" si="5"/>
        <v>0</v>
      </c>
      <c r="AM121" s="125"/>
    </row>
    <row r="122" spans="33:39" ht="15.75" hidden="1">
      <c r="AG122" s="130"/>
      <c r="AH122" s="130"/>
      <c r="AI122" s="130"/>
      <c r="AJ122" s="131"/>
      <c r="AK122" s="130"/>
      <c r="AL122" s="124">
        <f t="shared" si="5"/>
        <v>0</v>
      </c>
      <c r="AM122" s="125"/>
    </row>
    <row r="123" spans="33:39" ht="15.75" hidden="1">
      <c r="AG123" s="130"/>
      <c r="AH123" s="130"/>
      <c r="AI123" s="130"/>
      <c r="AJ123" s="131"/>
      <c r="AK123" s="130"/>
      <c r="AL123" s="124">
        <f t="shared" si="5"/>
        <v>0</v>
      </c>
      <c r="AM123" s="125"/>
    </row>
    <row r="124" spans="33:39" ht="15.75" hidden="1">
      <c r="AG124" s="130"/>
      <c r="AH124" s="130"/>
      <c r="AI124" s="130"/>
      <c r="AJ124" s="131"/>
      <c r="AK124" s="130"/>
      <c r="AL124" s="124">
        <f t="shared" si="5"/>
        <v>0</v>
      </c>
      <c r="AM124" s="125"/>
    </row>
    <row r="125" spans="33:39" ht="15.75" hidden="1">
      <c r="AG125" s="130"/>
      <c r="AH125" s="130"/>
      <c r="AI125" s="130"/>
      <c r="AJ125" s="131"/>
      <c r="AK125" s="130"/>
      <c r="AL125" s="124">
        <f t="shared" si="5"/>
        <v>0</v>
      </c>
      <c r="AM125" s="125"/>
    </row>
    <row r="126" spans="33:39" ht="15.75" hidden="1">
      <c r="AG126" s="130"/>
      <c r="AH126" s="130"/>
      <c r="AI126" s="130"/>
      <c r="AJ126" s="131"/>
      <c r="AK126" s="130"/>
      <c r="AL126" s="124">
        <f t="shared" si="5"/>
        <v>0</v>
      </c>
      <c r="AM126" s="125"/>
    </row>
    <row r="127" spans="33:39" ht="15.75" hidden="1">
      <c r="AG127" s="130"/>
      <c r="AH127" s="130"/>
      <c r="AI127" s="130"/>
      <c r="AJ127" s="131"/>
      <c r="AK127" s="130"/>
      <c r="AL127" s="124">
        <f t="shared" si="5"/>
        <v>0</v>
      </c>
      <c r="AM127" s="125"/>
    </row>
    <row r="128" spans="33:39" ht="15.75" hidden="1">
      <c r="AG128" s="132"/>
      <c r="AH128" s="132"/>
      <c r="AI128" s="132"/>
      <c r="AJ128" s="132"/>
      <c r="AK128" s="133" t="s">
        <v>7</v>
      </c>
      <c r="AL128" s="134">
        <f>SUM(AL114:AL127)</f>
        <v>0</v>
      </c>
      <c r="AM128" s="132"/>
    </row>
    <row r="129" spans="33:39" hidden="1"/>
    <row r="130" spans="33:39" hidden="1"/>
    <row r="131" spans="33:39" ht="15.75" hidden="1">
      <c r="AG131" s="119" t="e">
        <f>#REF!</f>
        <v>#REF!</v>
      </c>
      <c r="AH131" s="120"/>
      <c r="AI131" s="120"/>
      <c r="AJ131" s="120"/>
      <c r="AK131" s="120"/>
      <c r="AL131" s="120"/>
      <c r="AM131" s="120"/>
    </row>
    <row r="132" spans="33:39" ht="15.75" hidden="1">
      <c r="AG132" s="121" t="s">
        <v>102</v>
      </c>
      <c r="AH132" s="121" t="s">
        <v>32</v>
      </c>
      <c r="AI132" s="121" t="s">
        <v>103</v>
      </c>
      <c r="AJ132" s="121" t="s">
        <v>104</v>
      </c>
      <c r="AK132" s="121" t="s">
        <v>105</v>
      </c>
      <c r="AL132" s="121" t="s">
        <v>106</v>
      </c>
      <c r="AM132" s="121" t="s">
        <v>26</v>
      </c>
    </row>
    <row r="133" spans="33:39" ht="15.75" hidden="1">
      <c r="AG133" s="122"/>
      <c r="AH133" s="122"/>
      <c r="AI133" s="122"/>
      <c r="AJ133" s="123"/>
      <c r="AK133" s="122"/>
      <c r="AL133" s="124">
        <f>SUM(AJ133*AK133)</f>
        <v>0</v>
      </c>
      <c r="AM133" s="125"/>
    </row>
    <row r="134" spans="33:39" ht="15.75" hidden="1">
      <c r="AG134" s="126"/>
      <c r="AH134" s="127"/>
      <c r="AI134" s="127"/>
      <c r="AJ134" s="128"/>
      <c r="AK134" s="122"/>
      <c r="AL134" s="124">
        <f t="shared" ref="AL134:AL146" si="6">SUM(AJ134*AK134)</f>
        <v>0</v>
      </c>
      <c r="AM134" s="125"/>
    </row>
    <row r="135" spans="33:39" ht="15.75" hidden="1">
      <c r="AG135" s="122"/>
      <c r="AH135" s="122"/>
      <c r="AI135" s="122"/>
      <c r="AJ135" s="123"/>
      <c r="AK135" s="122"/>
      <c r="AL135" s="124">
        <f t="shared" si="6"/>
        <v>0</v>
      </c>
      <c r="AM135" s="125"/>
    </row>
    <row r="136" spans="33:39" ht="15.75" hidden="1">
      <c r="AG136" s="122"/>
      <c r="AH136" s="122"/>
      <c r="AI136" s="122"/>
      <c r="AJ136" s="123"/>
      <c r="AK136" s="122"/>
      <c r="AL136" s="124">
        <f t="shared" si="6"/>
        <v>0</v>
      </c>
      <c r="AM136" s="125"/>
    </row>
    <row r="137" spans="33:39" ht="15.75" hidden="1">
      <c r="AG137" s="122"/>
      <c r="AH137" s="122"/>
      <c r="AI137" s="122"/>
      <c r="AJ137" s="123"/>
      <c r="AK137" s="122"/>
      <c r="AL137" s="124">
        <f t="shared" si="6"/>
        <v>0</v>
      </c>
      <c r="AM137" s="125"/>
    </row>
    <row r="138" spans="33:39" ht="15.75" hidden="1">
      <c r="AG138" s="122"/>
      <c r="AH138" s="122"/>
      <c r="AI138" s="122"/>
      <c r="AJ138" s="129"/>
      <c r="AK138" s="122"/>
      <c r="AL138" s="124">
        <f t="shared" si="6"/>
        <v>0</v>
      </c>
      <c r="AM138" s="125"/>
    </row>
    <row r="139" spans="33:39" ht="15.75" hidden="1">
      <c r="AG139" s="122"/>
      <c r="AH139" s="122"/>
      <c r="AI139" s="122"/>
      <c r="AJ139" s="129"/>
      <c r="AK139" s="122"/>
      <c r="AL139" s="124">
        <f t="shared" si="6"/>
        <v>0</v>
      </c>
      <c r="AM139" s="125"/>
    </row>
    <row r="140" spans="33:39" ht="15.75" hidden="1">
      <c r="AG140" s="130"/>
      <c r="AH140" s="130"/>
      <c r="AI140" s="130"/>
      <c r="AJ140" s="131"/>
      <c r="AK140" s="130"/>
      <c r="AL140" s="124">
        <f t="shared" si="6"/>
        <v>0</v>
      </c>
      <c r="AM140" s="125"/>
    </row>
    <row r="141" spans="33:39" ht="15.75" hidden="1">
      <c r="AG141" s="130"/>
      <c r="AH141" s="130"/>
      <c r="AI141" s="130"/>
      <c r="AJ141" s="131"/>
      <c r="AK141" s="130"/>
      <c r="AL141" s="124">
        <f t="shared" si="6"/>
        <v>0</v>
      </c>
      <c r="AM141" s="125"/>
    </row>
    <row r="142" spans="33:39" ht="15.75" hidden="1">
      <c r="AG142" s="130"/>
      <c r="AH142" s="130"/>
      <c r="AI142" s="130"/>
      <c r="AJ142" s="131"/>
      <c r="AK142" s="130"/>
      <c r="AL142" s="124">
        <f t="shared" si="6"/>
        <v>0</v>
      </c>
      <c r="AM142" s="125"/>
    </row>
    <row r="143" spans="33:39" ht="15.75" hidden="1">
      <c r="AG143" s="130"/>
      <c r="AH143" s="130"/>
      <c r="AI143" s="130"/>
      <c r="AJ143" s="131"/>
      <c r="AK143" s="130"/>
      <c r="AL143" s="124">
        <f t="shared" si="6"/>
        <v>0</v>
      </c>
      <c r="AM143" s="125"/>
    </row>
    <row r="144" spans="33:39" ht="15.75" hidden="1">
      <c r="AG144" s="130"/>
      <c r="AH144" s="130"/>
      <c r="AI144" s="130"/>
      <c r="AJ144" s="131"/>
      <c r="AK144" s="130"/>
      <c r="AL144" s="124">
        <f t="shared" si="6"/>
        <v>0</v>
      </c>
      <c r="AM144" s="125"/>
    </row>
    <row r="145" spans="33:39" ht="15.75" hidden="1">
      <c r="AG145" s="130"/>
      <c r="AH145" s="130"/>
      <c r="AI145" s="130"/>
      <c r="AJ145" s="131"/>
      <c r="AK145" s="130"/>
      <c r="AL145" s="124">
        <f t="shared" si="6"/>
        <v>0</v>
      </c>
      <c r="AM145" s="125"/>
    </row>
    <row r="146" spans="33:39" ht="15.75" hidden="1">
      <c r="AG146" s="130"/>
      <c r="AH146" s="130"/>
      <c r="AI146" s="130"/>
      <c r="AJ146" s="131"/>
      <c r="AK146" s="130"/>
      <c r="AL146" s="124">
        <f t="shared" si="6"/>
        <v>0</v>
      </c>
      <c r="AM146" s="125"/>
    </row>
    <row r="147" spans="33:39" ht="15.75" hidden="1">
      <c r="AG147" s="132"/>
      <c r="AH147" s="132"/>
      <c r="AI147" s="132"/>
      <c r="AJ147" s="132"/>
      <c r="AK147" s="133" t="s">
        <v>7</v>
      </c>
      <c r="AL147" s="134">
        <f>SUM(AL133:AL146)</f>
        <v>0</v>
      </c>
      <c r="AM147" s="132"/>
    </row>
    <row r="148" spans="33:39" hidden="1"/>
    <row r="149" spans="33:39" hidden="1"/>
    <row r="150" spans="33:39" ht="15.75" hidden="1">
      <c r="AG150" s="119" t="e">
        <f>#REF!</f>
        <v>#REF!</v>
      </c>
      <c r="AH150" s="120"/>
      <c r="AI150" s="120"/>
      <c r="AJ150" s="120"/>
      <c r="AK150" s="120"/>
      <c r="AL150" s="120"/>
      <c r="AM150" s="120"/>
    </row>
    <row r="151" spans="33:39" ht="15.75" hidden="1">
      <c r="AG151" s="121" t="s">
        <v>102</v>
      </c>
      <c r="AH151" s="121" t="s">
        <v>32</v>
      </c>
      <c r="AI151" s="121" t="s">
        <v>103</v>
      </c>
      <c r="AJ151" s="121" t="s">
        <v>104</v>
      </c>
      <c r="AK151" s="121" t="s">
        <v>105</v>
      </c>
      <c r="AL151" s="121" t="s">
        <v>106</v>
      </c>
      <c r="AM151" s="121" t="s">
        <v>26</v>
      </c>
    </row>
    <row r="152" spans="33:39" ht="15.75" hidden="1">
      <c r="AG152" s="122"/>
      <c r="AH152" s="122"/>
      <c r="AI152" s="122"/>
      <c r="AJ152" s="123"/>
      <c r="AK152" s="122"/>
      <c r="AL152" s="124">
        <f>SUM(AJ152*AK152)</f>
        <v>0</v>
      </c>
      <c r="AM152" s="125"/>
    </row>
    <row r="153" spans="33:39" ht="15.75" hidden="1">
      <c r="AG153" s="126"/>
      <c r="AH153" s="127"/>
      <c r="AI153" s="127"/>
      <c r="AJ153" s="128"/>
      <c r="AK153" s="122"/>
      <c r="AL153" s="124">
        <f t="shared" ref="AL153:AL165" si="7">SUM(AJ153*AK153)</f>
        <v>0</v>
      </c>
      <c r="AM153" s="125"/>
    </row>
    <row r="154" spans="33:39" ht="15.75" hidden="1">
      <c r="AG154" s="122"/>
      <c r="AH154" s="122"/>
      <c r="AI154" s="122"/>
      <c r="AJ154" s="123"/>
      <c r="AK154" s="122"/>
      <c r="AL154" s="124">
        <f t="shared" si="7"/>
        <v>0</v>
      </c>
      <c r="AM154" s="125"/>
    </row>
    <row r="155" spans="33:39" ht="15.75" hidden="1">
      <c r="AG155" s="122"/>
      <c r="AH155" s="122"/>
      <c r="AI155" s="122"/>
      <c r="AJ155" s="123"/>
      <c r="AK155" s="122"/>
      <c r="AL155" s="124">
        <f t="shared" si="7"/>
        <v>0</v>
      </c>
      <c r="AM155" s="125"/>
    </row>
    <row r="156" spans="33:39" ht="15.75" hidden="1">
      <c r="AG156" s="122"/>
      <c r="AH156" s="122"/>
      <c r="AI156" s="122"/>
      <c r="AJ156" s="123"/>
      <c r="AK156" s="122"/>
      <c r="AL156" s="124">
        <f t="shared" si="7"/>
        <v>0</v>
      </c>
      <c r="AM156" s="125"/>
    </row>
    <row r="157" spans="33:39" ht="15.75" hidden="1">
      <c r="AG157" s="122"/>
      <c r="AH157" s="122"/>
      <c r="AI157" s="122"/>
      <c r="AJ157" s="129"/>
      <c r="AK157" s="122"/>
      <c r="AL157" s="124">
        <f t="shared" si="7"/>
        <v>0</v>
      </c>
      <c r="AM157" s="125"/>
    </row>
    <row r="158" spans="33:39" ht="15.75" hidden="1">
      <c r="AG158" s="122"/>
      <c r="AH158" s="122"/>
      <c r="AI158" s="122"/>
      <c r="AJ158" s="129"/>
      <c r="AK158" s="122"/>
      <c r="AL158" s="124">
        <f t="shared" si="7"/>
        <v>0</v>
      </c>
      <c r="AM158" s="125"/>
    </row>
    <row r="159" spans="33:39" ht="15.75" hidden="1">
      <c r="AG159" s="130"/>
      <c r="AH159" s="130"/>
      <c r="AI159" s="130"/>
      <c r="AJ159" s="131"/>
      <c r="AK159" s="130"/>
      <c r="AL159" s="124">
        <f t="shared" si="7"/>
        <v>0</v>
      </c>
      <c r="AM159" s="125"/>
    </row>
    <row r="160" spans="33:39" ht="15.75" hidden="1">
      <c r="AG160" s="130"/>
      <c r="AH160" s="130"/>
      <c r="AI160" s="130"/>
      <c r="AJ160" s="131"/>
      <c r="AK160" s="130"/>
      <c r="AL160" s="124">
        <f t="shared" si="7"/>
        <v>0</v>
      </c>
      <c r="AM160" s="125"/>
    </row>
    <row r="161" spans="33:39" ht="15.75" hidden="1">
      <c r="AG161" s="130"/>
      <c r="AH161" s="130"/>
      <c r="AI161" s="130"/>
      <c r="AJ161" s="131"/>
      <c r="AK161" s="130"/>
      <c r="AL161" s="124">
        <f t="shared" si="7"/>
        <v>0</v>
      </c>
      <c r="AM161" s="125"/>
    </row>
    <row r="162" spans="33:39" ht="15.75" hidden="1">
      <c r="AG162" s="130"/>
      <c r="AH162" s="130"/>
      <c r="AI162" s="130"/>
      <c r="AJ162" s="131"/>
      <c r="AK162" s="130"/>
      <c r="AL162" s="124">
        <f t="shared" si="7"/>
        <v>0</v>
      </c>
      <c r="AM162" s="125"/>
    </row>
    <row r="163" spans="33:39" ht="15.75" hidden="1">
      <c r="AG163" s="130"/>
      <c r="AH163" s="130"/>
      <c r="AI163" s="130"/>
      <c r="AJ163" s="131"/>
      <c r="AK163" s="130"/>
      <c r="AL163" s="124">
        <f t="shared" si="7"/>
        <v>0</v>
      </c>
      <c r="AM163" s="125"/>
    </row>
    <row r="164" spans="33:39" ht="15.75" hidden="1">
      <c r="AG164" s="130"/>
      <c r="AH164" s="130"/>
      <c r="AI164" s="130"/>
      <c r="AJ164" s="131"/>
      <c r="AK164" s="130"/>
      <c r="AL164" s="124">
        <f t="shared" si="7"/>
        <v>0</v>
      </c>
      <c r="AM164" s="125"/>
    </row>
    <row r="165" spans="33:39" ht="15.75" hidden="1">
      <c r="AG165" s="130"/>
      <c r="AH165" s="130"/>
      <c r="AI165" s="130"/>
      <c r="AJ165" s="131"/>
      <c r="AK165" s="130"/>
      <c r="AL165" s="124">
        <f t="shared" si="7"/>
        <v>0</v>
      </c>
      <c r="AM165" s="125"/>
    </row>
    <row r="166" spans="33:39" ht="15.75" hidden="1">
      <c r="AG166" s="132"/>
      <c r="AH166" s="132"/>
      <c r="AI166" s="132"/>
      <c r="AJ166" s="132"/>
      <c r="AK166" s="133" t="s">
        <v>7</v>
      </c>
      <c r="AL166" s="134">
        <f>SUM(AL152:AL165)</f>
        <v>0</v>
      </c>
      <c r="AM166" s="132"/>
    </row>
    <row r="167" spans="33:39" hidden="1"/>
    <row r="168" spans="33:39" hidden="1"/>
    <row r="169" spans="33:39" ht="15.75" hidden="1">
      <c r="AG169" s="119" t="e">
        <f>#REF!</f>
        <v>#REF!</v>
      </c>
      <c r="AH169" s="120"/>
      <c r="AI169" s="120"/>
      <c r="AJ169" s="120"/>
      <c r="AK169" s="120"/>
      <c r="AL169" s="120"/>
      <c r="AM169" s="120"/>
    </row>
    <row r="170" spans="33:39" ht="15.75" hidden="1">
      <c r="AG170" s="121" t="s">
        <v>102</v>
      </c>
      <c r="AH170" s="121" t="s">
        <v>32</v>
      </c>
      <c r="AI170" s="121" t="s">
        <v>103</v>
      </c>
      <c r="AJ170" s="121" t="s">
        <v>104</v>
      </c>
      <c r="AK170" s="121" t="s">
        <v>105</v>
      </c>
      <c r="AL170" s="121" t="s">
        <v>106</v>
      </c>
      <c r="AM170" s="121" t="s">
        <v>26</v>
      </c>
    </row>
    <row r="171" spans="33:39" ht="15.75" hidden="1">
      <c r="AG171" s="122"/>
      <c r="AH171" s="122"/>
      <c r="AI171" s="122"/>
      <c r="AJ171" s="123"/>
      <c r="AK171" s="122"/>
      <c r="AL171" s="124">
        <f>SUM(AJ171*AK171)</f>
        <v>0</v>
      </c>
      <c r="AM171" s="125"/>
    </row>
    <row r="172" spans="33:39" ht="15.75" hidden="1">
      <c r="AG172" s="126"/>
      <c r="AH172" s="127"/>
      <c r="AI172" s="127"/>
      <c r="AJ172" s="128"/>
      <c r="AK172" s="122"/>
      <c r="AL172" s="124">
        <f t="shared" ref="AL172:AL184" si="8">SUM(AJ172*AK172)</f>
        <v>0</v>
      </c>
      <c r="AM172" s="125"/>
    </row>
    <row r="173" spans="33:39" ht="15.75" hidden="1">
      <c r="AG173" s="122"/>
      <c r="AH173" s="122"/>
      <c r="AI173" s="122"/>
      <c r="AJ173" s="123"/>
      <c r="AK173" s="122"/>
      <c r="AL173" s="124">
        <f t="shared" si="8"/>
        <v>0</v>
      </c>
      <c r="AM173" s="125"/>
    </row>
    <row r="174" spans="33:39" ht="15.75" hidden="1">
      <c r="AG174" s="122"/>
      <c r="AH174" s="122"/>
      <c r="AI174" s="122"/>
      <c r="AJ174" s="123"/>
      <c r="AK174" s="122"/>
      <c r="AL174" s="124">
        <f t="shared" si="8"/>
        <v>0</v>
      </c>
      <c r="AM174" s="125"/>
    </row>
    <row r="175" spans="33:39" ht="15.75" hidden="1">
      <c r="AG175" s="122"/>
      <c r="AH175" s="122"/>
      <c r="AI175" s="122"/>
      <c r="AJ175" s="123"/>
      <c r="AK175" s="122"/>
      <c r="AL175" s="124">
        <f t="shared" si="8"/>
        <v>0</v>
      </c>
      <c r="AM175" s="125"/>
    </row>
    <row r="176" spans="33:39" ht="15.75" hidden="1">
      <c r="AG176" s="122"/>
      <c r="AH176" s="122"/>
      <c r="AI176" s="122"/>
      <c r="AJ176" s="129"/>
      <c r="AK176" s="122"/>
      <c r="AL176" s="124">
        <f t="shared" si="8"/>
        <v>0</v>
      </c>
      <c r="AM176" s="125"/>
    </row>
    <row r="177" spans="33:39" ht="15.75" hidden="1">
      <c r="AG177" s="122"/>
      <c r="AH177" s="122"/>
      <c r="AI177" s="122"/>
      <c r="AJ177" s="129"/>
      <c r="AK177" s="122"/>
      <c r="AL177" s="124">
        <f t="shared" si="8"/>
        <v>0</v>
      </c>
      <c r="AM177" s="125"/>
    </row>
    <row r="178" spans="33:39" ht="15.75" hidden="1">
      <c r="AG178" s="130"/>
      <c r="AH178" s="130"/>
      <c r="AI178" s="130"/>
      <c r="AJ178" s="131"/>
      <c r="AK178" s="130"/>
      <c r="AL178" s="124">
        <f t="shared" si="8"/>
        <v>0</v>
      </c>
      <c r="AM178" s="125"/>
    </row>
    <row r="179" spans="33:39" ht="15.75" hidden="1">
      <c r="AG179" s="130"/>
      <c r="AH179" s="130"/>
      <c r="AI179" s="130"/>
      <c r="AJ179" s="131"/>
      <c r="AK179" s="130"/>
      <c r="AL179" s="124">
        <f t="shared" si="8"/>
        <v>0</v>
      </c>
      <c r="AM179" s="125"/>
    </row>
    <row r="180" spans="33:39" ht="15.75" hidden="1">
      <c r="AG180" s="130"/>
      <c r="AH180" s="130"/>
      <c r="AI180" s="130"/>
      <c r="AJ180" s="131"/>
      <c r="AK180" s="130"/>
      <c r="AL180" s="124">
        <f t="shared" si="8"/>
        <v>0</v>
      </c>
      <c r="AM180" s="125"/>
    </row>
    <row r="181" spans="33:39" ht="15.75" hidden="1">
      <c r="AG181" s="130"/>
      <c r="AH181" s="130"/>
      <c r="AI181" s="130"/>
      <c r="AJ181" s="131"/>
      <c r="AK181" s="130"/>
      <c r="AL181" s="124">
        <f t="shared" si="8"/>
        <v>0</v>
      </c>
      <c r="AM181" s="125"/>
    </row>
    <row r="182" spans="33:39" ht="15.75" hidden="1">
      <c r="AG182" s="130"/>
      <c r="AH182" s="130"/>
      <c r="AI182" s="130"/>
      <c r="AJ182" s="131"/>
      <c r="AK182" s="130"/>
      <c r="AL182" s="124">
        <f t="shared" si="8"/>
        <v>0</v>
      </c>
      <c r="AM182" s="125"/>
    </row>
    <row r="183" spans="33:39" ht="15.75" hidden="1">
      <c r="AG183" s="130"/>
      <c r="AH183" s="130"/>
      <c r="AI183" s="130"/>
      <c r="AJ183" s="131"/>
      <c r="AK183" s="130"/>
      <c r="AL183" s="124">
        <f t="shared" si="8"/>
        <v>0</v>
      </c>
      <c r="AM183" s="125"/>
    </row>
    <row r="184" spans="33:39" ht="15.75" hidden="1">
      <c r="AG184" s="130"/>
      <c r="AH184" s="130"/>
      <c r="AI184" s="130"/>
      <c r="AJ184" s="131"/>
      <c r="AK184" s="130"/>
      <c r="AL184" s="124">
        <f t="shared" si="8"/>
        <v>0</v>
      </c>
      <c r="AM184" s="125"/>
    </row>
    <row r="185" spans="33:39" ht="15.75" hidden="1">
      <c r="AG185" s="132"/>
      <c r="AH185" s="132"/>
      <c r="AI185" s="132"/>
      <c r="AJ185" s="132"/>
      <c r="AK185" s="133" t="s">
        <v>7</v>
      </c>
      <c r="AL185" s="134">
        <f>SUM(AL171:AL184)</f>
        <v>0</v>
      </c>
      <c r="AM185" s="132"/>
    </row>
    <row r="186" spans="33:39" hidden="1"/>
    <row r="187" spans="33:39" hidden="1"/>
    <row r="188" spans="33:39" ht="15.75" hidden="1">
      <c r="AG188" s="119" t="e">
        <f>#REF!</f>
        <v>#REF!</v>
      </c>
      <c r="AH188" s="120"/>
      <c r="AI188" s="120"/>
      <c r="AJ188" s="120"/>
      <c r="AK188" s="120"/>
      <c r="AL188" s="120"/>
      <c r="AM188" s="120"/>
    </row>
    <row r="189" spans="33:39" ht="15.75" hidden="1">
      <c r="AG189" s="121" t="s">
        <v>102</v>
      </c>
      <c r="AH189" s="121" t="s">
        <v>32</v>
      </c>
      <c r="AI189" s="121" t="s">
        <v>103</v>
      </c>
      <c r="AJ189" s="121" t="s">
        <v>104</v>
      </c>
      <c r="AK189" s="121" t="s">
        <v>105</v>
      </c>
      <c r="AL189" s="121" t="s">
        <v>106</v>
      </c>
      <c r="AM189" s="121" t="s">
        <v>26</v>
      </c>
    </row>
    <row r="190" spans="33:39" ht="15.75" hidden="1">
      <c r="AG190" s="122"/>
      <c r="AH190" s="122"/>
      <c r="AI190" s="122"/>
      <c r="AJ190" s="123"/>
      <c r="AK190" s="122"/>
      <c r="AL190" s="124">
        <f>SUM(AJ190*AK190)</f>
        <v>0</v>
      </c>
      <c r="AM190" s="125"/>
    </row>
    <row r="191" spans="33:39" ht="15.75" hidden="1">
      <c r="AG191" s="126"/>
      <c r="AH191" s="127"/>
      <c r="AI191" s="127"/>
      <c r="AJ191" s="128"/>
      <c r="AK191" s="122"/>
      <c r="AL191" s="124">
        <f t="shared" ref="AL191:AL203" si="9">SUM(AJ191*AK191)</f>
        <v>0</v>
      </c>
      <c r="AM191" s="125"/>
    </row>
    <row r="192" spans="33:39" ht="15.75" hidden="1">
      <c r="AG192" s="122"/>
      <c r="AH192" s="122"/>
      <c r="AI192" s="122"/>
      <c r="AJ192" s="123"/>
      <c r="AK192" s="122"/>
      <c r="AL192" s="124">
        <f t="shared" si="9"/>
        <v>0</v>
      </c>
      <c r="AM192" s="125"/>
    </row>
    <row r="193" spans="33:39" ht="15.75" hidden="1">
      <c r="AG193" s="122"/>
      <c r="AH193" s="122"/>
      <c r="AI193" s="122"/>
      <c r="AJ193" s="123"/>
      <c r="AK193" s="122"/>
      <c r="AL193" s="124">
        <f t="shared" si="9"/>
        <v>0</v>
      </c>
      <c r="AM193" s="125"/>
    </row>
    <row r="194" spans="33:39" ht="15.75" hidden="1">
      <c r="AG194" s="122"/>
      <c r="AH194" s="122"/>
      <c r="AI194" s="122"/>
      <c r="AJ194" s="123"/>
      <c r="AK194" s="122"/>
      <c r="AL194" s="124">
        <f t="shared" si="9"/>
        <v>0</v>
      </c>
      <c r="AM194" s="125"/>
    </row>
    <row r="195" spans="33:39" ht="15.75" hidden="1">
      <c r="AG195" s="122"/>
      <c r="AH195" s="122"/>
      <c r="AI195" s="122"/>
      <c r="AJ195" s="129"/>
      <c r="AK195" s="122"/>
      <c r="AL195" s="124">
        <f t="shared" si="9"/>
        <v>0</v>
      </c>
      <c r="AM195" s="125"/>
    </row>
    <row r="196" spans="33:39" ht="15.75" hidden="1">
      <c r="AG196" s="122"/>
      <c r="AH196" s="122"/>
      <c r="AI196" s="122"/>
      <c r="AJ196" s="129"/>
      <c r="AK196" s="122"/>
      <c r="AL196" s="124">
        <f t="shared" si="9"/>
        <v>0</v>
      </c>
      <c r="AM196" s="125"/>
    </row>
    <row r="197" spans="33:39" ht="15.75" hidden="1">
      <c r="AG197" s="130"/>
      <c r="AH197" s="130"/>
      <c r="AI197" s="130"/>
      <c r="AJ197" s="131"/>
      <c r="AK197" s="130"/>
      <c r="AL197" s="124">
        <f t="shared" si="9"/>
        <v>0</v>
      </c>
      <c r="AM197" s="125"/>
    </row>
    <row r="198" spans="33:39" ht="15.75" hidden="1">
      <c r="AG198" s="130"/>
      <c r="AH198" s="130"/>
      <c r="AI198" s="130"/>
      <c r="AJ198" s="131"/>
      <c r="AK198" s="130"/>
      <c r="AL198" s="124">
        <f t="shared" si="9"/>
        <v>0</v>
      </c>
      <c r="AM198" s="125"/>
    </row>
    <row r="199" spans="33:39" ht="15.75" hidden="1">
      <c r="AG199" s="130"/>
      <c r="AH199" s="130"/>
      <c r="AI199" s="130"/>
      <c r="AJ199" s="131"/>
      <c r="AK199" s="130"/>
      <c r="AL199" s="124">
        <f t="shared" si="9"/>
        <v>0</v>
      </c>
      <c r="AM199" s="125"/>
    </row>
    <row r="200" spans="33:39" ht="15.75" hidden="1">
      <c r="AG200" s="130"/>
      <c r="AH200" s="130"/>
      <c r="AI200" s="130"/>
      <c r="AJ200" s="131"/>
      <c r="AK200" s="130"/>
      <c r="AL200" s="124">
        <f t="shared" si="9"/>
        <v>0</v>
      </c>
      <c r="AM200" s="125"/>
    </row>
    <row r="201" spans="33:39" ht="15.75" hidden="1">
      <c r="AG201" s="130"/>
      <c r="AH201" s="130"/>
      <c r="AI201" s="130"/>
      <c r="AJ201" s="131"/>
      <c r="AK201" s="130"/>
      <c r="AL201" s="124">
        <f t="shared" si="9"/>
        <v>0</v>
      </c>
      <c r="AM201" s="125"/>
    </row>
    <row r="202" spans="33:39" ht="15.75" hidden="1">
      <c r="AG202" s="130"/>
      <c r="AH202" s="130"/>
      <c r="AI202" s="130"/>
      <c r="AJ202" s="131"/>
      <c r="AK202" s="130"/>
      <c r="AL202" s="124">
        <f t="shared" si="9"/>
        <v>0</v>
      </c>
      <c r="AM202" s="125"/>
    </row>
    <row r="203" spans="33:39" ht="15.75" hidden="1">
      <c r="AG203" s="130"/>
      <c r="AH203" s="130"/>
      <c r="AI203" s="130"/>
      <c r="AJ203" s="131"/>
      <c r="AK203" s="130"/>
      <c r="AL203" s="124">
        <f t="shared" si="9"/>
        <v>0</v>
      </c>
      <c r="AM203" s="125"/>
    </row>
    <row r="204" spans="33:39" ht="15.75" hidden="1">
      <c r="AG204" s="132"/>
      <c r="AH204" s="132"/>
      <c r="AI204" s="132"/>
      <c r="AJ204" s="132"/>
      <c r="AK204" s="133" t="s">
        <v>7</v>
      </c>
      <c r="AL204" s="134">
        <f>SUM(AL190:AL203)</f>
        <v>0</v>
      </c>
      <c r="AM204" s="132"/>
    </row>
    <row r="205" spans="33:39" hidden="1"/>
    <row r="206" spans="33:39" hidden="1"/>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2E32-30BD-418F-8196-3458B60CFA0C}">
  <sheetPr>
    <tabColor theme="5" tint="-0.249977111117893"/>
  </sheetPr>
  <dimension ref="A2:X31"/>
  <sheetViews>
    <sheetView workbookViewId="0">
      <selection activeCell="F33" sqref="F33"/>
    </sheetView>
  </sheetViews>
  <sheetFormatPr defaultRowHeight="15"/>
  <cols>
    <col min="1" max="1" width="1.7109375" customWidth="1"/>
    <col min="2" max="2" width="14.28515625" customWidth="1"/>
    <col min="19" max="19" width="1.7109375" customWidth="1"/>
  </cols>
  <sheetData>
    <row r="2" spans="1:19" ht="16.899999999999999" customHeight="1"/>
    <row r="3" spans="1:19" ht="10.15" customHeight="1">
      <c r="A3" s="586"/>
      <c r="B3" s="586"/>
      <c r="C3" s="586"/>
      <c r="D3" s="586"/>
      <c r="E3" s="586"/>
      <c r="F3" s="586"/>
      <c r="G3" s="586"/>
      <c r="H3" s="586"/>
      <c r="I3" s="586"/>
      <c r="J3" s="586"/>
      <c r="K3" s="586"/>
      <c r="L3" s="586"/>
      <c r="M3" s="586"/>
      <c r="N3" s="586"/>
      <c r="O3" s="586"/>
      <c r="P3" s="586"/>
      <c r="Q3" s="586"/>
      <c r="R3" s="586"/>
      <c r="S3" s="586"/>
    </row>
    <row r="4" spans="1:19">
      <c r="A4" s="586"/>
      <c r="B4" s="614" t="s">
        <v>213</v>
      </c>
      <c r="C4" s="652" t="s">
        <v>238</v>
      </c>
      <c r="D4" s="653"/>
      <c r="E4" s="653"/>
      <c r="F4" s="653"/>
      <c r="G4" s="653"/>
      <c r="H4" s="653"/>
      <c r="I4" s="653"/>
      <c r="J4" s="653"/>
      <c r="K4" s="653"/>
      <c r="L4" s="653"/>
      <c r="M4" s="653"/>
      <c r="N4" s="653"/>
      <c r="O4" s="653"/>
      <c r="P4" s="653"/>
      <c r="Q4" s="653"/>
      <c r="R4" s="654"/>
      <c r="S4" s="586"/>
    </row>
    <row r="5" spans="1:19">
      <c r="A5" s="586"/>
      <c r="B5" s="613" t="s">
        <v>214</v>
      </c>
      <c r="C5" s="649"/>
      <c r="D5" s="650"/>
      <c r="E5" s="650"/>
      <c r="F5" s="650"/>
      <c r="G5" s="650"/>
      <c r="H5" s="650"/>
      <c r="I5" s="650"/>
      <c r="J5" s="650"/>
      <c r="K5" s="650"/>
      <c r="L5" s="650"/>
      <c r="M5" s="650"/>
      <c r="N5" s="650"/>
      <c r="O5" s="650"/>
      <c r="P5" s="650"/>
      <c r="Q5" s="650"/>
      <c r="R5" s="651"/>
      <c r="S5" s="586"/>
    </row>
    <row r="6" spans="1:19">
      <c r="A6" s="586"/>
      <c r="B6" s="613" t="s">
        <v>215</v>
      </c>
      <c r="C6" s="649"/>
      <c r="D6" s="650"/>
      <c r="E6" s="650"/>
      <c r="F6" s="650"/>
      <c r="G6" s="650"/>
      <c r="H6" s="650"/>
      <c r="I6" s="650"/>
      <c r="J6" s="650"/>
      <c r="K6" s="650"/>
      <c r="L6" s="650"/>
      <c r="M6" s="650"/>
      <c r="N6" s="650"/>
      <c r="O6" s="650"/>
      <c r="P6" s="650"/>
      <c r="Q6" s="650"/>
      <c r="R6" s="651"/>
      <c r="S6" s="586"/>
    </row>
    <row r="7" spans="1:19">
      <c r="A7" s="586"/>
      <c r="B7" s="613" t="s">
        <v>216</v>
      </c>
      <c r="C7" s="649"/>
      <c r="D7" s="650"/>
      <c r="E7" s="650"/>
      <c r="F7" s="650"/>
      <c r="G7" s="650"/>
      <c r="H7" s="650"/>
      <c r="I7" s="650"/>
      <c r="J7" s="650"/>
      <c r="K7" s="650"/>
      <c r="L7" s="650"/>
      <c r="M7" s="650"/>
      <c r="N7" s="650"/>
      <c r="O7" s="650"/>
      <c r="P7" s="650"/>
      <c r="Q7" s="650"/>
      <c r="R7" s="651"/>
      <c r="S7" s="586"/>
    </row>
    <row r="8" spans="1:19">
      <c r="A8" s="586"/>
      <c r="B8" s="613" t="s">
        <v>217</v>
      </c>
      <c r="C8" s="649"/>
      <c r="D8" s="650"/>
      <c r="E8" s="650"/>
      <c r="F8" s="650"/>
      <c r="G8" s="650"/>
      <c r="H8" s="650"/>
      <c r="I8" s="650"/>
      <c r="J8" s="650"/>
      <c r="K8" s="650"/>
      <c r="L8" s="650"/>
      <c r="M8" s="650"/>
      <c r="N8" s="650"/>
      <c r="O8" s="650"/>
      <c r="P8" s="650"/>
      <c r="Q8" s="650"/>
      <c r="R8" s="651"/>
      <c r="S8" s="586"/>
    </row>
    <row r="9" spans="1:19">
      <c r="A9" s="586"/>
      <c r="B9" s="613" t="s">
        <v>218</v>
      </c>
      <c r="C9" s="649"/>
      <c r="D9" s="650"/>
      <c r="E9" s="650"/>
      <c r="F9" s="650"/>
      <c r="G9" s="650"/>
      <c r="H9" s="650"/>
      <c r="I9" s="650"/>
      <c r="J9" s="650"/>
      <c r="K9" s="650"/>
      <c r="L9" s="650"/>
      <c r="M9" s="650"/>
      <c r="N9" s="650"/>
      <c r="O9" s="650"/>
      <c r="P9" s="650"/>
      <c r="Q9" s="650"/>
      <c r="R9" s="651"/>
      <c r="S9" s="586"/>
    </row>
    <row r="10" spans="1:19">
      <c r="A10" s="586"/>
      <c r="B10" s="613" t="s">
        <v>219</v>
      </c>
      <c r="C10" s="649"/>
      <c r="D10" s="650"/>
      <c r="E10" s="650"/>
      <c r="F10" s="650"/>
      <c r="G10" s="650"/>
      <c r="H10" s="650"/>
      <c r="I10" s="650"/>
      <c r="J10" s="650"/>
      <c r="K10" s="650"/>
      <c r="L10" s="650"/>
      <c r="M10" s="650"/>
      <c r="N10" s="650"/>
      <c r="O10" s="650"/>
      <c r="P10" s="650"/>
      <c r="Q10" s="650"/>
      <c r="R10" s="651"/>
      <c r="S10" s="586"/>
    </row>
    <row r="11" spans="1:19">
      <c r="A11" s="586"/>
      <c r="B11" s="613" t="s">
        <v>220</v>
      </c>
      <c r="C11" s="649"/>
      <c r="D11" s="650"/>
      <c r="E11" s="650"/>
      <c r="F11" s="650"/>
      <c r="G11" s="650"/>
      <c r="H11" s="650"/>
      <c r="I11" s="650"/>
      <c r="J11" s="650"/>
      <c r="K11" s="650"/>
      <c r="L11" s="650"/>
      <c r="M11" s="650"/>
      <c r="N11" s="650"/>
      <c r="O11" s="650"/>
      <c r="P11" s="650"/>
      <c r="Q11" s="650"/>
      <c r="R11" s="651"/>
      <c r="S11" s="586"/>
    </row>
    <row r="12" spans="1:19">
      <c r="A12" s="586"/>
      <c r="B12" s="613" t="s">
        <v>221</v>
      </c>
      <c r="C12" s="649"/>
      <c r="D12" s="650"/>
      <c r="E12" s="650"/>
      <c r="F12" s="650"/>
      <c r="G12" s="650"/>
      <c r="H12" s="650"/>
      <c r="I12" s="650"/>
      <c r="J12" s="650"/>
      <c r="K12" s="650"/>
      <c r="L12" s="650"/>
      <c r="M12" s="650"/>
      <c r="N12" s="650"/>
      <c r="O12" s="650"/>
      <c r="P12" s="650"/>
      <c r="Q12" s="650"/>
      <c r="R12" s="651"/>
      <c r="S12" s="586"/>
    </row>
    <row r="13" spans="1:19">
      <c r="A13" s="586"/>
      <c r="B13" s="613" t="s">
        <v>222</v>
      </c>
      <c r="C13" s="649"/>
      <c r="D13" s="650"/>
      <c r="E13" s="650"/>
      <c r="F13" s="650"/>
      <c r="G13" s="650"/>
      <c r="H13" s="650"/>
      <c r="I13" s="650"/>
      <c r="J13" s="650"/>
      <c r="K13" s="650"/>
      <c r="L13" s="650"/>
      <c r="M13" s="650"/>
      <c r="N13" s="650"/>
      <c r="O13" s="650"/>
      <c r="P13" s="650"/>
      <c r="Q13" s="650"/>
      <c r="R13" s="651"/>
      <c r="S13" s="586"/>
    </row>
    <row r="14" spans="1:19">
      <c r="A14" s="586"/>
      <c r="B14" s="613" t="s">
        <v>223</v>
      </c>
      <c r="C14" s="649"/>
      <c r="D14" s="650"/>
      <c r="E14" s="650"/>
      <c r="F14" s="650"/>
      <c r="G14" s="650"/>
      <c r="H14" s="650"/>
      <c r="I14" s="650"/>
      <c r="J14" s="650"/>
      <c r="K14" s="650"/>
      <c r="L14" s="650"/>
      <c r="M14" s="650"/>
      <c r="N14" s="650"/>
      <c r="O14" s="650"/>
      <c r="P14" s="650"/>
      <c r="Q14" s="650"/>
      <c r="R14" s="651"/>
      <c r="S14" s="586"/>
    </row>
    <row r="15" spans="1:19">
      <c r="A15" s="586"/>
      <c r="B15" s="613" t="s">
        <v>224</v>
      </c>
      <c r="C15" s="649"/>
      <c r="D15" s="650"/>
      <c r="E15" s="650"/>
      <c r="F15" s="650"/>
      <c r="G15" s="650"/>
      <c r="H15" s="650"/>
      <c r="I15" s="650"/>
      <c r="J15" s="650"/>
      <c r="K15" s="650"/>
      <c r="L15" s="650"/>
      <c r="M15" s="650"/>
      <c r="N15" s="650"/>
      <c r="O15" s="650"/>
      <c r="P15" s="650"/>
      <c r="Q15" s="650"/>
      <c r="R15" s="651"/>
      <c r="S15" s="586"/>
    </row>
    <row r="16" spans="1:19">
      <c r="A16" s="586"/>
      <c r="B16" s="613" t="s">
        <v>225</v>
      </c>
      <c r="C16" s="649"/>
      <c r="D16" s="650"/>
      <c r="E16" s="650"/>
      <c r="F16" s="650"/>
      <c r="G16" s="650"/>
      <c r="H16" s="650"/>
      <c r="I16" s="650"/>
      <c r="J16" s="650"/>
      <c r="K16" s="650"/>
      <c r="L16" s="650"/>
      <c r="M16" s="650"/>
      <c r="N16" s="650"/>
      <c r="O16" s="650"/>
      <c r="P16" s="650"/>
      <c r="Q16" s="650"/>
      <c r="R16" s="651"/>
      <c r="S16" s="586"/>
    </row>
    <row r="17" spans="1:24">
      <c r="A17" s="586"/>
      <c r="B17" s="613" t="s">
        <v>226</v>
      </c>
      <c r="C17" s="649"/>
      <c r="D17" s="650"/>
      <c r="E17" s="650"/>
      <c r="F17" s="650"/>
      <c r="G17" s="650"/>
      <c r="H17" s="650"/>
      <c r="I17" s="650"/>
      <c r="J17" s="650"/>
      <c r="K17" s="650"/>
      <c r="L17" s="650"/>
      <c r="M17" s="650"/>
      <c r="N17" s="650"/>
      <c r="O17" s="650"/>
      <c r="P17" s="650"/>
      <c r="Q17" s="650"/>
      <c r="R17" s="651"/>
      <c r="S17" s="586"/>
    </row>
    <row r="18" spans="1:24">
      <c r="A18" s="586"/>
      <c r="B18" s="613" t="s">
        <v>145</v>
      </c>
      <c r="C18" s="649"/>
      <c r="D18" s="650"/>
      <c r="E18" s="650"/>
      <c r="F18" s="650"/>
      <c r="G18" s="650"/>
      <c r="H18" s="650"/>
      <c r="I18" s="650"/>
      <c r="J18" s="650"/>
      <c r="K18" s="650"/>
      <c r="L18" s="650"/>
      <c r="M18" s="650"/>
      <c r="N18" s="650"/>
      <c r="O18" s="650"/>
      <c r="P18" s="650"/>
      <c r="Q18" s="650"/>
      <c r="R18" s="651"/>
      <c r="S18" s="586"/>
    </row>
    <row r="19" spans="1:24">
      <c r="A19" s="586"/>
      <c r="B19" s="613" t="s">
        <v>227</v>
      </c>
      <c r="C19" s="649"/>
      <c r="D19" s="650"/>
      <c r="E19" s="650"/>
      <c r="F19" s="650"/>
      <c r="G19" s="650"/>
      <c r="H19" s="650"/>
      <c r="I19" s="650"/>
      <c r="J19" s="650"/>
      <c r="K19" s="650"/>
      <c r="L19" s="650"/>
      <c r="M19" s="650"/>
      <c r="N19" s="650"/>
      <c r="O19" s="650"/>
      <c r="P19" s="650"/>
      <c r="Q19" s="650"/>
      <c r="R19" s="651"/>
      <c r="S19" s="586"/>
    </row>
    <row r="20" spans="1:24">
      <c r="A20" s="586"/>
      <c r="B20" s="613" t="s">
        <v>228</v>
      </c>
      <c r="C20" s="649"/>
      <c r="D20" s="650"/>
      <c r="E20" s="650"/>
      <c r="F20" s="650"/>
      <c r="G20" s="650"/>
      <c r="H20" s="650"/>
      <c r="I20" s="650"/>
      <c r="J20" s="650"/>
      <c r="K20" s="650"/>
      <c r="L20" s="650"/>
      <c r="M20" s="650"/>
      <c r="N20" s="650"/>
      <c r="O20" s="650"/>
      <c r="P20" s="650"/>
      <c r="Q20" s="650"/>
      <c r="R20" s="651"/>
      <c r="S20" s="586"/>
    </row>
    <row r="21" spans="1:24">
      <c r="A21" s="586"/>
      <c r="B21" s="613" t="s">
        <v>229</v>
      </c>
      <c r="C21" s="649"/>
      <c r="D21" s="650"/>
      <c r="E21" s="650"/>
      <c r="F21" s="650"/>
      <c r="G21" s="650"/>
      <c r="H21" s="650"/>
      <c r="I21" s="650"/>
      <c r="J21" s="650"/>
      <c r="K21" s="650"/>
      <c r="L21" s="650"/>
      <c r="M21" s="650"/>
      <c r="N21" s="650"/>
      <c r="O21" s="650"/>
      <c r="P21" s="650"/>
      <c r="Q21" s="650"/>
      <c r="R21" s="651"/>
      <c r="S21" s="586"/>
    </row>
    <row r="22" spans="1:24">
      <c r="A22" s="586"/>
      <c r="B22" s="613" t="s">
        <v>230</v>
      </c>
      <c r="C22" s="649"/>
      <c r="D22" s="650"/>
      <c r="E22" s="650"/>
      <c r="F22" s="650"/>
      <c r="G22" s="650"/>
      <c r="H22" s="650"/>
      <c r="I22" s="650"/>
      <c r="J22" s="650"/>
      <c r="K22" s="650"/>
      <c r="L22" s="650"/>
      <c r="M22" s="650"/>
      <c r="N22" s="650"/>
      <c r="O22" s="650"/>
      <c r="P22" s="650"/>
      <c r="Q22" s="650"/>
      <c r="R22" s="651"/>
      <c r="S22" s="586"/>
    </row>
    <row r="23" spans="1:24">
      <c r="A23" s="586"/>
      <c r="B23" s="613" t="s">
        <v>231</v>
      </c>
      <c r="C23" s="649"/>
      <c r="D23" s="650"/>
      <c r="E23" s="650"/>
      <c r="F23" s="650"/>
      <c r="G23" s="650"/>
      <c r="H23" s="650"/>
      <c r="I23" s="650"/>
      <c r="J23" s="650"/>
      <c r="K23" s="650"/>
      <c r="L23" s="650"/>
      <c r="M23" s="650"/>
      <c r="N23" s="650"/>
      <c r="O23" s="650"/>
      <c r="P23" s="650"/>
      <c r="Q23" s="650"/>
      <c r="R23" s="651"/>
      <c r="S23" s="586"/>
    </row>
    <row r="24" spans="1:24">
      <c r="A24" s="586"/>
      <c r="B24" s="613" t="s">
        <v>232</v>
      </c>
      <c r="C24" s="649"/>
      <c r="D24" s="650"/>
      <c r="E24" s="650"/>
      <c r="F24" s="650"/>
      <c r="G24" s="650"/>
      <c r="H24" s="650"/>
      <c r="I24" s="650"/>
      <c r="J24" s="650"/>
      <c r="K24" s="650"/>
      <c r="L24" s="650"/>
      <c r="M24" s="650"/>
      <c r="N24" s="650"/>
      <c r="O24" s="650"/>
      <c r="P24" s="650"/>
      <c r="Q24" s="650"/>
      <c r="R24" s="651"/>
      <c r="S24" s="586"/>
    </row>
    <row r="25" spans="1:24">
      <c r="A25" s="586"/>
      <c r="B25" s="613" t="s">
        <v>233</v>
      </c>
      <c r="C25" s="649"/>
      <c r="D25" s="650"/>
      <c r="E25" s="650"/>
      <c r="F25" s="650"/>
      <c r="G25" s="650"/>
      <c r="H25" s="650"/>
      <c r="I25" s="650"/>
      <c r="J25" s="650"/>
      <c r="K25" s="650"/>
      <c r="L25" s="650"/>
      <c r="M25" s="650"/>
      <c r="N25" s="650"/>
      <c r="O25" s="650"/>
      <c r="P25" s="650"/>
      <c r="Q25" s="650"/>
      <c r="R25" s="651"/>
      <c r="S25" s="586"/>
    </row>
    <row r="26" spans="1:24">
      <c r="A26" s="586"/>
      <c r="B26" s="613" t="s">
        <v>234</v>
      </c>
      <c r="C26" s="649"/>
      <c r="D26" s="650"/>
      <c r="E26" s="650"/>
      <c r="F26" s="650"/>
      <c r="G26" s="650"/>
      <c r="H26" s="650"/>
      <c r="I26" s="650"/>
      <c r="J26" s="650"/>
      <c r="K26" s="650"/>
      <c r="L26" s="650"/>
      <c r="M26" s="650"/>
      <c r="N26" s="650"/>
      <c r="O26" s="650"/>
      <c r="P26" s="650"/>
      <c r="Q26" s="650"/>
      <c r="R26" s="651"/>
      <c r="S26" s="586"/>
    </row>
    <row r="27" spans="1:24">
      <c r="A27" s="586"/>
      <c r="B27" s="613" t="s">
        <v>235</v>
      </c>
      <c r="C27" s="649"/>
      <c r="D27" s="650"/>
      <c r="E27" s="650"/>
      <c r="F27" s="650"/>
      <c r="G27" s="650"/>
      <c r="H27" s="650"/>
      <c r="I27" s="650"/>
      <c r="J27" s="650"/>
      <c r="K27" s="650"/>
      <c r="L27" s="650"/>
      <c r="M27" s="650"/>
      <c r="N27" s="650"/>
      <c r="O27" s="650"/>
      <c r="P27" s="650"/>
      <c r="Q27" s="650"/>
      <c r="R27" s="651"/>
      <c r="S27" s="586"/>
    </row>
    <row r="28" spans="1:24">
      <c r="A28" s="586"/>
      <c r="B28" s="613" t="s">
        <v>236</v>
      </c>
      <c r="C28" s="649"/>
      <c r="D28" s="650"/>
      <c r="E28" s="650"/>
      <c r="F28" s="650"/>
      <c r="G28" s="650"/>
      <c r="H28" s="650"/>
      <c r="I28" s="650"/>
      <c r="J28" s="650"/>
      <c r="K28" s="650"/>
      <c r="L28" s="650"/>
      <c r="M28" s="650"/>
      <c r="N28" s="650"/>
      <c r="O28" s="650"/>
      <c r="P28" s="650"/>
      <c r="Q28" s="650"/>
      <c r="R28" s="651"/>
      <c r="S28" s="586"/>
    </row>
    <row r="29" spans="1:24">
      <c r="A29" s="586"/>
      <c r="B29" s="613" t="s">
        <v>144</v>
      </c>
      <c r="C29" s="649"/>
      <c r="D29" s="650"/>
      <c r="E29" s="650"/>
      <c r="F29" s="650"/>
      <c r="G29" s="650"/>
      <c r="H29" s="650"/>
      <c r="I29" s="650"/>
      <c r="J29" s="650"/>
      <c r="K29" s="650"/>
      <c r="L29" s="650"/>
      <c r="M29" s="650"/>
      <c r="N29" s="650"/>
      <c r="O29" s="650"/>
      <c r="P29" s="650"/>
      <c r="Q29" s="650"/>
      <c r="R29" s="651"/>
      <c r="S29" s="586"/>
    </row>
    <row r="30" spans="1:24">
      <c r="A30" s="586"/>
      <c r="B30" s="613" t="s">
        <v>237</v>
      </c>
      <c r="C30" s="649"/>
      <c r="D30" s="650"/>
      <c r="E30" s="650"/>
      <c r="F30" s="650"/>
      <c r="G30" s="650"/>
      <c r="H30" s="650"/>
      <c r="I30" s="650"/>
      <c r="J30" s="650"/>
      <c r="K30" s="650"/>
      <c r="L30" s="650"/>
      <c r="M30" s="650"/>
      <c r="N30" s="650"/>
      <c r="O30" s="650"/>
      <c r="P30" s="650"/>
      <c r="Q30" s="650"/>
      <c r="R30" s="651"/>
      <c r="S30" s="586"/>
      <c r="X30" t="s">
        <v>157</v>
      </c>
    </row>
    <row r="31" spans="1:24" ht="7.5" customHeight="1">
      <c r="A31" s="586"/>
      <c r="B31" s="586"/>
      <c r="C31" s="586"/>
      <c r="D31" s="586"/>
      <c r="E31" s="586"/>
      <c r="F31" s="586"/>
      <c r="G31" s="586"/>
      <c r="H31" s="586"/>
      <c r="I31" s="586"/>
      <c r="J31" s="586"/>
      <c r="K31" s="586"/>
      <c r="L31" s="586"/>
      <c r="M31" s="586"/>
      <c r="N31" s="586"/>
      <c r="O31" s="586"/>
      <c r="P31" s="586"/>
      <c r="Q31" s="586"/>
      <c r="R31" s="586"/>
      <c r="S31" s="586"/>
    </row>
  </sheetData>
  <mergeCells count="27">
    <mergeCell ref="C9:R9"/>
    <mergeCell ref="C4:R4"/>
    <mergeCell ref="C5:R5"/>
    <mergeCell ref="C6:R6"/>
    <mergeCell ref="C7:R7"/>
    <mergeCell ref="C8:R8"/>
    <mergeCell ref="C21:R21"/>
    <mergeCell ref="C10:R10"/>
    <mergeCell ref="C11:R11"/>
    <mergeCell ref="C12:R12"/>
    <mergeCell ref="C13:R13"/>
    <mergeCell ref="C14:R14"/>
    <mergeCell ref="C15:R15"/>
    <mergeCell ref="C16:R16"/>
    <mergeCell ref="C17:R17"/>
    <mergeCell ref="C18:R18"/>
    <mergeCell ref="C19:R19"/>
    <mergeCell ref="C20:R20"/>
    <mergeCell ref="C28:R28"/>
    <mergeCell ref="C29:R29"/>
    <mergeCell ref="C30:R30"/>
    <mergeCell ref="C22:R22"/>
    <mergeCell ref="C23:R23"/>
    <mergeCell ref="C24:R24"/>
    <mergeCell ref="C25:R25"/>
    <mergeCell ref="C26:R26"/>
    <mergeCell ref="C27:R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534B-F522-45F5-A334-6A179AB44724}">
  <sheetPr>
    <tabColor theme="4" tint="0.59999389629810485"/>
  </sheetPr>
  <dimension ref="A1:O24"/>
  <sheetViews>
    <sheetView showGridLines="0" workbookViewId="0">
      <selection activeCell="L21" sqref="L21"/>
    </sheetView>
  </sheetViews>
  <sheetFormatPr defaultColWidth="8.7109375" defaultRowHeight="15"/>
  <cols>
    <col min="1" max="1" width="9.7109375" style="3" customWidth="1"/>
    <col min="2" max="2" width="5.7109375" style="3" customWidth="1"/>
    <col min="3" max="3" width="19.28515625" style="3" customWidth="1"/>
    <col min="4" max="4" width="17.42578125" style="3" customWidth="1"/>
    <col min="5" max="5" width="14.42578125" style="3" customWidth="1"/>
    <col min="6" max="6" width="6.42578125" style="3" customWidth="1"/>
    <col min="7" max="7" width="14.28515625" style="3" customWidth="1"/>
    <col min="8" max="8" width="17.7109375" style="480" customWidth="1"/>
    <col min="9" max="9" width="13" style="3" customWidth="1"/>
    <col min="10" max="10" width="12.140625" style="3" customWidth="1"/>
    <col min="11" max="11" width="15.140625" style="3" customWidth="1"/>
    <col min="12" max="13" width="16.7109375" style="3" customWidth="1"/>
    <col min="14" max="16384" width="8.7109375" style="3"/>
  </cols>
  <sheetData>
    <row r="1" spans="1:15" ht="27.75">
      <c r="A1" s="672" t="s">
        <v>171</v>
      </c>
      <c r="B1" s="673"/>
      <c r="C1" s="673"/>
      <c r="D1" s="673"/>
      <c r="E1" s="673"/>
      <c r="F1" s="673"/>
      <c r="G1" s="673"/>
      <c r="H1" s="673"/>
      <c r="I1" s="472"/>
      <c r="J1" s="674" t="str">
        <f>Summary!B7</f>
        <v xml:space="preserve">Disaster #: </v>
      </c>
      <c r="K1" s="674"/>
    </row>
    <row r="2" spans="1:15">
      <c r="A2" s="675" t="str">
        <f>Summary!B2</f>
        <v xml:space="preserve">Disaster Activity:  </v>
      </c>
      <c r="B2" s="676"/>
      <c r="C2" s="676"/>
      <c r="D2" s="676"/>
      <c r="E2" s="677"/>
      <c r="F2" s="678" t="str">
        <f>Summary!B3</f>
        <v xml:space="preserve">Applicant: </v>
      </c>
      <c r="G2" s="678"/>
      <c r="H2" s="678"/>
      <c r="I2" s="678"/>
      <c r="J2" s="674" t="str">
        <f>Summary!B4</f>
        <v xml:space="preserve">Project #: </v>
      </c>
      <c r="K2" s="674"/>
    </row>
    <row r="3" spans="1:15">
      <c r="A3" s="670"/>
      <c r="B3" s="671"/>
      <c r="C3" s="671"/>
      <c r="D3" s="671"/>
      <c r="E3" s="473"/>
      <c r="F3" s="474"/>
      <c r="G3" s="474"/>
      <c r="H3" s="475"/>
      <c r="I3" s="474"/>
      <c r="J3" s="473"/>
      <c r="K3" s="476"/>
    </row>
    <row r="4" spans="1:15">
      <c r="A4" s="477"/>
      <c r="B4" s="478"/>
      <c r="C4" s="662"/>
      <c r="D4" s="662"/>
      <c r="E4" s="662"/>
      <c r="F4" s="662"/>
      <c r="G4" s="662"/>
      <c r="H4" s="662"/>
      <c r="I4" s="662"/>
      <c r="J4" s="662"/>
      <c r="K4" s="663"/>
    </row>
    <row r="5" spans="1:15" s="480" customFormat="1">
      <c r="A5" s="479"/>
      <c r="B5" s="478"/>
      <c r="C5" s="478"/>
      <c r="D5" s="478"/>
      <c r="E5" s="664" t="s">
        <v>172</v>
      </c>
      <c r="F5" s="665"/>
      <c r="G5" s="666"/>
      <c r="H5" s="666"/>
      <c r="I5" s="662"/>
      <c r="J5" s="662"/>
      <c r="K5" s="663"/>
    </row>
    <row r="6" spans="1:15">
      <c r="A6" s="477"/>
      <c r="B6" s="478"/>
      <c r="C6" s="478"/>
      <c r="D6" s="478"/>
      <c r="E6" s="478"/>
      <c r="F6" s="478"/>
      <c r="G6" s="478"/>
      <c r="H6" s="481"/>
      <c r="I6" s="478"/>
      <c r="J6" s="478"/>
      <c r="K6" s="482"/>
    </row>
    <row r="7" spans="1:15" ht="6" customHeight="1">
      <c r="A7" s="477"/>
      <c r="B7" s="478"/>
      <c r="K7" s="483"/>
    </row>
    <row r="8" spans="1:15" ht="31.15" customHeight="1">
      <c r="A8" s="477"/>
      <c r="B8" s="478"/>
      <c r="C8" s="484"/>
      <c r="D8" s="484"/>
      <c r="E8" s="485" t="s">
        <v>173</v>
      </c>
      <c r="F8" s="484"/>
      <c r="G8" s="485" t="s">
        <v>174</v>
      </c>
      <c r="H8" s="486"/>
      <c r="I8" s="485" t="s">
        <v>175</v>
      </c>
      <c r="J8" s="484"/>
      <c r="K8" s="487"/>
      <c r="N8" s="3" t="s">
        <v>157</v>
      </c>
    </row>
    <row r="9" spans="1:15" s="492" customFormat="1" ht="55.15" customHeight="1">
      <c r="A9" s="488"/>
      <c r="B9" s="667" t="s">
        <v>176</v>
      </c>
      <c r="C9" s="489" t="s">
        <v>177</v>
      </c>
      <c r="D9" s="484"/>
      <c r="E9" s="490"/>
      <c r="F9" s="484"/>
      <c r="G9" s="491" t="str">
        <f>IF((+E9/260)=0,"",E9/260)</f>
        <v/>
      </c>
      <c r="H9" s="480"/>
      <c r="K9" s="493"/>
    </row>
    <row r="10" spans="1:15" s="492" customFormat="1" ht="58.15" customHeight="1">
      <c r="A10" s="488"/>
      <c r="B10" s="668"/>
      <c r="C10" s="489" t="s">
        <v>178</v>
      </c>
      <c r="D10" s="484"/>
      <c r="E10" s="490"/>
      <c r="F10" s="484"/>
      <c r="G10" s="491" t="str">
        <f>IF((+E10/260)=0,"",E10/260)</f>
        <v/>
      </c>
      <c r="H10" s="480"/>
      <c r="K10" s="493"/>
      <c r="O10" s="492" t="s">
        <v>157</v>
      </c>
    </row>
    <row r="11" spans="1:15" s="492" customFormat="1" ht="54.4" customHeight="1">
      <c r="A11" s="488"/>
      <c r="B11" s="669"/>
      <c r="C11" s="489" t="s">
        <v>179</v>
      </c>
      <c r="D11" s="484"/>
      <c r="E11" s="490"/>
      <c r="F11" s="484"/>
      <c r="G11" s="491" t="str">
        <f>IF((+E11/260)=0,"",E11/260)</f>
        <v/>
      </c>
      <c r="H11" s="480"/>
      <c r="K11" s="493"/>
    </row>
    <row r="12" spans="1:15" s="492" customFormat="1" ht="57" customHeight="1">
      <c r="A12" s="488"/>
      <c r="B12" s="478"/>
      <c r="C12" s="494" t="s">
        <v>180</v>
      </c>
      <c r="D12" s="484"/>
      <c r="F12" s="484"/>
      <c r="G12" s="495">
        <v>6.2E-2</v>
      </c>
      <c r="H12" s="496" t="b">
        <v>1</v>
      </c>
      <c r="I12" s="491">
        <f>IF(H12,G12,"")</f>
        <v>6.2E-2</v>
      </c>
      <c r="K12" s="493"/>
    </row>
    <row r="13" spans="1:15" s="492" customFormat="1" ht="57" customHeight="1">
      <c r="A13" s="477"/>
      <c r="B13" s="478"/>
      <c r="C13" s="494" t="s">
        <v>181</v>
      </c>
      <c r="D13" s="484"/>
      <c r="F13" s="484"/>
      <c r="G13" s="495">
        <v>1.4500000000000001E-2</v>
      </c>
      <c r="H13" s="496" t="b">
        <v>1</v>
      </c>
      <c r="I13" s="491">
        <f>IF(H13,G13,"")</f>
        <v>1.4500000000000001E-2</v>
      </c>
      <c r="K13" s="493"/>
    </row>
    <row r="14" spans="1:15" s="492" customFormat="1" ht="52.5" customHeight="1">
      <c r="A14" s="488"/>
      <c r="B14" s="667" t="s">
        <v>182</v>
      </c>
      <c r="C14" s="489" t="s">
        <v>183</v>
      </c>
      <c r="D14" s="484"/>
      <c r="E14" s="497"/>
      <c r="F14" s="484"/>
      <c r="G14" s="491" t="str">
        <f t="shared" ref="G14:G19" si="0">IFERROR(IF((+E14/$G$5)=0,"",E14/$G$5),"")</f>
        <v/>
      </c>
      <c r="H14" s="496" t="b">
        <v>0</v>
      </c>
      <c r="I14" s="491" t="str">
        <f>IF(H14,G14,"")</f>
        <v/>
      </c>
      <c r="K14" s="493"/>
    </row>
    <row r="15" spans="1:15" s="492" customFormat="1" ht="52.9" customHeight="1">
      <c r="A15" s="488"/>
      <c r="B15" s="668"/>
      <c r="C15" s="489" t="s">
        <v>184</v>
      </c>
      <c r="D15" s="484"/>
      <c r="E15" s="497"/>
      <c r="F15" s="484"/>
      <c r="G15" s="491" t="str">
        <f t="shared" si="0"/>
        <v/>
      </c>
      <c r="H15" s="496" t="b">
        <v>0</v>
      </c>
      <c r="I15" s="491" t="str">
        <f>IF(H15,G15,"")</f>
        <v/>
      </c>
      <c r="K15" s="493"/>
    </row>
    <row r="16" spans="1:15" s="492" customFormat="1" ht="54" customHeight="1">
      <c r="A16" s="488"/>
      <c r="B16" s="668"/>
      <c r="C16" s="489" t="s">
        <v>185</v>
      </c>
      <c r="D16" s="484"/>
      <c r="E16" s="497"/>
      <c r="F16" s="484"/>
      <c r="G16" s="491" t="str">
        <f t="shared" si="0"/>
        <v/>
      </c>
      <c r="H16" s="496" t="b">
        <v>0</v>
      </c>
      <c r="I16" s="491" t="str">
        <f>IF(H16,G16,"")</f>
        <v/>
      </c>
      <c r="K16" s="493"/>
    </row>
    <row r="17" spans="1:11" s="492" customFormat="1" ht="49.15" customHeight="1">
      <c r="A17" s="488"/>
      <c r="B17" s="668"/>
      <c r="C17" s="489" t="s">
        <v>186</v>
      </c>
      <c r="D17" s="484"/>
      <c r="E17" s="497"/>
      <c r="F17" s="484"/>
      <c r="G17" s="491" t="str">
        <f t="shared" si="0"/>
        <v/>
      </c>
      <c r="H17" s="480"/>
      <c r="I17" s="491"/>
      <c r="K17" s="493"/>
    </row>
    <row r="18" spans="1:11" s="492" customFormat="1" ht="78" customHeight="1">
      <c r="A18" s="488"/>
      <c r="B18" s="669"/>
      <c r="C18" s="489" t="s">
        <v>187</v>
      </c>
      <c r="D18" s="484"/>
      <c r="E18" s="497"/>
      <c r="F18" s="484"/>
      <c r="G18" s="491" t="str">
        <f t="shared" si="0"/>
        <v/>
      </c>
      <c r="H18" s="480"/>
      <c r="I18" s="491"/>
      <c r="K18" s="493"/>
    </row>
    <row r="19" spans="1:11" s="492" customFormat="1" ht="67.900000000000006" customHeight="1">
      <c r="A19" s="488"/>
      <c r="B19" s="484"/>
      <c r="C19" s="489" t="s">
        <v>188</v>
      </c>
      <c r="D19" s="498" t="s">
        <v>189</v>
      </c>
      <c r="E19" s="497"/>
      <c r="F19" s="484"/>
      <c r="G19" s="491" t="str">
        <f t="shared" si="0"/>
        <v/>
      </c>
      <c r="H19" s="480"/>
      <c r="I19" s="491"/>
      <c r="K19" s="493"/>
    </row>
    <row r="20" spans="1:11" s="492" customFormat="1">
      <c r="A20" s="488"/>
      <c r="B20" s="478"/>
      <c r="E20" s="499"/>
      <c r="F20" s="484"/>
      <c r="G20" s="500"/>
      <c r="H20" s="480"/>
      <c r="I20" s="500"/>
      <c r="K20" s="493"/>
    </row>
    <row r="21" spans="1:11" s="492" customFormat="1" ht="52.9" customHeight="1">
      <c r="A21" s="488"/>
      <c r="B21" s="478"/>
      <c r="C21" s="501" t="s">
        <v>55</v>
      </c>
      <c r="E21" s="499" t="s">
        <v>190</v>
      </c>
      <c r="F21" s="484"/>
      <c r="G21" s="491">
        <f>SUM(G9:G19)</f>
        <v>7.6499999999999999E-2</v>
      </c>
      <c r="I21" s="491">
        <f>SUM(I12:I19)</f>
        <v>7.6499999999999999E-2</v>
      </c>
      <c r="K21" s="493"/>
    </row>
    <row r="22" spans="1:11" s="492" customFormat="1">
      <c r="A22" s="488"/>
      <c r="B22" s="478"/>
      <c r="C22" s="502"/>
      <c r="E22" s="499"/>
      <c r="F22" s="484"/>
      <c r="G22" s="500"/>
      <c r="H22" s="480"/>
      <c r="I22" s="500"/>
      <c r="K22" s="493"/>
    </row>
    <row r="23" spans="1:11">
      <c r="A23" s="655" t="s">
        <v>191</v>
      </c>
      <c r="B23" s="656"/>
      <c r="C23" s="656"/>
      <c r="D23" s="656"/>
      <c r="E23" s="656"/>
      <c r="F23" s="656"/>
      <c r="G23" s="656"/>
      <c r="H23" s="656"/>
      <c r="I23" s="656"/>
      <c r="J23" s="656"/>
      <c r="K23" s="657"/>
    </row>
    <row r="24" spans="1:11" ht="29.65" customHeight="1">
      <c r="A24" s="658" t="s">
        <v>192</v>
      </c>
      <c r="B24" s="659"/>
      <c r="C24" s="659"/>
      <c r="D24" s="659"/>
      <c r="E24" s="659"/>
      <c r="F24" s="659"/>
      <c r="G24" s="659"/>
      <c r="H24" s="660"/>
      <c r="I24" s="661" t="s">
        <v>193</v>
      </c>
      <c r="J24" s="661"/>
      <c r="K24" s="661"/>
    </row>
  </sheetData>
  <protectedRanges>
    <protectedRange algorithmName="SHA-512" hashValue="0CuqSmhTGuYZdn4Szli2nRmu9fKB3vFCCws03vhVzM4fVIsv2M4UY8shnuc4bkU1kEF6anvSx+ygW/WG/E/yWQ==" saltValue="gXlV+n9FQ4dh+VBR0U8TzA==" spinCount="100000" sqref="C3:D6 H3:K6 E3:G4 E6:G6 E5:F5 A1 D1:J1 B3:B22" name="Range1"/>
  </protectedRanges>
  <mergeCells count="15">
    <mergeCell ref="A3:D3"/>
    <mergeCell ref="A1:H1"/>
    <mergeCell ref="J1:K1"/>
    <mergeCell ref="A2:E2"/>
    <mergeCell ref="F2:I2"/>
    <mergeCell ref="J2:K2"/>
    <mergeCell ref="A23:K23"/>
    <mergeCell ref="A24:H24"/>
    <mergeCell ref="I24:K24"/>
    <mergeCell ref="C4:K4"/>
    <mergeCell ref="E5:F5"/>
    <mergeCell ref="G5:H5"/>
    <mergeCell ref="I5:K5"/>
    <mergeCell ref="B9:B11"/>
    <mergeCell ref="B14:B1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7</xdr:col>
                    <xdr:colOff>95250</xdr:colOff>
                    <xdr:row>15</xdr:row>
                    <xdr:rowOff>95250</xdr:rowOff>
                  </from>
                  <to>
                    <xdr:col>7</xdr:col>
                    <xdr:colOff>885825</xdr:colOff>
                    <xdr:row>15</xdr:row>
                    <xdr:rowOff>581025</xdr:rowOff>
                  </to>
                </anchor>
              </controlPr>
            </control>
          </mc:Choice>
        </mc:AlternateContent>
        <mc:AlternateContent xmlns:mc="http://schemas.openxmlformats.org/markup-compatibility/2006">
          <mc:Choice Requires="x14">
            <control shapeId="3118" r:id="rId5" name="Check Box 46">
              <controlPr defaultSize="0" autoFill="0" autoLine="0" autoPict="0">
                <anchor moveWithCells="1">
                  <from>
                    <xdr:col>7</xdr:col>
                    <xdr:colOff>85725</xdr:colOff>
                    <xdr:row>11</xdr:row>
                    <xdr:rowOff>219075</xdr:rowOff>
                  </from>
                  <to>
                    <xdr:col>7</xdr:col>
                    <xdr:colOff>876300</xdr:colOff>
                    <xdr:row>11</xdr:row>
                    <xdr:rowOff>457200</xdr:rowOff>
                  </to>
                </anchor>
              </controlPr>
            </control>
          </mc:Choice>
        </mc:AlternateContent>
        <mc:AlternateContent xmlns:mc="http://schemas.openxmlformats.org/markup-compatibility/2006">
          <mc:Choice Requires="x14">
            <control shapeId="3119" r:id="rId6" name="Check Box 47">
              <controlPr defaultSize="0" autoFill="0" autoLine="0" autoPict="0">
                <anchor moveWithCells="1">
                  <from>
                    <xdr:col>7</xdr:col>
                    <xdr:colOff>76200</xdr:colOff>
                    <xdr:row>12</xdr:row>
                    <xdr:rowOff>209550</xdr:rowOff>
                  </from>
                  <to>
                    <xdr:col>7</xdr:col>
                    <xdr:colOff>857250</xdr:colOff>
                    <xdr:row>12</xdr:row>
                    <xdr:rowOff>457200</xdr:rowOff>
                  </to>
                </anchor>
              </controlPr>
            </control>
          </mc:Choice>
        </mc:AlternateContent>
        <mc:AlternateContent xmlns:mc="http://schemas.openxmlformats.org/markup-compatibility/2006">
          <mc:Choice Requires="x14">
            <control shapeId="3120" r:id="rId7" name="Check Box 48">
              <controlPr defaultSize="0" autoFill="0" autoLine="0" autoPict="0">
                <anchor moveWithCells="1">
                  <from>
                    <xdr:col>7</xdr:col>
                    <xdr:colOff>85725</xdr:colOff>
                    <xdr:row>13</xdr:row>
                    <xdr:rowOff>209550</xdr:rowOff>
                  </from>
                  <to>
                    <xdr:col>7</xdr:col>
                    <xdr:colOff>876300</xdr:colOff>
                    <xdr:row>13</xdr:row>
                    <xdr:rowOff>457200</xdr:rowOff>
                  </to>
                </anchor>
              </controlPr>
            </control>
          </mc:Choice>
        </mc:AlternateContent>
        <mc:AlternateContent xmlns:mc="http://schemas.openxmlformats.org/markup-compatibility/2006">
          <mc:Choice Requires="x14">
            <control shapeId="3121" r:id="rId8" name="Check Box 49">
              <controlPr defaultSize="0" autoFill="0" autoLine="0" autoPict="0">
                <anchor moveWithCells="1">
                  <from>
                    <xdr:col>7</xdr:col>
                    <xdr:colOff>95250</xdr:colOff>
                    <xdr:row>14</xdr:row>
                    <xdr:rowOff>238125</xdr:rowOff>
                  </from>
                  <to>
                    <xdr:col>7</xdr:col>
                    <xdr:colOff>895350</xdr:colOff>
                    <xdr:row>14</xdr:row>
                    <xdr:rowOff>476250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8893-7740-431E-B3A7-E6F80BF72779}">
  <sheetPr>
    <tabColor theme="7" tint="0.59999389629810485"/>
  </sheetPr>
  <dimension ref="A1:CW191"/>
  <sheetViews>
    <sheetView showGridLines="0" zoomScale="98" zoomScaleNormal="98" workbookViewId="0">
      <pane xSplit="5" ySplit="4" topLeftCell="CK5" activePane="bottomRight" state="frozen"/>
      <selection pane="topRight" activeCell="E1" sqref="E1"/>
      <selection pane="bottomLeft" activeCell="A4" sqref="A4"/>
      <selection pane="bottomRight" activeCell="H15" sqref="H15"/>
    </sheetView>
  </sheetViews>
  <sheetFormatPr defaultColWidth="9.28515625" defaultRowHeight="15" outlineLevelRow="1" outlineLevelCol="1"/>
  <cols>
    <col min="1" max="1" width="2.42578125" style="276" customWidth="1"/>
    <col min="2" max="3" width="18.7109375" style="276" customWidth="1"/>
    <col min="4" max="4" width="13.28515625" style="276" customWidth="1"/>
    <col min="5" max="5" width="6.28515625" style="315" customWidth="1"/>
    <col min="6" max="85" width="10.7109375" style="276" customWidth="1" outlineLevel="1"/>
    <col min="86" max="86" width="11.7109375" style="276" customWidth="1"/>
    <col min="87" max="87" width="19.7109375" style="305" customWidth="1"/>
    <col min="88" max="88" width="11.7109375" style="316" customWidth="1"/>
    <col min="89" max="89" width="11.7109375" style="317" bestFit="1" customWidth="1"/>
    <col min="90" max="90" width="10.28515625" style="276" customWidth="1"/>
    <col min="91" max="91" width="18.7109375" style="276" bestFit="1" customWidth="1"/>
    <col min="92" max="92" width="16.7109375" style="276" customWidth="1"/>
    <col min="93" max="93" width="45.7109375" style="276" customWidth="1"/>
    <col min="94" max="94" width="1.7109375" style="276" customWidth="1"/>
    <col min="95" max="96" width="13.5703125" style="305" hidden="1" customWidth="1" outlineLevel="1"/>
    <col min="97" max="97" width="12.5703125" style="305" hidden="1" customWidth="1" outlineLevel="1"/>
    <col min="98" max="98" width="10.7109375" style="305" hidden="1" customWidth="1" outlineLevel="1"/>
    <col min="99" max="99" width="10.28515625" style="305" hidden="1" customWidth="1" outlineLevel="1"/>
    <col min="100" max="100" width="11.7109375" style="305" hidden="1" customWidth="1" outlineLevel="1"/>
    <col min="101" max="101" width="9.28515625" style="276" collapsed="1"/>
    <col min="102" max="16384" width="9.28515625" style="276"/>
  </cols>
  <sheetData>
    <row r="1" spans="1:101" ht="18.75">
      <c r="A1" s="507"/>
      <c r="B1" s="687" t="s">
        <v>34</v>
      </c>
      <c r="C1" s="687"/>
      <c r="D1" s="687"/>
      <c r="E1" s="688"/>
    </row>
    <row r="2" spans="1:101" ht="45">
      <c r="A2" s="679" t="str">
        <f>Summary!B2</f>
        <v xml:space="preserve">Disaster Activity:  </v>
      </c>
      <c r="B2" s="679"/>
      <c r="C2" s="628" t="str">
        <f>Summary!B3</f>
        <v xml:space="preserve">Applicant: </v>
      </c>
      <c r="D2" s="683" t="str">
        <f>Summary!B4</f>
        <v xml:space="preserve">Project #: </v>
      </c>
      <c r="E2" s="684"/>
      <c r="F2" s="399" t="s">
        <v>197</v>
      </c>
      <c r="I2" s="276" t="s">
        <v>157</v>
      </c>
      <c r="J2" s="276">
        <f>Summary!C2</f>
        <v>0</v>
      </c>
    </row>
    <row r="3" spans="1:101" ht="13.15" customHeight="1" thickBot="1">
      <c r="A3" s="541"/>
      <c r="B3" s="542"/>
      <c r="C3" s="542"/>
      <c r="D3" s="508"/>
      <c r="E3" s="543"/>
      <c r="F3" s="544"/>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508"/>
      <c r="BK3" s="508"/>
      <c r="BL3" s="508"/>
      <c r="BM3" s="508"/>
      <c r="BN3" s="508"/>
      <c r="BO3" s="508"/>
      <c r="BP3" s="508"/>
      <c r="BQ3" s="508"/>
      <c r="BR3" s="508"/>
      <c r="BS3" s="508"/>
      <c r="BT3" s="508"/>
      <c r="BU3" s="508"/>
      <c r="BV3" s="508"/>
      <c r="BW3" s="508"/>
      <c r="BX3" s="508"/>
      <c r="BY3" s="508"/>
      <c r="BZ3" s="508"/>
      <c r="CA3" s="508"/>
      <c r="CB3" s="508"/>
      <c r="CC3" s="508"/>
      <c r="CD3" s="508"/>
      <c r="CE3" s="508"/>
      <c r="CF3" s="508"/>
      <c r="CG3" s="508"/>
      <c r="CH3" s="508"/>
      <c r="CI3" s="545"/>
      <c r="CJ3" s="546"/>
      <c r="CK3" s="547"/>
      <c r="CL3" s="508"/>
      <c r="CM3" s="508"/>
      <c r="CN3" s="508"/>
      <c r="CO3" s="508"/>
      <c r="CP3" s="508"/>
    </row>
    <row r="4" spans="1:101" ht="60.75" thickBot="1">
      <c r="A4" s="508"/>
      <c r="B4" s="551" t="s">
        <v>194</v>
      </c>
      <c r="C4" s="551" t="s">
        <v>207</v>
      </c>
      <c r="D4" s="551" t="s">
        <v>206</v>
      </c>
      <c r="E4" s="552" t="s">
        <v>148</v>
      </c>
      <c r="F4" s="553">
        <v>43903</v>
      </c>
      <c r="G4" s="553">
        <f t="shared" ref="G4:P4" si="0">F4+1</f>
        <v>43904</v>
      </c>
      <c r="H4" s="553">
        <f t="shared" si="0"/>
        <v>43905</v>
      </c>
      <c r="I4" s="553">
        <f t="shared" si="0"/>
        <v>43906</v>
      </c>
      <c r="J4" s="553">
        <f t="shared" si="0"/>
        <v>43907</v>
      </c>
      <c r="K4" s="553">
        <f t="shared" si="0"/>
        <v>43908</v>
      </c>
      <c r="L4" s="553">
        <f t="shared" si="0"/>
        <v>43909</v>
      </c>
      <c r="M4" s="553">
        <f t="shared" si="0"/>
        <v>43910</v>
      </c>
      <c r="N4" s="553">
        <f t="shared" si="0"/>
        <v>43911</v>
      </c>
      <c r="O4" s="553">
        <f t="shared" si="0"/>
        <v>43912</v>
      </c>
      <c r="P4" s="553">
        <f t="shared" si="0"/>
        <v>43913</v>
      </c>
      <c r="Q4" s="553">
        <f t="shared" ref="Q4" si="1">P4+1</f>
        <v>43914</v>
      </c>
      <c r="R4" s="553">
        <f t="shared" ref="R4" si="2">Q4+1</f>
        <v>43915</v>
      </c>
      <c r="S4" s="553">
        <f t="shared" ref="S4" si="3">R4+1</f>
        <v>43916</v>
      </c>
      <c r="T4" s="553">
        <f t="shared" ref="T4" si="4">S4+1</f>
        <v>43917</v>
      </c>
      <c r="U4" s="553">
        <f t="shared" ref="U4" si="5">T4+1</f>
        <v>43918</v>
      </c>
      <c r="V4" s="553">
        <f t="shared" ref="V4" si="6">U4+1</f>
        <v>43919</v>
      </c>
      <c r="W4" s="553">
        <f t="shared" ref="W4" si="7">V4+1</f>
        <v>43920</v>
      </c>
      <c r="X4" s="553">
        <f t="shared" ref="X4" si="8">W4+1</f>
        <v>43921</v>
      </c>
      <c r="Y4" s="553">
        <f t="shared" ref="Y4" si="9">X4+1</f>
        <v>43922</v>
      </c>
      <c r="Z4" s="553">
        <f t="shared" ref="Z4" si="10">Y4+1</f>
        <v>43923</v>
      </c>
      <c r="AA4" s="553">
        <f t="shared" ref="AA4" si="11">Z4+1</f>
        <v>43924</v>
      </c>
      <c r="AB4" s="553">
        <f t="shared" ref="AB4" si="12">AA4+1</f>
        <v>43925</v>
      </c>
      <c r="AC4" s="553">
        <f t="shared" ref="AC4" si="13">AB4+1</f>
        <v>43926</v>
      </c>
      <c r="AD4" s="553">
        <f t="shared" ref="AD4:AE4" si="14">AC4+1</f>
        <v>43927</v>
      </c>
      <c r="AE4" s="553">
        <f t="shared" si="14"/>
        <v>43928</v>
      </c>
      <c r="AF4" s="553">
        <f t="shared" ref="AF4" si="15">AE4+1</f>
        <v>43929</v>
      </c>
      <c r="AG4" s="553">
        <f t="shared" ref="AG4" si="16">AF4+1</f>
        <v>43930</v>
      </c>
      <c r="AH4" s="553">
        <f t="shared" ref="AH4" si="17">AG4+1</f>
        <v>43931</v>
      </c>
      <c r="AI4" s="553">
        <f t="shared" ref="AI4" si="18">AH4+1</f>
        <v>43932</v>
      </c>
      <c r="AJ4" s="553">
        <f t="shared" ref="AJ4" si="19">AI4+1</f>
        <v>43933</v>
      </c>
      <c r="AK4" s="553">
        <f t="shared" ref="AK4" si="20">AJ4+1</f>
        <v>43934</v>
      </c>
      <c r="AL4" s="553">
        <f t="shared" ref="AL4" si="21">AK4+1</f>
        <v>43935</v>
      </c>
      <c r="AM4" s="553">
        <f t="shared" ref="AM4" si="22">AL4+1</f>
        <v>43936</v>
      </c>
      <c r="AN4" s="553">
        <f t="shared" ref="AN4" si="23">AM4+1</f>
        <v>43937</v>
      </c>
      <c r="AO4" s="553">
        <f t="shared" ref="AO4" si="24">AN4+1</f>
        <v>43938</v>
      </c>
      <c r="AP4" s="553">
        <f t="shared" ref="AP4" si="25">AO4+1</f>
        <v>43939</v>
      </c>
      <c r="AQ4" s="553">
        <f t="shared" ref="AQ4" si="26">AP4+1</f>
        <v>43940</v>
      </c>
      <c r="AR4" s="553">
        <f t="shared" ref="AR4" si="27">AQ4+1</f>
        <v>43941</v>
      </c>
      <c r="AS4" s="553">
        <f t="shared" ref="AS4" si="28">AR4+1</f>
        <v>43942</v>
      </c>
      <c r="AT4" s="553">
        <f t="shared" ref="AT4" si="29">AS4+1</f>
        <v>43943</v>
      </c>
      <c r="AU4" s="553">
        <f t="shared" ref="AU4" si="30">AT4+1</f>
        <v>43944</v>
      </c>
      <c r="AV4" s="553">
        <f t="shared" ref="AV4" si="31">AU4+1</f>
        <v>43945</v>
      </c>
      <c r="AW4" s="553">
        <f t="shared" ref="AW4" si="32">AV4+1</f>
        <v>43946</v>
      </c>
      <c r="AX4" s="553">
        <f t="shared" ref="AX4" si="33">AW4+1</f>
        <v>43947</v>
      </c>
      <c r="AY4" s="553">
        <f t="shared" ref="AY4" si="34">AX4+1</f>
        <v>43948</v>
      </c>
      <c r="AZ4" s="553">
        <f t="shared" ref="AZ4" si="35">AY4+1</f>
        <v>43949</v>
      </c>
      <c r="BA4" s="553">
        <f t="shared" ref="BA4" si="36">AZ4+1</f>
        <v>43950</v>
      </c>
      <c r="BB4" s="553">
        <f t="shared" ref="BB4" si="37">BA4+1</f>
        <v>43951</v>
      </c>
      <c r="BC4" s="553">
        <f t="shared" ref="BC4" si="38">BB4+1</f>
        <v>43952</v>
      </c>
      <c r="BD4" s="553">
        <f t="shared" ref="BD4" si="39">BC4+1</f>
        <v>43953</v>
      </c>
      <c r="BE4" s="553">
        <f t="shared" ref="BE4" si="40">BD4+1</f>
        <v>43954</v>
      </c>
      <c r="BF4" s="553">
        <f t="shared" ref="BF4" si="41">BE4+1</f>
        <v>43955</v>
      </c>
      <c r="BG4" s="553">
        <f t="shared" ref="BG4" si="42">BF4+1</f>
        <v>43956</v>
      </c>
      <c r="BH4" s="553">
        <f t="shared" ref="BH4" si="43">BG4+1</f>
        <v>43957</v>
      </c>
      <c r="BI4" s="553">
        <f t="shared" ref="BI4" si="44">BH4+1</f>
        <v>43958</v>
      </c>
      <c r="BJ4" s="553">
        <f t="shared" ref="BJ4" si="45">BI4+1</f>
        <v>43959</v>
      </c>
      <c r="BK4" s="553">
        <f t="shared" ref="BK4" si="46">BJ4+1</f>
        <v>43960</v>
      </c>
      <c r="BL4" s="553">
        <f t="shared" ref="BL4" si="47">BK4+1</f>
        <v>43961</v>
      </c>
      <c r="BM4" s="553">
        <f t="shared" ref="BM4" si="48">BL4+1</f>
        <v>43962</v>
      </c>
      <c r="BN4" s="553">
        <f t="shared" ref="BN4" si="49">BM4+1</f>
        <v>43963</v>
      </c>
      <c r="BO4" s="553">
        <f t="shared" ref="BO4" si="50">BN4+1</f>
        <v>43964</v>
      </c>
      <c r="BP4" s="553">
        <f t="shared" ref="BP4" si="51">BO4+1</f>
        <v>43965</v>
      </c>
      <c r="BQ4" s="553">
        <f t="shared" ref="BQ4" si="52">BP4+1</f>
        <v>43966</v>
      </c>
      <c r="BR4" s="553">
        <f t="shared" ref="BR4" si="53">BQ4+1</f>
        <v>43967</v>
      </c>
      <c r="BS4" s="553">
        <f t="shared" ref="BS4" si="54">BR4+1</f>
        <v>43968</v>
      </c>
      <c r="BT4" s="553">
        <f t="shared" ref="BT4" si="55">BS4+1</f>
        <v>43969</v>
      </c>
      <c r="BU4" s="553">
        <f t="shared" ref="BU4" si="56">BT4+1</f>
        <v>43970</v>
      </c>
      <c r="BV4" s="553">
        <f t="shared" ref="BV4" si="57">BU4+1</f>
        <v>43971</v>
      </c>
      <c r="BW4" s="553">
        <f t="shared" ref="BW4" si="58">BV4+1</f>
        <v>43972</v>
      </c>
      <c r="BX4" s="553">
        <f t="shared" ref="BX4" si="59">BW4+1</f>
        <v>43973</v>
      </c>
      <c r="BY4" s="553">
        <f t="shared" ref="BY4" si="60">BX4+1</f>
        <v>43974</v>
      </c>
      <c r="BZ4" s="553">
        <f t="shared" ref="BZ4" si="61">BY4+1</f>
        <v>43975</v>
      </c>
      <c r="CA4" s="553">
        <f t="shared" ref="CA4" si="62">BZ4+1</f>
        <v>43976</v>
      </c>
      <c r="CB4" s="553">
        <f t="shared" ref="CB4" si="63">CA4+1</f>
        <v>43977</v>
      </c>
      <c r="CC4" s="553">
        <f t="shared" ref="CC4" si="64">CB4+1</f>
        <v>43978</v>
      </c>
      <c r="CD4" s="553">
        <f t="shared" ref="CD4" si="65">CC4+1</f>
        <v>43979</v>
      </c>
      <c r="CE4" s="553">
        <f t="shared" ref="CE4" si="66">CD4+1</f>
        <v>43980</v>
      </c>
      <c r="CF4" s="553">
        <f t="shared" ref="CF4" si="67">CE4+1</f>
        <v>43981</v>
      </c>
      <c r="CG4" s="553">
        <f t="shared" ref="CG4" si="68">CF4+1</f>
        <v>43982</v>
      </c>
      <c r="CH4" s="461" t="s">
        <v>149</v>
      </c>
      <c r="CI4" s="509" t="s">
        <v>131</v>
      </c>
      <c r="CJ4" s="554" t="s">
        <v>10</v>
      </c>
      <c r="CK4" s="555" t="s">
        <v>3</v>
      </c>
      <c r="CL4" s="556" t="s">
        <v>11</v>
      </c>
      <c r="CM4" s="556" t="s">
        <v>15</v>
      </c>
      <c r="CN4" s="557" t="s">
        <v>7</v>
      </c>
      <c r="CO4" s="571" t="s">
        <v>196</v>
      </c>
      <c r="CP4" s="508"/>
      <c r="CQ4" s="401" t="s">
        <v>8</v>
      </c>
      <c r="CR4" s="401" t="s">
        <v>124</v>
      </c>
      <c r="CS4" s="401" t="s">
        <v>9</v>
      </c>
      <c r="CT4" s="401" t="s">
        <v>94</v>
      </c>
      <c r="CU4" s="401" t="s">
        <v>93</v>
      </c>
      <c r="CV4" s="401" t="s">
        <v>124</v>
      </c>
    </row>
    <row r="5" spans="1:101" ht="15" customHeight="1">
      <c r="A5" s="508"/>
      <c r="B5" s="593"/>
      <c r="C5" s="592"/>
      <c r="D5" s="510"/>
      <c r="E5" s="511" t="s">
        <v>9</v>
      </c>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2"/>
      <c r="AT5" s="512"/>
      <c r="AU5" s="512"/>
      <c r="AV5" s="512"/>
      <c r="AW5" s="512"/>
      <c r="AX5" s="512"/>
      <c r="AY5" s="512"/>
      <c r="AZ5" s="512"/>
      <c r="BA5" s="512"/>
      <c r="BB5" s="512"/>
      <c r="BC5" s="512"/>
      <c r="BD5" s="512"/>
      <c r="BE5" s="512"/>
      <c r="BF5" s="512"/>
      <c r="BG5" s="512"/>
      <c r="BH5" s="512"/>
      <c r="BI5" s="512"/>
      <c r="BJ5" s="512"/>
      <c r="BK5" s="512"/>
      <c r="BL5" s="512"/>
      <c r="BM5" s="512"/>
      <c r="BN5" s="512"/>
      <c r="BO5" s="512"/>
      <c r="BP5" s="512"/>
      <c r="BQ5" s="512"/>
      <c r="BR5" s="512"/>
      <c r="BS5" s="512"/>
      <c r="BT5" s="512"/>
      <c r="BU5" s="512"/>
      <c r="BV5" s="512"/>
      <c r="BW5" s="512"/>
      <c r="BX5" s="512"/>
      <c r="BY5" s="512"/>
      <c r="BZ5" s="512"/>
      <c r="CA5" s="512"/>
      <c r="CB5" s="512"/>
      <c r="CC5" s="512"/>
      <c r="CD5" s="512"/>
      <c r="CE5" s="512"/>
      <c r="CF5" s="512"/>
      <c r="CG5" s="512"/>
      <c r="CH5" s="513"/>
      <c r="CI5" s="514"/>
      <c r="CJ5" s="512">
        <f>SUM(F5:CH5)</f>
        <v>0</v>
      </c>
      <c r="CK5" s="515"/>
      <c r="CL5" s="516" t="str">
        <f>IF(CJ5&gt;0,Fringe!I21,IF(CJ5=0,"0"))</f>
        <v>0</v>
      </c>
      <c r="CM5" s="517">
        <f>SUM(CK5*CL5)+CK5</f>
        <v>0</v>
      </c>
      <c r="CN5" s="518">
        <f>CM5*CJ5</f>
        <v>0</v>
      </c>
      <c r="CO5" s="680"/>
      <c r="CP5" s="508"/>
      <c r="CS5" s="332">
        <f>CN5</f>
        <v>0</v>
      </c>
      <c r="CT5" s="305">
        <f>CJ5</f>
        <v>0</v>
      </c>
    </row>
    <row r="6" spans="1:101" ht="15" customHeight="1">
      <c r="A6" s="508"/>
      <c r="B6" s="595">
        <f>B5</f>
        <v>0</v>
      </c>
      <c r="C6" s="294"/>
      <c r="D6" s="294"/>
      <c r="E6" s="318" t="s">
        <v>195</v>
      </c>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0"/>
      <c r="CI6" s="413"/>
      <c r="CJ6" s="322">
        <f>SUM(F6:CI6)</f>
        <v>0</v>
      </c>
      <c r="CK6" s="319">
        <f>CK5*1.5</f>
        <v>0</v>
      </c>
      <c r="CL6" s="503" t="str">
        <f>IF(CJ6&gt;0,Fringe!I21,IF(CJ6=0,"0"))</f>
        <v>0</v>
      </c>
      <c r="CM6" s="321">
        <f t="shared" ref="CM6:CM7" si="69">SUM(CK6*CL6)+CK6</f>
        <v>0</v>
      </c>
      <c r="CN6" s="519">
        <f>CM6*CJ6</f>
        <v>0</v>
      </c>
      <c r="CO6" s="681"/>
      <c r="CP6" s="508"/>
      <c r="CQ6" s="332">
        <f>CN6</f>
        <v>0</v>
      </c>
      <c r="CR6" s="332"/>
      <c r="CS6" s="332"/>
      <c r="CU6" s="305">
        <f>CJ6</f>
        <v>0</v>
      </c>
    </row>
    <row r="7" spans="1:101" ht="15.75" customHeight="1" thickBot="1">
      <c r="A7" s="508"/>
      <c r="B7" s="594">
        <f>B5</f>
        <v>0</v>
      </c>
      <c r="C7" s="520"/>
      <c r="D7" s="520"/>
      <c r="E7" s="521" t="s">
        <v>124</v>
      </c>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522"/>
      <c r="AV7" s="522"/>
      <c r="AW7" s="522"/>
      <c r="AX7" s="522"/>
      <c r="AY7" s="522"/>
      <c r="AZ7" s="522"/>
      <c r="BA7" s="522"/>
      <c r="BB7" s="522"/>
      <c r="BC7" s="522"/>
      <c r="BD7" s="522"/>
      <c r="BE7" s="522"/>
      <c r="BF7" s="522"/>
      <c r="BG7" s="522"/>
      <c r="BH7" s="522"/>
      <c r="BI7" s="522"/>
      <c r="BJ7" s="522"/>
      <c r="BK7" s="522"/>
      <c r="BL7" s="522"/>
      <c r="BM7" s="522"/>
      <c r="BN7" s="522"/>
      <c r="BO7" s="522"/>
      <c r="BP7" s="522"/>
      <c r="BQ7" s="522"/>
      <c r="BR7" s="522"/>
      <c r="BS7" s="522"/>
      <c r="BT7" s="522"/>
      <c r="BU7" s="522"/>
      <c r="BV7" s="522"/>
      <c r="BW7" s="522"/>
      <c r="BX7" s="522"/>
      <c r="BY7" s="522"/>
      <c r="BZ7" s="522"/>
      <c r="CA7" s="522"/>
      <c r="CB7" s="522"/>
      <c r="CC7" s="522"/>
      <c r="CD7" s="522"/>
      <c r="CE7" s="522"/>
      <c r="CF7" s="522"/>
      <c r="CG7" s="522"/>
      <c r="CH7" s="523"/>
      <c r="CI7" s="524"/>
      <c r="CJ7" s="525">
        <f>SUM(F7:CI7)</f>
        <v>0</v>
      </c>
      <c r="CK7" s="526">
        <f>CK5*2</f>
        <v>0</v>
      </c>
      <c r="CL7" s="527" t="str">
        <f>IF(CJ7&gt;0,Fringe!I21,IF(CJ7=0,"0"))</f>
        <v>0</v>
      </c>
      <c r="CM7" s="528">
        <f t="shared" si="69"/>
        <v>0</v>
      </c>
      <c r="CN7" s="529">
        <f>CM7*CJ7</f>
        <v>0</v>
      </c>
      <c r="CO7" s="682"/>
      <c r="CP7" s="508"/>
      <c r="CR7" s="332">
        <f>CN7</f>
        <v>0</v>
      </c>
      <c r="CS7" s="332"/>
      <c r="CV7" s="305">
        <f>CJ7</f>
        <v>0</v>
      </c>
    </row>
    <row r="8" spans="1:101" ht="6" customHeight="1" thickBot="1">
      <c r="A8" s="508"/>
      <c r="B8" s="530"/>
      <c r="C8" s="530"/>
      <c r="D8" s="531"/>
      <c r="E8" s="532"/>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3"/>
      <c r="BB8" s="533"/>
      <c r="BC8" s="533"/>
      <c r="BD8" s="533"/>
      <c r="BE8" s="533"/>
      <c r="BF8" s="533"/>
      <c r="BG8" s="533"/>
      <c r="BH8" s="533"/>
      <c r="BI8" s="533"/>
      <c r="BJ8" s="533"/>
      <c r="BK8" s="533"/>
      <c r="BL8" s="533"/>
      <c r="BM8" s="533"/>
      <c r="BN8" s="533"/>
      <c r="BO8" s="533"/>
      <c r="BP8" s="533"/>
      <c r="BQ8" s="533"/>
      <c r="BR8" s="533"/>
      <c r="BS8" s="533"/>
      <c r="BT8" s="533"/>
      <c r="BU8" s="533"/>
      <c r="BV8" s="533"/>
      <c r="BW8" s="533"/>
      <c r="BX8" s="533"/>
      <c r="BY8" s="533"/>
      <c r="BZ8" s="533"/>
      <c r="CA8" s="533"/>
      <c r="CB8" s="533"/>
      <c r="CC8" s="533"/>
      <c r="CD8" s="533"/>
      <c r="CE8" s="533"/>
      <c r="CF8" s="533"/>
      <c r="CG8" s="533"/>
      <c r="CH8" s="534"/>
      <c r="CI8" s="535"/>
      <c r="CJ8" s="536"/>
      <c r="CK8" s="537"/>
      <c r="CL8" s="538"/>
      <c r="CM8" s="539"/>
      <c r="CN8" s="538"/>
      <c r="CO8" s="572"/>
      <c r="CP8" s="508"/>
      <c r="CQ8" s="393"/>
      <c r="CR8" s="393"/>
      <c r="CS8" s="393"/>
      <c r="CT8" s="393"/>
      <c r="CU8" s="393"/>
      <c r="CV8" s="393"/>
    </row>
    <row r="9" spans="1:101" ht="15" customHeight="1">
      <c r="A9" s="508"/>
      <c r="B9" s="593"/>
      <c r="C9" s="592"/>
      <c r="D9" s="510"/>
      <c r="E9" s="511" t="s">
        <v>9</v>
      </c>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c r="BT9" s="512"/>
      <c r="BU9" s="512"/>
      <c r="BV9" s="512"/>
      <c r="BW9" s="512"/>
      <c r="BX9" s="512"/>
      <c r="BY9" s="512"/>
      <c r="BZ9" s="512"/>
      <c r="CA9" s="512"/>
      <c r="CB9" s="512"/>
      <c r="CC9" s="512"/>
      <c r="CD9" s="512"/>
      <c r="CE9" s="512"/>
      <c r="CF9" s="512"/>
      <c r="CG9" s="512"/>
      <c r="CH9" s="513"/>
      <c r="CI9" s="514"/>
      <c r="CJ9" s="512">
        <f>SUM(F9:CH9)</f>
        <v>0</v>
      </c>
      <c r="CK9" s="515">
        <v>0</v>
      </c>
      <c r="CL9" s="516" t="str">
        <f>IF(CJ9&gt;0,Fringe!I21,IF(CJ9=0,"0"))</f>
        <v>0</v>
      </c>
      <c r="CM9" s="517">
        <f>SUM(CK9*CL9)+CK9</f>
        <v>0</v>
      </c>
      <c r="CN9" s="518">
        <f>CM9*CJ9</f>
        <v>0</v>
      </c>
      <c r="CO9" s="680"/>
      <c r="CP9" s="508"/>
      <c r="CS9" s="332">
        <f>CN9</f>
        <v>0</v>
      </c>
      <c r="CT9" s="305">
        <f>CJ9</f>
        <v>0</v>
      </c>
    </row>
    <row r="10" spans="1:101" ht="15" customHeight="1">
      <c r="A10" s="508"/>
      <c r="B10" s="595">
        <f>B9</f>
        <v>0</v>
      </c>
      <c r="C10" s="294"/>
      <c r="D10" s="294"/>
      <c r="E10" s="318" t="s">
        <v>195</v>
      </c>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0"/>
      <c r="CI10" s="413"/>
      <c r="CJ10" s="322">
        <f>SUM(F10:CI10)</f>
        <v>0</v>
      </c>
      <c r="CK10" s="319">
        <f>CK9*1.5</f>
        <v>0</v>
      </c>
      <c r="CL10" s="503" t="str">
        <f>IF(CJ10&gt;0,Fringe!I21,IF(CJ10=0,"0"))</f>
        <v>0</v>
      </c>
      <c r="CM10" s="321">
        <f t="shared" ref="CM10:CM11" si="70">SUM(CK10*CL10)+CK10</f>
        <v>0</v>
      </c>
      <c r="CN10" s="519">
        <f>CM10*CJ10</f>
        <v>0</v>
      </c>
      <c r="CO10" s="681"/>
      <c r="CP10" s="508"/>
      <c r="CQ10" s="332">
        <f>CN10</f>
        <v>0</v>
      </c>
      <c r="CR10" s="332"/>
      <c r="CS10" s="332"/>
      <c r="CU10" s="305">
        <f>CJ10</f>
        <v>0</v>
      </c>
    </row>
    <row r="11" spans="1:101" ht="15" customHeight="1" thickBot="1">
      <c r="A11" s="508"/>
      <c r="B11" s="594">
        <f>B9</f>
        <v>0</v>
      </c>
      <c r="C11" s="520"/>
      <c r="D11" s="520"/>
      <c r="E11" s="521" t="s">
        <v>124</v>
      </c>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2"/>
      <c r="AY11" s="522"/>
      <c r="AZ11" s="522"/>
      <c r="BA11" s="522"/>
      <c r="BB11" s="522"/>
      <c r="BC11" s="522"/>
      <c r="BD11" s="522"/>
      <c r="BE11" s="522"/>
      <c r="BF11" s="522"/>
      <c r="BG11" s="522"/>
      <c r="BH11" s="522"/>
      <c r="BI11" s="522"/>
      <c r="BJ11" s="522"/>
      <c r="BK11" s="522"/>
      <c r="BL11" s="522"/>
      <c r="BM11" s="522"/>
      <c r="BN11" s="522"/>
      <c r="BO11" s="522"/>
      <c r="BP11" s="522"/>
      <c r="BQ11" s="522"/>
      <c r="BR11" s="522"/>
      <c r="BS11" s="522"/>
      <c r="BT11" s="522"/>
      <c r="BU11" s="522"/>
      <c r="BV11" s="522"/>
      <c r="BW11" s="522"/>
      <c r="BX11" s="522"/>
      <c r="BY11" s="522"/>
      <c r="BZ11" s="522"/>
      <c r="CA11" s="522"/>
      <c r="CB11" s="522"/>
      <c r="CC11" s="522"/>
      <c r="CD11" s="522"/>
      <c r="CE11" s="522"/>
      <c r="CF11" s="522"/>
      <c r="CG11" s="522"/>
      <c r="CH11" s="523"/>
      <c r="CI11" s="524"/>
      <c r="CJ11" s="525">
        <f>SUM(F11:CI11)</f>
        <v>0</v>
      </c>
      <c r="CK11" s="526">
        <f>CK9*2</f>
        <v>0</v>
      </c>
      <c r="CL11" s="527" t="str">
        <f>IF(CJ11&gt;0,Fringe!I21,IF(CJ11=0,"0"))</f>
        <v>0</v>
      </c>
      <c r="CM11" s="528">
        <f t="shared" si="70"/>
        <v>0</v>
      </c>
      <c r="CN11" s="529">
        <f>CM11*CJ11</f>
        <v>0</v>
      </c>
      <c r="CO11" s="682"/>
      <c r="CP11" s="508"/>
      <c r="CR11" s="332">
        <f>CN11</f>
        <v>0</v>
      </c>
      <c r="CS11" s="332"/>
      <c r="CV11" s="305">
        <f>CJ11</f>
        <v>0</v>
      </c>
    </row>
    <row r="12" spans="1:101" ht="6" customHeight="1" thickBot="1">
      <c r="A12" s="508"/>
      <c r="B12" s="530"/>
      <c r="C12" s="530"/>
      <c r="D12" s="531"/>
      <c r="E12" s="532"/>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3"/>
      <c r="BB12" s="533"/>
      <c r="BC12" s="533"/>
      <c r="BD12" s="533"/>
      <c r="BE12" s="533"/>
      <c r="BF12" s="533"/>
      <c r="BG12" s="533"/>
      <c r="BH12" s="533"/>
      <c r="BI12" s="533"/>
      <c r="BJ12" s="533"/>
      <c r="BK12" s="533"/>
      <c r="BL12" s="533"/>
      <c r="BM12" s="533"/>
      <c r="BN12" s="533"/>
      <c r="BO12" s="533"/>
      <c r="BP12" s="533"/>
      <c r="BQ12" s="533"/>
      <c r="BR12" s="533"/>
      <c r="BS12" s="533"/>
      <c r="BT12" s="533"/>
      <c r="BU12" s="533"/>
      <c r="BV12" s="533"/>
      <c r="BW12" s="533"/>
      <c r="BX12" s="533"/>
      <c r="BY12" s="533"/>
      <c r="BZ12" s="533"/>
      <c r="CA12" s="533"/>
      <c r="CB12" s="533"/>
      <c r="CC12" s="533"/>
      <c r="CD12" s="533"/>
      <c r="CE12" s="533"/>
      <c r="CF12" s="533"/>
      <c r="CG12" s="533"/>
      <c r="CH12" s="534"/>
      <c r="CI12" s="548"/>
      <c r="CJ12" s="536"/>
      <c r="CK12" s="537"/>
      <c r="CL12" s="538"/>
      <c r="CM12" s="539"/>
      <c r="CN12" s="540"/>
      <c r="CO12" s="538"/>
      <c r="CP12" s="508"/>
      <c r="CQ12" s="393"/>
      <c r="CR12" s="393"/>
      <c r="CS12" s="393"/>
      <c r="CT12" s="393"/>
      <c r="CU12" s="393"/>
      <c r="CV12" s="393"/>
    </row>
    <row r="13" spans="1:101" ht="15" customHeight="1" outlineLevel="1">
      <c r="A13" s="508"/>
      <c r="B13" s="593"/>
      <c r="C13" s="592"/>
      <c r="D13" s="510"/>
      <c r="E13" s="511" t="s">
        <v>9</v>
      </c>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F13" s="512"/>
      <c r="CG13" s="512"/>
      <c r="CH13" s="513"/>
      <c r="CI13" s="549"/>
      <c r="CJ13" s="512">
        <v>0</v>
      </c>
      <c r="CK13" s="515">
        <v>0</v>
      </c>
      <c r="CL13" s="516" t="str">
        <f>IF(CJ13&gt;0,Fringe!I21,IF(CJ13=0,"0"))</f>
        <v>0</v>
      </c>
      <c r="CM13" s="517">
        <f>SUM(CK13*CL13)+CK13</f>
        <v>0</v>
      </c>
      <c r="CN13" s="518">
        <f>CM13*CJ13</f>
        <v>0</v>
      </c>
      <c r="CO13" s="680"/>
      <c r="CP13" s="508"/>
      <c r="CS13" s="332">
        <f>CN13</f>
        <v>0</v>
      </c>
      <c r="CT13" s="305">
        <f>CJ13</f>
        <v>0</v>
      </c>
    </row>
    <row r="14" spans="1:101" ht="15" customHeight="1" outlineLevel="1">
      <c r="A14" s="508"/>
      <c r="B14" s="595">
        <f>B13</f>
        <v>0</v>
      </c>
      <c r="C14" s="294"/>
      <c r="D14" s="294"/>
      <c r="E14" s="318" t="s">
        <v>195</v>
      </c>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0"/>
      <c r="CI14" s="410"/>
      <c r="CJ14" s="322">
        <f>SUM(F14:CI14)</f>
        <v>0</v>
      </c>
      <c r="CK14" s="319">
        <f>CK13*1.5</f>
        <v>0</v>
      </c>
      <c r="CL14" s="503" t="str">
        <f>IF(CJ14&gt;0,Fringe!I21,IF(CJ14=0,"0"))</f>
        <v>0</v>
      </c>
      <c r="CM14" s="321">
        <f t="shared" ref="CM14:CM15" si="71">SUM(CK14*CL14)+CK14</f>
        <v>0</v>
      </c>
      <c r="CN14" s="519">
        <f>CM14*CJ14</f>
        <v>0</v>
      </c>
      <c r="CO14" s="681"/>
      <c r="CP14" s="508"/>
      <c r="CQ14" s="332">
        <f>CN14</f>
        <v>0</v>
      </c>
      <c r="CR14" s="332"/>
      <c r="CS14" s="332"/>
      <c r="CU14" s="305">
        <f>CJ14</f>
        <v>0</v>
      </c>
      <c r="CW14" s="276" t="s">
        <v>157</v>
      </c>
    </row>
    <row r="15" spans="1:101" ht="15" customHeight="1" outlineLevel="1" thickBot="1">
      <c r="A15" s="508"/>
      <c r="B15" s="594">
        <f>B13</f>
        <v>0</v>
      </c>
      <c r="C15" s="520"/>
      <c r="D15" s="520"/>
      <c r="E15" s="521" t="s">
        <v>124</v>
      </c>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c r="AO15" s="522"/>
      <c r="AP15" s="522"/>
      <c r="AQ15" s="522"/>
      <c r="AR15" s="522"/>
      <c r="AS15" s="522"/>
      <c r="AT15" s="522"/>
      <c r="AU15" s="522"/>
      <c r="AV15" s="522"/>
      <c r="AW15" s="522"/>
      <c r="AX15" s="522"/>
      <c r="AY15" s="522"/>
      <c r="AZ15" s="522"/>
      <c r="BA15" s="522"/>
      <c r="BB15" s="522"/>
      <c r="BC15" s="522"/>
      <c r="BD15" s="522"/>
      <c r="BE15" s="522"/>
      <c r="BF15" s="522"/>
      <c r="BG15" s="522"/>
      <c r="BH15" s="522"/>
      <c r="BI15" s="522"/>
      <c r="BJ15" s="522"/>
      <c r="BK15" s="522"/>
      <c r="BL15" s="522"/>
      <c r="BM15" s="522"/>
      <c r="BN15" s="522"/>
      <c r="BO15" s="522"/>
      <c r="BP15" s="522"/>
      <c r="BQ15" s="522"/>
      <c r="BR15" s="522"/>
      <c r="BS15" s="522"/>
      <c r="BT15" s="522"/>
      <c r="BU15" s="522"/>
      <c r="BV15" s="522"/>
      <c r="BW15" s="522"/>
      <c r="BX15" s="522"/>
      <c r="BY15" s="522"/>
      <c r="BZ15" s="522"/>
      <c r="CA15" s="522"/>
      <c r="CB15" s="522"/>
      <c r="CC15" s="522"/>
      <c r="CD15" s="522"/>
      <c r="CE15" s="522"/>
      <c r="CF15" s="522"/>
      <c r="CG15" s="522"/>
      <c r="CH15" s="523"/>
      <c r="CI15" s="550"/>
      <c r="CJ15" s="525">
        <v>0</v>
      </c>
      <c r="CK15" s="526">
        <f>CK13*2</f>
        <v>0</v>
      </c>
      <c r="CL15" s="527" t="str">
        <f>IF(CJ15&gt;0,Fringe!I21,IF(CJ15=0,"0"))</f>
        <v>0</v>
      </c>
      <c r="CM15" s="528">
        <f t="shared" si="71"/>
        <v>0</v>
      </c>
      <c r="CN15" s="529">
        <f>CM15*CJ15</f>
        <v>0</v>
      </c>
      <c r="CO15" s="682"/>
      <c r="CP15" s="508"/>
      <c r="CR15" s="332">
        <f>CN15</f>
        <v>0</v>
      </c>
      <c r="CS15" s="332"/>
      <c r="CV15" s="305">
        <f>CJ15</f>
        <v>0</v>
      </c>
    </row>
    <row r="16" spans="1:101" ht="6" customHeight="1" outlineLevel="1" thickBot="1">
      <c r="A16" s="508"/>
      <c r="B16" s="530"/>
      <c r="C16" s="530"/>
      <c r="D16" s="531"/>
      <c r="E16" s="532"/>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3"/>
      <c r="AS16" s="533"/>
      <c r="AT16" s="533"/>
      <c r="AU16" s="533"/>
      <c r="AV16" s="533"/>
      <c r="AW16" s="533"/>
      <c r="AX16" s="533"/>
      <c r="AY16" s="533"/>
      <c r="AZ16" s="533"/>
      <c r="BA16" s="533"/>
      <c r="BB16" s="533"/>
      <c r="BC16" s="533"/>
      <c r="BD16" s="533"/>
      <c r="BE16" s="533"/>
      <c r="BF16" s="533"/>
      <c r="BG16" s="533"/>
      <c r="BH16" s="533"/>
      <c r="BI16" s="533"/>
      <c r="BJ16" s="533"/>
      <c r="BK16" s="533"/>
      <c r="BL16" s="533"/>
      <c r="BM16" s="533"/>
      <c r="BN16" s="533"/>
      <c r="BO16" s="533"/>
      <c r="BP16" s="533"/>
      <c r="BQ16" s="533"/>
      <c r="BR16" s="533"/>
      <c r="BS16" s="533"/>
      <c r="BT16" s="533"/>
      <c r="BU16" s="533"/>
      <c r="BV16" s="533"/>
      <c r="BW16" s="533"/>
      <c r="BX16" s="533"/>
      <c r="BY16" s="533"/>
      <c r="BZ16" s="533"/>
      <c r="CA16" s="533"/>
      <c r="CB16" s="533"/>
      <c r="CC16" s="533"/>
      <c r="CD16" s="533"/>
      <c r="CE16" s="533"/>
      <c r="CF16" s="533"/>
      <c r="CG16" s="533"/>
      <c r="CH16" s="534"/>
      <c r="CI16" s="548"/>
      <c r="CJ16" s="536"/>
      <c r="CK16" s="537"/>
      <c r="CL16" s="538"/>
      <c r="CM16" s="539"/>
      <c r="CN16" s="540"/>
      <c r="CO16" s="538"/>
      <c r="CP16" s="508"/>
      <c r="CQ16" s="393"/>
      <c r="CR16" s="393"/>
      <c r="CS16" s="393"/>
      <c r="CT16" s="393"/>
      <c r="CU16" s="393"/>
      <c r="CV16" s="393"/>
    </row>
    <row r="17" spans="1:100" ht="15" customHeight="1" outlineLevel="1">
      <c r="A17" s="508"/>
      <c r="B17" s="593"/>
      <c r="C17" s="592"/>
      <c r="D17" s="510"/>
      <c r="E17" s="511" t="s">
        <v>9</v>
      </c>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2"/>
      <c r="BM17" s="512"/>
      <c r="BN17" s="512"/>
      <c r="BO17" s="512"/>
      <c r="BP17" s="512"/>
      <c r="BQ17" s="512"/>
      <c r="BR17" s="512"/>
      <c r="BS17" s="512"/>
      <c r="BT17" s="512"/>
      <c r="BU17" s="512"/>
      <c r="BV17" s="512"/>
      <c r="BW17" s="512"/>
      <c r="BX17" s="512"/>
      <c r="BY17" s="512"/>
      <c r="BZ17" s="512"/>
      <c r="CA17" s="512"/>
      <c r="CB17" s="512"/>
      <c r="CC17" s="512"/>
      <c r="CD17" s="512"/>
      <c r="CE17" s="512"/>
      <c r="CF17" s="512"/>
      <c r="CG17" s="512"/>
      <c r="CH17" s="513"/>
      <c r="CI17" s="549"/>
      <c r="CJ17" s="512">
        <f>SUM(F17:CH17)</f>
        <v>0</v>
      </c>
      <c r="CK17" s="515"/>
      <c r="CL17" s="516" t="str">
        <f>IF(CJ17&gt;0,Fringe!I21,IF(CJ17=0,"0"))</f>
        <v>0</v>
      </c>
      <c r="CM17" s="517">
        <f>SUM(CK17*CL17)+CK17</f>
        <v>0</v>
      </c>
      <c r="CN17" s="518">
        <f>CM17*CJ17</f>
        <v>0</v>
      </c>
      <c r="CO17" s="680"/>
      <c r="CP17" s="508"/>
      <c r="CS17" s="332">
        <f>CN17</f>
        <v>0</v>
      </c>
      <c r="CT17" s="305">
        <f>CJ17</f>
        <v>0</v>
      </c>
    </row>
    <row r="18" spans="1:100" ht="15" customHeight="1" outlineLevel="1">
      <c r="A18" s="508"/>
      <c r="B18" s="595">
        <f>B17</f>
        <v>0</v>
      </c>
      <c r="C18" s="294"/>
      <c r="D18" s="294"/>
      <c r="E18" s="318" t="s">
        <v>195</v>
      </c>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0"/>
      <c r="CI18" s="410"/>
      <c r="CJ18" s="322">
        <f>SUM(F18:CI18)</f>
        <v>0</v>
      </c>
      <c r="CK18" s="319">
        <f>CK17*1.5</f>
        <v>0</v>
      </c>
      <c r="CL18" s="503" t="str">
        <f>IF(CJ18&gt;0,Fringe!I21,IF(CJ18=0,"0"))</f>
        <v>0</v>
      </c>
      <c r="CM18" s="321">
        <f t="shared" ref="CM18:CM19" si="72">SUM(CK18*CL18)+CK18</f>
        <v>0</v>
      </c>
      <c r="CN18" s="519">
        <f>CM18*CJ18</f>
        <v>0</v>
      </c>
      <c r="CO18" s="681"/>
      <c r="CP18" s="508"/>
      <c r="CQ18" s="332">
        <f>CN18</f>
        <v>0</v>
      </c>
      <c r="CR18" s="332"/>
      <c r="CS18" s="332"/>
      <c r="CU18" s="305">
        <f>CJ18</f>
        <v>0</v>
      </c>
    </row>
    <row r="19" spans="1:100" ht="15" customHeight="1" outlineLevel="1" thickBot="1">
      <c r="A19" s="508"/>
      <c r="B19" s="594">
        <f>B17</f>
        <v>0</v>
      </c>
      <c r="C19" s="520"/>
      <c r="D19" s="520"/>
      <c r="E19" s="521" t="s">
        <v>124</v>
      </c>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BB19" s="522"/>
      <c r="BC19" s="522"/>
      <c r="BD19" s="522"/>
      <c r="BE19" s="522"/>
      <c r="BF19" s="522"/>
      <c r="BG19" s="522"/>
      <c r="BH19" s="522"/>
      <c r="BI19" s="522"/>
      <c r="BJ19" s="522"/>
      <c r="BK19" s="522"/>
      <c r="BL19" s="522"/>
      <c r="BM19" s="522"/>
      <c r="BN19" s="522"/>
      <c r="BO19" s="522"/>
      <c r="BP19" s="522"/>
      <c r="BQ19" s="522"/>
      <c r="BR19" s="522"/>
      <c r="BS19" s="522"/>
      <c r="BT19" s="522"/>
      <c r="BU19" s="522"/>
      <c r="BV19" s="522"/>
      <c r="BW19" s="522"/>
      <c r="BX19" s="522"/>
      <c r="BY19" s="522"/>
      <c r="BZ19" s="522"/>
      <c r="CA19" s="522"/>
      <c r="CB19" s="522"/>
      <c r="CC19" s="522"/>
      <c r="CD19" s="522"/>
      <c r="CE19" s="522"/>
      <c r="CF19" s="522"/>
      <c r="CG19" s="522"/>
      <c r="CH19" s="523"/>
      <c r="CI19" s="550"/>
      <c r="CJ19" s="525">
        <f>SUM(F19:CI19)</f>
        <v>0</v>
      </c>
      <c r="CK19" s="526">
        <f>CK17*2</f>
        <v>0</v>
      </c>
      <c r="CL19" s="527" t="str">
        <f>IF(CJ19&gt;0,Fringe!I21,IF(CJ19=0,"0"))</f>
        <v>0</v>
      </c>
      <c r="CM19" s="528">
        <f t="shared" si="72"/>
        <v>0</v>
      </c>
      <c r="CN19" s="529">
        <f>CM19*CJ19</f>
        <v>0</v>
      </c>
      <c r="CO19" s="682"/>
      <c r="CP19" s="508"/>
      <c r="CR19" s="332">
        <f>CN19</f>
        <v>0</v>
      </c>
      <c r="CS19" s="332"/>
      <c r="CV19" s="305">
        <f>CJ19</f>
        <v>0</v>
      </c>
    </row>
    <row r="20" spans="1:100" ht="6" customHeight="1" outlineLevel="1" thickBot="1">
      <c r="A20" s="508"/>
      <c r="B20" s="530"/>
      <c r="C20" s="530"/>
      <c r="D20" s="531"/>
      <c r="E20" s="532"/>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533"/>
      <c r="AW20" s="533"/>
      <c r="AX20" s="533"/>
      <c r="AY20" s="533"/>
      <c r="AZ20" s="533"/>
      <c r="BA20" s="533"/>
      <c r="BB20" s="533"/>
      <c r="BC20" s="533"/>
      <c r="BD20" s="533"/>
      <c r="BE20" s="533"/>
      <c r="BF20" s="533"/>
      <c r="BG20" s="533"/>
      <c r="BH20" s="533"/>
      <c r="BI20" s="533"/>
      <c r="BJ20" s="533"/>
      <c r="BK20" s="533"/>
      <c r="BL20" s="533"/>
      <c r="BM20" s="533"/>
      <c r="BN20" s="533"/>
      <c r="BO20" s="533"/>
      <c r="BP20" s="533"/>
      <c r="BQ20" s="533"/>
      <c r="BR20" s="533"/>
      <c r="BS20" s="533"/>
      <c r="BT20" s="533"/>
      <c r="BU20" s="533"/>
      <c r="BV20" s="533"/>
      <c r="BW20" s="533"/>
      <c r="BX20" s="533"/>
      <c r="BY20" s="533"/>
      <c r="BZ20" s="533"/>
      <c r="CA20" s="533"/>
      <c r="CB20" s="533"/>
      <c r="CC20" s="533"/>
      <c r="CD20" s="533"/>
      <c r="CE20" s="533"/>
      <c r="CF20" s="533"/>
      <c r="CG20" s="533"/>
      <c r="CH20" s="534"/>
      <c r="CI20" s="548"/>
      <c r="CJ20" s="536"/>
      <c r="CK20" s="537"/>
      <c r="CL20" s="538"/>
      <c r="CM20" s="539"/>
      <c r="CN20" s="540"/>
      <c r="CO20" s="538"/>
      <c r="CP20" s="508"/>
      <c r="CQ20" s="393"/>
      <c r="CR20" s="393"/>
      <c r="CS20" s="393"/>
      <c r="CT20" s="393"/>
      <c r="CU20" s="393"/>
      <c r="CV20" s="393"/>
    </row>
    <row r="21" spans="1:100" ht="15" customHeight="1" outlineLevel="1">
      <c r="A21" s="508"/>
      <c r="B21" s="593"/>
      <c r="C21" s="592"/>
      <c r="D21" s="510"/>
      <c r="E21" s="511" t="s">
        <v>9</v>
      </c>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2"/>
      <c r="AV21" s="512"/>
      <c r="AW21" s="512"/>
      <c r="AX21" s="512"/>
      <c r="AY21" s="512"/>
      <c r="AZ21" s="512"/>
      <c r="BA21" s="512"/>
      <c r="BB21" s="512"/>
      <c r="BC21" s="512"/>
      <c r="BD21" s="512"/>
      <c r="BE21" s="512"/>
      <c r="BF21" s="512"/>
      <c r="BG21" s="512"/>
      <c r="BH21" s="512"/>
      <c r="BI21" s="512"/>
      <c r="BJ21" s="512"/>
      <c r="BK21" s="512"/>
      <c r="BL21" s="512"/>
      <c r="BM21" s="512"/>
      <c r="BN21" s="512"/>
      <c r="BO21" s="512"/>
      <c r="BP21" s="512"/>
      <c r="BQ21" s="512"/>
      <c r="BR21" s="512"/>
      <c r="BS21" s="512"/>
      <c r="BT21" s="512"/>
      <c r="BU21" s="512"/>
      <c r="BV21" s="512"/>
      <c r="BW21" s="512"/>
      <c r="BX21" s="512"/>
      <c r="BY21" s="512"/>
      <c r="BZ21" s="512"/>
      <c r="CA21" s="512"/>
      <c r="CB21" s="512"/>
      <c r="CC21" s="512"/>
      <c r="CD21" s="512"/>
      <c r="CE21" s="512"/>
      <c r="CF21" s="512"/>
      <c r="CG21" s="512"/>
      <c r="CH21" s="513"/>
      <c r="CI21" s="549"/>
      <c r="CJ21" s="512">
        <f>SUM(F21:CH21)</f>
        <v>0</v>
      </c>
      <c r="CK21" s="515"/>
      <c r="CL21" s="516" t="str">
        <f>IF(CJ21&gt;0,Fringe!I21,IF(CJ21=0,"0"))</f>
        <v>0</v>
      </c>
      <c r="CM21" s="517">
        <f>SUM(CK21*CL21)+CK21</f>
        <v>0</v>
      </c>
      <c r="CN21" s="518">
        <f>CM21*CJ21</f>
        <v>0</v>
      </c>
      <c r="CO21" s="680"/>
      <c r="CP21" s="508"/>
      <c r="CS21" s="332">
        <f>CN21</f>
        <v>0</v>
      </c>
      <c r="CT21" s="305">
        <f>CJ21</f>
        <v>0</v>
      </c>
    </row>
    <row r="22" spans="1:100" ht="15" customHeight="1" outlineLevel="1">
      <c r="A22" s="508"/>
      <c r="B22" s="595">
        <f>B21</f>
        <v>0</v>
      </c>
      <c r="C22" s="294"/>
      <c r="D22" s="294"/>
      <c r="E22" s="318" t="s">
        <v>195</v>
      </c>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0"/>
      <c r="CI22" s="410"/>
      <c r="CJ22" s="322">
        <f>SUM(F22:CI22)</f>
        <v>0</v>
      </c>
      <c r="CK22" s="319">
        <f>CK21*1.5</f>
        <v>0</v>
      </c>
      <c r="CL22" s="503" t="str">
        <f>IF(CJ22&gt;0,Fringe!I21,IF(CJ22=0,"0"))</f>
        <v>0</v>
      </c>
      <c r="CM22" s="321">
        <f t="shared" ref="CM22:CM23" si="73">SUM(CK22*CL22)+CK22</f>
        <v>0</v>
      </c>
      <c r="CN22" s="519">
        <f>CM22*CJ22</f>
        <v>0</v>
      </c>
      <c r="CO22" s="681"/>
      <c r="CP22" s="508"/>
      <c r="CQ22" s="332">
        <f>CN22</f>
        <v>0</v>
      </c>
      <c r="CR22" s="332"/>
      <c r="CS22" s="332"/>
      <c r="CU22" s="305">
        <f>CJ22</f>
        <v>0</v>
      </c>
    </row>
    <row r="23" spans="1:100" ht="15" customHeight="1" outlineLevel="1" thickBot="1">
      <c r="A23" s="508"/>
      <c r="B23" s="594">
        <f>B21</f>
        <v>0</v>
      </c>
      <c r="C23" s="520"/>
      <c r="D23" s="520"/>
      <c r="E23" s="521" t="s">
        <v>124</v>
      </c>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522"/>
      <c r="BH23" s="522"/>
      <c r="BI23" s="522"/>
      <c r="BJ23" s="522"/>
      <c r="BK23" s="522"/>
      <c r="BL23" s="522"/>
      <c r="BM23" s="522"/>
      <c r="BN23" s="522"/>
      <c r="BO23" s="522"/>
      <c r="BP23" s="522"/>
      <c r="BQ23" s="522"/>
      <c r="BR23" s="522"/>
      <c r="BS23" s="522"/>
      <c r="BT23" s="522"/>
      <c r="BU23" s="522"/>
      <c r="BV23" s="522"/>
      <c r="BW23" s="522"/>
      <c r="BX23" s="522"/>
      <c r="BY23" s="522"/>
      <c r="BZ23" s="522"/>
      <c r="CA23" s="522"/>
      <c r="CB23" s="522"/>
      <c r="CC23" s="522"/>
      <c r="CD23" s="522"/>
      <c r="CE23" s="522"/>
      <c r="CF23" s="522"/>
      <c r="CG23" s="522"/>
      <c r="CH23" s="523"/>
      <c r="CI23" s="550"/>
      <c r="CJ23" s="525">
        <f>SUM(F23:CI23)</f>
        <v>0</v>
      </c>
      <c r="CK23" s="526">
        <f>CK21*2</f>
        <v>0</v>
      </c>
      <c r="CL23" s="527" t="str">
        <f>IF(CJ23&gt;0,Fringe!I21,IF(CJ23=0,"0"))</f>
        <v>0</v>
      </c>
      <c r="CM23" s="528">
        <f t="shared" si="73"/>
        <v>0</v>
      </c>
      <c r="CN23" s="529">
        <f>CM23*CJ23</f>
        <v>0</v>
      </c>
      <c r="CO23" s="682"/>
      <c r="CP23" s="508"/>
      <c r="CR23" s="332">
        <f>CN23</f>
        <v>0</v>
      </c>
      <c r="CS23" s="332"/>
      <c r="CV23" s="305">
        <f>CJ23</f>
        <v>0</v>
      </c>
    </row>
    <row r="24" spans="1:100" ht="6" customHeight="1" outlineLevel="1" thickBot="1">
      <c r="A24" s="508"/>
      <c r="B24" s="530"/>
      <c r="C24" s="530"/>
      <c r="D24" s="531"/>
      <c r="E24" s="532"/>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533"/>
      <c r="BN24" s="533"/>
      <c r="BO24" s="533"/>
      <c r="BP24" s="533"/>
      <c r="BQ24" s="533"/>
      <c r="BR24" s="533"/>
      <c r="BS24" s="533"/>
      <c r="BT24" s="533"/>
      <c r="BU24" s="533"/>
      <c r="BV24" s="533"/>
      <c r="BW24" s="533"/>
      <c r="BX24" s="533"/>
      <c r="BY24" s="533"/>
      <c r="BZ24" s="533"/>
      <c r="CA24" s="533"/>
      <c r="CB24" s="533"/>
      <c r="CC24" s="533"/>
      <c r="CD24" s="533"/>
      <c r="CE24" s="533"/>
      <c r="CF24" s="533"/>
      <c r="CG24" s="533"/>
      <c r="CH24" s="534"/>
      <c r="CI24" s="548"/>
      <c r="CJ24" s="536"/>
      <c r="CK24" s="537"/>
      <c r="CL24" s="538"/>
      <c r="CM24" s="539"/>
      <c r="CN24" s="540"/>
      <c r="CO24" s="538"/>
      <c r="CP24" s="508"/>
      <c r="CQ24" s="393"/>
      <c r="CR24" s="393"/>
      <c r="CS24" s="393"/>
      <c r="CT24" s="393"/>
      <c r="CU24" s="393"/>
      <c r="CV24" s="393"/>
    </row>
    <row r="25" spans="1:100" ht="15" customHeight="1" outlineLevel="1">
      <c r="A25" s="508"/>
      <c r="B25" s="593"/>
      <c r="C25" s="592"/>
      <c r="D25" s="510"/>
      <c r="E25" s="511" t="s">
        <v>9</v>
      </c>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c r="BU25" s="512"/>
      <c r="BV25" s="512"/>
      <c r="BW25" s="512"/>
      <c r="BX25" s="512"/>
      <c r="BY25" s="512"/>
      <c r="BZ25" s="512"/>
      <c r="CA25" s="512"/>
      <c r="CB25" s="512"/>
      <c r="CC25" s="512"/>
      <c r="CD25" s="512"/>
      <c r="CE25" s="512"/>
      <c r="CF25" s="512"/>
      <c r="CG25" s="512"/>
      <c r="CH25" s="513"/>
      <c r="CI25" s="549"/>
      <c r="CJ25" s="512">
        <f>SUM(F25:CH25)</f>
        <v>0</v>
      </c>
      <c r="CK25" s="515"/>
      <c r="CL25" s="516" t="str">
        <f>IF(CJ25&gt;0,Fringe!I21,IF(CJ25=0,"0"))</f>
        <v>0</v>
      </c>
      <c r="CM25" s="517">
        <f>SUM(CK25*CL25)+CK25</f>
        <v>0</v>
      </c>
      <c r="CN25" s="518">
        <f>CM25*CJ25</f>
        <v>0</v>
      </c>
      <c r="CO25" s="680"/>
      <c r="CP25" s="508"/>
      <c r="CS25" s="332">
        <f>CN25</f>
        <v>0</v>
      </c>
      <c r="CT25" s="305">
        <f>CJ25</f>
        <v>0</v>
      </c>
    </row>
    <row r="26" spans="1:100" ht="15" customHeight="1" outlineLevel="1">
      <c r="A26" s="508"/>
      <c r="B26" s="595">
        <f>B25</f>
        <v>0</v>
      </c>
      <c r="C26" s="294"/>
      <c r="D26" s="294"/>
      <c r="E26" s="318" t="s">
        <v>195</v>
      </c>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0"/>
      <c r="CI26" s="410"/>
      <c r="CJ26" s="322">
        <f>SUM(F26:CI26)</f>
        <v>0</v>
      </c>
      <c r="CK26" s="319">
        <f>CK25*1.5</f>
        <v>0</v>
      </c>
      <c r="CL26" s="503" t="str">
        <f>IF(CJ26&gt;0,Fringe!I21,IF(CJ26=0,"0"))</f>
        <v>0</v>
      </c>
      <c r="CM26" s="321">
        <f t="shared" ref="CM26:CM27" si="74">SUM(CK26*CL26)+CK26</f>
        <v>0</v>
      </c>
      <c r="CN26" s="519">
        <f>CM26*CJ26</f>
        <v>0</v>
      </c>
      <c r="CO26" s="681"/>
      <c r="CP26" s="508"/>
      <c r="CQ26" s="332">
        <f>CN26</f>
        <v>0</v>
      </c>
      <c r="CR26" s="332"/>
      <c r="CS26" s="332"/>
      <c r="CU26" s="305">
        <f>CJ26</f>
        <v>0</v>
      </c>
    </row>
    <row r="27" spans="1:100" ht="15" customHeight="1" outlineLevel="1" thickBot="1">
      <c r="A27" s="508"/>
      <c r="B27" s="594">
        <f>B25</f>
        <v>0</v>
      </c>
      <c r="C27" s="520"/>
      <c r="D27" s="520"/>
      <c r="E27" s="521" t="s">
        <v>124</v>
      </c>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2"/>
      <c r="BI27" s="522"/>
      <c r="BJ27" s="522"/>
      <c r="BK27" s="522"/>
      <c r="BL27" s="522"/>
      <c r="BM27" s="522"/>
      <c r="BN27" s="522"/>
      <c r="BO27" s="522"/>
      <c r="BP27" s="522"/>
      <c r="BQ27" s="522"/>
      <c r="BR27" s="522"/>
      <c r="BS27" s="522"/>
      <c r="BT27" s="522"/>
      <c r="BU27" s="522"/>
      <c r="BV27" s="522"/>
      <c r="BW27" s="522"/>
      <c r="BX27" s="522"/>
      <c r="BY27" s="522"/>
      <c r="BZ27" s="522"/>
      <c r="CA27" s="522"/>
      <c r="CB27" s="522"/>
      <c r="CC27" s="522"/>
      <c r="CD27" s="522"/>
      <c r="CE27" s="522"/>
      <c r="CF27" s="522"/>
      <c r="CG27" s="522"/>
      <c r="CH27" s="523"/>
      <c r="CI27" s="550"/>
      <c r="CJ27" s="525">
        <f>SUM(F27:CI27)</f>
        <v>0</v>
      </c>
      <c r="CK27" s="526">
        <f>CK25*2</f>
        <v>0</v>
      </c>
      <c r="CL27" s="527" t="str">
        <f>IF(CJ27&gt;0,Fringe!I21,IF(CJ27=0,"0"))</f>
        <v>0</v>
      </c>
      <c r="CM27" s="528">
        <f t="shared" si="74"/>
        <v>0</v>
      </c>
      <c r="CN27" s="529">
        <f>CM27*CJ27</f>
        <v>0</v>
      </c>
      <c r="CO27" s="682"/>
      <c r="CP27" s="508"/>
      <c r="CR27" s="332">
        <f>CN27</f>
        <v>0</v>
      </c>
      <c r="CS27" s="332"/>
      <c r="CV27" s="305">
        <f>CJ27</f>
        <v>0</v>
      </c>
    </row>
    <row r="28" spans="1:100" ht="6" customHeight="1" outlineLevel="1" thickBot="1">
      <c r="A28" s="508"/>
      <c r="B28" s="530"/>
      <c r="C28" s="530"/>
      <c r="D28" s="531"/>
      <c r="E28" s="532"/>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33"/>
      <c r="AZ28" s="533"/>
      <c r="BA28" s="533"/>
      <c r="BB28" s="533"/>
      <c r="BC28" s="533"/>
      <c r="BD28" s="533"/>
      <c r="BE28" s="533"/>
      <c r="BF28" s="533"/>
      <c r="BG28" s="533"/>
      <c r="BH28" s="533"/>
      <c r="BI28" s="533"/>
      <c r="BJ28" s="533"/>
      <c r="BK28" s="533"/>
      <c r="BL28" s="533"/>
      <c r="BM28" s="533"/>
      <c r="BN28" s="533"/>
      <c r="BO28" s="533"/>
      <c r="BP28" s="533"/>
      <c r="BQ28" s="533"/>
      <c r="BR28" s="533"/>
      <c r="BS28" s="533"/>
      <c r="BT28" s="533"/>
      <c r="BU28" s="533"/>
      <c r="BV28" s="533"/>
      <c r="BW28" s="533"/>
      <c r="BX28" s="533"/>
      <c r="BY28" s="533"/>
      <c r="BZ28" s="533"/>
      <c r="CA28" s="533"/>
      <c r="CB28" s="533"/>
      <c r="CC28" s="533"/>
      <c r="CD28" s="533"/>
      <c r="CE28" s="533"/>
      <c r="CF28" s="533"/>
      <c r="CG28" s="533"/>
      <c r="CH28" s="534"/>
      <c r="CI28" s="548"/>
      <c r="CJ28" s="536"/>
      <c r="CK28" s="537"/>
      <c r="CL28" s="538"/>
      <c r="CM28" s="539"/>
      <c r="CN28" s="540"/>
      <c r="CO28" s="538"/>
      <c r="CP28" s="508"/>
      <c r="CQ28" s="393"/>
      <c r="CR28" s="393"/>
      <c r="CS28" s="393"/>
      <c r="CT28" s="393"/>
      <c r="CU28" s="393"/>
      <c r="CV28" s="393"/>
    </row>
    <row r="29" spans="1:100" ht="15" customHeight="1" outlineLevel="1">
      <c r="A29" s="508"/>
      <c r="B29" s="593"/>
      <c r="C29" s="592"/>
      <c r="D29" s="510"/>
      <c r="E29" s="511" t="s">
        <v>9</v>
      </c>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c r="AT29" s="512"/>
      <c r="AU29" s="512"/>
      <c r="AV29" s="512"/>
      <c r="AW29" s="512"/>
      <c r="AX29" s="512"/>
      <c r="AY29" s="512"/>
      <c r="AZ29" s="512"/>
      <c r="BA29" s="512"/>
      <c r="BB29" s="512"/>
      <c r="BC29" s="512"/>
      <c r="BD29" s="512"/>
      <c r="BE29" s="512"/>
      <c r="BF29" s="512"/>
      <c r="BG29" s="512"/>
      <c r="BH29" s="512"/>
      <c r="BI29" s="512"/>
      <c r="BJ29" s="512"/>
      <c r="BK29" s="512"/>
      <c r="BL29" s="512"/>
      <c r="BM29" s="512"/>
      <c r="BN29" s="512"/>
      <c r="BO29" s="512"/>
      <c r="BP29" s="512"/>
      <c r="BQ29" s="512"/>
      <c r="BR29" s="512"/>
      <c r="BS29" s="512"/>
      <c r="BT29" s="512"/>
      <c r="BU29" s="512"/>
      <c r="BV29" s="512"/>
      <c r="BW29" s="512"/>
      <c r="BX29" s="512"/>
      <c r="BY29" s="512"/>
      <c r="BZ29" s="512"/>
      <c r="CA29" s="512"/>
      <c r="CB29" s="512"/>
      <c r="CC29" s="512"/>
      <c r="CD29" s="512"/>
      <c r="CE29" s="512"/>
      <c r="CF29" s="512"/>
      <c r="CG29" s="512"/>
      <c r="CH29" s="513"/>
      <c r="CI29" s="549"/>
      <c r="CJ29" s="512">
        <f>SUM(F29:CH29)</f>
        <v>0</v>
      </c>
      <c r="CK29" s="515"/>
      <c r="CL29" s="516" t="str">
        <f>IF(CJ29&gt;0,Fringe!I21,IF(CJ29=0,"0"))</f>
        <v>0</v>
      </c>
      <c r="CM29" s="517">
        <f>SUM(CK29*CL29)+CK29</f>
        <v>0</v>
      </c>
      <c r="CN29" s="518">
        <f>CM29*CJ29</f>
        <v>0</v>
      </c>
      <c r="CO29" s="680"/>
      <c r="CP29" s="508"/>
      <c r="CS29" s="332">
        <f>CN29</f>
        <v>0</v>
      </c>
      <c r="CT29" s="305">
        <f>CJ29</f>
        <v>0</v>
      </c>
    </row>
    <row r="30" spans="1:100" ht="15" customHeight="1" outlineLevel="1">
      <c r="A30" s="508"/>
      <c r="B30" s="595">
        <f>B29</f>
        <v>0</v>
      </c>
      <c r="C30" s="294"/>
      <c r="D30" s="294"/>
      <c r="E30" s="318" t="s">
        <v>195</v>
      </c>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0"/>
      <c r="CI30" s="410"/>
      <c r="CJ30" s="322">
        <f>SUM(F30:CI30)</f>
        <v>0</v>
      </c>
      <c r="CK30" s="319">
        <f>CK29*1.5</f>
        <v>0</v>
      </c>
      <c r="CL30" s="503" t="str">
        <f>IF(CJ30&gt;0,Fringe!I21,IF(CJ30=0,"0"))</f>
        <v>0</v>
      </c>
      <c r="CM30" s="321">
        <f t="shared" ref="CM30:CM31" si="75">SUM(CK30*CL30)+CK30</f>
        <v>0</v>
      </c>
      <c r="CN30" s="519">
        <f>CM30*CJ30</f>
        <v>0</v>
      </c>
      <c r="CO30" s="681"/>
      <c r="CP30" s="508"/>
      <c r="CQ30" s="332">
        <f>CN30</f>
        <v>0</v>
      </c>
      <c r="CR30" s="332"/>
      <c r="CS30" s="332"/>
      <c r="CU30" s="305">
        <f>CJ30</f>
        <v>0</v>
      </c>
    </row>
    <row r="31" spans="1:100" ht="15" customHeight="1" outlineLevel="1" thickBot="1">
      <c r="A31" s="508"/>
      <c r="B31" s="594">
        <f>B29</f>
        <v>0</v>
      </c>
      <c r="C31" s="520"/>
      <c r="D31" s="520"/>
      <c r="E31" s="521" t="s">
        <v>124</v>
      </c>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522"/>
      <c r="AV31" s="522"/>
      <c r="AW31" s="522"/>
      <c r="AX31" s="522"/>
      <c r="AY31" s="522"/>
      <c r="AZ31" s="522"/>
      <c r="BA31" s="522"/>
      <c r="BB31" s="522"/>
      <c r="BC31" s="522"/>
      <c r="BD31" s="522"/>
      <c r="BE31" s="522"/>
      <c r="BF31" s="522"/>
      <c r="BG31" s="522"/>
      <c r="BH31" s="522"/>
      <c r="BI31" s="522"/>
      <c r="BJ31" s="522"/>
      <c r="BK31" s="522"/>
      <c r="BL31" s="522"/>
      <c r="BM31" s="522"/>
      <c r="BN31" s="522"/>
      <c r="BO31" s="522"/>
      <c r="BP31" s="522"/>
      <c r="BQ31" s="522"/>
      <c r="BR31" s="522"/>
      <c r="BS31" s="522"/>
      <c r="BT31" s="522"/>
      <c r="BU31" s="522"/>
      <c r="BV31" s="522"/>
      <c r="BW31" s="522"/>
      <c r="BX31" s="522"/>
      <c r="BY31" s="522"/>
      <c r="BZ31" s="522"/>
      <c r="CA31" s="522"/>
      <c r="CB31" s="522"/>
      <c r="CC31" s="522"/>
      <c r="CD31" s="522"/>
      <c r="CE31" s="522"/>
      <c r="CF31" s="522"/>
      <c r="CG31" s="522"/>
      <c r="CH31" s="523"/>
      <c r="CI31" s="550"/>
      <c r="CJ31" s="525">
        <f>SUM(F31:CI31)</f>
        <v>0</v>
      </c>
      <c r="CK31" s="526">
        <f>CK29*2</f>
        <v>0</v>
      </c>
      <c r="CL31" s="527" t="str">
        <f>IF(CJ31&gt;0,Fringe!I21,IF(CJ31=0,"0"))</f>
        <v>0</v>
      </c>
      <c r="CM31" s="528">
        <f t="shared" si="75"/>
        <v>0</v>
      </c>
      <c r="CN31" s="529">
        <f>CM31*CJ31</f>
        <v>0</v>
      </c>
      <c r="CO31" s="682"/>
      <c r="CP31" s="508"/>
      <c r="CR31" s="332">
        <f>CN31</f>
        <v>0</v>
      </c>
      <c r="CS31" s="332"/>
      <c r="CV31" s="305">
        <f>CJ31</f>
        <v>0</v>
      </c>
    </row>
    <row r="32" spans="1:100" ht="6" customHeight="1" outlineLevel="1" thickBot="1">
      <c r="A32" s="508"/>
      <c r="B32" s="530"/>
      <c r="C32" s="530"/>
      <c r="D32" s="531"/>
      <c r="E32" s="532"/>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c r="BE32" s="533"/>
      <c r="BF32" s="533"/>
      <c r="BG32" s="533"/>
      <c r="BH32" s="533"/>
      <c r="BI32" s="533"/>
      <c r="BJ32" s="533"/>
      <c r="BK32" s="533"/>
      <c r="BL32" s="533"/>
      <c r="BM32" s="533"/>
      <c r="BN32" s="533"/>
      <c r="BO32" s="533"/>
      <c r="BP32" s="533"/>
      <c r="BQ32" s="533"/>
      <c r="BR32" s="533"/>
      <c r="BS32" s="533"/>
      <c r="BT32" s="533"/>
      <c r="BU32" s="533"/>
      <c r="BV32" s="533"/>
      <c r="BW32" s="533"/>
      <c r="BX32" s="533"/>
      <c r="BY32" s="533"/>
      <c r="BZ32" s="533"/>
      <c r="CA32" s="533"/>
      <c r="CB32" s="533"/>
      <c r="CC32" s="533"/>
      <c r="CD32" s="533"/>
      <c r="CE32" s="533"/>
      <c r="CF32" s="533"/>
      <c r="CG32" s="533"/>
      <c r="CH32" s="534"/>
      <c r="CI32" s="548"/>
      <c r="CJ32" s="536"/>
      <c r="CK32" s="537"/>
      <c r="CL32" s="538"/>
      <c r="CM32" s="539"/>
      <c r="CN32" s="540"/>
      <c r="CO32" s="538"/>
      <c r="CP32" s="508"/>
      <c r="CQ32" s="393"/>
      <c r="CR32" s="393"/>
      <c r="CS32" s="393"/>
      <c r="CT32" s="393"/>
      <c r="CU32" s="393"/>
      <c r="CV32" s="393"/>
    </row>
    <row r="33" spans="1:100" ht="15" customHeight="1" outlineLevel="1">
      <c r="A33" s="508"/>
      <c r="B33" s="593"/>
      <c r="C33" s="592"/>
      <c r="D33" s="510"/>
      <c r="E33" s="511" t="s">
        <v>9</v>
      </c>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2"/>
      <c r="BH33" s="512"/>
      <c r="BI33" s="512"/>
      <c r="BJ33" s="512"/>
      <c r="BK33" s="512"/>
      <c r="BL33" s="512"/>
      <c r="BM33" s="512"/>
      <c r="BN33" s="512"/>
      <c r="BO33" s="512"/>
      <c r="BP33" s="512"/>
      <c r="BQ33" s="512"/>
      <c r="BR33" s="512"/>
      <c r="BS33" s="512"/>
      <c r="BT33" s="512"/>
      <c r="BU33" s="512"/>
      <c r="BV33" s="512"/>
      <c r="BW33" s="512"/>
      <c r="BX33" s="512"/>
      <c r="BY33" s="512"/>
      <c r="BZ33" s="512"/>
      <c r="CA33" s="512"/>
      <c r="CB33" s="512"/>
      <c r="CC33" s="512"/>
      <c r="CD33" s="512"/>
      <c r="CE33" s="512"/>
      <c r="CF33" s="512"/>
      <c r="CG33" s="512"/>
      <c r="CH33" s="513"/>
      <c r="CI33" s="549"/>
      <c r="CJ33" s="512">
        <f>SUM(F33:CH33)</f>
        <v>0</v>
      </c>
      <c r="CK33" s="515"/>
      <c r="CL33" s="516" t="str">
        <f>IF(CJ33&gt;0,Fringe!I21,IF(CJ33=0,"0"))</f>
        <v>0</v>
      </c>
      <c r="CM33" s="517">
        <f>SUM(CK33*CL33)+CK33</f>
        <v>0</v>
      </c>
      <c r="CN33" s="518">
        <f>CM33*CJ33</f>
        <v>0</v>
      </c>
      <c r="CO33" s="680"/>
      <c r="CP33" s="508"/>
      <c r="CS33" s="332">
        <f>CN33</f>
        <v>0</v>
      </c>
      <c r="CT33" s="305">
        <f>CJ33</f>
        <v>0</v>
      </c>
    </row>
    <row r="34" spans="1:100" ht="15" customHeight="1" outlineLevel="1">
      <c r="A34" s="508"/>
      <c r="B34" s="595">
        <f>B33</f>
        <v>0</v>
      </c>
      <c r="C34" s="294"/>
      <c r="D34" s="294"/>
      <c r="E34" s="318" t="s">
        <v>195</v>
      </c>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0"/>
      <c r="CI34" s="410"/>
      <c r="CJ34" s="322">
        <f>SUM(F34:CI34)</f>
        <v>0</v>
      </c>
      <c r="CK34" s="319">
        <f>CK33*1.5</f>
        <v>0</v>
      </c>
      <c r="CL34" s="503" t="str">
        <f>IF(CJ34&gt;0,Fringe!I21,IF(CJ34=0,"0"))</f>
        <v>0</v>
      </c>
      <c r="CM34" s="321">
        <f t="shared" ref="CM34:CM35" si="76">SUM(CK34*CL34)+CK34</f>
        <v>0</v>
      </c>
      <c r="CN34" s="519">
        <f>CM34*CJ34</f>
        <v>0</v>
      </c>
      <c r="CO34" s="681"/>
      <c r="CP34" s="508"/>
      <c r="CQ34" s="332">
        <f>CN34</f>
        <v>0</v>
      </c>
      <c r="CR34" s="332"/>
      <c r="CS34" s="332"/>
      <c r="CU34" s="305">
        <f>CJ34</f>
        <v>0</v>
      </c>
    </row>
    <row r="35" spans="1:100" ht="15" customHeight="1" outlineLevel="1" thickBot="1">
      <c r="A35" s="508"/>
      <c r="B35" s="594">
        <f>B33</f>
        <v>0</v>
      </c>
      <c r="C35" s="520"/>
      <c r="D35" s="520"/>
      <c r="E35" s="521" t="s">
        <v>124</v>
      </c>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2"/>
      <c r="AY35" s="522"/>
      <c r="AZ35" s="522"/>
      <c r="BA35" s="522"/>
      <c r="BB35" s="522"/>
      <c r="BC35" s="522"/>
      <c r="BD35" s="522"/>
      <c r="BE35" s="522"/>
      <c r="BF35" s="522"/>
      <c r="BG35" s="522"/>
      <c r="BH35" s="522"/>
      <c r="BI35" s="522"/>
      <c r="BJ35" s="522"/>
      <c r="BK35" s="522"/>
      <c r="BL35" s="522"/>
      <c r="BM35" s="522"/>
      <c r="BN35" s="522"/>
      <c r="BO35" s="522"/>
      <c r="BP35" s="522"/>
      <c r="BQ35" s="522"/>
      <c r="BR35" s="522"/>
      <c r="BS35" s="522"/>
      <c r="BT35" s="522"/>
      <c r="BU35" s="522"/>
      <c r="BV35" s="522"/>
      <c r="BW35" s="522"/>
      <c r="BX35" s="522"/>
      <c r="BY35" s="522"/>
      <c r="BZ35" s="522"/>
      <c r="CA35" s="522"/>
      <c r="CB35" s="522"/>
      <c r="CC35" s="522"/>
      <c r="CD35" s="522"/>
      <c r="CE35" s="522"/>
      <c r="CF35" s="522"/>
      <c r="CG35" s="522"/>
      <c r="CH35" s="523"/>
      <c r="CI35" s="550"/>
      <c r="CJ35" s="525">
        <f>SUM(F35:CI35)</f>
        <v>0</v>
      </c>
      <c r="CK35" s="526">
        <f>CK33*2</f>
        <v>0</v>
      </c>
      <c r="CL35" s="527" t="str">
        <f>IF(CJ35&gt;0,Fringe!I21,IF(CJ35=0,"0"))</f>
        <v>0</v>
      </c>
      <c r="CM35" s="528">
        <f t="shared" si="76"/>
        <v>0</v>
      </c>
      <c r="CN35" s="529">
        <f>CM35*CJ35</f>
        <v>0</v>
      </c>
      <c r="CO35" s="682"/>
      <c r="CP35" s="508"/>
      <c r="CR35" s="332">
        <f>CN35</f>
        <v>0</v>
      </c>
      <c r="CS35" s="332"/>
      <c r="CV35" s="305">
        <f>CJ35</f>
        <v>0</v>
      </c>
    </row>
    <row r="36" spans="1:100" ht="6" customHeight="1" outlineLevel="1" thickBot="1">
      <c r="A36" s="508"/>
      <c r="B36" s="530"/>
      <c r="C36" s="530"/>
      <c r="D36" s="531"/>
      <c r="E36" s="532"/>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c r="CA36" s="533"/>
      <c r="CB36" s="533"/>
      <c r="CC36" s="533"/>
      <c r="CD36" s="533"/>
      <c r="CE36" s="533"/>
      <c r="CF36" s="533"/>
      <c r="CG36" s="533"/>
      <c r="CH36" s="534"/>
      <c r="CI36" s="548"/>
      <c r="CJ36" s="536"/>
      <c r="CK36" s="537"/>
      <c r="CL36" s="538"/>
      <c r="CM36" s="539"/>
      <c r="CN36" s="540"/>
      <c r="CO36" s="538"/>
      <c r="CP36" s="508"/>
      <c r="CQ36" s="393"/>
      <c r="CR36" s="393"/>
      <c r="CS36" s="393"/>
      <c r="CT36" s="393"/>
      <c r="CU36" s="393"/>
      <c r="CV36" s="393"/>
    </row>
    <row r="37" spans="1:100" ht="15" customHeight="1" outlineLevel="1">
      <c r="A37" s="508"/>
      <c r="B37" s="593"/>
      <c r="C37" s="592"/>
      <c r="D37" s="510"/>
      <c r="E37" s="511" t="s">
        <v>9</v>
      </c>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12"/>
      <c r="AV37" s="512"/>
      <c r="AW37" s="512"/>
      <c r="AX37" s="512"/>
      <c r="AY37" s="512"/>
      <c r="AZ37" s="512"/>
      <c r="BA37" s="512"/>
      <c r="BB37" s="512"/>
      <c r="BC37" s="512"/>
      <c r="BD37" s="512"/>
      <c r="BE37" s="512"/>
      <c r="BF37" s="512"/>
      <c r="BG37" s="512"/>
      <c r="BH37" s="512"/>
      <c r="BI37" s="512"/>
      <c r="BJ37" s="512"/>
      <c r="BK37" s="512"/>
      <c r="BL37" s="512"/>
      <c r="BM37" s="512"/>
      <c r="BN37" s="512"/>
      <c r="BO37" s="512"/>
      <c r="BP37" s="512"/>
      <c r="BQ37" s="512"/>
      <c r="BR37" s="512"/>
      <c r="BS37" s="512"/>
      <c r="BT37" s="512"/>
      <c r="BU37" s="512"/>
      <c r="BV37" s="512"/>
      <c r="BW37" s="512"/>
      <c r="BX37" s="512"/>
      <c r="BY37" s="512"/>
      <c r="BZ37" s="512"/>
      <c r="CA37" s="512"/>
      <c r="CB37" s="512"/>
      <c r="CC37" s="512"/>
      <c r="CD37" s="512"/>
      <c r="CE37" s="512"/>
      <c r="CF37" s="512"/>
      <c r="CG37" s="512"/>
      <c r="CH37" s="513"/>
      <c r="CI37" s="549"/>
      <c r="CJ37" s="512">
        <f>SUM(F37:CH37)</f>
        <v>0</v>
      </c>
      <c r="CK37" s="515"/>
      <c r="CL37" s="516" t="str">
        <f>IF(CJ37&gt;0,Fringe!I21,IF(CJ37=0,"0"))</f>
        <v>0</v>
      </c>
      <c r="CM37" s="517">
        <f>SUM(CK37*CL37)+CK37</f>
        <v>0</v>
      </c>
      <c r="CN37" s="518">
        <f>CM37*CJ37</f>
        <v>0</v>
      </c>
      <c r="CO37" s="680"/>
      <c r="CP37" s="508"/>
      <c r="CS37" s="332">
        <f>CN37</f>
        <v>0</v>
      </c>
      <c r="CT37" s="305">
        <f>CJ37</f>
        <v>0</v>
      </c>
    </row>
    <row r="38" spans="1:100" ht="15" customHeight="1" outlineLevel="1">
      <c r="A38" s="508"/>
      <c r="B38" s="595">
        <f>B37</f>
        <v>0</v>
      </c>
      <c r="C38" s="294"/>
      <c r="D38" s="294"/>
      <c r="E38" s="318" t="s">
        <v>195</v>
      </c>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0"/>
      <c r="CI38" s="410"/>
      <c r="CJ38" s="322">
        <f>SUM(F38:CI38)</f>
        <v>0</v>
      </c>
      <c r="CK38" s="319">
        <f>CK37*1.5</f>
        <v>0</v>
      </c>
      <c r="CL38" s="503" t="str">
        <f>IF(CJ38&gt;0,Fringe!I21,IF(CJ38=0,"0"))</f>
        <v>0</v>
      </c>
      <c r="CM38" s="321">
        <f t="shared" ref="CM38:CM39" si="77">SUM(CK38*CL38)+CK38</f>
        <v>0</v>
      </c>
      <c r="CN38" s="519">
        <f>CM38*CJ38</f>
        <v>0</v>
      </c>
      <c r="CO38" s="681"/>
      <c r="CP38" s="508"/>
      <c r="CQ38" s="332">
        <f>CN38</f>
        <v>0</v>
      </c>
      <c r="CR38" s="332"/>
      <c r="CS38" s="332"/>
      <c r="CU38" s="305">
        <f>CJ38</f>
        <v>0</v>
      </c>
    </row>
    <row r="39" spans="1:100" ht="15" customHeight="1" outlineLevel="1" thickBot="1">
      <c r="A39" s="508"/>
      <c r="B39" s="594">
        <f>B37</f>
        <v>0</v>
      </c>
      <c r="C39" s="520"/>
      <c r="D39" s="520"/>
      <c r="E39" s="521" t="s">
        <v>124</v>
      </c>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2"/>
      <c r="AV39" s="522"/>
      <c r="AW39" s="522"/>
      <c r="AX39" s="522"/>
      <c r="AY39" s="522"/>
      <c r="AZ39" s="522"/>
      <c r="BA39" s="522"/>
      <c r="BB39" s="522"/>
      <c r="BC39" s="522"/>
      <c r="BD39" s="522"/>
      <c r="BE39" s="522"/>
      <c r="BF39" s="522"/>
      <c r="BG39" s="522"/>
      <c r="BH39" s="522"/>
      <c r="BI39" s="522"/>
      <c r="BJ39" s="522"/>
      <c r="BK39" s="522"/>
      <c r="BL39" s="522"/>
      <c r="BM39" s="522"/>
      <c r="BN39" s="522"/>
      <c r="BO39" s="522"/>
      <c r="BP39" s="522"/>
      <c r="BQ39" s="522"/>
      <c r="BR39" s="522"/>
      <c r="BS39" s="522"/>
      <c r="BT39" s="522"/>
      <c r="BU39" s="522"/>
      <c r="BV39" s="522"/>
      <c r="BW39" s="522"/>
      <c r="BX39" s="522"/>
      <c r="BY39" s="522"/>
      <c r="BZ39" s="522"/>
      <c r="CA39" s="522"/>
      <c r="CB39" s="522"/>
      <c r="CC39" s="522"/>
      <c r="CD39" s="522"/>
      <c r="CE39" s="522"/>
      <c r="CF39" s="522"/>
      <c r="CG39" s="522"/>
      <c r="CH39" s="523"/>
      <c r="CI39" s="550"/>
      <c r="CJ39" s="525">
        <f>SUM(F39:CI39)</f>
        <v>0</v>
      </c>
      <c r="CK39" s="526">
        <f>CK37*2</f>
        <v>0</v>
      </c>
      <c r="CL39" s="527" t="str">
        <f>IF(CJ39&gt;0,Fringe!I21,IF(CJ39=0,"0"))</f>
        <v>0</v>
      </c>
      <c r="CM39" s="528">
        <f t="shared" si="77"/>
        <v>0</v>
      </c>
      <c r="CN39" s="529">
        <f>CM39*CJ39</f>
        <v>0</v>
      </c>
      <c r="CO39" s="682"/>
      <c r="CP39" s="508"/>
      <c r="CR39" s="332">
        <f>CN39</f>
        <v>0</v>
      </c>
      <c r="CS39" s="332"/>
      <c r="CV39" s="305">
        <f>CJ39</f>
        <v>0</v>
      </c>
    </row>
    <row r="40" spans="1:100" ht="6" customHeight="1" outlineLevel="1" thickBot="1">
      <c r="A40" s="508"/>
      <c r="B40" s="530"/>
      <c r="C40" s="530"/>
      <c r="D40" s="531"/>
      <c r="E40" s="532"/>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533"/>
      <c r="BI40" s="533"/>
      <c r="BJ40" s="533"/>
      <c r="BK40" s="533"/>
      <c r="BL40" s="533"/>
      <c r="BM40" s="533"/>
      <c r="BN40" s="533"/>
      <c r="BO40" s="533"/>
      <c r="BP40" s="533"/>
      <c r="BQ40" s="533"/>
      <c r="BR40" s="533"/>
      <c r="BS40" s="533"/>
      <c r="BT40" s="533"/>
      <c r="BU40" s="533"/>
      <c r="BV40" s="533"/>
      <c r="BW40" s="533"/>
      <c r="BX40" s="533"/>
      <c r="BY40" s="533"/>
      <c r="BZ40" s="533"/>
      <c r="CA40" s="533"/>
      <c r="CB40" s="533"/>
      <c r="CC40" s="533"/>
      <c r="CD40" s="533"/>
      <c r="CE40" s="533"/>
      <c r="CF40" s="533"/>
      <c r="CG40" s="533"/>
      <c r="CH40" s="534"/>
      <c r="CI40" s="548"/>
      <c r="CJ40" s="536"/>
      <c r="CK40" s="537"/>
      <c r="CL40" s="538"/>
      <c r="CM40" s="539"/>
      <c r="CN40" s="540"/>
      <c r="CO40" s="538"/>
      <c r="CP40" s="508"/>
      <c r="CQ40" s="393"/>
      <c r="CR40" s="393"/>
      <c r="CS40" s="393"/>
      <c r="CT40" s="393"/>
      <c r="CU40" s="393"/>
      <c r="CV40" s="393"/>
    </row>
    <row r="41" spans="1:100" ht="15" customHeight="1" outlineLevel="1">
      <c r="A41" s="508"/>
      <c r="B41" s="593"/>
      <c r="C41" s="592"/>
      <c r="D41" s="510"/>
      <c r="E41" s="511" t="s">
        <v>9</v>
      </c>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2"/>
      <c r="BJ41" s="512"/>
      <c r="BK41" s="512"/>
      <c r="BL41" s="512"/>
      <c r="BM41" s="512"/>
      <c r="BN41" s="512"/>
      <c r="BO41" s="512"/>
      <c r="BP41" s="512"/>
      <c r="BQ41" s="512"/>
      <c r="BR41" s="512"/>
      <c r="BS41" s="512"/>
      <c r="BT41" s="512"/>
      <c r="BU41" s="512"/>
      <c r="BV41" s="512"/>
      <c r="BW41" s="512"/>
      <c r="BX41" s="512"/>
      <c r="BY41" s="512"/>
      <c r="BZ41" s="512"/>
      <c r="CA41" s="512"/>
      <c r="CB41" s="512"/>
      <c r="CC41" s="512"/>
      <c r="CD41" s="512"/>
      <c r="CE41" s="512"/>
      <c r="CF41" s="512"/>
      <c r="CG41" s="512"/>
      <c r="CH41" s="513"/>
      <c r="CI41" s="549"/>
      <c r="CJ41" s="512">
        <f>SUM(F41:CH41)</f>
        <v>0</v>
      </c>
      <c r="CK41" s="515"/>
      <c r="CL41" s="516" t="str">
        <f>IF(CJ41&gt;0,Fringe!I21,IF(CJ41=0,"0"))</f>
        <v>0</v>
      </c>
      <c r="CM41" s="517">
        <f>SUM(CK41*CL41)+CK41</f>
        <v>0</v>
      </c>
      <c r="CN41" s="518">
        <f>CM41*CJ41</f>
        <v>0</v>
      </c>
      <c r="CO41" s="680"/>
      <c r="CP41" s="508"/>
      <c r="CS41" s="332">
        <f>CN41</f>
        <v>0</v>
      </c>
      <c r="CT41" s="305">
        <f>CJ41</f>
        <v>0</v>
      </c>
    </row>
    <row r="42" spans="1:100" ht="15" customHeight="1" outlineLevel="1">
      <c r="A42" s="508"/>
      <c r="B42" s="595">
        <f>B41</f>
        <v>0</v>
      </c>
      <c r="C42" s="294"/>
      <c r="D42" s="294"/>
      <c r="E42" s="318" t="s">
        <v>195</v>
      </c>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0"/>
      <c r="CI42" s="410"/>
      <c r="CJ42" s="322">
        <f>SUM(F42:CI42)</f>
        <v>0</v>
      </c>
      <c r="CK42" s="319">
        <f>CK41*1.5</f>
        <v>0</v>
      </c>
      <c r="CL42" s="503" t="str">
        <f>IF(CJ42&gt;0,Fringe!I21,IF(CJ42=0,"0"))</f>
        <v>0</v>
      </c>
      <c r="CM42" s="321">
        <f t="shared" ref="CM42:CM43" si="78">SUM(CK42*CL42)+CK42</f>
        <v>0</v>
      </c>
      <c r="CN42" s="519">
        <f>CM42*CJ42</f>
        <v>0</v>
      </c>
      <c r="CO42" s="681"/>
      <c r="CP42" s="508"/>
      <c r="CQ42" s="332">
        <f>CN42</f>
        <v>0</v>
      </c>
      <c r="CR42" s="332"/>
      <c r="CS42" s="332"/>
      <c r="CU42" s="305">
        <f>CJ42</f>
        <v>0</v>
      </c>
    </row>
    <row r="43" spans="1:100" ht="15" customHeight="1" outlineLevel="1" thickBot="1">
      <c r="A43" s="508"/>
      <c r="B43" s="594">
        <f>B41</f>
        <v>0</v>
      </c>
      <c r="C43" s="520"/>
      <c r="D43" s="520"/>
      <c r="E43" s="521" t="s">
        <v>124</v>
      </c>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2"/>
      <c r="BG43" s="522"/>
      <c r="BH43" s="522"/>
      <c r="BI43" s="522"/>
      <c r="BJ43" s="522"/>
      <c r="BK43" s="522"/>
      <c r="BL43" s="522"/>
      <c r="BM43" s="522"/>
      <c r="BN43" s="522"/>
      <c r="BO43" s="522"/>
      <c r="BP43" s="522"/>
      <c r="BQ43" s="522"/>
      <c r="BR43" s="522"/>
      <c r="BS43" s="522"/>
      <c r="BT43" s="522"/>
      <c r="BU43" s="522"/>
      <c r="BV43" s="522"/>
      <c r="BW43" s="522"/>
      <c r="BX43" s="522"/>
      <c r="BY43" s="522"/>
      <c r="BZ43" s="522"/>
      <c r="CA43" s="522"/>
      <c r="CB43" s="522"/>
      <c r="CC43" s="522"/>
      <c r="CD43" s="522"/>
      <c r="CE43" s="522"/>
      <c r="CF43" s="522"/>
      <c r="CG43" s="522"/>
      <c r="CH43" s="523"/>
      <c r="CI43" s="550"/>
      <c r="CJ43" s="525">
        <f>SUM(F43:CI43)</f>
        <v>0</v>
      </c>
      <c r="CK43" s="526">
        <f>CK41*2</f>
        <v>0</v>
      </c>
      <c r="CL43" s="527" t="str">
        <f>IF(CJ43&gt;0,Fringe!I21,IF(CJ43=0,"0"))</f>
        <v>0</v>
      </c>
      <c r="CM43" s="528">
        <f t="shared" si="78"/>
        <v>0</v>
      </c>
      <c r="CN43" s="529">
        <f>CM43*CJ43</f>
        <v>0</v>
      </c>
      <c r="CO43" s="682"/>
      <c r="CP43" s="508"/>
      <c r="CR43" s="332">
        <f>CN43</f>
        <v>0</v>
      </c>
      <c r="CS43" s="332"/>
      <c r="CV43" s="305">
        <f>CJ43</f>
        <v>0</v>
      </c>
    </row>
    <row r="44" spans="1:100" ht="6" customHeight="1" outlineLevel="1" thickBot="1">
      <c r="A44" s="508"/>
      <c r="B44" s="530"/>
      <c r="C44" s="530"/>
      <c r="D44" s="531"/>
      <c r="E44" s="532"/>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33"/>
      <c r="AS44" s="533"/>
      <c r="AT44" s="533"/>
      <c r="AU44" s="533"/>
      <c r="AV44" s="533"/>
      <c r="AW44" s="533"/>
      <c r="AX44" s="533"/>
      <c r="AY44" s="533"/>
      <c r="AZ44" s="533"/>
      <c r="BA44" s="533"/>
      <c r="BB44" s="533"/>
      <c r="BC44" s="533"/>
      <c r="BD44" s="533"/>
      <c r="BE44" s="533"/>
      <c r="BF44" s="533"/>
      <c r="BG44" s="533"/>
      <c r="BH44" s="533"/>
      <c r="BI44" s="533"/>
      <c r="BJ44" s="533"/>
      <c r="BK44" s="533"/>
      <c r="BL44" s="533"/>
      <c r="BM44" s="533"/>
      <c r="BN44" s="533"/>
      <c r="BO44" s="533"/>
      <c r="BP44" s="533"/>
      <c r="BQ44" s="533"/>
      <c r="BR44" s="533"/>
      <c r="BS44" s="533"/>
      <c r="BT44" s="533"/>
      <c r="BU44" s="533"/>
      <c r="BV44" s="533"/>
      <c r="BW44" s="533"/>
      <c r="BX44" s="533"/>
      <c r="BY44" s="533"/>
      <c r="BZ44" s="533"/>
      <c r="CA44" s="533"/>
      <c r="CB44" s="533"/>
      <c r="CC44" s="533"/>
      <c r="CD44" s="533"/>
      <c r="CE44" s="533"/>
      <c r="CF44" s="533"/>
      <c r="CG44" s="533"/>
      <c r="CH44" s="534"/>
      <c r="CI44" s="548"/>
      <c r="CJ44" s="536"/>
      <c r="CK44" s="537"/>
      <c r="CL44" s="538"/>
      <c r="CM44" s="539"/>
      <c r="CN44" s="540"/>
      <c r="CO44" s="538"/>
      <c r="CP44" s="508"/>
      <c r="CQ44" s="393"/>
      <c r="CR44" s="393"/>
      <c r="CS44" s="393"/>
      <c r="CT44" s="393"/>
      <c r="CU44" s="393"/>
      <c r="CV44" s="393"/>
    </row>
    <row r="45" spans="1:100" ht="15" customHeight="1" outlineLevel="1">
      <c r="A45" s="508"/>
      <c r="B45" s="593"/>
      <c r="C45" s="592"/>
      <c r="D45" s="510"/>
      <c r="E45" s="511" t="s">
        <v>9</v>
      </c>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2"/>
      <c r="BW45" s="512"/>
      <c r="BX45" s="512"/>
      <c r="BY45" s="512"/>
      <c r="BZ45" s="512"/>
      <c r="CA45" s="512"/>
      <c r="CB45" s="512"/>
      <c r="CC45" s="512"/>
      <c r="CD45" s="512"/>
      <c r="CE45" s="512"/>
      <c r="CF45" s="512"/>
      <c r="CG45" s="512"/>
      <c r="CH45" s="513"/>
      <c r="CI45" s="549"/>
      <c r="CJ45" s="512">
        <f>SUM(F45:CH45)</f>
        <v>0</v>
      </c>
      <c r="CK45" s="515"/>
      <c r="CL45" s="516" t="str">
        <f>IF(CJ45&gt;0,Fringe!I21,IF(CJ45=0,"0"))</f>
        <v>0</v>
      </c>
      <c r="CM45" s="517">
        <f>SUM(CK45*CL45)+CK45</f>
        <v>0</v>
      </c>
      <c r="CN45" s="518">
        <f>CM45*CJ45</f>
        <v>0</v>
      </c>
      <c r="CO45" s="680"/>
      <c r="CP45" s="508"/>
      <c r="CS45" s="332">
        <f>CN45</f>
        <v>0</v>
      </c>
      <c r="CT45" s="305">
        <f>CJ45</f>
        <v>0</v>
      </c>
    </row>
    <row r="46" spans="1:100" ht="15" customHeight="1" outlineLevel="1">
      <c r="A46" s="508"/>
      <c r="B46" s="595">
        <f>B45</f>
        <v>0</v>
      </c>
      <c r="C46" s="294"/>
      <c r="D46" s="294"/>
      <c r="E46" s="318" t="s">
        <v>195</v>
      </c>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0"/>
      <c r="CI46" s="410"/>
      <c r="CJ46" s="322">
        <f>SUM(F46:CI46)</f>
        <v>0</v>
      </c>
      <c r="CK46" s="319">
        <f>CK45*1.5</f>
        <v>0</v>
      </c>
      <c r="CL46" s="503" t="str">
        <f>IF(CJ46&gt;0,Fringe!I21,IF(CJ46=0,"0"))</f>
        <v>0</v>
      </c>
      <c r="CM46" s="321">
        <f t="shared" ref="CM46:CM47" si="79">SUM(CK46*CL46)+CK46</f>
        <v>0</v>
      </c>
      <c r="CN46" s="519">
        <f>CM46*CJ46</f>
        <v>0</v>
      </c>
      <c r="CO46" s="681"/>
      <c r="CP46" s="508"/>
      <c r="CQ46" s="332">
        <f>CN46</f>
        <v>0</v>
      </c>
      <c r="CR46" s="332"/>
      <c r="CS46" s="332"/>
      <c r="CU46" s="305">
        <f>CJ46</f>
        <v>0</v>
      </c>
    </row>
    <row r="47" spans="1:100" ht="15" customHeight="1" outlineLevel="1" thickBot="1">
      <c r="A47" s="508"/>
      <c r="B47" s="594">
        <f>B45</f>
        <v>0</v>
      </c>
      <c r="C47" s="520"/>
      <c r="D47" s="520"/>
      <c r="E47" s="521" t="s">
        <v>124</v>
      </c>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2"/>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2"/>
      <c r="BW47" s="522"/>
      <c r="BX47" s="522"/>
      <c r="BY47" s="522"/>
      <c r="BZ47" s="522"/>
      <c r="CA47" s="522"/>
      <c r="CB47" s="522"/>
      <c r="CC47" s="522"/>
      <c r="CD47" s="522"/>
      <c r="CE47" s="522"/>
      <c r="CF47" s="522"/>
      <c r="CG47" s="522"/>
      <c r="CH47" s="523"/>
      <c r="CI47" s="550"/>
      <c r="CJ47" s="525">
        <f>SUM(F47:CI47)</f>
        <v>0</v>
      </c>
      <c r="CK47" s="526">
        <f>CK45*2</f>
        <v>0</v>
      </c>
      <c r="CL47" s="527" t="str">
        <f>IF(CJ47&gt;0,Fringe!I21,IF(CJ47=0,"0"))</f>
        <v>0</v>
      </c>
      <c r="CM47" s="528">
        <f t="shared" si="79"/>
        <v>0</v>
      </c>
      <c r="CN47" s="529">
        <f>CM47*CJ47</f>
        <v>0</v>
      </c>
      <c r="CO47" s="682"/>
      <c r="CP47" s="508"/>
      <c r="CR47" s="332">
        <f>CN47</f>
        <v>0</v>
      </c>
      <c r="CS47" s="332"/>
      <c r="CV47" s="305">
        <f>CJ47</f>
        <v>0</v>
      </c>
    </row>
    <row r="48" spans="1:100" ht="6" customHeight="1" outlineLevel="1" thickBot="1">
      <c r="A48" s="508"/>
      <c r="B48" s="530"/>
      <c r="C48" s="530"/>
      <c r="D48" s="531"/>
      <c r="E48" s="532"/>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533"/>
      <c r="AS48" s="533"/>
      <c r="AT48" s="533"/>
      <c r="AU48" s="533"/>
      <c r="AV48" s="533"/>
      <c r="AW48" s="533"/>
      <c r="AX48" s="533"/>
      <c r="AY48" s="533"/>
      <c r="AZ48" s="533"/>
      <c r="BA48" s="533"/>
      <c r="BB48" s="533"/>
      <c r="BC48" s="533"/>
      <c r="BD48" s="533"/>
      <c r="BE48" s="533"/>
      <c r="BF48" s="533"/>
      <c r="BG48" s="533"/>
      <c r="BH48" s="533"/>
      <c r="BI48" s="533"/>
      <c r="BJ48" s="533"/>
      <c r="BK48" s="533"/>
      <c r="BL48" s="533"/>
      <c r="BM48" s="533"/>
      <c r="BN48" s="533"/>
      <c r="BO48" s="533"/>
      <c r="BP48" s="533"/>
      <c r="BQ48" s="533"/>
      <c r="BR48" s="533"/>
      <c r="BS48" s="533"/>
      <c r="BT48" s="533"/>
      <c r="BU48" s="533"/>
      <c r="BV48" s="533"/>
      <c r="BW48" s="533"/>
      <c r="BX48" s="533"/>
      <c r="BY48" s="533"/>
      <c r="BZ48" s="533"/>
      <c r="CA48" s="533"/>
      <c r="CB48" s="533"/>
      <c r="CC48" s="533"/>
      <c r="CD48" s="533"/>
      <c r="CE48" s="533"/>
      <c r="CF48" s="533"/>
      <c r="CG48" s="533"/>
      <c r="CH48" s="534"/>
      <c r="CI48" s="548"/>
      <c r="CJ48" s="536"/>
      <c r="CK48" s="537"/>
      <c r="CL48" s="538"/>
      <c r="CM48" s="539"/>
      <c r="CN48" s="540"/>
      <c r="CO48" s="538"/>
      <c r="CP48" s="508"/>
      <c r="CQ48" s="393"/>
      <c r="CR48" s="393"/>
      <c r="CS48" s="393"/>
      <c r="CT48" s="393"/>
      <c r="CU48" s="393"/>
      <c r="CV48" s="393"/>
    </row>
    <row r="49" spans="1:100" ht="15" customHeight="1" outlineLevel="1">
      <c r="A49" s="508"/>
      <c r="B49" s="593"/>
      <c r="C49" s="592"/>
      <c r="D49" s="510"/>
      <c r="E49" s="511" t="s">
        <v>9</v>
      </c>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c r="AM49" s="512"/>
      <c r="AN49" s="512"/>
      <c r="AO49" s="512"/>
      <c r="AP49" s="512"/>
      <c r="AQ49" s="512"/>
      <c r="AR49" s="512"/>
      <c r="AS49" s="512"/>
      <c r="AT49" s="512"/>
      <c r="AU49" s="512"/>
      <c r="AV49" s="512"/>
      <c r="AW49" s="512"/>
      <c r="AX49" s="512"/>
      <c r="AY49" s="512"/>
      <c r="AZ49" s="512"/>
      <c r="BA49" s="512"/>
      <c r="BB49" s="512"/>
      <c r="BC49" s="512"/>
      <c r="BD49" s="512"/>
      <c r="BE49" s="512"/>
      <c r="BF49" s="512"/>
      <c r="BG49" s="512"/>
      <c r="BH49" s="512"/>
      <c r="BI49" s="512"/>
      <c r="BJ49" s="512"/>
      <c r="BK49" s="512"/>
      <c r="BL49" s="512"/>
      <c r="BM49" s="512"/>
      <c r="BN49" s="512"/>
      <c r="BO49" s="512"/>
      <c r="BP49" s="512"/>
      <c r="BQ49" s="512"/>
      <c r="BR49" s="512"/>
      <c r="BS49" s="512"/>
      <c r="BT49" s="512"/>
      <c r="BU49" s="512"/>
      <c r="BV49" s="512"/>
      <c r="BW49" s="512"/>
      <c r="BX49" s="512"/>
      <c r="BY49" s="512"/>
      <c r="BZ49" s="512"/>
      <c r="CA49" s="512"/>
      <c r="CB49" s="512"/>
      <c r="CC49" s="512"/>
      <c r="CD49" s="512"/>
      <c r="CE49" s="512"/>
      <c r="CF49" s="512"/>
      <c r="CG49" s="512"/>
      <c r="CH49" s="513"/>
      <c r="CI49" s="549"/>
      <c r="CJ49" s="512">
        <f>SUM(F49:CH49)</f>
        <v>0</v>
      </c>
      <c r="CK49" s="515"/>
      <c r="CL49" s="516" t="str">
        <f>IF(CJ49&gt;0,Fringe!I21,IF(CJ49=0,"0"))</f>
        <v>0</v>
      </c>
      <c r="CM49" s="517">
        <f>SUM(CK49*CL49)+CK49</f>
        <v>0</v>
      </c>
      <c r="CN49" s="518">
        <f>CM49*CJ49</f>
        <v>0</v>
      </c>
      <c r="CO49" s="680"/>
      <c r="CP49" s="508"/>
      <c r="CS49" s="332">
        <f>CN49</f>
        <v>0</v>
      </c>
      <c r="CT49" s="305">
        <f>CJ49</f>
        <v>0</v>
      </c>
    </row>
    <row r="50" spans="1:100" ht="15" customHeight="1" outlineLevel="1">
      <c r="A50" s="508"/>
      <c r="B50" s="595">
        <f>B49</f>
        <v>0</v>
      </c>
      <c r="C50" s="294"/>
      <c r="D50" s="294"/>
      <c r="E50" s="318" t="s">
        <v>195</v>
      </c>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0"/>
      <c r="CI50" s="410"/>
      <c r="CJ50" s="322">
        <f>SUM(F50:CI50)</f>
        <v>0</v>
      </c>
      <c r="CK50" s="319">
        <f>CK49*1.5</f>
        <v>0</v>
      </c>
      <c r="CL50" s="503" t="str">
        <f>IF(CJ50&gt;0,Fringe!I21,IF(CJ50=0,"0"))</f>
        <v>0</v>
      </c>
      <c r="CM50" s="321">
        <f t="shared" ref="CM50:CM51" si="80">SUM(CK50*CL50)+CK50</f>
        <v>0</v>
      </c>
      <c r="CN50" s="519">
        <f>CM50*CJ50</f>
        <v>0</v>
      </c>
      <c r="CO50" s="681"/>
      <c r="CP50" s="508"/>
      <c r="CQ50" s="332">
        <f>CN50</f>
        <v>0</v>
      </c>
      <c r="CR50" s="332"/>
      <c r="CS50" s="332"/>
      <c r="CU50" s="305">
        <f>CJ50</f>
        <v>0</v>
      </c>
    </row>
    <row r="51" spans="1:100" ht="15" customHeight="1" outlineLevel="1" thickBot="1">
      <c r="A51" s="508"/>
      <c r="B51" s="594">
        <f>B49</f>
        <v>0</v>
      </c>
      <c r="C51" s="520"/>
      <c r="D51" s="520"/>
      <c r="E51" s="521" t="s">
        <v>124</v>
      </c>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2"/>
      <c r="AZ51" s="522"/>
      <c r="BA51" s="522"/>
      <c r="BB51" s="522"/>
      <c r="BC51" s="522"/>
      <c r="BD51" s="522"/>
      <c r="BE51" s="522"/>
      <c r="BF51" s="522"/>
      <c r="BG51" s="522"/>
      <c r="BH51" s="522"/>
      <c r="BI51" s="522"/>
      <c r="BJ51" s="522"/>
      <c r="BK51" s="522"/>
      <c r="BL51" s="522"/>
      <c r="BM51" s="522"/>
      <c r="BN51" s="522"/>
      <c r="BO51" s="522"/>
      <c r="BP51" s="522"/>
      <c r="BQ51" s="522"/>
      <c r="BR51" s="522"/>
      <c r="BS51" s="522"/>
      <c r="BT51" s="522"/>
      <c r="BU51" s="522"/>
      <c r="BV51" s="522"/>
      <c r="BW51" s="522"/>
      <c r="BX51" s="522"/>
      <c r="BY51" s="522"/>
      <c r="BZ51" s="522"/>
      <c r="CA51" s="522"/>
      <c r="CB51" s="522"/>
      <c r="CC51" s="522"/>
      <c r="CD51" s="522"/>
      <c r="CE51" s="522"/>
      <c r="CF51" s="522"/>
      <c r="CG51" s="522"/>
      <c r="CH51" s="523"/>
      <c r="CI51" s="550"/>
      <c r="CJ51" s="525">
        <f>SUM(F51:CI51)</f>
        <v>0</v>
      </c>
      <c r="CK51" s="526">
        <f>CK49*2</f>
        <v>0</v>
      </c>
      <c r="CL51" s="527" t="str">
        <f>IF(CJ51&gt;0,Fringe!I21,IF(CJ51=0,"0"))</f>
        <v>0</v>
      </c>
      <c r="CM51" s="528">
        <f t="shared" si="80"/>
        <v>0</v>
      </c>
      <c r="CN51" s="529">
        <f>CM51*CJ51</f>
        <v>0</v>
      </c>
      <c r="CO51" s="682"/>
      <c r="CP51" s="508"/>
      <c r="CR51" s="332">
        <f>CN51</f>
        <v>0</v>
      </c>
      <c r="CS51" s="332"/>
      <c r="CV51" s="305">
        <f>CJ51</f>
        <v>0</v>
      </c>
    </row>
    <row r="52" spans="1:100" ht="6" customHeight="1" outlineLevel="1" thickBot="1">
      <c r="A52" s="508"/>
      <c r="B52" s="530"/>
      <c r="C52" s="530"/>
      <c r="D52" s="531"/>
      <c r="E52" s="532"/>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533"/>
      <c r="CA52" s="533"/>
      <c r="CB52" s="533"/>
      <c r="CC52" s="533"/>
      <c r="CD52" s="533"/>
      <c r="CE52" s="533"/>
      <c r="CF52" s="533"/>
      <c r="CG52" s="533"/>
      <c r="CH52" s="534"/>
      <c r="CI52" s="548"/>
      <c r="CJ52" s="536"/>
      <c r="CK52" s="537"/>
      <c r="CL52" s="538"/>
      <c r="CM52" s="539"/>
      <c r="CN52" s="540"/>
      <c r="CO52" s="538"/>
      <c r="CP52" s="508"/>
      <c r="CQ52" s="393"/>
      <c r="CR52" s="393"/>
      <c r="CS52" s="393"/>
      <c r="CT52" s="393"/>
      <c r="CU52" s="393"/>
      <c r="CV52" s="393"/>
    </row>
    <row r="53" spans="1:100" ht="15" customHeight="1" outlineLevel="1">
      <c r="A53" s="508"/>
      <c r="B53" s="593"/>
      <c r="C53" s="592"/>
      <c r="D53" s="510"/>
      <c r="E53" s="511" t="s">
        <v>9</v>
      </c>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2"/>
      <c r="BR53" s="512"/>
      <c r="BS53" s="512"/>
      <c r="BT53" s="512"/>
      <c r="BU53" s="512"/>
      <c r="BV53" s="512"/>
      <c r="BW53" s="512"/>
      <c r="BX53" s="512"/>
      <c r="BY53" s="512"/>
      <c r="BZ53" s="512"/>
      <c r="CA53" s="512"/>
      <c r="CB53" s="512"/>
      <c r="CC53" s="512"/>
      <c r="CD53" s="512"/>
      <c r="CE53" s="512"/>
      <c r="CF53" s="512"/>
      <c r="CG53" s="512"/>
      <c r="CH53" s="513"/>
      <c r="CI53" s="549"/>
      <c r="CJ53" s="512">
        <f>SUM(F53:CH53)</f>
        <v>0</v>
      </c>
      <c r="CK53" s="515"/>
      <c r="CL53" s="516" t="str">
        <f>IF(CJ53&gt;0,Fringe!I21,IF(CJ53=0,"0"))</f>
        <v>0</v>
      </c>
      <c r="CM53" s="517">
        <f>SUM(CK53*CL53)+CK53</f>
        <v>0</v>
      </c>
      <c r="CN53" s="518">
        <f>CM53*CJ53</f>
        <v>0</v>
      </c>
      <c r="CO53" s="680"/>
      <c r="CP53" s="508"/>
      <c r="CS53" s="332">
        <f>CN53</f>
        <v>0</v>
      </c>
      <c r="CT53" s="305">
        <f>CJ53</f>
        <v>0</v>
      </c>
    </row>
    <row r="54" spans="1:100" ht="15" customHeight="1" outlineLevel="1">
      <c r="A54" s="508"/>
      <c r="B54" s="595">
        <f>B53</f>
        <v>0</v>
      </c>
      <c r="C54" s="294"/>
      <c r="D54" s="294"/>
      <c r="E54" s="318" t="s">
        <v>195</v>
      </c>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0"/>
      <c r="CI54" s="410"/>
      <c r="CJ54" s="322">
        <f>SUM(F54:CI54)</f>
        <v>0</v>
      </c>
      <c r="CK54" s="319">
        <f>CK53*1.5</f>
        <v>0</v>
      </c>
      <c r="CL54" s="503" t="str">
        <f>IF(CJ54&gt;0,Fringe!I21,IF(CJ54=0,"0"))</f>
        <v>0</v>
      </c>
      <c r="CM54" s="321">
        <f t="shared" ref="CM54:CM55" si="81">SUM(CK54*CL54)+CK54</f>
        <v>0</v>
      </c>
      <c r="CN54" s="519">
        <f>CM54*CJ54</f>
        <v>0</v>
      </c>
      <c r="CO54" s="681"/>
      <c r="CP54" s="508"/>
      <c r="CQ54" s="332">
        <f>CN54</f>
        <v>0</v>
      </c>
      <c r="CR54" s="332"/>
      <c r="CS54" s="332"/>
      <c r="CU54" s="305">
        <f>CJ54</f>
        <v>0</v>
      </c>
    </row>
    <row r="55" spans="1:100" ht="15" customHeight="1" outlineLevel="1" thickBot="1">
      <c r="A55" s="508"/>
      <c r="B55" s="594">
        <f>B53</f>
        <v>0</v>
      </c>
      <c r="C55" s="520"/>
      <c r="D55" s="520"/>
      <c r="E55" s="521" t="s">
        <v>124</v>
      </c>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c r="AZ55" s="522"/>
      <c r="BA55" s="522"/>
      <c r="BB55" s="522"/>
      <c r="BC55" s="522"/>
      <c r="BD55" s="522"/>
      <c r="BE55" s="522"/>
      <c r="BF55" s="522"/>
      <c r="BG55" s="522"/>
      <c r="BH55" s="522"/>
      <c r="BI55" s="522"/>
      <c r="BJ55" s="522"/>
      <c r="BK55" s="522"/>
      <c r="BL55" s="522"/>
      <c r="BM55" s="522"/>
      <c r="BN55" s="522"/>
      <c r="BO55" s="522"/>
      <c r="BP55" s="522"/>
      <c r="BQ55" s="522"/>
      <c r="BR55" s="522"/>
      <c r="BS55" s="522"/>
      <c r="BT55" s="522"/>
      <c r="BU55" s="522"/>
      <c r="BV55" s="522"/>
      <c r="BW55" s="522"/>
      <c r="BX55" s="522"/>
      <c r="BY55" s="522"/>
      <c r="BZ55" s="522"/>
      <c r="CA55" s="522"/>
      <c r="CB55" s="522"/>
      <c r="CC55" s="522"/>
      <c r="CD55" s="522"/>
      <c r="CE55" s="522"/>
      <c r="CF55" s="522"/>
      <c r="CG55" s="522"/>
      <c r="CH55" s="523"/>
      <c r="CI55" s="550"/>
      <c r="CJ55" s="525">
        <f>SUM(F55:CI55)</f>
        <v>0</v>
      </c>
      <c r="CK55" s="526">
        <f>CK53*2</f>
        <v>0</v>
      </c>
      <c r="CL55" s="527" t="str">
        <f>IF(CJ55&gt;0,Fringe!I21,IF(CJ55=0,"0"))</f>
        <v>0</v>
      </c>
      <c r="CM55" s="528">
        <f t="shared" si="81"/>
        <v>0</v>
      </c>
      <c r="CN55" s="529">
        <f>CM55*CJ55</f>
        <v>0</v>
      </c>
      <c r="CO55" s="682"/>
      <c r="CP55" s="508"/>
      <c r="CR55" s="332">
        <f>CN55</f>
        <v>0</v>
      </c>
      <c r="CS55" s="332"/>
      <c r="CV55" s="305">
        <f>CJ55</f>
        <v>0</v>
      </c>
    </row>
    <row r="56" spans="1:100" ht="6" customHeight="1" outlineLevel="1" thickBot="1">
      <c r="A56" s="508"/>
      <c r="B56" s="530"/>
      <c r="C56" s="530"/>
      <c r="D56" s="531"/>
      <c r="E56" s="532"/>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c r="AO56" s="533"/>
      <c r="AP56" s="533"/>
      <c r="AQ56" s="533"/>
      <c r="AR56" s="533"/>
      <c r="AS56" s="533"/>
      <c r="AT56" s="533"/>
      <c r="AU56" s="533"/>
      <c r="AV56" s="533"/>
      <c r="AW56" s="533"/>
      <c r="AX56" s="533"/>
      <c r="AY56" s="533"/>
      <c r="AZ56" s="533"/>
      <c r="BA56" s="533"/>
      <c r="BB56" s="533"/>
      <c r="BC56" s="533"/>
      <c r="BD56" s="533"/>
      <c r="BE56" s="533"/>
      <c r="BF56" s="533"/>
      <c r="BG56" s="533"/>
      <c r="BH56" s="533"/>
      <c r="BI56" s="533"/>
      <c r="BJ56" s="533"/>
      <c r="BK56" s="533"/>
      <c r="BL56" s="533"/>
      <c r="BM56" s="533"/>
      <c r="BN56" s="533"/>
      <c r="BO56" s="533"/>
      <c r="BP56" s="533"/>
      <c r="BQ56" s="533"/>
      <c r="BR56" s="533"/>
      <c r="BS56" s="533"/>
      <c r="BT56" s="533"/>
      <c r="BU56" s="533"/>
      <c r="BV56" s="533"/>
      <c r="BW56" s="533"/>
      <c r="BX56" s="533"/>
      <c r="BY56" s="533"/>
      <c r="BZ56" s="533"/>
      <c r="CA56" s="533"/>
      <c r="CB56" s="533"/>
      <c r="CC56" s="533"/>
      <c r="CD56" s="533"/>
      <c r="CE56" s="533"/>
      <c r="CF56" s="533"/>
      <c r="CG56" s="533"/>
      <c r="CH56" s="534"/>
      <c r="CI56" s="548"/>
      <c r="CJ56" s="536"/>
      <c r="CK56" s="537"/>
      <c r="CL56" s="538"/>
      <c r="CM56" s="539"/>
      <c r="CN56" s="540"/>
      <c r="CO56" s="538"/>
      <c r="CP56" s="508"/>
      <c r="CQ56" s="393"/>
      <c r="CR56" s="393"/>
      <c r="CS56" s="393"/>
      <c r="CT56" s="393"/>
      <c r="CU56" s="393"/>
      <c r="CV56" s="393"/>
    </row>
    <row r="57" spans="1:100" ht="15" customHeight="1" outlineLevel="1">
      <c r="A57" s="508"/>
      <c r="B57" s="593"/>
      <c r="C57" s="592"/>
      <c r="D57" s="510"/>
      <c r="E57" s="511" t="s">
        <v>9</v>
      </c>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2"/>
      <c r="AK57" s="512"/>
      <c r="AL57" s="512"/>
      <c r="AM57" s="512"/>
      <c r="AN57" s="512"/>
      <c r="AO57" s="512"/>
      <c r="AP57" s="512"/>
      <c r="AQ57" s="512"/>
      <c r="AR57" s="512"/>
      <c r="AS57" s="512"/>
      <c r="AT57" s="512"/>
      <c r="AU57" s="512"/>
      <c r="AV57" s="512"/>
      <c r="AW57" s="512"/>
      <c r="AX57" s="512"/>
      <c r="AY57" s="512"/>
      <c r="AZ57" s="512"/>
      <c r="BA57" s="512"/>
      <c r="BB57" s="512"/>
      <c r="BC57" s="512"/>
      <c r="BD57" s="512"/>
      <c r="BE57" s="512"/>
      <c r="BF57" s="512"/>
      <c r="BG57" s="512"/>
      <c r="BH57" s="512"/>
      <c r="BI57" s="512"/>
      <c r="BJ57" s="512"/>
      <c r="BK57" s="512"/>
      <c r="BL57" s="512"/>
      <c r="BM57" s="512"/>
      <c r="BN57" s="512"/>
      <c r="BO57" s="512"/>
      <c r="BP57" s="512"/>
      <c r="BQ57" s="512"/>
      <c r="BR57" s="512"/>
      <c r="BS57" s="512"/>
      <c r="BT57" s="512"/>
      <c r="BU57" s="512"/>
      <c r="BV57" s="512"/>
      <c r="BW57" s="512"/>
      <c r="BX57" s="512"/>
      <c r="BY57" s="512"/>
      <c r="BZ57" s="512"/>
      <c r="CA57" s="512"/>
      <c r="CB57" s="512"/>
      <c r="CC57" s="512"/>
      <c r="CD57" s="512"/>
      <c r="CE57" s="512"/>
      <c r="CF57" s="512"/>
      <c r="CG57" s="512"/>
      <c r="CH57" s="513"/>
      <c r="CI57" s="549"/>
      <c r="CJ57" s="512">
        <f>SUM(F57:CH57)</f>
        <v>0</v>
      </c>
      <c r="CK57" s="515"/>
      <c r="CL57" s="516" t="str">
        <f>IF(CJ57&gt;0,Fringe!I21,IF(CJ57=0,"0"))</f>
        <v>0</v>
      </c>
      <c r="CM57" s="517">
        <f>SUM(CK57*CL57)+CK57</f>
        <v>0</v>
      </c>
      <c r="CN57" s="518">
        <f>CM57*CJ57</f>
        <v>0</v>
      </c>
      <c r="CO57" s="680"/>
      <c r="CP57" s="508"/>
      <c r="CS57" s="332">
        <f>CN57</f>
        <v>0</v>
      </c>
      <c r="CT57" s="305">
        <f>CJ57</f>
        <v>0</v>
      </c>
    </row>
    <row r="58" spans="1:100" ht="15" customHeight="1" outlineLevel="1">
      <c r="A58" s="508"/>
      <c r="B58" s="595">
        <f>B57</f>
        <v>0</v>
      </c>
      <c r="C58" s="294"/>
      <c r="D58" s="294"/>
      <c r="E58" s="318" t="s">
        <v>195</v>
      </c>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322"/>
      <c r="AY58" s="322"/>
      <c r="AZ58" s="322"/>
      <c r="BA58" s="322"/>
      <c r="BB58" s="322"/>
      <c r="BC58" s="322"/>
      <c r="BD58" s="322"/>
      <c r="BE58" s="322"/>
      <c r="BF58" s="322"/>
      <c r="BG58" s="322"/>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c r="CG58" s="322"/>
      <c r="CH58" s="320"/>
      <c r="CI58" s="410"/>
      <c r="CJ58" s="322">
        <f>SUM(F58:CI58)</f>
        <v>0</v>
      </c>
      <c r="CK58" s="319">
        <f>CK57*1.5</f>
        <v>0</v>
      </c>
      <c r="CL58" s="503" t="str">
        <f>IF(CJ58&gt;0,Fringe!I21,IF(CJ58=0,"0"))</f>
        <v>0</v>
      </c>
      <c r="CM58" s="321">
        <f t="shared" ref="CM58:CM59" si="82">SUM(CK58*CL58)+CK58</f>
        <v>0</v>
      </c>
      <c r="CN58" s="519">
        <f>CM58*CJ58</f>
        <v>0</v>
      </c>
      <c r="CO58" s="681"/>
      <c r="CP58" s="508"/>
      <c r="CQ58" s="332">
        <f>CN58</f>
        <v>0</v>
      </c>
      <c r="CR58" s="332"/>
      <c r="CS58" s="332"/>
      <c r="CU58" s="305">
        <f>CJ58</f>
        <v>0</v>
      </c>
    </row>
    <row r="59" spans="1:100" ht="15" customHeight="1" outlineLevel="1" thickBot="1">
      <c r="A59" s="508"/>
      <c r="B59" s="594">
        <f>B57</f>
        <v>0</v>
      </c>
      <c r="C59" s="520"/>
      <c r="D59" s="520"/>
      <c r="E59" s="521" t="s">
        <v>124</v>
      </c>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2"/>
      <c r="AD59" s="522"/>
      <c r="AE59" s="522"/>
      <c r="AF59" s="522"/>
      <c r="AG59" s="522"/>
      <c r="AH59" s="522"/>
      <c r="AI59" s="522"/>
      <c r="AJ59" s="522"/>
      <c r="AK59" s="522"/>
      <c r="AL59" s="522"/>
      <c r="AM59" s="522"/>
      <c r="AN59" s="522"/>
      <c r="AO59" s="522"/>
      <c r="AP59" s="522"/>
      <c r="AQ59" s="522"/>
      <c r="AR59" s="522"/>
      <c r="AS59" s="522"/>
      <c r="AT59" s="522"/>
      <c r="AU59" s="522"/>
      <c r="AV59" s="522"/>
      <c r="AW59" s="522"/>
      <c r="AX59" s="522"/>
      <c r="AY59" s="522"/>
      <c r="AZ59" s="522"/>
      <c r="BA59" s="522"/>
      <c r="BB59" s="522"/>
      <c r="BC59" s="522"/>
      <c r="BD59" s="522"/>
      <c r="BE59" s="522"/>
      <c r="BF59" s="522"/>
      <c r="BG59" s="522"/>
      <c r="BH59" s="522"/>
      <c r="BI59" s="522"/>
      <c r="BJ59" s="522"/>
      <c r="BK59" s="522"/>
      <c r="BL59" s="522"/>
      <c r="BM59" s="522"/>
      <c r="BN59" s="522"/>
      <c r="BO59" s="522"/>
      <c r="BP59" s="522"/>
      <c r="BQ59" s="522"/>
      <c r="BR59" s="522"/>
      <c r="BS59" s="522"/>
      <c r="BT59" s="522"/>
      <c r="BU59" s="522"/>
      <c r="BV59" s="522"/>
      <c r="BW59" s="522"/>
      <c r="BX59" s="522"/>
      <c r="BY59" s="522"/>
      <c r="BZ59" s="522"/>
      <c r="CA59" s="522"/>
      <c r="CB59" s="522"/>
      <c r="CC59" s="522"/>
      <c r="CD59" s="522"/>
      <c r="CE59" s="522"/>
      <c r="CF59" s="522"/>
      <c r="CG59" s="522"/>
      <c r="CH59" s="523"/>
      <c r="CI59" s="550"/>
      <c r="CJ59" s="525">
        <f>SUM(F59:CI59)</f>
        <v>0</v>
      </c>
      <c r="CK59" s="526">
        <f>CK57*2</f>
        <v>0</v>
      </c>
      <c r="CL59" s="527" t="str">
        <f>IF(CJ59&gt;0,Fringe!I21,IF(CJ59=0,"0"))</f>
        <v>0</v>
      </c>
      <c r="CM59" s="528">
        <f t="shared" si="82"/>
        <v>0</v>
      </c>
      <c r="CN59" s="529">
        <f>CM59*CJ59</f>
        <v>0</v>
      </c>
      <c r="CO59" s="682"/>
      <c r="CP59" s="508"/>
      <c r="CR59" s="332">
        <f>CN59</f>
        <v>0</v>
      </c>
      <c r="CS59" s="332"/>
      <c r="CV59" s="305">
        <f>CJ59</f>
        <v>0</v>
      </c>
    </row>
    <row r="60" spans="1:100" ht="6" customHeight="1" outlineLevel="1" thickBot="1">
      <c r="A60" s="508"/>
      <c r="B60" s="530"/>
      <c r="C60" s="530"/>
      <c r="D60" s="531"/>
      <c r="E60" s="532"/>
      <c r="F60" s="533"/>
      <c r="G60" s="533"/>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c r="AI60" s="533"/>
      <c r="AJ60" s="533"/>
      <c r="AK60" s="533"/>
      <c r="AL60" s="533"/>
      <c r="AM60" s="533"/>
      <c r="AN60" s="533"/>
      <c r="AO60" s="533"/>
      <c r="AP60" s="533"/>
      <c r="AQ60" s="533"/>
      <c r="AR60" s="533"/>
      <c r="AS60" s="533"/>
      <c r="AT60" s="533"/>
      <c r="AU60" s="533"/>
      <c r="AV60" s="533"/>
      <c r="AW60" s="533"/>
      <c r="AX60" s="533"/>
      <c r="AY60" s="533"/>
      <c r="AZ60" s="533"/>
      <c r="BA60" s="533"/>
      <c r="BB60" s="533"/>
      <c r="BC60" s="533"/>
      <c r="BD60" s="533"/>
      <c r="BE60" s="533"/>
      <c r="BF60" s="533"/>
      <c r="BG60" s="533"/>
      <c r="BH60" s="533"/>
      <c r="BI60" s="533"/>
      <c r="BJ60" s="533"/>
      <c r="BK60" s="533"/>
      <c r="BL60" s="533"/>
      <c r="BM60" s="533"/>
      <c r="BN60" s="533"/>
      <c r="BO60" s="533"/>
      <c r="BP60" s="533"/>
      <c r="BQ60" s="533"/>
      <c r="BR60" s="533"/>
      <c r="BS60" s="533"/>
      <c r="BT60" s="533"/>
      <c r="BU60" s="533"/>
      <c r="BV60" s="533"/>
      <c r="BW60" s="533"/>
      <c r="BX60" s="533"/>
      <c r="BY60" s="533"/>
      <c r="BZ60" s="533"/>
      <c r="CA60" s="533"/>
      <c r="CB60" s="533"/>
      <c r="CC60" s="533"/>
      <c r="CD60" s="533"/>
      <c r="CE60" s="533"/>
      <c r="CF60" s="533"/>
      <c r="CG60" s="533"/>
      <c r="CH60" s="534"/>
      <c r="CI60" s="548"/>
      <c r="CJ60" s="536"/>
      <c r="CK60" s="537"/>
      <c r="CL60" s="538"/>
      <c r="CM60" s="539"/>
      <c r="CN60" s="540"/>
      <c r="CO60" s="538"/>
      <c r="CP60" s="508"/>
      <c r="CQ60" s="393"/>
      <c r="CR60" s="393"/>
      <c r="CS60" s="393"/>
      <c r="CT60" s="393"/>
      <c r="CU60" s="393"/>
      <c r="CV60" s="393"/>
    </row>
    <row r="61" spans="1:100" ht="15" customHeight="1" outlineLevel="1">
      <c r="A61" s="508"/>
      <c r="B61" s="593"/>
      <c r="C61" s="592"/>
      <c r="D61" s="510"/>
      <c r="E61" s="511" t="s">
        <v>9</v>
      </c>
      <c r="F61" s="512"/>
      <c r="G61" s="512"/>
      <c r="H61" s="512"/>
      <c r="I61" s="512"/>
      <c r="J61" s="512"/>
      <c r="K61" s="512"/>
      <c r="L61" s="512"/>
      <c r="M61" s="512"/>
      <c r="N61" s="512"/>
      <c r="O61" s="512"/>
      <c r="P61" s="512"/>
      <c r="Q61" s="512"/>
      <c r="R61" s="512"/>
      <c r="S61" s="512"/>
      <c r="T61" s="512"/>
      <c r="U61" s="512"/>
      <c r="V61" s="512"/>
      <c r="W61" s="512"/>
      <c r="X61" s="512"/>
      <c r="Y61" s="512"/>
      <c r="Z61" s="512"/>
      <c r="AA61" s="512"/>
      <c r="AB61" s="512"/>
      <c r="AC61" s="512"/>
      <c r="AD61" s="512"/>
      <c r="AE61" s="512"/>
      <c r="AF61" s="512"/>
      <c r="AG61" s="512"/>
      <c r="AH61" s="512"/>
      <c r="AI61" s="512"/>
      <c r="AJ61" s="512"/>
      <c r="AK61" s="512"/>
      <c r="AL61" s="512"/>
      <c r="AM61" s="512"/>
      <c r="AN61" s="512"/>
      <c r="AO61" s="512"/>
      <c r="AP61" s="512"/>
      <c r="AQ61" s="512"/>
      <c r="AR61" s="512"/>
      <c r="AS61" s="512"/>
      <c r="AT61" s="512"/>
      <c r="AU61" s="512"/>
      <c r="AV61" s="512"/>
      <c r="AW61" s="512"/>
      <c r="AX61" s="512"/>
      <c r="AY61" s="512"/>
      <c r="AZ61" s="512"/>
      <c r="BA61" s="512"/>
      <c r="BB61" s="512"/>
      <c r="BC61" s="512"/>
      <c r="BD61" s="512"/>
      <c r="BE61" s="512"/>
      <c r="BF61" s="512"/>
      <c r="BG61" s="512"/>
      <c r="BH61" s="512"/>
      <c r="BI61" s="512"/>
      <c r="BJ61" s="512"/>
      <c r="BK61" s="512"/>
      <c r="BL61" s="512"/>
      <c r="BM61" s="512"/>
      <c r="BN61" s="512"/>
      <c r="BO61" s="512"/>
      <c r="BP61" s="512"/>
      <c r="BQ61" s="512"/>
      <c r="BR61" s="512"/>
      <c r="BS61" s="512"/>
      <c r="BT61" s="512"/>
      <c r="BU61" s="512"/>
      <c r="BV61" s="512"/>
      <c r="BW61" s="512"/>
      <c r="BX61" s="512"/>
      <c r="BY61" s="512"/>
      <c r="BZ61" s="512"/>
      <c r="CA61" s="512"/>
      <c r="CB61" s="512"/>
      <c r="CC61" s="512"/>
      <c r="CD61" s="512"/>
      <c r="CE61" s="512"/>
      <c r="CF61" s="512"/>
      <c r="CG61" s="512"/>
      <c r="CH61" s="513"/>
      <c r="CI61" s="549"/>
      <c r="CJ61" s="512">
        <f>SUM(F61:CH61)</f>
        <v>0</v>
      </c>
      <c r="CK61" s="515"/>
      <c r="CL61" s="516" t="str">
        <f>IF(CJ61&gt;0,Fringe!I21,IF(CJ61=0,"0"))</f>
        <v>0</v>
      </c>
      <c r="CM61" s="517">
        <f>SUM(CK61*CL61)+CK61</f>
        <v>0</v>
      </c>
      <c r="CN61" s="518">
        <f>CM61*CJ61</f>
        <v>0</v>
      </c>
      <c r="CO61" s="680"/>
      <c r="CP61" s="508"/>
      <c r="CS61" s="332">
        <f>CN61</f>
        <v>0</v>
      </c>
      <c r="CT61" s="305">
        <f>CJ61</f>
        <v>0</v>
      </c>
    </row>
    <row r="62" spans="1:100" ht="15" customHeight="1" outlineLevel="1">
      <c r="A62" s="508"/>
      <c r="B62" s="595">
        <f>B61</f>
        <v>0</v>
      </c>
      <c r="C62" s="294"/>
      <c r="D62" s="294"/>
      <c r="E62" s="318" t="s">
        <v>195</v>
      </c>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0"/>
      <c r="CI62" s="410"/>
      <c r="CJ62" s="322">
        <f>SUM(F62:CI62)</f>
        <v>0</v>
      </c>
      <c r="CK62" s="319">
        <f>CK61*1.5</f>
        <v>0</v>
      </c>
      <c r="CL62" s="503" t="str">
        <f>IF(CJ62&gt;0,Fringe!I21,IF(CJ62=0,"0"))</f>
        <v>0</v>
      </c>
      <c r="CM62" s="321">
        <f t="shared" ref="CM62:CM63" si="83">SUM(CK62*CL62)+CK62</f>
        <v>0</v>
      </c>
      <c r="CN62" s="519">
        <f>CM62*CJ62</f>
        <v>0</v>
      </c>
      <c r="CO62" s="681"/>
      <c r="CP62" s="508"/>
      <c r="CQ62" s="332">
        <f>CN62</f>
        <v>0</v>
      </c>
      <c r="CR62" s="332"/>
      <c r="CS62" s="332"/>
      <c r="CU62" s="305">
        <f>CJ62</f>
        <v>0</v>
      </c>
    </row>
    <row r="63" spans="1:100" ht="15" customHeight="1" outlineLevel="1" thickBot="1">
      <c r="A63" s="508"/>
      <c r="B63" s="594">
        <f>B61</f>
        <v>0</v>
      </c>
      <c r="C63" s="520"/>
      <c r="D63" s="520"/>
      <c r="E63" s="521" t="s">
        <v>124</v>
      </c>
      <c r="F63" s="522"/>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2"/>
      <c r="AK63" s="522"/>
      <c r="AL63" s="522"/>
      <c r="AM63" s="522"/>
      <c r="AN63" s="522"/>
      <c r="AO63" s="522"/>
      <c r="AP63" s="522"/>
      <c r="AQ63" s="522"/>
      <c r="AR63" s="522"/>
      <c r="AS63" s="522"/>
      <c r="AT63" s="522"/>
      <c r="AU63" s="522"/>
      <c r="AV63" s="522"/>
      <c r="AW63" s="522"/>
      <c r="AX63" s="522"/>
      <c r="AY63" s="522"/>
      <c r="AZ63" s="522"/>
      <c r="BA63" s="522"/>
      <c r="BB63" s="522"/>
      <c r="BC63" s="522"/>
      <c r="BD63" s="522"/>
      <c r="BE63" s="522"/>
      <c r="BF63" s="522"/>
      <c r="BG63" s="522"/>
      <c r="BH63" s="522"/>
      <c r="BI63" s="522"/>
      <c r="BJ63" s="522"/>
      <c r="BK63" s="522"/>
      <c r="BL63" s="522"/>
      <c r="BM63" s="522"/>
      <c r="BN63" s="522"/>
      <c r="BO63" s="522"/>
      <c r="BP63" s="522"/>
      <c r="BQ63" s="522"/>
      <c r="BR63" s="522"/>
      <c r="BS63" s="522"/>
      <c r="BT63" s="522"/>
      <c r="BU63" s="522"/>
      <c r="BV63" s="522"/>
      <c r="BW63" s="522"/>
      <c r="BX63" s="522"/>
      <c r="BY63" s="522"/>
      <c r="BZ63" s="522"/>
      <c r="CA63" s="522"/>
      <c r="CB63" s="522"/>
      <c r="CC63" s="522"/>
      <c r="CD63" s="522"/>
      <c r="CE63" s="522"/>
      <c r="CF63" s="522"/>
      <c r="CG63" s="522"/>
      <c r="CH63" s="523"/>
      <c r="CI63" s="550"/>
      <c r="CJ63" s="525">
        <f>SUM(F63:CI63)</f>
        <v>0</v>
      </c>
      <c r="CK63" s="526">
        <f>CK61*2</f>
        <v>0</v>
      </c>
      <c r="CL63" s="527" t="str">
        <f>IF(CJ63&gt;0,Fringe!I21,IF(CJ63=0,"0"))</f>
        <v>0</v>
      </c>
      <c r="CM63" s="528">
        <f t="shared" si="83"/>
        <v>0</v>
      </c>
      <c r="CN63" s="529">
        <f>CM63*CJ63</f>
        <v>0</v>
      </c>
      <c r="CO63" s="682"/>
      <c r="CP63" s="508"/>
      <c r="CR63" s="332">
        <f>CN63</f>
        <v>0</v>
      </c>
      <c r="CS63" s="332"/>
      <c r="CV63" s="305">
        <f>CJ63</f>
        <v>0</v>
      </c>
    </row>
    <row r="64" spans="1:100" ht="6" customHeight="1" outlineLevel="1" thickBot="1">
      <c r="A64" s="508"/>
      <c r="B64" s="530"/>
      <c r="C64" s="530"/>
      <c r="D64" s="531"/>
      <c r="E64" s="532"/>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c r="AI64" s="533"/>
      <c r="AJ64" s="533"/>
      <c r="AK64" s="533"/>
      <c r="AL64" s="533"/>
      <c r="AM64" s="533"/>
      <c r="AN64" s="533"/>
      <c r="AO64" s="533"/>
      <c r="AP64" s="533"/>
      <c r="AQ64" s="533"/>
      <c r="AR64" s="533"/>
      <c r="AS64" s="533"/>
      <c r="AT64" s="533"/>
      <c r="AU64" s="533"/>
      <c r="AV64" s="533"/>
      <c r="AW64" s="533"/>
      <c r="AX64" s="533"/>
      <c r="AY64" s="533"/>
      <c r="AZ64" s="533"/>
      <c r="BA64" s="533"/>
      <c r="BB64" s="533"/>
      <c r="BC64" s="533"/>
      <c r="BD64" s="533"/>
      <c r="BE64" s="533"/>
      <c r="BF64" s="533"/>
      <c r="BG64" s="533"/>
      <c r="BH64" s="533"/>
      <c r="BI64" s="533"/>
      <c r="BJ64" s="533"/>
      <c r="BK64" s="533"/>
      <c r="BL64" s="533"/>
      <c r="BM64" s="533"/>
      <c r="BN64" s="533"/>
      <c r="BO64" s="533"/>
      <c r="BP64" s="533"/>
      <c r="BQ64" s="533"/>
      <c r="BR64" s="533"/>
      <c r="BS64" s="533"/>
      <c r="BT64" s="533"/>
      <c r="BU64" s="533"/>
      <c r="BV64" s="533"/>
      <c r="BW64" s="533"/>
      <c r="BX64" s="533"/>
      <c r="BY64" s="533"/>
      <c r="BZ64" s="533"/>
      <c r="CA64" s="533"/>
      <c r="CB64" s="533"/>
      <c r="CC64" s="533"/>
      <c r="CD64" s="533"/>
      <c r="CE64" s="533"/>
      <c r="CF64" s="533"/>
      <c r="CG64" s="533"/>
      <c r="CH64" s="534"/>
      <c r="CI64" s="548"/>
      <c r="CJ64" s="536"/>
      <c r="CK64" s="537"/>
      <c r="CL64" s="538"/>
      <c r="CM64" s="539"/>
      <c r="CN64" s="540"/>
      <c r="CO64" s="538"/>
      <c r="CP64" s="508"/>
      <c r="CQ64" s="393"/>
      <c r="CR64" s="393"/>
      <c r="CS64" s="393"/>
      <c r="CT64" s="393"/>
      <c r="CU64" s="393"/>
      <c r="CV64" s="393"/>
    </row>
    <row r="65" spans="1:100" ht="15" customHeight="1" outlineLevel="1">
      <c r="A65" s="508"/>
      <c r="B65" s="593"/>
      <c r="C65" s="592"/>
      <c r="D65" s="510"/>
      <c r="E65" s="511" t="s">
        <v>9</v>
      </c>
      <c r="F65" s="512"/>
      <c r="G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c r="AT65" s="512"/>
      <c r="AU65" s="512"/>
      <c r="AV65" s="512"/>
      <c r="AW65" s="512"/>
      <c r="AX65" s="512"/>
      <c r="AY65" s="512"/>
      <c r="AZ65" s="512"/>
      <c r="BA65" s="512"/>
      <c r="BB65" s="512"/>
      <c r="BC65" s="512"/>
      <c r="BD65" s="512"/>
      <c r="BE65" s="512"/>
      <c r="BF65" s="512"/>
      <c r="BG65" s="512"/>
      <c r="BH65" s="512"/>
      <c r="BI65" s="512"/>
      <c r="BJ65" s="512"/>
      <c r="BK65" s="512"/>
      <c r="BL65" s="512"/>
      <c r="BM65" s="512"/>
      <c r="BN65" s="512"/>
      <c r="BO65" s="512"/>
      <c r="BP65" s="512"/>
      <c r="BQ65" s="512"/>
      <c r="BR65" s="512"/>
      <c r="BS65" s="512"/>
      <c r="BT65" s="512"/>
      <c r="BU65" s="512"/>
      <c r="BV65" s="512"/>
      <c r="BW65" s="512"/>
      <c r="BX65" s="512"/>
      <c r="BY65" s="512"/>
      <c r="BZ65" s="512"/>
      <c r="CA65" s="512"/>
      <c r="CB65" s="512"/>
      <c r="CC65" s="512"/>
      <c r="CD65" s="512"/>
      <c r="CE65" s="512"/>
      <c r="CF65" s="512"/>
      <c r="CG65" s="512"/>
      <c r="CH65" s="513"/>
      <c r="CI65" s="549"/>
      <c r="CJ65" s="512">
        <f>SUM(F65:CH65)</f>
        <v>0</v>
      </c>
      <c r="CK65" s="515"/>
      <c r="CL65" s="516" t="str">
        <f>IF(CJ65&gt;0,Fringe!I21,IF(CJ65=0,"0"))</f>
        <v>0</v>
      </c>
      <c r="CM65" s="517">
        <f>SUM(CK65*CL65)+CK65</f>
        <v>0</v>
      </c>
      <c r="CN65" s="518">
        <f>CM65*CJ65</f>
        <v>0</v>
      </c>
      <c r="CO65" s="680"/>
      <c r="CP65" s="508"/>
      <c r="CS65" s="332">
        <f>CN65</f>
        <v>0</v>
      </c>
      <c r="CT65" s="305">
        <f>CJ65</f>
        <v>0</v>
      </c>
    </row>
    <row r="66" spans="1:100" ht="15" customHeight="1" outlineLevel="1">
      <c r="A66" s="508"/>
      <c r="B66" s="595">
        <f>B65</f>
        <v>0</v>
      </c>
      <c r="C66" s="294"/>
      <c r="D66" s="294"/>
      <c r="E66" s="318" t="s">
        <v>195</v>
      </c>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322"/>
      <c r="AV66" s="322"/>
      <c r="AW66" s="322"/>
      <c r="AX66" s="322"/>
      <c r="AY66" s="322"/>
      <c r="AZ66" s="322"/>
      <c r="BA66" s="322"/>
      <c r="BB66" s="322"/>
      <c r="BC66" s="322"/>
      <c r="BD66" s="322"/>
      <c r="BE66" s="322"/>
      <c r="BF66" s="322"/>
      <c r="BG66" s="322"/>
      <c r="BH66" s="322"/>
      <c r="BI66" s="322"/>
      <c r="BJ66" s="322"/>
      <c r="BK66" s="322"/>
      <c r="BL66" s="322"/>
      <c r="BM66" s="322"/>
      <c r="BN66" s="322"/>
      <c r="BO66" s="322"/>
      <c r="BP66" s="322"/>
      <c r="BQ66" s="322"/>
      <c r="BR66" s="322"/>
      <c r="BS66" s="322"/>
      <c r="BT66" s="322"/>
      <c r="BU66" s="322"/>
      <c r="BV66" s="322"/>
      <c r="BW66" s="322"/>
      <c r="BX66" s="322"/>
      <c r="BY66" s="322"/>
      <c r="BZ66" s="322"/>
      <c r="CA66" s="322"/>
      <c r="CB66" s="322"/>
      <c r="CC66" s="322"/>
      <c r="CD66" s="322"/>
      <c r="CE66" s="322"/>
      <c r="CF66" s="322"/>
      <c r="CG66" s="322"/>
      <c r="CH66" s="320"/>
      <c r="CI66" s="410"/>
      <c r="CJ66" s="322">
        <f>SUM(F66:CI66)</f>
        <v>0</v>
      </c>
      <c r="CK66" s="319">
        <f>CK65*1.5</f>
        <v>0</v>
      </c>
      <c r="CL66" s="503" t="str">
        <f>IF(CJ66&gt;0,Fringe!I21,IF(CJ66=0,"0"))</f>
        <v>0</v>
      </c>
      <c r="CM66" s="321">
        <f t="shared" ref="CM66:CM67" si="84">SUM(CK66*CL66)+CK66</f>
        <v>0</v>
      </c>
      <c r="CN66" s="519">
        <f>CM66*CJ66</f>
        <v>0</v>
      </c>
      <c r="CO66" s="681"/>
      <c r="CP66" s="508"/>
      <c r="CQ66" s="332">
        <f>CN66</f>
        <v>0</v>
      </c>
      <c r="CR66" s="332"/>
      <c r="CS66" s="332"/>
      <c r="CU66" s="305">
        <f>CJ66</f>
        <v>0</v>
      </c>
    </row>
    <row r="67" spans="1:100" ht="15" customHeight="1" outlineLevel="1" thickBot="1">
      <c r="A67" s="508"/>
      <c r="B67" s="594">
        <f>B65</f>
        <v>0</v>
      </c>
      <c r="C67" s="520"/>
      <c r="D67" s="520"/>
      <c r="E67" s="521" t="s">
        <v>124</v>
      </c>
      <c r="F67" s="522"/>
      <c r="G67" s="522"/>
      <c r="H67" s="522"/>
      <c r="I67" s="522"/>
      <c r="J67" s="522"/>
      <c r="K67" s="522"/>
      <c r="L67" s="522"/>
      <c r="M67" s="522"/>
      <c r="N67" s="522"/>
      <c r="O67" s="522"/>
      <c r="P67" s="522"/>
      <c r="Q67" s="522"/>
      <c r="R67" s="522"/>
      <c r="S67" s="522"/>
      <c r="T67" s="522"/>
      <c r="U67" s="522"/>
      <c r="V67" s="522"/>
      <c r="W67" s="522"/>
      <c r="X67" s="522"/>
      <c r="Y67" s="522"/>
      <c r="Z67" s="522"/>
      <c r="AA67" s="522"/>
      <c r="AB67" s="522"/>
      <c r="AC67" s="522"/>
      <c r="AD67" s="522"/>
      <c r="AE67" s="522"/>
      <c r="AF67" s="522"/>
      <c r="AG67" s="522"/>
      <c r="AH67" s="522"/>
      <c r="AI67" s="522"/>
      <c r="AJ67" s="522"/>
      <c r="AK67" s="522"/>
      <c r="AL67" s="522"/>
      <c r="AM67" s="522"/>
      <c r="AN67" s="522"/>
      <c r="AO67" s="522"/>
      <c r="AP67" s="522"/>
      <c r="AQ67" s="522"/>
      <c r="AR67" s="522"/>
      <c r="AS67" s="522"/>
      <c r="AT67" s="522"/>
      <c r="AU67" s="522"/>
      <c r="AV67" s="522"/>
      <c r="AW67" s="522"/>
      <c r="AX67" s="522"/>
      <c r="AY67" s="522"/>
      <c r="AZ67" s="522"/>
      <c r="BA67" s="522"/>
      <c r="BB67" s="522"/>
      <c r="BC67" s="522"/>
      <c r="BD67" s="522"/>
      <c r="BE67" s="522"/>
      <c r="BF67" s="522"/>
      <c r="BG67" s="522"/>
      <c r="BH67" s="522"/>
      <c r="BI67" s="522"/>
      <c r="BJ67" s="522"/>
      <c r="BK67" s="522"/>
      <c r="BL67" s="522"/>
      <c r="BM67" s="522"/>
      <c r="BN67" s="522"/>
      <c r="BO67" s="522"/>
      <c r="BP67" s="522"/>
      <c r="BQ67" s="522"/>
      <c r="BR67" s="522"/>
      <c r="BS67" s="522"/>
      <c r="BT67" s="522"/>
      <c r="BU67" s="522"/>
      <c r="BV67" s="522"/>
      <c r="BW67" s="522"/>
      <c r="BX67" s="522"/>
      <c r="BY67" s="522"/>
      <c r="BZ67" s="522"/>
      <c r="CA67" s="522"/>
      <c r="CB67" s="522"/>
      <c r="CC67" s="522"/>
      <c r="CD67" s="522"/>
      <c r="CE67" s="522"/>
      <c r="CF67" s="522"/>
      <c r="CG67" s="522"/>
      <c r="CH67" s="523"/>
      <c r="CI67" s="550"/>
      <c r="CJ67" s="525">
        <f>SUM(F67:CI67)</f>
        <v>0</v>
      </c>
      <c r="CK67" s="526">
        <f>CK65*2</f>
        <v>0</v>
      </c>
      <c r="CL67" s="527" t="str">
        <f>IF(CJ67&gt;0,Fringe!I21,IF(CJ67=0,"0"))</f>
        <v>0</v>
      </c>
      <c r="CM67" s="528">
        <f t="shared" si="84"/>
        <v>0</v>
      </c>
      <c r="CN67" s="529">
        <f>CM67*CJ67</f>
        <v>0</v>
      </c>
      <c r="CO67" s="682"/>
      <c r="CP67" s="508"/>
      <c r="CR67" s="332">
        <f>CN67</f>
        <v>0</v>
      </c>
      <c r="CS67" s="332"/>
      <c r="CV67" s="305">
        <f>CJ67</f>
        <v>0</v>
      </c>
    </row>
    <row r="68" spans="1:100" ht="6" customHeight="1" outlineLevel="1" thickBot="1">
      <c r="A68" s="508"/>
      <c r="B68" s="530"/>
      <c r="C68" s="530"/>
      <c r="D68" s="531"/>
      <c r="E68" s="532"/>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533"/>
      <c r="AK68" s="533"/>
      <c r="AL68" s="533"/>
      <c r="AM68" s="533"/>
      <c r="AN68" s="533"/>
      <c r="AO68" s="533"/>
      <c r="AP68" s="533"/>
      <c r="AQ68" s="533"/>
      <c r="AR68" s="533"/>
      <c r="AS68" s="533"/>
      <c r="AT68" s="533"/>
      <c r="AU68" s="533"/>
      <c r="AV68" s="533"/>
      <c r="AW68" s="533"/>
      <c r="AX68" s="533"/>
      <c r="AY68" s="533"/>
      <c r="AZ68" s="533"/>
      <c r="BA68" s="533"/>
      <c r="BB68" s="533"/>
      <c r="BC68" s="533"/>
      <c r="BD68" s="533"/>
      <c r="BE68" s="533"/>
      <c r="BF68" s="533"/>
      <c r="BG68" s="533"/>
      <c r="BH68" s="533"/>
      <c r="BI68" s="533"/>
      <c r="BJ68" s="533"/>
      <c r="BK68" s="533"/>
      <c r="BL68" s="533"/>
      <c r="BM68" s="533"/>
      <c r="BN68" s="533"/>
      <c r="BO68" s="533"/>
      <c r="BP68" s="533"/>
      <c r="BQ68" s="533"/>
      <c r="BR68" s="533"/>
      <c r="BS68" s="533"/>
      <c r="BT68" s="533"/>
      <c r="BU68" s="533"/>
      <c r="BV68" s="533"/>
      <c r="BW68" s="533"/>
      <c r="BX68" s="533"/>
      <c r="BY68" s="533"/>
      <c r="BZ68" s="533"/>
      <c r="CA68" s="533"/>
      <c r="CB68" s="533"/>
      <c r="CC68" s="533"/>
      <c r="CD68" s="533"/>
      <c r="CE68" s="533"/>
      <c r="CF68" s="533"/>
      <c r="CG68" s="533"/>
      <c r="CH68" s="534"/>
      <c r="CI68" s="548"/>
      <c r="CJ68" s="536"/>
      <c r="CK68" s="537"/>
      <c r="CL68" s="538"/>
      <c r="CM68" s="539"/>
      <c r="CN68" s="540"/>
      <c r="CO68" s="538"/>
      <c r="CP68" s="508"/>
      <c r="CQ68" s="393"/>
      <c r="CR68" s="393"/>
      <c r="CS68" s="393"/>
      <c r="CT68" s="393"/>
      <c r="CU68" s="393"/>
      <c r="CV68" s="393"/>
    </row>
    <row r="69" spans="1:100" ht="15" customHeight="1" outlineLevel="1">
      <c r="A69" s="508"/>
      <c r="B69" s="593"/>
      <c r="C69" s="592"/>
      <c r="D69" s="510"/>
      <c r="E69" s="511" t="s">
        <v>9</v>
      </c>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2"/>
      <c r="AD69" s="512"/>
      <c r="AE69" s="512"/>
      <c r="AF69" s="512"/>
      <c r="AG69" s="512"/>
      <c r="AH69" s="512"/>
      <c r="AI69" s="512"/>
      <c r="AJ69" s="512"/>
      <c r="AK69" s="512"/>
      <c r="AL69" s="512"/>
      <c r="AM69" s="512"/>
      <c r="AN69" s="512"/>
      <c r="AO69" s="512"/>
      <c r="AP69" s="512"/>
      <c r="AQ69" s="512"/>
      <c r="AR69" s="512"/>
      <c r="AS69" s="512"/>
      <c r="AT69" s="512"/>
      <c r="AU69" s="512"/>
      <c r="AV69" s="512"/>
      <c r="AW69" s="512"/>
      <c r="AX69" s="512"/>
      <c r="AY69" s="512"/>
      <c r="AZ69" s="512"/>
      <c r="BA69" s="512"/>
      <c r="BB69" s="512"/>
      <c r="BC69" s="512"/>
      <c r="BD69" s="512"/>
      <c r="BE69" s="512"/>
      <c r="BF69" s="512"/>
      <c r="BG69" s="512"/>
      <c r="BH69" s="512"/>
      <c r="BI69" s="512"/>
      <c r="BJ69" s="512"/>
      <c r="BK69" s="512"/>
      <c r="BL69" s="512"/>
      <c r="BM69" s="512"/>
      <c r="BN69" s="512"/>
      <c r="BO69" s="512"/>
      <c r="BP69" s="512"/>
      <c r="BQ69" s="512"/>
      <c r="BR69" s="512"/>
      <c r="BS69" s="512"/>
      <c r="BT69" s="512"/>
      <c r="BU69" s="512"/>
      <c r="BV69" s="512"/>
      <c r="BW69" s="512"/>
      <c r="BX69" s="512"/>
      <c r="BY69" s="512"/>
      <c r="BZ69" s="512"/>
      <c r="CA69" s="512"/>
      <c r="CB69" s="512"/>
      <c r="CC69" s="512"/>
      <c r="CD69" s="512"/>
      <c r="CE69" s="512"/>
      <c r="CF69" s="512"/>
      <c r="CG69" s="512"/>
      <c r="CH69" s="513"/>
      <c r="CI69" s="549"/>
      <c r="CJ69" s="512">
        <f>SUM(F69:CH69)</f>
        <v>0</v>
      </c>
      <c r="CK69" s="515"/>
      <c r="CL69" s="516" t="str">
        <f>IF(CJ69&gt;0,Fringe!I21,IF(CJ69=0,"0"))</f>
        <v>0</v>
      </c>
      <c r="CM69" s="517">
        <f>SUM(CK69*CL69)+CK69</f>
        <v>0</v>
      </c>
      <c r="CN69" s="518">
        <f>CM69*CJ69</f>
        <v>0</v>
      </c>
      <c r="CO69" s="680"/>
      <c r="CP69" s="508"/>
      <c r="CS69" s="332">
        <f>CN69</f>
        <v>0</v>
      </c>
      <c r="CT69" s="305">
        <f>CJ69</f>
        <v>0</v>
      </c>
    </row>
    <row r="70" spans="1:100" ht="15" customHeight="1" outlineLevel="1">
      <c r="A70" s="508"/>
      <c r="B70" s="595">
        <f>B69</f>
        <v>0</v>
      </c>
      <c r="C70" s="294"/>
      <c r="D70" s="294"/>
      <c r="E70" s="318" t="s">
        <v>195</v>
      </c>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c r="AT70" s="322"/>
      <c r="AU70" s="322"/>
      <c r="AV70" s="322"/>
      <c r="AW70" s="322"/>
      <c r="AX70" s="322"/>
      <c r="AY70" s="322"/>
      <c r="AZ70" s="322"/>
      <c r="BA70" s="322"/>
      <c r="BB70" s="322"/>
      <c r="BC70" s="322"/>
      <c r="BD70" s="322"/>
      <c r="BE70" s="322"/>
      <c r="BF70" s="322"/>
      <c r="BG70" s="322"/>
      <c r="BH70" s="322"/>
      <c r="BI70" s="322"/>
      <c r="BJ70" s="322"/>
      <c r="BK70" s="322"/>
      <c r="BL70" s="322"/>
      <c r="BM70" s="322"/>
      <c r="BN70" s="322"/>
      <c r="BO70" s="322"/>
      <c r="BP70" s="322"/>
      <c r="BQ70" s="322"/>
      <c r="BR70" s="322"/>
      <c r="BS70" s="322"/>
      <c r="BT70" s="322"/>
      <c r="BU70" s="322"/>
      <c r="BV70" s="322"/>
      <c r="BW70" s="322"/>
      <c r="BX70" s="322"/>
      <c r="BY70" s="322"/>
      <c r="BZ70" s="322"/>
      <c r="CA70" s="322"/>
      <c r="CB70" s="322"/>
      <c r="CC70" s="322"/>
      <c r="CD70" s="322"/>
      <c r="CE70" s="322"/>
      <c r="CF70" s="322"/>
      <c r="CG70" s="322"/>
      <c r="CH70" s="320"/>
      <c r="CI70" s="410"/>
      <c r="CJ70" s="322">
        <f>SUM(F70:CI70)</f>
        <v>0</v>
      </c>
      <c r="CK70" s="319">
        <f>CK69*1.5</f>
        <v>0</v>
      </c>
      <c r="CL70" s="503" t="str">
        <f>IF(CJ70&gt;0,Fringe!I21,IF(CJ70=0,"0"))</f>
        <v>0</v>
      </c>
      <c r="CM70" s="321">
        <f t="shared" ref="CM70:CM71" si="85">SUM(CK70*CL70)+CK70</f>
        <v>0</v>
      </c>
      <c r="CN70" s="519">
        <f>CM70*CJ70</f>
        <v>0</v>
      </c>
      <c r="CO70" s="681"/>
      <c r="CP70" s="508"/>
      <c r="CQ70" s="332">
        <f>CN70</f>
        <v>0</v>
      </c>
      <c r="CR70" s="332"/>
      <c r="CS70" s="332"/>
      <c r="CU70" s="305">
        <f>CJ70</f>
        <v>0</v>
      </c>
    </row>
    <row r="71" spans="1:100" ht="15" customHeight="1" outlineLevel="1" thickBot="1">
      <c r="A71" s="508"/>
      <c r="B71" s="594">
        <f>B69</f>
        <v>0</v>
      </c>
      <c r="C71" s="520"/>
      <c r="D71" s="520"/>
      <c r="E71" s="521" t="s">
        <v>124</v>
      </c>
      <c r="F71" s="522"/>
      <c r="G71" s="522"/>
      <c r="H71" s="522"/>
      <c r="I71" s="522"/>
      <c r="J71" s="522"/>
      <c r="K71" s="522"/>
      <c r="L71" s="522"/>
      <c r="M71" s="522"/>
      <c r="N71" s="522"/>
      <c r="O71" s="522"/>
      <c r="P71" s="522"/>
      <c r="Q71" s="522"/>
      <c r="R71" s="522"/>
      <c r="S71" s="522"/>
      <c r="T71" s="522"/>
      <c r="U71" s="522"/>
      <c r="V71" s="522"/>
      <c r="W71" s="522"/>
      <c r="X71" s="522"/>
      <c r="Y71" s="522"/>
      <c r="Z71" s="522"/>
      <c r="AA71" s="522"/>
      <c r="AB71" s="522"/>
      <c r="AC71" s="522"/>
      <c r="AD71" s="522"/>
      <c r="AE71" s="522"/>
      <c r="AF71" s="522"/>
      <c r="AG71" s="522"/>
      <c r="AH71" s="522"/>
      <c r="AI71" s="522"/>
      <c r="AJ71" s="522"/>
      <c r="AK71" s="522"/>
      <c r="AL71" s="522"/>
      <c r="AM71" s="522"/>
      <c r="AN71" s="522"/>
      <c r="AO71" s="522"/>
      <c r="AP71" s="522"/>
      <c r="AQ71" s="522"/>
      <c r="AR71" s="522"/>
      <c r="AS71" s="522"/>
      <c r="AT71" s="522"/>
      <c r="AU71" s="522"/>
      <c r="AV71" s="522"/>
      <c r="AW71" s="522"/>
      <c r="AX71" s="522"/>
      <c r="AY71" s="522"/>
      <c r="AZ71" s="522"/>
      <c r="BA71" s="522"/>
      <c r="BB71" s="522"/>
      <c r="BC71" s="522"/>
      <c r="BD71" s="522"/>
      <c r="BE71" s="522"/>
      <c r="BF71" s="522"/>
      <c r="BG71" s="522"/>
      <c r="BH71" s="522"/>
      <c r="BI71" s="522"/>
      <c r="BJ71" s="522"/>
      <c r="BK71" s="522"/>
      <c r="BL71" s="522"/>
      <c r="BM71" s="522"/>
      <c r="BN71" s="522"/>
      <c r="BO71" s="522"/>
      <c r="BP71" s="522"/>
      <c r="BQ71" s="522"/>
      <c r="BR71" s="522"/>
      <c r="BS71" s="522"/>
      <c r="BT71" s="522"/>
      <c r="BU71" s="522"/>
      <c r="BV71" s="522"/>
      <c r="BW71" s="522"/>
      <c r="BX71" s="522"/>
      <c r="BY71" s="522"/>
      <c r="BZ71" s="522"/>
      <c r="CA71" s="522"/>
      <c r="CB71" s="522"/>
      <c r="CC71" s="522"/>
      <c r="CD71" s="522"/>
      <c r="CE71" s="522"/>
      <c r="CF71" s="522"/>
      <c r="CG71" s="522"/>
      <c r="CH71" s="523"/>
      <c r="CI71" s="550"/>
      <c r="CJ71" s="525">
        <f>SUM(F71:CI71)</f>
        <v>0</v>
      </c>
      <c r="CK71" s="526">
        <f>CK69*2</f>
        <v>0</v>
      </c>
      <c r="CL71" s="527" t="str">
        <f>IF(CJ71&gt;0,Fringe!I21,IF(CJ71=0,"0"))</f>
        <v>0</v>
      </c>
      <c r="CM71" s="528">
        <f t="shared" si="85"/>
        <v>0</v>
      </c>
      <c r="CN71" s="529">
        <f>CM71*CJ71</f>
        <v>0</v>
      </c>
      <c r="CO71" s="682"/>
      <c r="CP71" s="508"/>
      <c r="CR71" s="332">
        <f>CN71</f>
        <v>0</v>
      </c>
      <c r="CS71" s="332"/>
      <c r="CV71" s="305">
        <f>CJ71</f>
        <v>0</v>
      </c>
    </row>
    <row r="72" spans="1:100" ht="6" customHeight="1" outlineLevel="1" thickBot="1">
      <c r="A72" s="508"/>
      <c r="B72" s="530"/>
      <c r="C72" s="530"/>
      <c r="D72" s="531"/>
      <c r="E72" s="532"/>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3"/>
      <c r="AD72" s="533"/>
      <c r="AE72" s="533"/>
      <c r="AF72" s="533"/>
      <c r="AG72" s="533"/>
      <c r="AH72" s="533"/>
      <c r="AI72" s="533"/>
      <c r="AJ72" s="533"/>
      <c r="AK72" s="533"/>
      <c r="AL72" s="533"/>
      <c r="AM72" s="533"/>
      <c r="AN72" s="533"/>
      <c r="AO72" s="533"/>
      <c r="AP72" s="533"/>
      <c r="AQ72" s="533"/>
      <c r="AR72" s="533"/>
      <c r="AS72" s="533"/>
      <c r="AT72" s="533"/>
      <c r="AU72" s="533"/>
      <c r="AV72" s="533"/>
      <c r="AW72" s="533"/>
      <c r="AX72" s="533"/>
      <c r="AY72" s="533"/>
      <c r="AZ72" s="533"/>
      <c r="BA72" s="533"/>
      <c r="BB72" s="533"/>
      <c r="BC72" s="533"/>
      <c r="BD72" s="533"/>
      <c r="BE72" s="533"/>
      <c r="BF72" s="533"/>
      <c r="BG72" s="533"/>
      <c r="BH72" s="533"/>
      <c r="BI72" s="533"/>
      <c r="BJ72" s="533"/>
      <c r="BK72" s="533"/>
      <c r="BL72" s="533"/>
      <c r="BM72" s="533"/>
      <c r="BN72" s="533"/>
      <c r="BO72" s="533"/>
      <c r="BP72" s="533"/>
      <c r="BQ72" s="533"/>
      <c r="BR72" s="533"/>
      <c r="BS72" s="533"/>
      <c r="BT72" s="533"/>
      <c r="BU72" s="533"/>
      <c r="BV72" s="533"/>
      <c r="BW72" s="533"/>
      <c r="BX72" s="533"/>
      <c r="BY72" s="533"/>
      <c r="BZ72" s="533"/>
      <c r="CA72" s="533"/>
      <c r="CB72" s="533"/>
      <c r="CC72" s="533"/>
      <c r="CD72" s="533"/>
      <c r="CE72" s="533"/>
      <c r="CF72" s="533"/>
      <c r="CG72" s="533"/>
      <c r="CH72" s="534"/>
      <c r="CI72" s="548"/>
      <c r="CJ72" s="536"/>
      <c r="CK72" s="537"/>
      <c r="CL72" s="538"/>
      <c r="CM72" s="539"/>
      <c r="CN72" s="540"/>
      <c r="CO72" s="538"/>
      <c r="CP72" s="508"/>
      <c r="CQ72" s="393"/>
      <c r="CR72" s="393"/>
      <c r="CS72" s="393"/>
      <c r="CT72" s="393"/>
      <c r="CU72" s="393"/>
      <c r="CV72" s="393"/>
    </row>
    <row r="73" spans="1:100" ht="15" customHeight="1" outlineLevel="1">
      <c r="A73" s="508"/>
      <c r="B73" s="593"/>
      <c r="C73" s="592"/>
      <c r="D73" s="510"/>
      <c r="E73" s="511" t="s">
        <v>9</v>
      </c>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c r="AJ73" s="512"/>
      <c r="AK73" s="512"/>
      <c r="AL73" s="512"/>
      <c r="AM73" s="512"/>
      <c r="AN73" s="512"/>
      <c r="AO73" s="512"/>
      <c r="AP73" s="512"/>
      <c r="AQ73" s="512"/>
      <c r="AR73" s="512"/>
      <c r="AS73" s="512"/>
      <c r="AT73" s="512"/>
      <c r="AU73" s="512"/>
      <c r="AV73" s="512"/>
      <c r="AW73" s="512"/>
      <c r="AX73" s="512"/>
      <c r="AY73" s="512"/>
      <c r="AZ73" s="512"/>
      <c r="BA73" s="512"/>
      <c r="BB73" s="512"/>
      <c r="BC73" s="512"/>
      <c r="BD73" s="512"/>
      <c r="BE73" s="512"/>
      <c r="BF73" s="512"/>
      <c r="BG73" s="512"/>
      <c r="BH73" s="512"/>
      <c r="BI73" s="512"/>
      <c r="BJ73" s="512"/>
      <c r="BK73" s="512"/>
      <c r="BL73" s="512"/>
      <c r="BM73" s="512"/>
      <c r="BN73" s="512"/>
      <c r="BO73" s="512"/>
      <c r="BP73" s="512"/>
      <c r="BQ73" s="512"/>
      <c r="BR73" s="512"/>
      <c r="BS73" s="512"/>
      <c r="BT73" s="512"/>
      <c r="BU73" s="512"/>
      <c r="BV73" s="512"/>
      <c r="BW73" s="512"/>
      <c r="BX73" s="512"/>
      <c r="BY73" s="512"/>
      <c r="BZ73" s="512"/>
      <c r="CA73" s="512"/>
      <c r="CB73" s="512"/>
      <c r="CC73" s="512"/>
      <c r="CD73" s="512"/>
      <c r="CE73" s="512"/>
      <c r="CF73" s="512"/>
      <c r="CG73" s="512"/>
      <c r="CH73" s="513"/>
      <c r="CI73" s="549"/>
      <c r="CJ73" s="512">
        <f>SUM(F73:CH73)</f>
        <v>0</v>
      </c>
      <c r="CK73" s="515"/>
      <c r="CL73" s="516" t="str">
        <f>IF(CJ73&gt;0,Fringe!I21,IF(CJ73=0,"0"))</f>
        <v>0</v>
      </c>
      <c r="CM73" s="517">
        <f>SUM(CK73*CL73)+CK73</f>
        <v>0</v>
      </c>
      <c r="CN73" s="518">
        <f>CM73*CJ73</f>
        <v>0</v>
      </c>
      <c r="CO73" s="680"/>
      <c r="CP73" s="508"/>
      <c r="CS73" s="332">
        <f>CN73</f>
        <v>0</v>
      </c>
      <c r="CT73" s="305">
        <f>CJ73</f>
        <v>0</v>
      </c>
    </row>
    <row r="74" spans="1:100" ht="15" customHeight="1" outlineLevel="1">
      <c r="A74" s="508"/>
      <c r="B74" s="595">
        <f>B73</f>
        <v>0</v>
      </c>
      <c r="C74" s="294"/>
      <c r="D74" s="294"/>
      <c r="E74" s="318" t="s">
        <v>195</v>
      </c>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c r="BA74" s="322"/>
      <c r="BB74" s="322"/>
      <c r="BC74" s="322"/>
      <c r="BD74" s="322"/>
      <c r="BE74" s="322"/>
      <c r="BF74" s="322"/>
      <c r="BG74" s="322"/>
      <c r="BH74" s="322"/>
      <c r="BI74" s="322"/>
      <c r="BJ74" s="322"/>
      <c r="BK74" s="322"/>
      <c r="BL74" s="322"/>
      <c r="BM74" s="322"/>
      <c r="BN74" s="322"/>
      <c r="BO74" s="322"/>
      <c r="BP74" s="322"/>
      <c r="BQ74" s="322"/>
      <c r="BR74" s="322"/>
      <c r="BS74" s="322"/>
      <c r="BT74" s="322"/>
      <c r="BU74" s="322"/>
      <c r="BV74" s="322"/>
      <c r="BW74" s="322"/>
      <c r="BX74" s="322"/>
      <c r="BY74" s="322"/>
      <c r="BZ74" s="322"/>
      <c r="CA74" s="322"/>
      <c r="CB74" s="322"/>
      <c r="CC74" s="322"/>
      <c r="CD74" s="322"/>
      <c r="CE74" s="322"/>
      <c r="CF74" s="322"/>
      <c r="CG74" s="322"/>
      <c r="CH74" s="320"/>
      <c r="CI74" s="410"/>
      <c r="CJ74" s="322">
        <f>SUM(F74:CI74)</f>
        <v>0</v>
      </c>
      <c r="CK74" s="319">
        <f>CK73*1.5</f>
        <v>0</v>
      </c>
      <c r="CL74" s="503" t="str">
        <f>IF(CJ74&gt;0,Fringe!I21,IF(CJ74=0,"0"))</f>
        <v>0</v>
      </c>
      <c r="CM74" s="321">
        <f t="shared" ref="CM74:CM75" si="86">SUM(CK74*CL74)+CK74</f>
        <v>0</v>
      </c>
      <c r="CN74" s="519">
        <f>CM74*CJ74</f>
        <v>0</v>
      </c>
      <c r="CO74" s="681"/>
      <c r="CP74" s="508"/>
      <c r="CQ74" s="332">
        <f>CN74</f>
        <v>0</v>
      </c>
      <c r="CR74" s="332"/>
      <c r="CS74" s="332"/>
      <c r="CU74" s="305">
        <f>CJ74</f>
        <v>0</v>
      </c>
    </row>
    <row r="75" spans="1:100" ht="15" customHeight="1" outlineLevel="1" thickBot="1">
      <c r="A75" s="508"/>
      <c r="B75" s="594">
        <f>B73</f>
        <v>0</v>
      </c>
      <c r="C75" s="520"/>
      <c r="D75" s="520"/>
      <c r="E75" s="521" t="s">
        <v>124</v>
      </c>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c r="AH75" s="522"/>
      <c r="AI75" s="522"/>
      <c r="AJ75" s="522"/>
      <c r="AK75" s="522"/>
      <c r="AL75" s="522"/>
      <c r="AM75" s="522"/>
      <c r="AN75" s="522"/>
      <c r="AO75" s="522"/>
      <c r="AP75" s="522"/>
      <c r="AQ75" s="522"/>
      <c r="AR75" s="522"/>
      <c r="AS75" s="522"/>
      <c r="AT75" s="522"/>
      <c r="AU75" s="522"/>
      <c r="AV75" s="522"/>
      <c r="AW75" s="522"/>
      <c r="AX75" s="522"/>
      <c r="AY75" s="522"/>
      <c r="AZ75" s="522"/>
      <c r="BA75" s="522"/>
      <c r="BB75" s="522"/>
      <c r="BC75" s="522"/>
      <c r="BD75" s="522"/>
      <c r="BE75" s="522"/>
      <c r="BF75" s="522"/>
      <c r="BG75" s="522"/>
      <c r="BH75" s="522"/>
      <c r="BI75" s="522"/>
      <c r="BJ75" s="522"/>
      <c r="BK75" s="522"/>
      <c r="BL75" s="522"/>
      <c r="BM75" s="522"/>
      <c r="BN75" s="522"/>
      <c r="BO75" s="522"/>
      <c r="BP75" s="522"/>
      <c r="BQ75" s="522"/>
      <c r="BR75" s="522"/>
      <c r="BS75" s="522"/>
      <c r="BT75" s="522"/>
      <c r="BU75" s="522"/>
      <c r="BV75" s="522"/>
      <c r="BW75" s="522"/>
      <c r="BX75" s="522"/>
      <c r="BY75" s="522"/>
      <c r="BZ75" s="522"/>
      <c r="CA75" s="522"/>
      <c r="CB75" s="522"/>
      <c r="CC75" s="522"/>
      <c r="CD75" s="522"/>
      <c r="CE75" s="522"/>
      <c r="CF75" s="522"/>
      <c r="CG75" s="522"/>
      <c r="CH75" s="523"/>
      <c r="CI75" s="550"/>
      <c r="CJ75" s="525">
        <f>SUM(F75:CI75)</f>
        <v>0</v>
      </c>
      <c r="CK75" s="526">
        <f>CK73*2</f>
        <v>0</v>
      </c>
      <c r="CL75" s="527" t="str">
        <f>IF(CJ75&gt;0,Fringe!I21,IF(CJ75=0,"0"))</f>
        <v>0</v>
      </c>
      <c r="CM75" s="528">
        <f t="shared" si="86"/>
        <v>0</v>
      </c>
      <c r="CN75" s="529">
        <f>CM75*CJ75</f>
        <v>0</v>
      </c>
      <c r="CO75" s="682"/>
      <c r="CP75" s="508"/>
      <c r="CR75" s="332">
        <f>CN75</f>
        <v>0</v>
      </c>
      <c r="CS75" s="332"/>
      <c r="CV75" s="305">
        <f>CJ75</f>
        <v>0</v>
      </c>
    </row>
    <row r="76" spans="1:100" ht="6" customHeight="1" outlineLevel="1" thickBot="1">
      <c r="A76" s="508"/>
      <c r="B76" s="530"/>
      <c r="C76" s="530"/>
      <c r="D76" s="531"/>
      <c r="E76" s="532"/>
      <c r="F76" s="533"/>
      <c r="G76" s="533"/>
      <c r="H76" s="533"/>
      <c r="I76" s="533"/>
      <c r="J76" s="533"/>
      <c r="K76" s="533"/>
      <c r="L76" s="533"/>
      <c r="M76" s="533"/>
      <c r="N76" s="533"/>
      <c r="O76" s="533"/>
      <c r="P76" s="533"/>
      <c r="Q76" s="533"/>
      <c r="R76" s="533"/>
      <c r="S76" s="533"/>
      <c r="T76" s="533"/>
      <c r="U76" s="533"/>
      <c r="V76" s="533"/>
      <c r="W76" s="533"/>
      <c r="X76" s="533"/>
      <c r="Y76" s="533"/>
      <c r="Z76" s="533"/>
      <c r="AA76" s="533"/>
      <c r="AB76" s="533"/>
      <c r="AC76" s="533"/>
      <c r="AD76" s="533"/>
      <c r="AE76" s="533"/>
      <c r="AF76" s="533"/>
      <c r="AG76" s="533"/>
      <c r="AH76" s="533"/>
      <c r="AI76" s="533"/>
      <c r="AJ76" s="533"/>
      <c r="AK76" s="533"/>
      <c r="AL76" s="533"/>
      <c r="AM76" s="533"/>
      <c r="AN76" s="533"/>
      <c r="AO76" s="533"/>
      <c r="AP76" s="533"/>
      <c r="AQ76" s="533"/>
      <c r="AR76" s="533"/>
      <c r="AS76" s="533"/>
      <c r="AT76" s="533"/>
      <c r="AU76" s="533"/>
      <c r="AV76" s="533"/>
      <c r="AW76" s="533"/>
      <c r="AX76" s="533"/>
      <c r="AY76" s="533"/>
      <c r="AZ76" s="533"/>
      <c r="BA76" s="533"/>
      <c r="BB76" s="533"/>
      <c r="BC76" s="533"/>
      <c r="BD76" s="533"/>
      <c r="BE76" s="533"/>
      <c r="BF76" s="533"/>
      <c r="BG76" s="533"/>
      <c r="BH76" s="533"/>
      <c r="BI76" s="533"/>
      <c r="BJ76" s="533"/>
      <c r="BK76" s="533"/>
      <c r="BL76" s="533"/>
      <c r="BM76" s="533"/>
      <c r="BN76" s="533"/>
      <c r="BO76" s="533"/>
      <c r="BP76" s="533"/>
      <c r="BQ76" s="533"/>
      <c r="BR76" s="533"/>
      <c r="BS76" s="533"/>
      <c r="BT76" s="533"/>
      <c r="BU76" s="533"/>
      <c r="BV76" s="533"/>
      <c r="BW76" s="533"/>
      <c r="BX76" s="533"/>
      <c r="BY76" s="533"/>
      <c r="BZ76" s="533"/>
      <c r="CA76" s="533"/>
      <c r="CB76" s="533"/>
      <c r="CC76" s="533"/>
      <c r="CD76" s="533"/>
      <c r="CE76" s="533"/>
      <c r="CF76" s="533"/>
      <c r="CG76" s="533"/>
      <c r="CH76" s="534"/>
      <c r="CI76" s="548"/>
      <c r="CJ76" s="536"/>
      <c r="CK76" s="537"/>
      <c r="CL76" s="538"/>
      <c r="CM76" s="539"/>
      <c r="CN76" s="540"/>
      <c r="CO76" s="538"/>
      <c r="CP76" s="508"/>
      <c r="CQ76" s="393"/>
      <c r="CR76" s="393"/>
      <c r="CS76" s="393"/>
      <c r="CT76" s="393"/>
      <c r="CU76" s="393"/>
      <c r="CV76" s="393"/>
    </row>
    <row r="77" spans="1:100" ht="15" customHeight="1" outlineLevel="1">
      <c r="A77" s="508"/>
      <c r="B77" s="593"/>
      <c r="C77" s="592"/>
      <c r="D77" s="510"/>
      <c r="E77" s="511" t="s">
        <v>9</v>
      </c>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12"/>
      <c r="AS77" s="512"/>
      <c r="AT77" s="512"/>
      <c r="AU77" s="512"/>
      <c r="AV77" s="512"/>
      <c r="AW77" s="512"/>
      <c r="AX77" s="512"/>
      <c r="AY77" s="512"/>
      <c r="AZ77" s="512"/>
      <c r="BA77" s="512"/>
      <c r="BB77" s="512"/>
      <c r="BC77" s="512"/>
      <c r="BD77" s="512"/>
      <c r="BE77" s="512"/>
      <c r="BF77" s="512"/>
      <c r="BG77" s="512"/>
      <c r="BH77" s="512"/>
      <c r="BI77" s="512"/>
      <c r="BJ77" s="512"/>
      <c r="BK77" s="512"/>
      <c r="BL77" s="512"/>
      <c r="BM77" s="512"/>
      <c r="BN77" s="512"/>
      <c r="BO77" s="512"/>
      <c r="BP77" s="512"/>
      <c r="BQ77" s="512"/>
      <c r="BR77" s="512"/>
      <c r="BS77" s="512"/>
      <c r="BT77" s="512"/>
      <c r="BU77" s="512"/>
      <c r="BV77" s="512"/>
      <c r="BW77" s="512"/>
      <c r="BX77" s="512"/>
      <c r="BY77" s="512"/>
      <c r="BZ77" s="512"/>
      <c r="CA77" s="512"/>
      <c r="CB77" s="512"/>
      <c r="CC77" s="512"/>
      <c r="CD77" s="512"/>
      <c r="CE77" s="512"/>
      <c r="CF77" s="512"/>
      <c r="CG77" s="512"/>
      <c r="CH77" s="513"/>
      <c r="CI77" s="549"/>
      <c r="CJ77" s="512">
        <f>SUM(F77:CH77)</f>
        <v>0</v>
      </c>
      <c r="CK77" s="515"/>
      <c r="CL77" s="516" t="str">
        <f>IF(CJ77&gt;0,Fringe!I21,IF(CJ77=0,"0"))</f>
        <v>0</v>
      </c>
      <c r="CM77" s="517">
        <f>SUM(CK77*CL77)+CK77</f>
        <v>0</v>
      </c>
      <c r="CN77" s="518">
        <f>CM77*CJ77</f>
        <v>0</v>
      </c>
      <c r="CO77" s="680"/>
      <c r="CP77" s="508"/>
      <c r="CS77" s="332">
        <f>CN77</f>
        <v>0</v>
      </c>
      <c r="CT77" s="305">
        <f>CJ77</f>
        <v>0</v>
      </c>
    </row>
    <row r="78" spans="1:100" ht="15" customHeight="1" outlineLevel="1">
      <c r="A78" s="508"/>
      <c r="B78" s="595">
        <f>B77</f>
        <v>0</v>
      </c>
      <c r="C78" s="294"/>
      <c r="D78" s="294"/>
      <c r="E78" s="318" t="s">
        <v>195</v>
      </c>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c r="BA78" s="322"/>
      <c r="BB78" s="322"/>
      <c r="BC78" s="322"/>
      <c r="BD78" s="322"/>
      <c r="BE78" s="322"/>
      <c r="BF78" s="322"/>
      <c r="BG78" s="322"/>
      <c r="BH78" s="322"/>
      <c r="BI78" s="322"/>
      <c r="BJ78" s="322"/>
      <c r="BK78" s="322"/>
      <c r="BL78" s="322"/>
      <c r="BM78" s="322"/>
      <c r="BN78" s="322"/>
      <c r="BO78" s="322"/>
      <c r="BP78" s="322"/>
      <c r="BQ78" s="322"/>
      <c r="BR78" s="322"/>
      <c r="BS78" s="322"/>
      <c r="BT78" s="322"/>
      <c r="BU78" s="322"/>
      <c r="BV78" s="322"/>
      <c r="BW78" s="322"/>
      <c r="BX78" s="322"/>
      <c r="BY78" s="322"/>
      <c r="BZ78" s="322"/>
      <c r="CA78" s="322"/>
      <c r="CB78" s="322"/>
      <c r="CC78" s="322"/>
      <c r="CD78" s="322"/>
      <c r="CE78" s="322"/>
      <c r="CF78" s="322"/>
      <c r="CG78" s="322"/>
      <c r="CH78" s="320"/>
      <c r="CI78" s="410"/>
      <c r="CJ78" s="322">
        <f>SUM(F78:CI78)</f>
        <v>0</v>
      </c>
      <c r="CK78" s="319">
        <f>CK77*1.5</f>
        <v>0</v>
      </c>
      <c r="CL78" s="503" t="str">
        <f>IF(CJ78&gt;0,Fringe!I21,IF(CJ78=0,"0"))</f>
        <v>0</v>
      </c>
      <c r="CM78" s="321">
        <f t="shared" ref="CM78:CM79" si="87">SUM(CK78*CL78)+CK78</f>
        <v>0</v>
      </c>
      <c r="CN78" s="519">
        <f>CM78*CJ78</f>
        <v>0</v>
      </c>
      <c r="CO78" s="681"/>
      <c r="CP78" s="508"/>
      <c r="CQ78" s="332">
        <f>CN78</f>
        <v>0</v>
      </c>
      <c r="CR78" s="332"/>
      <c r="CS78" s="332"/>
      <c r="CU78" s="305">
        <f>CJ78</f>
        <v>0</v>
      </c>
    </row>
    <row r="79" spans="1:100" ht="15" customHeight="1" outlineLevel="1" thickBot="1">
      <c r="A79" s="508"/>
      <c r="B79" s="594">
        <f>B77</f>
        <v>0</v>
      </c>
      <c r="C79" s="520"/>
      <c r="D79" s="520"/>
      <c r="E79" s="521" t="s">
        <v>124</v>
      </c>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2"/>
      <c r="AI79" s="522"/>
      <c r="AJ79" s="522"/>
      <c r="AK79" s="522"/>
      <c r="AL79" s="522"/>
      <c r="AM79" s="522"/>
      <c r="AN79" s="522"/>
      <c r="AO79" s="522"/>
      <c r="AP79" s="522"/>
      <c r="AQ79" s="522"/>
      <c r="AR79" s="522"/>
      <c r="AS79" s="522"/>
      <c r="AT79" s="522"/>
      <c r="AU79" s="522"/>
      <c r="AV79" s="522"/>
      <c r="AW79" s="522"/>
      <c r="AX79" s="522"/>
      <c r="AY79" s="522"/>
      <c r="AZ79" s="522"/>
      <c r="BA79" s="522"/>
      <c r="BB79" s="522"/>
      <c r="BC79" s="522"/>
      <c r="BD79" s="522"/>
      <c r="BE79" s="522"/>
      <c r="BF79" s="522"/>
      <c r="BG79" s="522"/>
      <c r="BH79" s="522"/>
      <c r="BI79" s="522"/>
      <c r="BJ79" s="522"/>
      <c r="BK79" s="522"/>
      <c r="BL79" s="522"/>
      <c r="BM79" s="522"/>
      <c r="BN79" s="522"/>
      <c r="BO79" s="522"/>
      <c r="BP79" s="522"/>
      <c r="BQ79" s="522"/>
      <c r="BR79" s="522"/>
      <c r="BS79" s="522"/>
      <c r="BT79" s="522"/>
      <c r="BU79" s="522"/>
      <c r="BV79" s="522"/>
      <c r="BW79" s="522"/>
      <c r="BX79" s="522"/>
      <c r="BY79" s="522"/>
      <c r="BZ79" s="522"/>
      <c r="CA79" s="522"/>
      <c r="CB79" s="522"/>
      <c r="CC79" s="522"/>
      <c r="CD79" s="522"/>
      <c r="CE79" s="522"/>
      <c r="CF79" s="522"/>
      <c r="CG79" s="522"/>
      <c r="CH79" s="523"/>
      <c r="CI79" s="550"/>
      <c r="CJ79" s="525">
        <f>SUM(F79:CI79)</f>
        <v>0</v>
      </c>
      <c r="CK79" s="526">
        <f>CK77*2</f>
        <v>0</v>
      </c>
      <c r="CL79" s="527" t="str">
        <f>IF(CJ79&gt;0,Fringe!I21,IF(CJ79=0,"0"))</f>
        <v>0</v>
      </c>
      <c r="CM79" s="528">
        <f t="shared" si="87"/>
        <v>0</v>
      </c>
      <c r="CN79" s="529">
        <f>CM79*CJ79</f>
        <v>0</v>
      </c>
      <c r="CO79" s="682"/>
      <c r="CP79" s="508"/>
      <c r="CR79" s="332">
        <f>CN79</f>
        <v>0</v>
      </c>
      <c r="CS79" s="332"/>
      <c r="CV79" s="305">
        <f>CJ79</f>
        <v>0</v>
      </c>
    </row>
    <row r="80" spans="1:100" ht="6" customHeight="1" outlineLevel="1" thickBot="1">
      <c r="A80" s="508"/>
      <c r="B80" s="530"/>
      <c r="C80" s="530"/>
      <c r="D80" s="531"/>
      <c r="E80" s="532"/>
      <c r="F80" s="533"/>
      <c r="G80" s="533"/>
      <c r="H80" s="533"/>
      <c r="I80" s="533"/>
      <c r="J80" s="533"/>
      <c r="K80" s="533"/>
      <c r="L80" s="533"/>
      <c r="M80" s="533"/>
      <c r="N80" s="533"/>
      <c r="O80" s="533"/>
      <c r="P80" s="533"/>
      <c r="Q80" s="533"/>
      <c r="R80" s="533"/>
      <c r="S80" s="533"/>
      <c r="T80" s="533"/>
      <c r="U80" s="533"/>
      <c r="V80" s="533"/>
      <c r="W80" s="533"/>
      <c r="X80" s="533"/>
      <c r="Y80" s="533"/>
      <c r="Z80" s="533"/>
      <c r="AA80" s="533"/>
      <c r="AB80" s="533"/>
      <c r="AC80" s="533"/>
      <c r="AD80" s="533"/>
      <c r="AE80" s="533"/>
      <c r="AF80" s="533"/>
      <c r="AG80" s="533"/>
      <c r="AH80" s="533"/>
      <c r="AI80" s="533"/>
      <c r="AJ80" s="533"/>
      <c r="AK80" s="533"/>
      <c r="AL80" s="533"/>
      <c r="AM80" s="533"/>
      <c r="AN80" s="533"/>
      <c r="AO80" s="533"/>
      <c r="AP80" s="533"/>
      <c r="AQ80" s="533"/>
      <c r="AR80" s="533"/>
      <c r="AS80" s="533"/>
      <c r="AT80" s="533"/>
      <c r="AU80" s="533"/>
      <c r="AV80" s="533"/>
      <c r="AW80" s="533"/>
      <c r="AX80" s="533"/>
      <c r="AY80" s="533"/>
      <c r="AZ80" s="533"/>
      <c r="BA80" s="533"/>
      <c r="BB80" s="533"/>
      <c r="BC80" s="533"/>
      <c r="BD80" s="533"/>
      <c r="BE80" s="533"/>
      <c r="BF80" s="533"/>
      <c r="BG80" s="533"/>
      <c r="BH80" s="533"/>
      <c r="BI80" s="533"/>
      <c r="BJ80" s="533"/>
      <c r="BK80" s="533"/>
      <c r="BL80" s="533"/>
      <c r="BM80" s="533"/>
      <c r="BN80" s="533"/>
      <c r="BO80" s="533"/>
      <c r="BP80" s="533"/>
      <c r="BQ80" s="533"/>
      <c r="BR80" s="533"/>
      <c r="BS80" s="533"/>
      <c r="BT80" s="533"/>
      <c r="BU80" s="533"/>
      <c r="BV80" s="533"/>
      <c r="BW80" s="533"/>
      <c r="BX80" s="533"/>
      <c r="BY80" s="533"/>
      <c r="BZ80" s="533"/>
      <c r="CA80" s="533"/>
      <c r="CB80" s="533"/>
      <c r="CC80" s="533"/>
      <c r="CD80" s="533"/>
      <c r="CE80" s="533"/>
      <c r="CF80" s="533"/>
      <c r="CG80" s="533"/>
      <c r="CH80" s="534"/>
      <c r="CI80" s="548"/>
      <c r="CJ80" s="536"/>
      <c r="CK80" s="537"/>
      <c r="CL80" s="538"/>
      <c r="CM80" s="539"/>
      <c r="CN80" s="540"/>
      <c r="CO80" s="538"/>
      <c r="CP80" s="508"/>
      <c r="CQ80" s="393"/>
      <c r="CR80" s="393"/>
      <c r="CS80" s="393"/>
      <c r="CT80" s="393"/>
      <c r="CU80" s="393"/>
      <c r="CV80" s="393"/>
    </row>
    <row r="81" spans="1:100" ht="15" customHeight="1" outlineLevel="1">
      <c r="A81" s="508"/>
      <c r="B81" s="593"/>
      <c r="C81" s="592"/>
      <c r="D81" s="510"/>
      <c r="E81" s="511" t="s">
        <v>9</v>
      </c>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2"/>
      <c r="AL81" s="512"/>
      <c r="AM81" s="512"/>
      <c r="AN81" s="512"/>
      <c r="AO81" s="512"/>
      <c r="AP81" s="512"/>
      <c r="AQ81" s="512"/>
      <c r="AR81" s="512"/>
      <c r="AS81" s="512"/>
      <c r="AT81" s="512"/>
      <c r="AU81" s="512"/>
      <c r="AV81" s="512"/>
      <c r="AW81" s="512"/>
      <c r="AX81" s="512"/>
      <c r="AY81" s="512"/>
      <c r="AZ81" s="512"/>
      <c r="BA81" s="512"/>
      <c r="BB81" s="512"/>
      <c r="BC81" s="512"/>
      <c r="BD81" s="512"/>
      <c r="BE81" s="512"/>
      <c r="BF81" s="512"/>
      <c r="BG81" s="512"/>
      <c r="BH81" s="512"/>
      <c r="BI81" s="512"/>
      <c r="BJ81" s="512"/>
      <c r="BK81" s="512"/>
      <c r="BL81" s="512"/>
      <c r="BM81" s="512"/>
      <c r="BN81" s="512"/>
      <c r="BO81" s="512"/>
      <c r="BP81" s="512"/>
      <c r="BQ81" s="512"/>
      <c r="BR81" s="512"/>
      <c r="BS81" s="512"/>
      <c r="BT81" s="512"/>
      <c r="BU81" s="512"/>
      <c r="BV81" s="512"/>
      <c r="BW81" s="512"/>
      <c r="BX81" s="512"/>
      <c r="BY81" s="512"/>
      <c r="BZ81" s="512"/>
      <c r="CA81" s="512"/>
      <c r="CB81" s="512"/>
      <c r="CC81" s="512"/>
      <c r="CD81" s="512"/>
      <c r="CE81" s="512"/>
      <c r="CF81" s="512"/>
      <c r="CG81" s="512"/>
      <c r="CH81" s="513"/>
      <c r="CI81" s="549"/>
      <c r="CJ81" s="512">
        <f>SUM(F81:CH81)</f>
        <v>0</v>
      </c>
      <c r="CK81" s="515"/>
      <c r="CL81" s="516" t="str">
        <f>IF(CJ81&gt;0,Fringe!I21,IF(CJ81=0,"0"))</f>
        <v>0</v>
      </c>
      <c r="CM81" s="517">
        <f>SUM(CK81*CL81)+CK81</f>
        <v>0</v>
      </c>
      <c r="CN81" s="518">
        <f>CM81*CJ81</f>
        <v>0</v>
      </c>
      <c r="CO81" s="680"/>
      <c r="CP81" s="508"/>
      <c r="CS81" s="332">
        <f>CN81</f>
        <v>0</v>
      </c>
      <c r="CT81" s="305">
        <f>CJ81</f>
        <v>0</v>
      </c>
    </row>
    <row r="82" spans="1:100" ht="15" customHeight="1" outlineLevel="1">
      <c r="A82" s="508"/>
      <c r="B82" s="595">
        <f>B81</f>
        <v>0</v>
      </c>
      <c r="C82" s="294"/>
      <c r="D82" s="294"/>
      <c r="E82" s="318" t="s">
        <v>195</v>
      </c>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c r="BA82" s="322"/>
      <c r="BB82" s="322"/>
      <c r="BC82" s="322"/>
      <c r="BD82" s="322"/>
      <c r="BE82" s="322"/>
      <c r="BF82" s="322"/>
      <c r="BG82" s="322"/>
      <c r="BH82" s="322"/>
      <c r="BI82" s="322"/>
      <c r="BJ82" s="322"/>
      <c r="BK82" s="322"/>
      <c r="BL82" s="322"/>
      <c r="BM82" s="322"/>
      <c r="BN82" s="322"/>
      <c r="BO82" s="322"/>
      <c r="BP82" s="322"/>
      <c r="BQ82" s="322"/>
      <c r="BR82" s="322"/>
      <c r="BS82" s="322"/>
      <c r="BT82" s="322"/>
      <c r="BU82" s="322"/>
      <c r="BV82" s="322"/>
      <c r="BW82" s="322"/>
      <c r="BX82" s="322"/>
      <c r="BY82" s="322"/>
      <c r="BZ82" s="322"/>
      <c r="CA82" s="322"/>
      <c r="CB82" s="322"/>
      <c r="CC82" s="322"/>
      <c r="CD82" s="322"/>
      <c r="CE82" s="322"/>
      <c r="CF82" s="322"/>
      <c r="CG82" s="322"/>
      <c r="CH82" s="320"/>
      <c r="CI82" s="410"/>
      <c r="CJ82" s="322">
        <f>SUM(F82:CI82)</f>
        <v>0</v>
      </c>
      <c r="CK82" s="319">
        <f>CK81*1.5</f>
        <v>0</v>
      </c>
      <c r="CL82" s="503" t="str">
        <f>IF(CJ82&gt;0,Fringe!I21,IF(CJ82=0,"0"))</f>
        <v>0</v>
      </c>
      <c r="CM82" s="321">
        <f t="shared" ref="CM82:CM83" si="88">SUM(CK82*CL82)+CK82</f>
        <v>0</v>
      </c>
      <c r="CN82" s="519">
        <f>CM82*CJ82</f>
        <v>0</v>
      </c>
      <c r="CO82" s="681"/>
      <c r="CP82" s="508"/>
      <c r="CQ82" s="332">
        <f>CN82</f>
        <v>0</v>
      </c>
      <c r="CR82" s="332"/>
      <c r="CS82" s="332"/>
      <c r="CU82" s="305">
        <f>CJ82</f>
        <v>0</v>
      </c>
    </row>
    <row r="83" spans="1:100" ht="15" customHeight="1" outlineLevel="1" thickBot="1">
      <c r="A83" s="508"/>
      <c r="B83" s="594">
        <f>B81</f>
        <v>0</v>
      </c>
      <c r="C83" s="520"/>
      <c r="D83" s="520"/>
      <c r="E83" s="521" t="s">
        <v>124</v>
      </c>
      <c r="F83" s="522"/>
      <c r="G83" s="522"/>
      <c r="H83" s="522"/>
      <c r="I83" s="522"/>
      <c r="J83" s="522"/>
      <c r="K83" s="522"/>
      <c r="L83" s="522"/>
      <c r="M83" s="522"/>
      <c r="N83" s="522"/>
      <c r="O83" s="522"/>
      <c r="P83" s="522"/>
      <c r="Q83" s="522"/>
      <c r="R83" s="522"/>
      <c r="S83" s="522"/>
      <c r="T83" s="522"/>
      <c r="U83" s="522"/>
      <c r="V83" s="522"/>
      <c r="W83" s="522"/>
      <c r="X83" s="522"/>
      <c r="Y83" s="522"/>
      <c r="Z83" s="522"/>
      <c r="AA83" s="522"/>
      <c r="AB83" s="522"/>
      <c r="AC83" s="522"/>
      <c r="AD83" s="522"/>
      <c r="AE83" s="522"/>
      <c r="AF83" s="522"/>
      <c r="AG83" s="522"/>
      <c r="AH83" s="522"/>
      <c r="AI83" s="522"/>
      <c r="AJ83" s="522"/>
      <c r="AK83" s="522"/>
      <c r="AL83" s="522"/>
      <c r="AM83" s="522"/>
      <c r="AN83" s="522"/>
      <c r="AO83" s="522"/>
      <c r="AP83" s="522"/>
      <c r="AQ83" s="522"/>
      <c r="AR83" s="522"/>
      <c r="AS83" s="522"/>
      <c r="AT83" s="522"/>
      <c r="AU83" s="522"/>
      <c r="AV83" s="522"/>
      <c r="AW83" s="522"/>
      <c r="AX83" s="522"/>
      <c r="AY83" s="522"/>
      <c r="AZ83" s="522"/>
      <c r="BA83" s="522"/>
      <c r="BB83" s="522"/>
      <c r="BC83" s="522"/>
      <c r="BD83" s="522"/>
      <c r="BE83" s="522"/>
      <c r="BF83" s="522"/>
      <c r="BG83" s="522"/>
      <c r="BH83" s="522"/>
      <c r="BI83" s="522"/>
      <c r="BJ83" s="522"/>
      <c r="BK83" s="522"/>
      <c r="BL83" s="522"/>
      <c r="BM83" s="522"/>
      <c r="BN83" s="522"/>
      <c r="BO83" s="522"/>
      <c r="BP83" s="522"/>
      <c r="BQ83" s="522"/>
      <c r="BR83" s="522"/>
      <c r="BS83" s="522"/>
      <c r="BT83" s="522"/>
      <c r="BU83" s="522"/>
      <c r="BV83" s="522"/>
      <c r="BW83" s="522"/>
      <c r="BX83" s="522"/>
      <c r="BY83" s="522"/>
      <c r="BZ83" s="522"/>
      <c r="CA83" s="522"/>
      <c r="CB83" s="522"/>
      <c r="CC83" s="522"/>
      <c r="CD83" s="522"/>
      <c r="CE83" s="522"/>
      <c r="CF83" s="522"/>
      <c r="CG83" s="522"/>
      <c r="CH83" s="523"/>
      <c r="CI83" s="550"/>
      <c r="CJ83" s="525">
        <f>SUM(F83:CI83)</f>
        <v>0</v>
      </c>
      <c r="CK83" s="526">
        <f>CK81*2</f>
        <v>0</v>
      </c>
      <c r="CL83" s="527" t="str">
        <f>IF(CJ83&gt;0,Fringe!I21,IF(CJ83=0,"0"))</f>
        <v>0</v>
      </c>
      <c r="CM83" s="528">
        <f t="shared" si="88"/>
        <v>0</v>
      </c>
      <c r="CN83" s="529">
        <f>CM83*CJ83</f>
        <v>0</v>
      </c>
      <c r="CO83" s="682"/>
      <c r="CP83" s="508"/>
      <c r="CR83" s="332">
        <f>CN83</f>
        <v>0</v>
      </c>
      <c r="CS83" s="332"/>
      <c r="CV83" s="305">
        <f>CJ83</f>
        <v>0</v>
      </c>
    </row>
    <row r="84" spans="1:100" ht="6" customHeight="1" outlineLevel="1" thickBot="1">
      <c r="A84" s="508"/>
      <c r="B84" s="530"/>
      <c r="C84" s="530"/>
      <c r="D84" s="531"/>
      <c r="E84" s="532"/>
      <c r="F84" s="533"/>
      <c r="G84" s="533"/>
      <c r="H84" s="533"/>
      <c r="I84" s="533"/>
      <c r="J84" s="533"/>
      <c r="K84" s="533"/>
      <c r="L84" s="533"/>
      <c r="M84" s="533"/>
      <c r="N84" s="533"/>
      <c r="O84" s="533"/>
      <c r="P84" s="533"/>
      <c r="Q84" s="533"/>
      <c r="R84" s="533"/>
      <c r="S84" s="533"/>
      <c r="T84" s="533"/>
      <c r="U84" s="533"/>
      <c r="V84" s="533"/>
      <c r="W84" s="533"/>
      <c r="X84" s="533"/>
      <c r="Y84" s="533"/>
      <c r="Z84" s="533"/>
      <c r="AA84" s="533"/>
      <c r="AB84" s="533"/>
      <c r="AC84" s="533"/>
      <c r="AD84" s="533"/>
      <c r="AE84" s="533"/>
      <c r="AF84" s="533"/>
      <c r="AG84" s="533"/>
      <c r="AH84" s="533"/>
      <c r="AI84" s="533"/>
      <c r="AJ84" s="533"/>
      <c r="AK84" s="533"/>
      <c r="AL84" s="533"/>
      <c r="AM84" s="533"/>
      <c r="AN84" s="533"/>
      <c r="AO84" s="533"/>
      <c r="AP84" s="533"/>
      <c r="AQ84" s="533"/>
      <c r="AR84" s="533"/>
      <c r="AS84" s="533"/>
      <c r="AT84" s="533"/>
      <c r="AU84" s="533"/>
      <c r="AV84" s="533"/>
      <c r="AW84" s="533"/>
      <c r="AX84" s="533"/>
      <c r="AY84" s="533"/>
      <c r="AZ84" s="533"/>
      <c r="BA84" s="533"/>
      <c r="BB84" s="533"/>
      <c r="BC84" s="533"/>
      <c r="BD84" s="533"/>
      <c r="BE84" s="533"/>
      <c r="BF84" s="533"/>
      <c r="BG84" s="533"/>
      <c r="BH84" s="533"/>
      <c r="BI84" s="533"/>
      <c r="BJ84" s="533"/>
      <c r="BK84" s="533"/>
      <c r="BL84" s="533"/>
      <c r="BM84" s="533"/>
      <c r="BN84" s="533"/>
      <c r="BO84" s="533"/>
      <c r="BP84" s="533"/>
      <c r="BQ84" s="533"/>
      <c r="BR84" s="533"/>
      <c r="BS84" s="533"/>
      <c r="BT84" s="533"/>
      <c r="BU84" s="533"/>
      <c r="BV84" s="533"/>
      <c r="BW84" s="533"/>
      <c r="BX84" s="533"/>
      <c r="BY84" s="533"/>
      <c r="BZ84" s="533"/>
      <c r="CA84" s="533"/>
      <c r="CB84" s="533"/>
      <c r="CC84" s="533"/>
      <c r="CD84" s="533"/>
      <c r="CE84" s="533"/>
      <c r="CF84" s="533"/>
      <c r="CG84" s="533"/>
      <c r="CH84" s="534"/>
      <c r="CI84" s="548"/>
      <c r="CJ84" s="536"/>
      <c r="CK84" s="537"/>
      <c r="CL84" s="538"/>
      <c r="CM84" s="539"/>
      <c r="CN84" s="540"/>
      <c r="CO84" s="538"/>
      <c r="CP84" s="508"/>
      <c r="CQ84" s="393"/>
      <c r="CR84" s="393"/>
      <c r="CS84" s="393"/>
      <c r="CT84" s="393"/>
      <c r="CU84" s="393"/>
      <c r="CV84" s="393"/>
    </row>
    <row r="85" spans="1:100" ht="15" customHeight="1" outlineLevel="1">
      <c r="A85" s="508"/>
      <c r="B85" s="593"/>
      <c r="C85" s="592"/>
      <c r="D85" s="510"/>
      <c r="E85" s="511" t="s">
        <v>9</v>
      </c>
      <c r="F85" s="512"/>
      <c r="G85" s="512"/>
      <c r="H85" s="512"/>
      <c r="I85" s="512"/>
      <c r="J85" s="512"/>
      <c r="K85" s="512"/>
      <c r="L85" s="512"/>
      <c r="M85" s="512"/>
      <c r="N85" s="512"/>
      <c r="O85" s="512"/>
      <c r="P85" s="512"/>
      <c r="Q85" s="512"/>
      <c r="R85" s="512"/>
      <c r="S85" s="512"/>
      <c r="T85" s="512"/>
      <c r="U85" s="512"/>
      <c r="V85" s="512"/>
      <c r="W85" s="512"/>
      <c r="X85" s="512"/>
      <c r="Y85" s="512"/>
      <c r="Z85" s="512"/>
      <c r="AA85" s="512"/>
      <c r="AB85" s="512"/>
      <c r="AC85" s="512"/>
      <c r="AD85" s="512"/>
      <c r="AE85" s="512"/>
      <c r="AF85" s="512"/>
      <c r="AG85" s="512"/>
      <c r="AH85" s="512"/>
      <c r="AI85" s="512"/>
      <c r="AJ85" s="512"/>
      <c r="AK85" s="512"/>
      <c r="AL85" s="512"/>
      <c r="AM85" s="512"/>
      <c r="AN85" s="512"/>
      <c r="AO85" s="512"/>
      <c r="AP85" s="512"/>
      <c r="AQ85" s="512"/>
      <c r="AR85" s="512"/>
      <c r="AS85" s="512"/>
      <c r="AT85" s="512"/>
      <c r="AU85" s="512"/>
      <c r="AV85" s="512"/>
      <c r="AW85" s="512"/>
      <c r="AX85" s="512"/>
      <c r="AY85" s="512"/>
      <c r="AZ85" s="512"/>
      <c r="BA85" s="512"/>
      <c r="BB85" s="512"/>
      <c r="BC85" s="512"/>
      <c r="BD85" s="512"/>
      <c r="BE85" s="512"/>
      <c r="BF85" s="512"/>
      <c r="BG85" s="512"/>
      <c r="BH85" s="512"/>
      <c r="BI85" s="512"/>
      <c r="BJ85" s="512"/>
      <c r="BK85" s="512"/>
      <c r="BL85" s="512"/>
      <c r="BM85" s="512"/>
      <c r="BN85" s="512"/>
      <c r="BO85" s="512"/>
      <c r="BP85" s="512"/>
      <c r="BQ85" s="512"/>
      <c r="BR85" s="512"/>
      <c r="BS85" s="512"/>
      <c r="BT85" s="512"/>
      <c r="BU85" s="512"/>
      <c r="BV85" s="512"/>
      <c r="BW85" s="512"/>
      <c r="BX85" s="512"/>
      <c r="BY85" s="512"/>
      <c r="BZ85" s="512"/>
      <c r="CA85" s="512"/>
      <c r="CB85" s="512"/>
      <c r="CC85" s="512"/>
      <c r="CD85" s="512"/>
      <c r="CE85" s="512"/>
      <c r="CF85" s="512"/>
      <c r="CG85" s="512"/>
      <c r="CH85" s="513"/>
      <c r="CI85" s="549"/>
      <c r="CJ85" s="512">
        <f>SUM(F85:CH85)</f>
        <v>0</v>
      </c>
      <c r="CK85" s="515"/>
      <c r="CL85" s="516" t="str">
        <f>IF(CJ85&gt;0,Fringe!I21,IF(CJ85=0,"0"))</f>
        <v>0</v>
      </c>
      <c r="CM85" s="517">
        <f>SUM(CK85*CL85)+CK85</f>
        <v>0</v>
      </c>
      <c r="CN85" s="518">
        <f>CM85*CJ85</f>
        <v>0</v>
      </c>
      <c r="CO85" s="680"/>
      <c r="CP85" s="508"/>
      <c r="CS85" s="332">
        <f>CN85</f>
        <v>0</v>
      </c>
      <c r="CT85" s="305">
        <f>CJ85</f>
        <v>0</v>
      </c>
    </row>
    <row r="86" spans="1:100" ht="15" customHeight="1" outlineLevel="1">
      <c r="A86" s="508"/>
      <c r="B86" s="595">
        <f>B85</f>
        <v>0</v>
      </c>
      <c r="C86" s="294"/>
      <c r="D86" s="294"/>
      <c r="E86" s="318" t="s">
        <v>195</v>
      </c>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322"/>
      <c r="BV86" s="322"/>
      <c r="BW86" s="322"/>
      <c r="BX86" s="322"/>
      <c r="BY86" s="322"/>
      <c r="BZ86" s="322"/>
      <c r="CA86" s="322"/>
      <c r="CB86" s="322"/>
      <c r="CC86" s="322"/>
      <c r="CD86" s="322"/>
      <c r="CE86" s="322"/>
      <c r="CF86" s="322"/>
      <c r="CG86" s="322"/>
      <c r="CH86" s="320"/>
      <c r="CI86" s="410"/>
      <c r="CJ86" s="322">
        <f>SUM(F86:CI86)</f>
        <v>0</v>
      </c>
      <c r="CK86" s="319">
        <f>CK85*1.5</f>
        <v>0</v>
      </c>
      <c r="CL86" s="503" t="str">
        <f>IF(CJ86&gt;0,Fringe!I21,IF(CJ86=0,"0"))</f>
        <v>0</v>
      </c>
      <c r="CM86" s="321">
        <f t="shared" ref="CM86:CM87" si="89">SUM(CK86*CL86)+CK86</f>
        <v>0</v>
      </c>
      <c r="CN86" s="519">
        <f>CM86*CJ86</f>
        <v>0</v>
      </c>
      <c r="CO86" s="681"/>
      <c r="CP86" s="508"/>
      <c r="CQ86" s="332">
        <f>CN86</f>
        <v>0</v>
      </c>
      <c r="CR86" s="332"/>
      <c r="CS86" s="332"/>
      <c r="CU86" s="305">
        <f>CJ86</f>
        <v>0</v>
      </c>
    </row>
    <row r="87" spans="1:100" ht="15" customHeight="1" outlineLevel="1" thickBot="1">
      <c r="A87" s="508"/>
      <c r="B87" s="594">
        <f>B85</f>
        <v>0</v>
      </c>
      <c r="C87" s="520"/>
      <c r="D87" s="520"/>
      <c r="E87" s="521" t="s">
        <v>124</v>
      </c>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c r="AH87" s="522"/>
      <c r="AI87" s="522"/>
      <c r="AJ87" s="522"/>
      <c r="AK87" s="522"/>
      <c r="AL87" s="522"/>
      <c r="AM87" s="522"/>
      <c r="AN87" s="522"/>
      <c r="AO87" s="522"/>
      <c r="AP87" s="522"/>
      <c r="AQ87" s="522"/>
      <c r="AR87" s="522"/>
      <c r="AS87" s="522"/>
      <c r="AT87" s="522"/>
      <c r="AU87" s="522"/>
      <c r="AV87" s="522"/>
      <c r="AW87" s="522"/>
      <c r="AX87" s="522"/>
      <c r="AY87" s="522"/>
      <c r="AZ87" s="522"/>
      <c r="BA87" s="522"/>
      <c r="BB87" s="522"/>
      <c r="BC87" s="522"/>
      <c r="BD87" s="522"/>
      <c r="BE87" s="522"/>
      <c r="BF87" s="522"/>
      <c r="BG87" s="522"/>
      <c r="BH87" s="522"/>
      <c r="BI87" s="522"/>
      <c r="BJ87" s="522"/>
      <c r="BK87" s="522"/>
      <c r="BL87" s="522"/>
      <c r="BM87" s="522"/>
      <c r="BN87" s="522"/>
      <c r="BO87" s="522"/>
      <c r="BP87" s="522"/>
      <c r="BQ87" s="522"/>
      <c r="BR87" s="522"/>
      <c r="BS87" s="522"/>
      <c r="BT87" s="522"/>
      <c r="BU87" s="522"/>
      <c r="BV87" s="522"/>
      <c r="BW87" s="522"/>
      <c r="BX87" s="522"/>
      <c r="BY87" s="522"/>
      <c r="BZ87" s="522"/>
      <c r="CA87" s="522"/>
      <c r="CB87" s="522"/>
      <c r="CC87" s="522"/>
      <c r="CD87" s="522"/>
      <c r="CE87" s="522"/>
      <c r="CF87" s="522"/>
      <c r="CG87" s="522"/>
      <c r="CH87" s="523"/>
      <c r="CI87" s="550"/>
      <c r="CJ87" s="525">
        <f>SUM(F87:CI87)</f>
        <v>0</v>
      </c>
      <c r="CK87" s="526">
        <f>CK85*2</f>
        <v>0</v>
      </c>
      <c r="CL87" s="527" t="str">
        <f>IF(CJ87&gt;0,Fringe!I21,IF(CJ87=0,"0"))</f>
        <v>0</v>
      </c>
      <c r="CM87" s="528">
        <f t="shared" si="89"/>
        <v>0</v>
      </c>
      <c r="CN87" s="529">
        <f>CM87*CJ87</f>
        <v>0</v>
      </c>
      <c r="CO87" s="682"/>
      <c r="CP87" s="508"/>
      <c r="CR87" s="332">
        <f>CN87</f>
        <v>0</v>
      </c>
      <c r="CS87" s="332"/>
      <c r="CV87" s="305">
        <f>CJ87</f>
        <v>0</v>
      </c>
    </row>
    <row r="88" spans="1:100" ht="6" customHeight="1" outlineLevel="1" thickBot="1">
      <c r="A88" s="508"/>
      <c r="B88" s="530"/>
      <c r="C88" s="530"/>
      <c r="D88" s="531"/>
      <c r="E88" s="532"/>
      <c r="F88" s="533"/>
      <c r="G88" s="533"/>
      <c r="H88" s="533"/>
      <c r="I88" s="533"/>
      <c r="J88" s="533"/>
      <c r="K88" s="533"/>
      <c r="L88" s="533"/>
      <c r="M88" s="533"/>
      <c r="N88" s="533"/>
      <c r="O88" s="533"/>
      <c r="P88" s="533"/>
      <c r="Q88" s="533"/>
      <c r="R88" s="533"/>
      <c r="S88" s="533"/>
      <c r="T88" s="533"/>
      <c r="U88" s="533"/>
      <c r="V88" s="533"/>
      <c r="W88" s="533"/>
      <c r="X88" s="533"/>
      <c r="Y88" s="533"/>
      <c r="Z88" s="533"/>
      <c r="AA88" s="533"/>
      <c r="AB88" s="533"/>
      <c r="AC88" s="533"/>
      <c r="AD88" s="533"/>
      <c r="AE88" s="533"/>
      <c r="AF88" s="533"/>
      <c r="AG88" s="533"/>
      <c r="AH88" s="533"/>
      <c r="AI88" s="533"/>
      <c r="AJ88" s="533"/>
      <c r="AK88" s="533"/>
      <c r="AL88" s="533"/>
      <c r="AM88" s="533"/>
      <c r="AN88" s="533"/>
      <c r="AO88" s="533"/>
      <c r="AP88" s="533"/>
      <c r="AQ88" s="533"/>
      <c r="AR88" s="533"/>
      <c r="AS88" s="533"/>
      <c r="AT88" s="533"/>
      <c r="AU88" s="533"/>
      <c r="AV88" s="533"/>
      <c r="AW88" s="533"/>
      <c r="AX88" s="533"/>
      <c r="AY88" s="533"/>
      <c r="AZ88" s="533"/>
      <c r="BA88" s="533"/>
      <c r="BB88" s="533"/>
      <c r="BC88" s="533"/>
      <c r="BD88" s="533"/>
      <c r="BE88" s="533"/>
      <c r="BF88" s="533"/>
      <c r="BG88" s="533"/>
      <c r="BH88" s="533"/>
      <c r="BI88" s="533"/>
      <c r="BJ88" s="533"/>
      <c r="BK88" s="533"/>
      <c r="BL88" s="533"/>
      <c r="BM88" s="533"/>
      <c r="BN88" s="533"/>
      <c r="BO88" s="533"/>
      <c r="BP88" s="533"/>
      <c r="BQ88" s="533"/>
      <c r="BR88" s="533"/>
      <c r="BS88" s="533"/>
      <c r="BT88" s="533"/>
      <c r="BU88" s="533"/>
      <c r="BV88" s="533"/>
      <c r="BW88" s="533"/>
      <c r="BX88" s="533"/>
      <c r="BY88" s="533"/>
      <c r="BZ88" s="533"/>
      <c r="CA88" s="533"/>
      <c r="CB88" s="533"/>
      <c r="CC88" s="533"/>
      <c r="CD88" s="533"/>
      <c r="CE88" s="533"/>
      <c r="CF88" s="533"/>
      <c r="CG88" s="533"/>
      <c r="CH88" s="534"/>
      <c r="CI88" s="548"/>
      <c r="CJ88" s="536"/>
      <c r="CK88" s="537"/>
      <c r="CL88" s="538"/>
      <c r="CM88" s="539"/>
      <c r="CN88" s="540"/>
      <c r="CO88" s="538"/>
      <c r="CP88" s="508"/>
      <c r="CQ88" s="393"/>
      <c r="CR88" s="393"/>
      <c r="CS88" s="393"/>
      <c r="CT88" s="393"/>
      <c r="CU88" s="393"/>
      <c r="CV88" s="393"/>
    </row>
    <row r="89" spans="1:100" ht="15" customHeight="1" outlineLevel="1">
      <c r="A89" s="508"/>
      <c r="B89" s="593"/>
      <c r="C89" s="592"/>
      <c r="D89" s="510"/>
      <c r="E89" s="511" t="s">
        <v>9</v>
      </c>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512"/>
      <c r="BE89" s="512"/>
      <c r="BF89" s="512"/>
      <c r="BG89" s="512"/>
      <c r="BH89" s="512"/>
      <c r="BI89" s="512"/>
      <c r="BJ89" s="512"/>
      <c r="BK89" s="512"/>
      <c r="BL89" s="512"/>
      <c r="BM89" s="512"/>
      <c r="BN89" s="512"/>
      <c r="BO89" s="512"/>
      <c r="BP89" s="512"/>
      <c r="BQ89" s="512"/>
      <c r="BR89" s="512"/>
      <c r="BS89" s="512"/>
      <c r="BT89" s="512"/>
      <c r="BU89" s="512"/>
      <c r="BV89" s="512"/>
      <c r="BW89" s="512"/>
      <c r="BX89" s="512"/>
      <c r="BY89" s="512"/>
      <c r="BZ89" s="512"/>
      <c r="CA89" s="512"/>
      <c r="CB89" s="512"/>
      <c r="CC89" s="512"/>
      <c r="CD89" s="512"/>
      <c r="CE89" s="512"/>
      <c r="CF89" s="512"/>
      <c r="CG89" s="512"/>
      <c r="CH89" s="513"/>
      <c r="CI89" s="549"/>
      <c r="CJ89" s="512">
        <f>SUM(F89:CH89)</f>
        <v>0</v>
      </c>
      <c r="CK89" s="515"/>
      <c r="CL89" s="516" t="str">
        <f>IF(CJ89&gt;0,Fringe!I21,IF(CJ89=0,"0"))</f>
        <v>0</v>
      </c>
      <c r="CM89" s="517">
        <f>SUM(CK89*CL89)+CK89</f>
        <v>0</v>
      </c>
      <c r="CN89" s="518">
        <f>CM89*CJ89</f>
        <v>0</v>
      </c>
      <c r="CO89" s="680"/>
      <c r="CP89" s="508"/>
      <c r="CS89" s="332">
        <f>CN89</f>
        <v>0</v>
      </c>
      <c r="CT89" s="305">
        <f>CJ89</f>
        <v>0</v>
      </c>
    </row>
    <row r="90" spans="1:100" ht="15" customHeight="1" outlineLevel="1">
      <c r="A90" s="508"/>
      <c r="B90" s="595">
        <f>B89</f>
        <v>0</v>
      </c>
      <c r="C90" s="294"/>
      <c r="D90" s="294"/>
      <c r="E90" s="318" t="s">
        <v>195</v>
      </c>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22"/>
      <c r="BI90" s="322"/>
      <c r="BJ90" s="322"/>
      <c r="BK90" s="322"/>
      <c r="BL90" s="322"/>
      <c r="BM90" s="322"/>
      <c r="BN90" s="322"/>
      <c r="BO90" s="322"/>
      <c r="BP90" s="322"/>
      <c r="BQ90" s="322"/>
      <c r="BR90" s="322"/>
      <c r="BS90" s="322"/>
      <c r="BT90" s="322"/>
      <c r="BU90" s="322"/>
      <c r="BV90" s="322"/>
      <c r="BW90" s="322"/>
      <c r="BX90" s="322"/>
      <c r="BY90" s="322"/>
      <c r="BZ90" s="322"/>
      <c r="CA90" s="322"/>
      <c r="CB90" s="322"/>
      <c r="CC90" s="322"/>
      <c r="CD90" s="322"/>
      <c r="CE90" s="322"/>
      <c r="CF90" s="322"/>
      <c r="CG90" s="322"/>
      <c r="CH90" s="320"/>
      <c r="CI90" s="410"/>
      <c r="CJ90" s="322">
        <f>SUM(F90:CI90)</f>
        <v>0</v>
      </c>
      <c r="CK90" s="319">
        <f>CK89*1.5</f>
        <v>0</v>
      </c>
      <c r="CL90" s="503" t="str">
        <f>IF(CJ90&gt;0,Fringe!I21,IF(CJ90=0,"0"))</f>
        <v>0</v>
      </c>
      <c r="CM90" s="321">
        <f t="shared" ref="CM90:CM91" si="90">SUM(CK90*CL90)+CK90</f>
        <v>0</v>
      </c>
      <c r="CN90" s="519">
        <f>CM90*CJ90</f>
        <v>0</v>
      </c>
      <c r="CO90" s="681"/>
      <c r="CP90" s="508"/>
      <c r="CQ90" s="332">
        <f>CN90</f>
        <v>0</v>
      </c>
      <c r="CR90" s="332"/>
      <c r="CS90" s="332"/>
      <c r="CU90" s="305">
        <f>CJ90</f>
        <v>0</v>
      </c>
    </row>
    <row r="91" spans="1:100" ht="15" customHeight="1" outlineLevel="1" thickBot="1">
      <c r="A91" s="508"/>
      <c r="B91" s="594">
        <f>B89</f>
        <v>0</v>
      </c>
      <c r="C91" s="520"/>
      <c r="D91" s="520"/>
      <c r="E91" s="521" t="s">
        <v>124</v>
      </c>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2"/>
      <c r="AJ91" s="522"/>
      <c r="AK91" s="522"/>
      <c r="AL91" s="522"/>
      <c r="AM91" s="522"/>
      <c r="AN91" s="522"/>
      <c r="AO91" s="522"/>
      <c r="AP91" s="522"/>
      <c r="AQ91" s="522"/>
      <c r="AR91" s="522"/>
      <c r="AS91" s="522"/>
      <c r="AT91" s="522"/>
      <c r="AU91" s="522"/>
      <c r="AV91" s="522"/>
      <c r="AW91" s="522"/>
      <c r="AX91" s="522"/>
      <c r="AY91" s="522"/>
      <c r="AZ91" s="522"/>
      <c r="BA91" s="522"/>
      <c r="BB91" s="522"/>
      <c r="BC91" s="522"/>
      <c r="BD91" s="522"/>
      <c r="BE91" s="522"/>
      <c r="BF91" s="522"/>
      <c r="BG91" s="522"/>
      <c r="BH91" s="522"/>
      <c r="BI91" s="522"/>
      <c r="BJ91" s="522"/>
      <c r="BK91" s="522"/>
      <c r="BL91" s="522"/>
      <c r="BM91" s="522"/>
      <c r="BN91" s="522"/>
      <c r="BO91" s="522"/>
      <c r="BP91" s="522"/>
      <c r="BQ91" s="522"/>
      <c r="BR91" s="522"/>
      <c r="BS91" s="522"/>
      <c r="BT91" s="522"/>
      <c r="BU91" s="522"/>
      <c r="BV91" s="522"/>
      <c r="BW91" s="522"/>
      <c r="BX91" s="522"/>
      <c r="BY91" s="522"/>
      <c r="BZ91" s="522"/>
      <c r="CA91" s="522"/>
      <c r="CB91" s="522"/>
      <c r="CC91" s="522"/>
      <c r="CD91" s="522"/>
      <c r="CE91" s="522"/>
      <c r="CF91" s="522"/>
      <c r="CG91" s="522"/>
      <c r="CH91" s="523"/>
      <c r="CI91" s="550"/>
      <c r="CJ91" s="525">
        <f>SUM(F91:CI91)</f>
        <v>0</v>
      </c>
      <c r="CK91" s="526">
        <f>CK89*2</f>
        <v>0</v>
      </c>
      <c r="CL91" s="527" t="str">
        <f>IF(CJ91&gt;0,Fringe!I21,IF(CJ91=0,"0"))</f>
        <v>0</v>
      </c>
      <c r="CM91" s="528">
        <f t="shared" si="90"/>
        <v>0</v>
      </c>
      <c r="CN91" s="529">
        <f>CM91*CJ91</f>
        <v>0</v>
      </c>
      <c r="CO91" s="682"/>
      <c r="CP91" s="508"/>
      <c r="CR91" s="332">
        <f>CN91</f>
        <v>0</v>
      </c>
      <c r="CS91" s="332"/>
      <c r="CV91" s="305">
        <f>CJ91</f>
        <v>0</v>
      </c>
    </row>
    <row r="92" spans="1:100" ht="6" customHeight="1" outlineLevel="1" thickBot="1">
      <c r="A92" s="508"/>
      <c r="B92" s="530"/>
      <c r="C92" s="530"/>
      <c r="D92" s="531"/>
      <c r="E92" s="532"/>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c r="AK92" s="533"/>
      <c r="AL92" s="533"/>
      <c r="AM92" s="533"/>
      <c r="AN92" s="533"/>
      <c r="AO92" s="533"/>
      <c r="AP92" s="533"/>
      <c r="AQ92" s="533"/>
      <c r="AR92" s="533"/>
      <c r="AS92" s="533"/>
      <c r="AT92" s="533"/>
      <c r="AU92" s="533"/>
      <c r="AV92" s="533"/>
      <c r="AW92" s="533"/>
      <c r="AX92" s="533"/>
      <c r="AY92" s="533"/>
      <c r="AZ92" s="533"/>
      <c r="BA92" s="533"/>
      <c r="BB92" s="533"/>
      <c r="BC92" s="533"/>
      <c r="BD92" s="533"/>
      <c r="BE92" s="533"/>
      <c r="BF92" s="533"/>
      <c r="BG92" s="533"/>
      <c r="BH92" s="533"/>
      <c r="BI92" s="533"/>
      <c r="BJ92" s="533"/>
      <c r="BK92" s="533"/>
      <c r="BL92" s="533"/>
      <c r="BM92" s="533"/>
      <c r="BN92" s="533"/>
      <c r="BO92" s="533"/>
      <c r="BP92" s="533"/>
      <c r="BQ92" s="533"/>
      <c r="BR92" s="533"/>
      <c r="BS92" s="533"/>
      <c r="BT92" s="533"/>
      <c r="BU92" s="533"/>
      <c r="BV92" s="533"/>
      <c r="BW92" s="533"/>
      <c r="BX92" s="533"/>
      <c r="BY92" s="533"/>
      <c r="BZ92" s="533"/>
      <c r="CA92" s="533"/>
      <c r="CB92" s="533"/>
      <c r="CC92" s="533"/>
      <c r="CD92" s="533"/>
      <c r="CE92" s="533"/>
      <c r="CF92" s="533"/>
      <c r="CG92" s="533"/>
      <c r="CH92" s="534"/>
      <c r="CI92" s="548"/>
      <c r="CJ92" s="536"/>
      <c r="CK92" s="537"/>
      <c r="CL92" s="538"/>
      <c r="CM92" s="539"/>
      <c r="CN92" s="540"/>
      <c r="CO92" s="538"/>
      <c r="CP92" s="508"/>
      <c r="CQ92" s="393"/>
      <c r="CR92" s="393"/>
      <c r="CS92" s="393"/>
      <c r="CT92" s="393"/>
      <c r="CU92" s="393"/>
      <c r="CV92" s="393"/>
    </row>
    <row r="93" spans="1:100" ht="15" customHeight="1" outlineLevel="1">
      <c r="A93" s="508"/>
      <c r="B93" s="593"/>
      <c r="C93" s="592"/>
      <c r="D93" s="510"/>
      <c r="E93" s="511" t="s">
        <v>9</v>
      </c>
      <c r="F93" s="512"/>
      <c r="G93" s="512"/>
      <c r="H93" s="512"/>
      <c r="I93" s="512"/>
      <c r="J93" s="512"/>
      <c r="K93" s="512"/>
      <c r="L93" s="512"/>
      <c r="M93" s="512"/>
      <c r="N93" s="512"/>
      <c r="O93" s="512"/>
      <c r="P93" s="512"/>
      <c r="Q93" s="512"/>
      <c r="R93" s="512"/>
      <c r="S93" s="512"/>
      <c r="T93" s="512"/>
      <c r="U93" s="512"/>
      <c r="V93" s="512"/>
      <c r="W93" s="512"/>
      <c r="X93" s="512"/>
      <c r="Y93" s="512"/>
      <c r="Z93" s="512"/>
      <c r="AA93" s="512"/>
      <c r="AB93" s="512"/>
      <c r="AC93" s="512"/>
      <c r="AD93" s="512"/>
      <c r="AE93" s="512"/>
      <c r="AF93" s="512"/>
      <c r="AG93" s="512"/>
      <c r="AH93" s="512"/>
      <c r="AI93" s="512"/>
      <c r="AJ93" s="512"/>
      <c r="AK93" s="512"/>
      <c r="AL93" s="512"/>
      <c r="AM93" s="512"/>
      <c r="AN93" s="512"/>
      <c r="AO93" s="512"/>
      <c r="AP93" s="512"/>
      <c r="AQ93" s="512"/>
      <c r="AR93" s="512"/>
      <c r="AS93" s="512"/>
      <c r="AT93" s="512"/>
      <c r="AU93" s="512"/>
      <c r="AV93" s="512"/>
      <c r="AW93" s="512"/>
      <c r="AX93" s="512"/>
      <c r="AY93" s="512"/>
      <c r="AZ93" s="512"/>
      <c r="BA93" s="512"/>
      <c r="BB93" s="512"/>
      <c r="BC93" s="512"/>
      <c r="BD93" s="512"/>
      <c r="BE93" s="512"/>
      <c r="BF93" s="512"/>
      <c r="BG93" s="512"/>
      <c r="BH93" s="512"/>
      <c r="BI93" s="512"/>
      <c r="BJ93" s="512"/>
      <c r="BK93" s="512"/>
      <c r="BL93" s="512"/>
      <c r="BM93" s="512"/>
      <c r="BN93" s="512"/>
      <c r="BO93" s="512"/>
      <c r="BP93" s="512"/>
      <c r="BQ93" s="512"/>
      <c r="BR93" s="512"/>
      <c r="BS93" s="512"/>
      <c r="BT93" s="512"/>
      <c r="BU93" s="512"/>
      <c r="BV93" s="512"/>
      <c r="BW93" s="512"/>
      <c r="BX93" s="512"/>
      <c r="BY93" s="512"/>
      <c r="BZ93" s="512"/>
      <c r="CA93" s="512"/>
      <c r="CB93" s="512"/>
      <c r="CC93" s="512"/>
      <c r="CD93" s="512"/>
      <c r="CE93" s="512"/>
      <c r="CF93" s="512"/>
      <c r="CG93" s="512"/>
      <c r="CH93" s="513"/>
      <c r="CI93" s="549"/>
      <c r="CJ93" s="512">
        <f>SUM(F93:CH93)</f>
        <v>0</v>
      </c>
      <c r="CK93" s="515"/>
      <c r="CL93" s="516" t="str">
        <f>IF(CJ93&gt;0,Fringe!I21,IF(CJ93=0,"0"))</f>
        <v>0</v>
      </c>
      <c r="CM93" s="517">
        <f>SUM(CK93*CL93)+CK93</f>
        <v>0</v>
      </c>
      <c r="CN93" s="518">
        <f>CM93*CJ93</f>
        <v>0</v>
      </c>
      <c r="CO93" s="680"/>
      <c r="CP93" s="508"/>
      <c r="CS93" s="332">
        <f>CN93</f>
        <v>0</v>
      </c>
      <c r="CT93" s="305">
        <f>CJ93</f>
        <v>0</v>
      </c>
    </row>
    <row r="94" spans="1:100" ht="15" customHeight="1" outlineLevel="1">
      <c r="A94" s="508"/>
      <c r="B94" s="595">
        <f>B93</f>
        <v>0</v>
      </c>
      <c r="C94" s="294"/>
      <c r="D94" s="294"/>
      <c r="E94" s="318" t="s">
        <v>8</v>
      </c>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c r="BA94" s="322"/>
      <c r="BB94" s="322"/>
      <c r="BC94" s="322"/>
      <c r="BD94" s="322"/>
      <c r="BE94" s="322"/>
      <c r="BF94" s="322"/>
      <c r="BG94" s="322"/>
      <c r="BH94" s="322"/>
      <c r="BI94" s="322"/>
      <c r="BJ94" s="322"/>
      <c r="BK94" s="322"/>
      <c r="BL94" s="322"/>
      <c r="BM94" s="322"/>
      <c r="BN94" s="322"/>
      <c r="BO94" s="322"/>
      <c r="BP94" s="322"/>
      <c r="BQ94" s="322"/>
      <c r="BR94" s="322"/>
      <c r="BS94" s="322"/>
      <c r="BT94" s="322"/>
      <c r="BU94" s="322"/>
      <c r="BV94" s="322"/>
      <c r="BW94" s="322"/>
      <c r="BX94" s="322"/>
      <c r="BY94" s="322"/>
      <c r="BZ94" s="322"/>
      <c r="CA94" s="322"/>
      <c r="CB94" s="322"/>
      <c r="CC94" s="322"/>
      <c r="CD94" s="322"/>
      <c r="CE94" s="322"/>
      <c r="CF94" s="322"/>
      <c r="CG94" s="322"/>
      <c r="CH94" s="320"/>
      <c r="CI94" s="410"/>
      <c r="CJ94" s="322">
        <f>SUM(F94:CI94)</f>
        <v>0</v>
      </c>
      <c r="CK94" s="319">
        <f>CK93*1.5</f>
        <v>0</v>
      </c>
      <c r="CL94" s="503" t="str">
        <f>IF(CJ94&gt;0,Fringe!I21,IF(CJ94=0,"0"))</f>
        <v>0</v>
      </c>
      <c r="CM94" s="321">
        <f t="shared" ref="CM94:CM95" si="91">SUM(CK94*CL94)+CK94</f>
        <v>0</v>
      </c>
      <c r="CN94" s="519">
        <f>CM94*CJ94</f>
        <v>0</v>
      </c>
      <c r="CO94" s="681"/>
      <c r="CP94" s="508"/>
      <c r="CQ94" s="332">
        <f>CN94</f>
        <v>0</v>
      </c>
      <c r="CR94" s="332"/>
      <c r="CS94" s="332"/>
      <c r="CU94" s="305">
        <f>CJ94</f>
        <v>0</v>
      </c>
    </row>
    <row r="95" spans="1:100" ht="15" customHeight="1" outlineLevel="1" thickBot="1">
      <c r="A95" s="508"/>
      <c r="B95" s="594">
        <f>B93</f>
        <v>0</v>
      </c>
      <c r="C95" s="520"/>
      <c r="D95" s="520"/>
      <c r="E95" s="521" t="s">
        <v>124</v>
      </c>
      <c r="F95" s="522"/>
      <c r="G95" s="522"/>
      <c r="H95" s="522"/>
      <c r="I95" s="522"/>
      <c r="J95" s="522"/>
      <c r="K95" s="522"/>
      <c r="L95" s="522"/>
      <c r="M95" s="522"/>
      <c r="N95" s="522"/>
      <c r="O95" s="522"/>
      <c r="P95" s="522"/>
      <c r="Q95" s="522"/>
      <c r="R95" s="522"/>
      <c r="S95" s="522"/>
      <c r="T95" s="522"/>
      <c r="U95" s="522"/>
      <c r="V95" s="522"/>
      <c r="W95" s="522"/>
      <c r="X95" s="522"/>
      <c r="Y95" s="522"/>
      <c r="Z95" s="522"/>
      <c r="AA95" s="522"/>
      <c r="AB95" s="522"/>
      <c r="AC95" s="522"/>
      <c r="AD95" s="522"/>
      <c r="AE95" s="522"/>
      <c r="AF95" s="522"/>
      <c r="AG95" s="522"/>
      <c r="AH95" s="522"/>
      <c r="AI95" s="522"/>
      <c r="AJ95" s="522"/>
      <c r="AK95" s="522"/>
      <c r="AL95" s="522"/>
      <c r="AM95" s="522"/>
      <c r="AN95" s="522"/>
      <c r="AO95" s="522"/>
      <c r="AP95" s="522"/>
      <c r="AQ95" s="522"/>
      <c r="AR95" s="522"/>
      <c r="AS95" s="522"/>
      <c r="AT95" s="522"/>
      <c r="AU95" s="522"/>
      <c r="AV95" s="522"/>
      <c r="AW95" s="522"/>
      <c r="AX95" s="522"/>
      <c r="AY95" s="522"/>
      <c r="AZ95" s="522"/>
      <c r="BA95" s="522"/>
      <c r="BB95" s="522"/>
      <c r="BC95" s="522"/>
      <c r="BD95" s="522"/>
      <c r="BE95" s="522"/>
      <c r="BF95" s="522"/>
      <c r="BG95" s="522"/>
      <c r="BH95" s="522"/>
      <c r="BI95" s="522"/>
      <c r="BJ95" s="522"/>
      <c r="BK95" s="522"/>
      <c r="BL95" s="522"/>
      <c r="BM95" s="522"/>
      <c r="BN95" s="522"/>
      <c r="BO95" s="522"/>
      <c r="BP95" s="522"/>
      <c r="BQ95" s="522"/>
      <c r="BR95" s="522"/>
      <c r="BS95" s="522"/>
      <c r="BT95" s="522"/>
      <c r="BU95" s="522"/>
      <c r="BV95" s="522"/>
      <c r="BW95" s="522"/>
      <c r="BX95" s="522"/>
      <c r="BY95" s="522"/>
      <c r="BZ95" s="522"/>
      <c r="CA95" s="522"/>
      <c r="CB95" s="522"/>
      <c r="CC95" s="522"/>
      <c r="CD95" s="522"/>
      <c r="CE95" s="522"/>
      <c r="CF95" s="522"/>
      <c r="CG95" s="522"/>
      <c r="CH95" s="523"/>
      <c r="CI95" s="550"/>
      <c r="CJ95" s="525">
        <v>0</v>
      </c>
      <c r="CK95" s="526">
        <f>CK93*2</f>
        <v>0</v>
      </c>
      <c r="CL95" s="527" t="str">
        <f>IF(CJ95&gt;0,Fringe!I21,IF(CJ95=0,"0"))</f>
        <v>0</v>
      </c>
      <c r="CM95" s="528">
        <f t="shared" si="91"/>
        <v>0</v>
      </c>
      <c r="CN95" s="529">
        <f>CM95*CJ95</f>
        <v>0</v>
      </c>
      <c r="CO95" s="682"/>
      <c r="CP95" s="508"/>
      <c r="CR95" s="332">
        <f>CN95</f>
        <v>0</v>
      </c>
      <c r="CS95" s="332"/>
      <c r="CV95" s="305">
        <f>CJ95</f>
        <v>0</v>
      </c>
    </row>
    <row r="96" spans="1:100" ht="6" customHeight="1" outlineLevel="1" thickBot="1">
      <c r="A96" s="508"/>
      <c r="B96" s="530"/>
      <c r="C96" s="530"/>
      <c r="D96" s="531"/>
      <c r="E96" s="532"/>
      <c r="F96" s="533"/>
      <c r="G96" s="533"/>
      <c r="H96" s="533"/>
      <c r="I96" s="533"/>
      <c r="J96" s="533"/>
      <c r="K96" s="533"/>
      <c r="L96" s="533"/>
      <c r="M96" s="533"/>
      <c r="N96" s="533"/>
      <c r="O96" s="533"/>
      <c r="P96" s="533"/>
      <c r="Q96" s="533"/>
      <c r="R96" s="533"/>
      <c r="S96" s="533"/>
      <c r="T96" s="533"/>
      <c r="U96" s="533"/>
      <c r="V96" s="533"/>
      <c r="W96" s="533"/>
      <c r="X96" s="533"/>
      <c r="Y96" s="533"/>
      <c r="Z96" s="533"/>
      <c r="AA96" s="533"/>
      <c r="AB96" s="533"/>
      <c r="AC96" s="533"/>
      <c r="AD96" s="533"/>
      <c r="AE96" s="533"/>
      <c r="AF96" s="533"/>
      <c r="AG96" s="533"/>
      <c r="AH96" s="533"/>
      <c r="AI96" s="533"/>
      <c r="AJ96" s="533"/>
      <c r="AK96" s="533"/>
      <c r="AL96" s="533"/>
      <c r="AM96" s="533"/>
      <c r="AN96" s="533"/>
      <c r="AO96" s="533"/>
      <c r="AP96" s="533"/>
      <c r="AQ96" s="533"/>
      <c r="AR96" s="533"/>
      <c r="AS96" s="533"/>
      <c r="AT96" s="533"/>
      <c r="AU96" s="533"/>
      <c r="AV96" s="533"/>
      <c r="AW96" s="533"/>
      <c r="AX96" s="533"/>
      <c r="AY96" s="533"/>
      <c r="AZ96" s="533"/>
      <c r="BA96" s="533"/>
      <c r="BB96" s="533"/>
      <c r="BC96" s="533"/>
      <c r="BD96" s="533"/>
      <c r="BE96" s="533"/>
      <c r="BF96" s="533"/>
      <c r="BG96" s="533"/>
      <c r="BH96" s="533"/>
      <c r="BI96" s="533"/>
      <c r="BJ96" s="533"/>
      <c r="BK96" s="533"/>
      <c r="BL96" s="533"/>
      <c r="BM96" s="533"/>
      <c r="BN96" s="533"/>
      <c r="BO96" s="533"/>
      <c r="BP96" s="533"/>
      <c r="BQ96" s="533"/>
      <c r="BR96" s="533"/>
      <c r="BS96" s="533"/>
      <c r="BT96" s="533"/>
      <c r="BU96" s="533"/>
      <c r="BV96" s="533"/>
      <c r="BW96" s="533"/>
      <c r="BX96" s="533"/>
      <c r="BY96" s="533"/>
      <c r="BZ96" s="533"/>
      <c r="CA96" s="533"/>
      <c r="CB96" s="533"/>
      <c r="CC96" s="533"/>
      <c r="CD96" s="533"/>
      <c r="CE96" s="533"/>
      <c r="CF96" s="533"/>
      <c r="CG96" s="533"/>
      <c r="CH96" s="534"/>
      <c r="CI96" s="548"/>
      <c r="CJ96" s="536"/>
      <c r="CK96" s="537"/>
      <c r="CL96" s="538"/>
      <c r="CM96" s="539"/>
      <c r="CN96" s="540"/>
      <c r="CO96" s="538"/>
      <c r="CP96" s="508"/>
      <c r="CQ96" s="393"/>
      <c r="CR96" s="393"/>
      <c r="CS96" s="393"/>
      <c r="CT96" s="393"/>
      <c r="CU96" s="393"/>
      <c r="CV96" s="393"/>
    </row>
    <row r="97" spans="1:100" ht="15" customHeight="1" outlineLevel="1">
      <c r="A97" s="508"/>
      <c r="B97" s="593"/>
      <c r="C97" s="592"/>
      <c r="D97" s="510"/>
      <c r="E97" s="511" t="s">
        <v>9</v>
      </c>
      <c r="F97" s="512"/>
      <c r="G97" s="512"/>
      <c r="H97" s="512"/>
      <c r="I97" s="512"/>
      <c r="J97" s="512"/>
      <c r="K97" s="512"/>
      <c r="L97" s="512"/>
      <c r="M97" s="512"/>
      <c r="N97" s="512"/>
      <c r="O97" s="512"/>
      <c r="P97" s="512"/>
      <c r="Q97" s="512"/>
      <c r="R97" s="512"/>
      <c r="S97" s="512"/>
      <c r="T97" s="512"/>
      <c r="U97" s="512"/>
      <c r="V97" s="512"/>
      <c r="W97" s="512"/>
      <c r="X97" s="512"/>
      <c r="Y97" s="512"/>
      <c r="Z97" s="512"/>
      <c r="AA97" s="512"/>
      <c r="AB97" s="512"/>
      <c r="AC97" s="512"/>
      <c r="AD97" s="512"/>
      <c r="AE97" s="512"/>
      <c r="AF97" s="512"/>
      <c r="AG97" s="512"/>
      <c r="AH97" s="512"/>
      <c r="AI97" s="512"/>
      <c r="AJ97" s="512"/>
      <c r="AK97" s="512"/>
      <c r="AL97" s="512"/>
      <c r="AM97" s="512"/>
      <c r="AN97" s="512"/>
      <c r="AO97" s="512"/>
      <c r="AP97" s="512"/>
      <c r="AQ97" s="512"/>
      <c r="AR97" s="512"/>
      <c r="AS97" s="512"/>
      <c r="AT97" s="512"/>
      <c r="AU97" s="512"/>
      <c r="AV97" s="512"/>
      <c r="AW97" s="512"/>
      <c r="AX97" s="512"/>
      <c r="AY97" s="512"/>
      <c r="AZ97" s="512"/>
      <c r="BA97" s="512"/>
      <c r="BB97" s="512"/>
      <c r="BC97" s="512"/>
      <c r="BD97" s="512"/>
      <c r="BE97" s="512"/>
      <c r="BF97" s="512"/>
      <c r="BG97" s="512"/>
      <c r="BH97" s="512"/>
      <c r="BI97" s="512"/>
      <c r="BJ97" s="512"/>
      <c r="BK97" s="512"/>
      <c r="BL97" s="512"/>
      <c r="BM97" s="512"/>
      <c r="BN97" s="512"/>
      <c r="BO97" s="512"/>
      <c r="BP97" s="512"/>
      <c r="BQ97" s="512"/>
      <c r="BR97" s="512"/>
      <c r="BS97" s="512"/>
      <c r="BT97" s="512"/>
      <c r="BU97" s="512"/>
      <c r="BV97" s="512"/>
      <c r="BW97" s="512"/>
      <c r="BX97" s="512"/>
      <c r="BY97" s="512"/>
      <c r="BZ97" s="512"/>
      <c r="CA97" s="512"/>
      <c r="CB97" s="512"/>
      <c r="CC97" s="512"/>
      <c r="CD97" s="512"/>
      <c r="CE97" s="512"/>
      <c r="CF97" s="512"/>
      <c r="CG97" s="512"/>
      <c r="CH97" s="513"/>
      <c r="CI97" s="549"/>
      <c r="CJ97" s="512">
        <f>SUM(F97:CH97)</f>
        <v>0</v>
      </c>
      <c r="CK97" s="515"/>
      <c r="CL97" s="516" t="str">
        <f>IF(CJ97&gt;0,Fringe!I21,IF(CJ97=0,"0"))</f>
        <v>0</v>
      </c>
      <c r="CM97" s="517">
        <f>SUM(CK97*CL97)+CK97</f>
        <v>0</v>
      </c>
      <c r="CN97" s="518">
        <f>CM97*CJ97</f>
        <v>0</v>
      </c>
      <c r="CO97" s="680"/>
      <c r="CP97" s="508"/>
      <c r="CS97" s="332">
        <f>CN97</f>
        <v>0</v>
      </c>
      <c r="CT97" s="305">
        <f>CJ97</f>
        <v>0</v>
      </c>
    </row>
    <row r="98" spans="1:100" ht="15" customHeight="1" outlineLevel="1">
      <c r="A98" s="508"/>
      <c r="B98" s="595">
        <f>B97</f>
        <v>0</v>
      </c>
      <c r="C98" s="294"/>
      <c r="D98" s="294"/>
      <c r="E98" s="318" t="s">
        <v>195</v>
      </c>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c r="BA98" s="322"/>
      <c r="BB98" s="322"/>
      <c r="BC98" s="322"/>
      <c r="BD98" s="322"/>
      <c r="BE98" s="322"/>
      <c r="BF98" s="322"/>
      <c r="BG98" s="322"/>
      <c r="BH98" s="322"/>
      <c r="BI98" s="322"/>
      <c r="BJ98" s="322"/>
      <c r="BK98" s="322"/>
      <c r="BL98" s="322"/>
      <c r="BM98" s="322"/>
      <c r="BN98" s="322"/>
      <c r="BO98" s="322"/>
      <c r="BP98" s="322"/>
      <c r="BQ98" s="322"/>
      <c r="BR98" s="322"/>
      <c r="BS98" s="322"/>
      <c r="BT98" s="322"/>
      <c r="BU98" s="322"/>
      <c r="BV98" s="322"/>
      <c r="BW98" s="322"/>
      <c r="BX98" s="322"/>
      <c r="BY98" s="322"/>
      <c r="BZ98" s="322"/>
      <c r="CA98" s="322"/>
      <c r="CB98" s="322"/>
      <c r="CC98" s="322"/>
      <c r="CD98" s="322"/>
      <c r="CE98" s="322"/>
      <c r="CF98" s="322"/>
      <c r="CG98" s="322"/>
      <c r="CH98" s="320"/>
      <c r="CI98" s="410"/>
      <c r="CJ98" s="322">
        <f>SUM(F98:CI98)</f>
        <v>0</v>
      </c>
      <c r="CK98" s="319">
        <f>CK97*1.5</f>
        <v>0</v>
      </c>
      <c r="CL98" s="503" t="str">
        <f>IF(CJ98&gt;0,Fringe!I21,IF(CJ98=0,"0"))</f>
        <v>0</v>
      </c>
      <c r="CM98" s="321">
        <f t="shared" ref="CM98:CM99" si="92">SUM(CK98*CL98)+CK98</f>
        <v>0</v>
      </c>
      <c r="CN98" s="519">
        <f>CM98*CJ98</f>
        <v>0</v>
      </c>
      <c r="CO98" s="681"/>
      <c r="CP98" s="508"/>
      <c r="CQ98" s="332">
        <f>CN98</f>
        <v>0</v>
      </c>
      <c r="CR98" s="332"/>
      <c r="CS98" s="332"/>
      <c r="CU98" s="305">
        <f>CJ98</f>
        <v>0</v>
      </c>
    </row>
    <row r="99" spans="1:100" ht="15" customHeight="1" outlineLevel="1" thickBot="1">
      <c r="A99" s="508"/>
      <c r="B99" s="594">
        <f>B97</f>
        <v>0</v>
      </c>
      <c r="C99" s="520"/>
      <c r="D99" s="520"/>
      <c r="E99" s="521" t="s">
        <v>124</v>
      </c>
      <c r="F99" s="522"/>
      <c r="G99" s="522"/>
      <c r="H99" s="522"/>
      <c r="I99" s="522"/>
      <c r="J99" s="522"/>
      <c r="K99" s="522"/>
      <c r="L99" s="522"/>
      <c r="M99" s="522"/>
      <c r="N99" s="522"/>
      <c r="O99" s="522"/>
      <c r="P99" s="522"/>
      <c r="Q99" s="522"/>
      <c r="R99" s="522"/>
      <c r="S99" s="522"/>
      <c r="T99" s="522"/>
      <c r="U99" s="522"/>
      <c r="V99" s="522"/>
      <c r="W99" s="522"/>
      <c r="X99" s="522"/>
      <c r="Y99" s="522"/>
      <c r="Z99" s="522"/>
      <c r="AA99" s="522"/>
      <c r="AB99" s="522"/>
      <c r="AC99" s="522"/>
      <c r="AD99" s="522"/>
      <c r="AE99" s="522"/>
      <c r="AF99" s="522"/>
      <c r="AG99" s="522"/>
      <c r="AH99" s="522"/>
      <c r="AI99" s="522"/>
      <c r="AJ99" s="522"/>
      <c r="AK99" s="522"/>
      <c r="AL99" s="522"/>
      <c r="AM99" s="522"/>
      <c r="AN99" s="522"/>
      <c r="AO99" s="522"/>
      <c r="AP99" s="522"/>
      <c r="AQ99" s="522"/>
      <c r="AR99" s="522"/>
      <c r="AS99" s="522"/>
      <c r="AT99" s="522"/>
      <c r="AU99" s="522"/>
      <c r="AV99" s="522"/>
      <c r="AW99" s="522"/>
      <c r="AX99" s="522"/>
      <c r="AY99" s="522"/>
      <c r="AZ99" s="522"/>
      <c r="BA99" s="522"/>
      <c r="BB99" s="522"/>
      <c r="BC99" s="522"/>
      <c r="BD99" s="522"/>
      <c r="BE99" s="522"/>
      <c r="BF99" s="522"/>
      <c r="BG99" s="522"/>
      <c r="BH99" s="522"/>
      <c r="BI99" s="522"/>
      <c r="BJ99" s="522"/>
      <c r="BK99" s="522"/>
      <c r="BL99" s="522"/>
      <c r="BM99" s="522"/>
      <c r="BN99" s="522"/>
      <c r="BO99" s="522"/>
      <c r="BP99" s="522"/>
      <c r="BQ99" s="522"/>
      <c r="BR99" s="522"/>
      <c r="BS99" s="522"/>
      <c r="BT99" s="522"/>
      <c r="BU99" s="522"/>
      <c r="BV99" s="522"/>
      <c r="BW99" s="522"/>
      <c r="BX99" s="522"/>
      <c r="BY99" s="522"/>
      <c r="BZ99" s="522"/>
      <c r="CA99" s="522"/>
      <c r="CB99" s="522"/>
      <c r="CC99" s="522"/>
      <c r="CD99" s="522"/>
      <c r="CE99" s="522"/>
      <c r="CF99" s="522"/>
      <c r="CG99" s="522"/>
      <c r="CH99" s="523"/>
      <c r="CI99" s="550"/>
      <c r="CJ99" s="525">
        <f>SUM(F99:CI99)</f>
        <v>0</v>
      </c>
      <c r="CK99" s="526">
        <f>CK97*2</f>
        <v>0</v>
      </c>
      <c r="CL99" s="527" t="str">
        <f>IF(CJ99&gt;0,Fringe!I21,IF(CJ99=0,"0"))</f>
        <v>0</v>
      </c>
      <c r="CM99" s="528">
        <f t="shared" si="92"/>
        <v>0</v>
      </c>
      <c r="CN99" s="529">
        <f>CM99*CJ99</f>
        <v>0</v>
      </c>
      <c r="CO99" s="682"/>
      <c r="CP99" s="508"/>
      <c r="CR99" s="332">
        <f>CN99</f>
        <v>0</v>
      </c>
      <c r="CS99" s="332"/>
      <c r="CV99" s="305">
        <f>CJ99</f>
        <v>0</v>
      </c>
    </row>
    <row r="100" spans="1:100" ht="6" customHeight="1" outlineLevel="1" thickBot="1">
      <c r="A100" s="508"/>
      <c r="B100" s="530"/>
      <c r="C100" s="530"/>
      <c r="D100" s="531"/>
      <c r="E100" s="532"/>
      <c r="F100" s="533"/>
      <c r="G100" s="533"/>
      <c r="H100" s="533"/>
      <c r="I100" s="533"/>
      <c r="J100" s="533"/>
      <c r="K100" s="533"/>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3"/>
      <c r="AJ100" s="533"/>
      <c r="AK100" s="533"/>
      <c r="AL100" s="533"/>
      <c r="AM100" s="533"/>
      <c r="AN100" s="533"/>
      <c r="AO100" s="533"/>
      <c r="AP100" s="533"/>
      <c r="AQ100" s="533"/>
      <c r="AR100" s="533"/>
      <c r="AS100" s="533"/>
      <c r="AT100" s="533"/>
      <c r="AU100" s="533"/>
      <c r="AV100" s="533"/>
      <c r="AW100" s="533"/>
      <c r="AX100" s="533"/>
      <c r="AY100" s="533"/>
      <c r="AZ100" s="533"/>
      <c r="BA100" s="533"/>
      <c r="BB100" s="533"/>
      <c r="BC100" s="533"/>
      <c r="BD100" s="533"/>
      <c r="BE100" s="533"/>
      <c r="BF100" s="533"/>
      <c r="BG100" s="533"/>
      <c r="BH100" s="533"/>
      <c r="BI100" s="533"/>
      <c r="BJ100" s="533"/>
      <c r="BK100" s="533"/>
      <c r="BL100" s="533"/>
      <c r="BM100" s="533"/>
      <c r="BN100" s="533"/>
      <c r="BO100" s="533"/>
      <c r="BP100" s="533"/>
      <c r="BQ100" s="533"/>
      <c r="BR100" s="533"/>
      <c r="BS100" s="533"/>
      <c r="BT100" s="533"/>
      <c r="BU100" s="533"/>
      <c r="BV100" s="533"/>
      <c r="BW100" s="533"/>
      <c r="BX100" s="533"/>
      <c r="BY100" s="533"/>
      <c r="BZ100" s="533"/>
      <c r="CA100" s="533"/>
      <c r="CB100" s="533"/>
      <c r="CC100" s="533"/>
      <c r="CD100" s="533"/>
      <c r="CE100" s="533"/>
      <c r="CF100" s="533"/>
      <c r="CG100" s="533"/>
      <c r="CH100" s="534"/>
      <c r="CI100" s="548"/>
      <c r="CJ100" s="536"/>
      <c r="CK100" s="537"/>
      <c r="CL100" s="538"/>
      <c r="CM100" s="539"/>
      <c r="CN100" s="540"/>
      <c r="CO100" s="538"/>
      <c r="CP100" s="508"/>
      <c r="CQ100" s="393"/>
      <c r="CR100" s="393"/>
      <c r="CS100" s="393"/>
      <c r="CT100" s="393"/>
      <c r="CU100" s="393"/>
      <c r="CV100" s="393"/>
    </row>
    <row r="101" spans="1:100" ht="15" customHeight="1" outlineLevel="1">
      <c r="A101" s="508"/>
      <c r="B101" s="593"/>
      <c r="C101" s="592"/>
      <c r="D101" s="510"/>
      <c r="E101" s="511" t="s">
        <v>9</v>
      </c>
      <c r="F101" s="512"/>
      <c r="G101" s="512"/>
      <c r="H101" s="512"/>
      <c r="I101" s="512"/>
      <c r="J101" s="512"/>
      <c r="K101" s="512"/>
      <c r="L101" s="512"/>
      <c r="M101" s="512"/>
      <c r="N101" s="512"/>
      <c r="O101" s="512"/>
      <c r="P101" s="512"/>
      <c r="Q101" s="512"/>
      <c r="R101" s="512"/>
      <c r="S101" s="512"/>
      <c r="T101" s="512"/>
      <c r="U101" s="512"/>
      <c r="V101" s="512"/>
      <c r="W101" s="512"/>
      <c r="X101" s="512"/>
      <c r="Y101" s="512"/>
      <c r="Z101" s="512"/>
      <c r="AA101" s="512"/>
      <c r="AB101" s="512"/>
      <c r="AC101" s="512"/>
      <c r="AD101" s="512"/>
      <c r="AE101" s="512"/>
      <c r="AF101" s="512"/>
      <c r="AG101" s="512"/>
      <c r="AH101" s="512"/>
      <c r="AI101" s="512"/>
      <c r="AJ101" s="512"/>
      <c r="AK101" s="512"/>
      <c r="AL101" s="512"/>
      <c r="AM101" s="512"/>
      <c r="AN101" s="512"/>
      <c r="AO101" s="512"/>
      <c r="AP101" s="512"/>
      <c r="AQ101" s="512"/>
      <c r="AR101" s="512"/>
      <c r="AS101" s="512"/>
      <c r="AT101" s="512"/>
      <c r="AU101" s="512"/>
      <c r="AV101" s="512"/>
      <c r="AW101" s="512"/>
      <c r="AX101" s="512"/>
      <c r="AY101" s="512"/>
      <c r="AZ101" s="512"/>
      <c r="BA101" s="512"/>
      <c r="BB101" s="512"/>
      <c r="BC101" s="512"/>
      <c r="BD101" s="512"/>
      <c r="BE101" s="512"/>
      <c r="BF101" s="512"/>
      <c r="BG101" s="512"/>
      <c r="BH101" s="512"/>
      <c r="BI101" s="512"/>
      <c r="BJ101" s="512"/>
      <c r="BK101" s="512"/>
      <c r="BL101" s="512"/>
      <c r="BM101" s="512"/>
      <c r="BN101" s="512"/>
      <c r="BO101" s="512"/>
      <c r="BP101" s="512"/>
      <c r="BQ101" s="512"/>
      <c r="BR101" s="512"/>
      <c r="BS101" s="512"/>
      <c r="BT101" s="512"/>
      <c r="BU101" s="512"/>
      <c r="BV101" s="512"/>
      <c r="BW101" s="512"/>
      <c r="BX101" s="512"/>
      <c r="BY101" s="512"/>
      <c r="BZ101" s="512"/>
      <c r="CA101" s="512"/>
      <c r="CB101" s="512"/>
      <c r="CC101" s="512"/>
      <c r="CD101" s="512"/>
      <c r="CE101" s="512"/>
      <c r="CF101" s="512"/>
      <c r="CG101" s="512"/>
      <c r="CH101" s="513"/>
      <c r="CI101" s="549"/>
      <c r="CJ101" s="512">
        <f>SUM(F101:CH101)</f>
        <v>0</v>
      </c>
      <c r="CK101" s="515"/>
      <c r="CL101" s="516" t="str">
        <f>IF(CJ101&gt;0,Fringe!I21,IF(CJ101=0,"0"))</f>
        <v>0</v>
      </c>
      <c r="CM101" s="517">
        <f>SUM(CK101*CL101)+CK101</f>
        <v>0</v>
      </c>
      <c r="CN101" s="518">
        <f>CM101*CJ101</f>
        <v>0</v>
      </c>
      <c r="CO101" s="680"/>
      <c r="CP101" s="508"/>
      <c r="CS101" s="332">
        <f>CN101</f>
        <v>0</v>
      </c>
      <c r="CT101" s="305">
        <f>CJ101</f>
        <v>0</v>
      </c>
    </row>
    <row r="102" spans="1:100" ht="15" customHeight="1" outlineLevel="1">
      <c r="A102" s="508"/>
      <c r="B102" s="595">
        <f>B101</f>
        <v>0</v>
      </c>
      <c r="C102" s="294"/>
      <c r="D102" s="294"/>
      <c r="E102" s="318" t="s">
        <v>195</v>
      </c>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c r="BA102" s="322"/>
      <c r="BB102" s="322"/>
      <c r="BC102" s="322"/>
      <c r="BD102" s="322"/>
      <c r="BE102" s="322"/>
      <c r="BF102" s="322"/>
      <c r="BG102" s="322"/>
      <c r="BH102" s="322"/>
      <c r="BI102" s="322"/>
      <c r="BJ102" s="322"/>
      <c r="BK102" s="322"/>
      <c r="BL102" s="322"/>
      <c r="BM102" s="322"/>
      <c r="BN102" s="322"/>
      <c r="BO102" s="322"/>
      <c r="BP102" s="322"/>
      <c r="BQ102" s="322"/>
      <c r="BR102" s="322"/>
      <c r="BS102" s="322"/>
      <c r="BT102" s="322"/>
      <c r="BU102" s="322"/>
      <c r="BV102" s="322"/>
      <c r="BW102" s="322"/>
      <c r="BX102" s="322"/>
      <c r="BY102" s="322"/>
      <c r="BZ102" s="322"/>
      <c r="CA102" s="322"/>
      <c r="CB102" s="322"/>
      <c r="CC102" s="322"/>
      <c r="CD102" s="322"/>
      <c r="CE102" s="322"/>
      <c r="CF102" s="322"/>
      <c r="CG102" s="322"/>
      <c r="CH102" s="320"/>
      <c r="CI102" s="410"/>
      <c r="CJ102" s="322">
        <f>SUM(F102:CI102)</f>
        <v>0</v>
      </c>
      <c r="CK102" s="319">
        <f>CK101*1.5</f>
        <v>0</v>
      </c>
      <c r="CL102" s="503" t="str">
        <f>IF(CJ102&gt;0,Fringe!I21,IF(CJ102=0,"0"))</f>
        <v>0</v>
      </c>
      <c r="CM102" s="321">
        <f t="shared" ref="CM102:CM103" si="93">SUM(CK102*CL102)+CK102</f>
        <v>0</v>
      </c>
      <c r="CN102" s="519">
        <f>CM102*CJ102</f>
        <v>0</v>
      </c>
      <c r="CO102" s="681"/>
      <c r="CP102" s="508"/>
      <c r="CQ102" s="332">
        <f>CN102</f>
        <v>0</v>
      </c>
      <c r="CR102" s="332"/>
      <c r="CS102" s="332"/>
      <c r="CU102" s="305">
        <f>CJ102</f>
        <v>0</v>
      </c>
    </row>
    <row r="103" spans="1:100" ht="15" customHeight="1" outlineLevel="1" thickBot="1">
      <c r="A103" s="508"/>
      <c r="B103" s="594">
        <f>B101</f>
        <v>0</v>
      </c>
      <c r="C103" s="520"/>
      <c r="D103" s="520"/>
      <c r="E103" s="521" t="s">
        <v>124</v>
      </c>
      <c r="F103" s="522"/>
      <c r="G103" s="522"/>
      <c r="H103" s="522"/>
      <c r="I103" s="522"/>
      <c r="J103" s="522"/>
      <c r="K103" s="522"/>
      <c r="L103" s="522"/>
      <c r="M103" s="522"/>
      <c r="N103" s="522"/>
      <c r="O103" s="522"/>
      <c r="P103" s="522"/>
      <c r="Q103" s="522"/>
      <c r="R103" s="522"/>
      <c r="S103" s="522"/>
      <c r="T103" s="522"/>
      <c r="U103" s="522"/>
      <c r="V103" s="522"/>
      <c r="W103" s="522"/>
      <c r="X103" s="522"/>
      <c r="Y103" s="522"/>
      <c r="Z103" s="522"/>
      <c r="AA103" s="522"/>
      <c r="AB103" s="522"/>
      <c r="AC103" s="522"/>
      <c r="AD103" s="522"/>
      <c r="AE103" s="522"/>
      <c r="AF103" s="522"/>
      <c r="AG103" s="522"/>
      <c r="AH103" s="522"/>
      <c r="AI103" s="522"/>
      <c r="AJ103" s="522"/>
      <c r="AK103" s="522"/>
      <c r="AL103" s="522"/>
      <c r="AM103" s="522"/>
      <c r="AN103" s="522"/>
      <c r="AO103" s="522"/>
      <c r="AP103" s="522"/>
      <c r="AQ103" s="522"/>
      <c r="AR103" s="522"/>
      <c r="AS103" s="522"/>
      <c r="AT103" s="522"/>
      <c r="AU103" s="522"/>
      <c r="AV103" s="522"/>
      <c r="AW103" s="522"/>
      <c r="AX103" s="522"/>
      <c r="AY103" s="522"/>
      <c r="AZ103" s="522"/>
      <c r="BA103" s="522"/>
      <c r="BB103" s="522"/>
      <c r="BC103" s="522"/>
      <c r="BD103" s="522"/>
      <c r="BE103" s="522"/>
      <c r="BF103" s="522"/>
      <c r="BG103" s="522"/>
      <c r="BH103" s="522"/>
      <c r="BI103" s="522"/>
      <c r="BJ103" s="522"/>
      <c r="BK103" s="522"/>
      <c r="BL103" s="522"/>
      <c r="BM103" s="522"/>
      <c r="BN103" s="522"/>
      <c r="BO103" s="522"/>
      <c r="BP103" s="522"/>
      <c r="BQ103" s="522"/>
      <c r="BR103" s="522"/>
      <c r="BS103" s="522"/>
      <c r="BT103" s="522"/>
      <c r="BU103" s="522"/>
      <c r="BV103" s="522"/>
      <c r="BW103" s="522"/>
      <c r="BX103" s="522"/>
      <c r="BY103" s="522"/>
      <c r="BZ103" s="522"/>
      <c r="CA103" s="522"/>
      <c r="CB103" s="522"/>
      <c r="CC103" s="522"/>
      <c r="CD103" s="522"/>
      <c r="CE103" s="522"/>
      <c r="CF103" s="522"/>
      <c r="CG103" s="522"/>
      <c r="CH103" s="523"/>
      <c r="CI103" s="550"/>
      <c r="CJ103" s="525">
        <f>SUM(F103:CI103)</f>
        <v>0</v>
      </c>
      <c r="CK103" s="526">
        <f>CK101*2</f>
        <v>0</v>
      </c>
      <c r="CL103" s="527" t="str">
        <f>IF(CJ103&gt;0,Fringe!I21,IF(CJ103=0,"0"))</f>
        <v>0</v>
      </c>
      <c r="CM103" s="528">
        <f t="shared" si="93"/>
        <v>0</v>
      </c>
      <c r="CN103" s="529">
        <f>CM103*CJ103</f>
        <v>0</v>
      </c>
      <c r="CO103" s="682"/>
      <c r="CP103" s="508"/>
      <c r="CR103" s="332">
        <f>CN103</f>
        <v>0</v>
      </c>
      <c r="CS103" s="332"/>
      <c r="CV103" s="305">
        <f>CJ103</f>
        <v>0</v>
      </c>
    </row>
    <row r="104" spans="1:100" ht="12" customHeight="1">
      <c r="A104" s="508"/>
      <c r="B104" s="573"/>
      <c r="C104" s="573"/>
      <c r="D104" s="574"/>
      <c r="E104" s="575"/>
      <c r="F104" s="576"/>
      <c r="G104" s="576"/>
      <c r="H104" s="576"/>
      <c r="I104" s="576"/>
      <c r="J104" s="576"/>
      <c r="K104" s="576"/>
      <c r="L104" s="576"/>
      <c r="M104" s="576"/>
      <c r="N104" s="576"/>
      <c r="O104" s="576"/>
      <c r="P104" s="576"/>
      <c r="Q104" s="576"/>
      <c r="R104" s="576"/>
      <c r="S104" s="576"/>
      <c r="T104" s="576"/>
      <c r="U104" s="576"/>
      <c r="V104" s="576"/>
      <c r="W104" s="576"/>
      <c r="X104" s="576"/>
      <c r="Y104" s="576"/>
      <c r="Z104" s="576"/>
      <c r="AA104" s="576"/>
      <c r="AB104" s="576"/>
      <c r="AC104" s="576"/>
      <c r="AD104" s="576"/>
      <c r="AE104" s="576"/>
      <c r="AF104" s="576"/>
      <c r="AG104" s="576"/>
      <c r="AH104" s="576"/>
      <c r="AI104" s="576"/>
      <c r="AJ104" s="576"/>
      <c r="AK104" s="576"/>
      <c r="AL104" s="576"/>
      <c r="AM104" s="576"/>
      <c r="AN104" s="576"/>
      <c r="AO104" s="576"/>
      <c r="AP104" s="576"/>
      <c r="AQ104" s="576"/>
      <c r="AR104" s="576"/>
      <c r="AS104" s="576"/>
      <c r="AT104" s="576"/>
      <c r="AU104" s="576"/>
      <c r="AV104" s="576"/>
      <c r="AW104" s="576"/>
      <c r="AX104" s="576"/>
      <c r="AY104" s="576"/>
      <c r="AZ104" s="576"/>
      <c r="BA104" s="576"/>
      <c r="BB104" s="576"/>
      <c r="BC104" s="576"/>
      <c r="BD104" s="576"/>
      <c r="BE104" s="576"/>
      <c r="BF104" s="576"/>
      <c r="BG104" s="576"/>
      <c r="BH104" s="576"/>
      <c r="BI104" s="576"/>
      <c r="BJ104" s="576"/>
      <c r="BK104" s="576"/>
      <c r="BL104" s="576"/>
      <c r="BM104" s="576"/>
      <c r="BN104" s="576"/>
      <c r="BO104" s="576"/>
      <c r="BP104" s="576"/>
      <c r="BQ104" s="576"/>
      <c r="BR104" s="576"/>
      <c r="BS104" s="576"/>
      <c r="BT104" s="576"/>
      <c r="BU104" s="576"/>
      <c r="BV104" s="576"/>
      <c r="BW104" s="576"/>
      <c r="BX104" s="576"/>
      <c r="BY104" s="576"/>
      <c r="BZ104" s="576"/>
      <c r="CA104" s="576"/>
      <c r="CB104" s="576"/>
      <c r="CC104" s="576"/>
      <c r="CD104" s="576"/>
      <c r="CE104" s="576"/>
      <c r="CF104" s="576"/>
      <c r="CG104" s="576"/>
      <c r="CH104" s="577"/>
      <c r="CI104" s="578"/>
      <c r="CJ104" s="579"/>
      <c r="CK104" s="580"/>
      <c r="CL104" s="581"/>
      <c r="CM104" s="582"/>
      <c r="CN104" s="583"/>
      <c r="CO104" s="584"/>
      <c r="CP104" s="508"/>
      <c r="CQ104" s="393"/>
      <c r="CR104" s="393"/>
      <c r="CS104" s="393"/>
      <c r="CT104" s="393"/>
      <c r="CU104" s="393"/>
      <c r="CV104" s="393"/>
    </row>
    <row r="105" spans="1:100" s="323" customFormat="1" ht="15.75" customHeight="1">
      <c r="B105" s="402"/>
      <c r="C105" s="402"/>
      <c r="D105" s="403"/>
      <c r="E105" s="404"/>
      <c r="F105" s="405"/>
      <c r="G105" s="405"/>
      <c r="H105" s="405"/>
      <c r="I105" s="405"/>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5"/>
      <c r="AY105" s="405"/>
      <c r="AZ105" s="405"/>
      <c r="BA105" s="405"/>
      <c r="BB105" s="405"/>
      <c r="BC105" s="405"/>
      <c r="BD105" s="405"/>
      <c r="BE105" s="405"/>
      <c r="BF105" s="405"/>
      <c r="BG105" s="405"/>
      <c r="BH105" s="405"/>
      <c r="BI105" s="405"/>
      <c r="BJ105" s="405"/>
      <c r="BK105" s="405"/>
      <c r="BL105" s="405"/>
      <c r="BM105" s="405"/>
      <c r="BN105" s="405"/>
      <c r="BO105" s="405"/>
      <c r="BP105" s="405"/>
      <c r="BQ105" s="405"/>
      <c r="BR105" s="405"/>
      <c r="BS105" s="405"/>
      <c r="BT105" s="405"/>
      <c r="BU105" s="405"/>
      <c r="BV105" s="405"/>
      <c r="BW105" s="405"/>
      <c r="BX105" s="405"/>
      <c r="BY105" s="405"/>
      <c r="BZ105" s="405"/>
      <c r="CA105" s="405"/>
      <c r="CB105" s="405"/>
      <c r="CC105" s="405"/>
      <c r="CD105" s="405"/>
      <c r="CE105" s="405"/>
      <c r="CF105" s="405"/>
      <c r="CG105" s="405"/>
      <c r="CH105" s="276"/>
      <c r="CI105" s="406"/>
      <c r="CJ105" s="407"/>
      <c r="CK105" s="398"/>
      <c r="CL105" s="397"/>
      <c r="CM105" s="400"/>
      <c r="CN105" s="408"/>
      <c r="CO105" s="397"/>
      <c r="CP105" s="276"/>
      <c r="CQ105" s="409"/>
      <c r="CR105" s="409"/>
      <c r="CS105" s="409"/>
      <c r="CT105" s="409"/>
      <c r="CU105" s="409"/>
      <c r="CV105" s="409"/>
    </row>
    <row r="106" spans="1:100" s="323" customFormat="1" ht="15.75" customHeight="1">
      <c r="B106" s="402"/>
      <c r="C106" s="402"/>
      <c r="D106" s="403"/>
      <c r="E106" s="404"/>
      <c r="F106" s="405"/>
      <c r="G106" s="405"/>
      <c r="H106" s="405"/>
      <c r="I106" s="405"/>
      <c r="J106" s="405"/>
      <c r="K106" s="405"/>
      <c r="L106" s="405"/>
      <c r="M106" s="405"/>
      <c r="N106" s="405"/>
      <c r="O106" s="405"/>
      <c r="P106" s="405"/>
      <c r="Q106" s="405"/>
      <c r="R106" s="405"/>
      <c r="S106" s="405"/>
      <c r="T106" s="405"/>
      <c r="U106" s="405"/>
      <c r="V106" s="405"/>
      <c r="W106" s="405"/>
      <c r="X106" s="405"/>
      <c r="Y106" s="405"/>
      <c r="Z106" s="405"/>
      <c r="AA106" s="405"/>
      <c r="AB106" s="405"/>
      <c r="AC106" s="405"/>
      <c r="AD106" s="405"/>
      <c r="AE106" s="405"/>
      <c r="AF106" s="405"/>
      <c r="AG106" s="405"/>
      <c r="AH106" s="405"/>
      <c r="AI106" s="405"/>
      <c r="AJ106" s="405"/>
      <c r="AK106" s="405"/>
      <c r="AL106" s="405"/>
      <c r="AM106" s="405"/>
      <c r="AN106" s="405"/>
      <c r="AO106" s="405"/>
      <c r="AP106" s="405"/>
      <c r="AQ106" s="405"/>
      <c r="AR106" s="405"/>
      <c r="AS106" s="405"/>
      <c r="AT106" s="405"/>
      <c r="AU106" s="405"/>
      <c r="AV106" s="405"/>
      <c r="AW106" s="405"/>
      <c r="AX106" s="405"/>
      <c r="AY106" s="405"/>
      <c r="AZ106" s="405"/>
      <c r="BA106" s="405"/>
      <c r="BB106" s="405"/>
      <c r="BC106" s="405"/>
      <c r="BD106" s="405"/>
      <c r="BE106" s="405"/>
      <c r="BF106" s="405"/>
      <c r="BG106" s="405"/>
      <c r="BH106" s="405"/>
      <c r="BI106" s="405"/>
      <c r="BJ106" s="405"/>
      <c r="BK106" s="405"/>
      <c r="BL106" s="405"/>
      <c r="BM106" s="405"/>
      <c r="BN106" s="405"/>
      <c r="BO106" s="405"/>
      <c r="BP106" s="405"/>
      <c r="BQ106" s="405"/>
      <c r="BR106" s="405"/>
      <c r="BS106" s="405"/>
      <c r="BT106" s="405"/>
      <c r="BU106" s="405"/>
      <c r="BV106" s="405"/>
      <c r="BW106" s="405"/>
      <c r="BX106" s="405"/>
      <c r="BY106" s="405"/>
      <c r="BZ106" s="405"/>
      <c r="CA106" s="405"/>
      <c r="CB106" s="405"/>
      <c r="CC106" s="405"/>
      <c r="CD106" s="405"/>
      <c r="CE106" s="405"/>
      <c r="CF106" s="405"/>
      <c r="CG106" s="405"/>
      <c r="CH106" s="276"/>
      <c r="CI106" s="686" t="s">
        <v>146</v>
      </c>
      <c r="CJ106" s="686"/>
      <c r="CK106" s="686"/>
      <c r="CL106" s="686"/>
      <c r="CM106" s="686"/>
      <c r="CN106" s="686"/>
      <c r="CO106" s="558"/>
      <c r="CP106" s="397"/>
      <c r="CQ106" s="397"/>
      <c r="CR106" s="397"/>
      <c r="CS106" s="409"/>
      <c r="CT106" s="409"/>
      <c r="CU106" s="409"/>
      <c r="CV106" s="409"/>
    </row>
    <row r="107" spans="1:100" s="323" customFormat="1" ht="15.75" customHeight="1" thickBot="1">
      <c r="B107" s="402"/>
      <c r="C107" s="402"/>
      <c r="D107" s="403"/>
      <c r="E107" s="404"/>
      <c r="F107" s="405"/>
      <c r="G107" s="405"/>
      <c r="H107" s="405"/>
      <c r="I107" s="405"/>
      <c r="J107" s="405"/>
      <c r="K107" s="405"/>
      <c r="L107" s="405"/>
      <c r="M107" s="405"/>
      <c r="N107" s="405"/>
      <c r="O107" s="405"/>
      <c r="P107" s="405"/>
      <c r="Q107" s="405"/>
      <c r="R107" s="405"/>
      <c r="S107" s="405"/>
      <c r="T107" s="405"/>
      <c r="U107" s="405"/>
      <c r="V107" s="405"/>
      <c r="W107" s="405"/>
      <c r="X107" s="405"/>
      <c r="Y107" s="405"/>
      <c r="Z107" s="405"/>
      <c r="AA107" s="405"/>
      <c r="AB107" s="405"/>
      <c r="AC107" s="405"/>
      <c r="AD107" s="405"/>
      <c r="AE107" s="405"/>
      <c r="AF107" s="405"/>
      <c r="AG107" s="405"/>
      <c r="AH107" s="405"/>
      <c r="AI107" s="405"/>
      <c r="AJ107" s="405"/>
      <c r="AK107" s="405"/>
      <c r="AL107" s="405"/>
      <c r="AM107" s="405"/>
      <c r="AN107" s="405"/>
      <c r="AO107" s="405"/>
      <c r="AP107" s="405"/>
      <c r="AQ107" s="405"/>
      <c r="AR107" s="405"/>
      <c r="AS107" s="405"/>
      <c r="AT107" s="405"/>
      <c r="AU107" s="405"/>
      <c r="AV107" s="405"/>
      <c r="AW107" s="405"/>
      <c r="AX107" s="405"/>
      <c r="AY107" s="405"/>
      <c r="AZ107" s="405"/>
      <c r="BA107" s="405"/>
      <c r="BB107" s="405"/>
      <c r="BC107" s="405"/>
      <c r="BD107" s="405"/>
      <c r="BE107" s="405"/>
      <c r="BF107" s="405"/>
      <c r="BG107" s="405"/>
      <c r="BH107" s="405"/>
      <c r="BI107" s="405"/>
      <c r="BJ107" s="405"/>
      <c r="BK107" s="405"/>
      <c r="BL107" s="405"/>
      <c r="BM107" s="405"/>
      <c r="BN107" s="405"/>
      <c r="BO107" s="405"/>
      <c r="BP107" s="405"/>
      <c r="BQ107" s="405"/>
      <c r="BR107" s="405"/>
      <c r="BS107" s="405"/>
      <c r="BT107" s="405"/>
      <c r="BU107" s="405"/>
      <c r="BV107" s="405"/>
      <c r="BW107" s="405"/>
      <c r="BX107" s="405"/>
      <c r="BY107" s="405"/>
      <c r="BZ107" s="405"/>
      <c r="CA107" s="405"/>
      <c r="CB107" s="405"/>
      <c r="CC107" s="405"/>
      <c r="CD107" s="405"/>
      <c r="CE107" s="405"/>
      <c r="CF107" s="405"/>
      <c r="CG107" s="405"/>
      <c r="CH107" s="276"/>
      <c r="CI107" s="417"/>
      <c r="CJ107" s="418"/>
      <c r="CK107" s="398"/>
      <c r="CL107" s="397"/>
      <c r="CM107" s="400"/>
      <c r="CN107" s="408"/>
      <c r="CO107" s="397"/>
      <c r="CP107" s="276"/>
      <c r="CQ107" s="409"/>
      <c r="CR107" s="409"/>
      <c r="CS107" s="409"/>
      <c r="CT107" s="409"/>
      <c r="CU107" s="409"/>
      <c r="CV107" s="409"/>
    </row>
    <row r="108" spans="1:100" ht="18" customHeight="1" thickBot="1">
      <c r="CI108" s="419" t="s">
        <v>138</v>
      </c>
      <c r="CJ108" s="420">
        <f>SUM(CT5:CT104)</f>
        <v>0</v>
      </c>
      <c r="CM108" s="419" t="s">
        <v>141</v>
      </c>
      <c r="CN108" s="425">
        <f>SUM(CS5:CS1038)</f>
        <v>0</v>
      </c>
      <c r="CO108" s="559"/>
    </row>
    <row r="109" spans="1:100">
      <c r="B109" s="324" t="s">
        <v>17</v>
      </c>
      <c r="C109" s="389"/>
      <c r="D109" s="325" t="s">
        <v>19</v>
      </c>
      <c r="CI109" s="421" t="s">
        <v>139</v>
      </c>
      <c r="CJ109" s="422">
        <f>SUM(CU5:CU104)</f>
        <v>0</v>
      </c>
      <c r="CM109" s="421" t="s">
        <v>142</v>
      </c>
      <c r="CN109" s="426">
        <f>SUM(CQ5:CQ1308)</f>
        <v>0</v>
      </c>
      <c r="CO109" s="560"/>
    </row>
    <row r="110" spans="1:100" ht="15.75" thickBot="1">
      <c r="B110" s="326" t="s">
        <v>18</v>
      </c>
      <c r="C110" s="390"/>
      <c r="D110" s="327" t="s">
        <v>20</v>
      </c>
      <c r="CI110" s="423" t="s">
        <v>140</v>
      </c>
      <c r="CJ110" s="424">
        <f>SUM(CV5:CV1038)</f>
        <v>0</v>
      </c>
      <c r="CM110" s="427" t="s">
        <v>143</v>
      </c>
      <c r="CN110" s="428">
        <f>SUM(CR5:CR1038)</f>
        <v>0</v>
      </c>
      <c r="CO110" s="561"/>
    </row>
    <row r="111" spans="1:100" ht="15.75" thickBot="1">
      <c r="B111" s="412"/>
      <c r="C111" s="412"/>
      <c r="D111" s="277"/>
      <c r="CI111" s="414" t="s">
        <v>10</v>
      </c>
      <c r="CJ111" s="415">
        <f>SUM(CJ108:CJ110)</f>
        <v>0</v>
      </c>
      <c r="CK111" s="276"/>
      <c r="CM111" s="414" t="s">
        <v>150</v>
      </c>
      <c r="CN111" s="416">
        <f>SUM(CN108:CN110)</f>
        <v>0</v>
      </c>
      <c r="CO111" s="562"/>
      <c r="CQ111" s="276"/>
      <c r="CR111" s="276"/>
      <c r="CS111" s="276"/>
      <c r="CT111" s="276"/>
      <c r="CU111" s="276"/>
      <c r="CV111" s="276"/>
    </row>
    <row r="112" spans="1:100" ht="15.75" thickBot="1">
      <c r="B112" s="412"/>
      <c r="C112" s="412"/>
      <c r="D112" s="277"/>
      <c r="CI112" s="276"/>
      <c r="CJ112" s="276"/>
      <c r="CK112" s="276"/>
    </row>
    <row r="113" spans="2:100">
      <c r="B113" s="412"/>
      <c r="C113" s="412"/>
      <c r="D113" s="277"/>
      <c r="CI113" s="419" t="s">
        <v>132</v>
      </c>
      <c r="CJ113" s="420">
        <f>IFERROR(SUMIFS(CJ5:CJ104,E5:E104,"ST",CI5:CI104,"Y"),0)</f>
        <v>0</v>
      </c>
      <c r="CK113" s="276"/>
      <c r="CM113" s="419" t="s">
        <v>132</v>
      </c>
      <c r="CN113" s="425">
        <f>IFERROR(SUMIFS(CN5:CN104,E5:E104,"ST",CI5:CI104,"Y"),0)</f>
        <v>0</v>
      </c>
      <c r="CO113" s="559"/>
    </row>
    <row r="114" spans="2:100">
      <c r="B114" s="412"/>
      <c r="C114" s="412"/>
      <c r="D114" s="277"/>
      <c r="CI114" s="421" t="s">
        <v>133</v>
      </c>
      <c r="CJ114" s="422">
        <f>IFERROR(SUMIFS(CJ5:CJ104,E5:E104,"OT",CI5:CI104,"Y"),0)</f>
        <v>0</v>
      </c>
      <c r="CK114" s="276"/>
      <c r="CM114" s="421" t="s">
        <v>133</v>
      </c>
      <c r="CN114" s="426">
        <f>IFERROR(SUMIFS(CN5:CN104,E5:E104,"OT",CI5:CI104,"Y"),0)</f>
        <v>0</v>
      </c>
      <c r="CO114" s="560"/>
    </row>
    <row r="115" spans="2:100" ht="15.75" thickBot="1">
      <c r="B115" s="412"/>
      <c r="C115" s="412"/>
      <c r="D115" s="277"/>
      <c r="CI115" s="427" t="s">
        <v>134</v>
      </c>
      <c r="CJ115" s="430">
        <f>IFERROR(SUMIFS(CJ5:CJ104,E5:E104,"OT 2",CI5:CI104,"Y"),0)</f>
        <v>0</v>
      </c>
      <c r="CK115" s="276"/>
      <c r="CM115" s="427" t="s">
        <v>134</v>
      </c>
      <c r="CN115" s="429">
        <f>IFERROR(SUMIFS(CN5:CN104,E5:E104,"OT 2",CI5:CI104,"Y"),0)</f>
        <v>0</v>
      </c>
      <c r="CO115" s="559"/>
    </row>
    <row r="116" spans="2:100" ht="15.75" thickBot="1">
      <c r="B116" s="412"/>
      <c r="C116" s="412"/>
      <c r="D116" s="277"/>
      <c r="CI116" s="414" t="s">
        <v>151</v>
      </c>
      <c r="CJ116" s="415">
        <f>SUM(CJ113:CJ115)</f>
        <v>0</v>
      </c>
      <c r="CK116" s="276"/>
      <c r="CM116" s="414" t="s">
        <v>152</v>
      </c>
      <c r="CN116" s="416">
        <f>SUM(CN113:CN115)</f>
        <v>0</v>
      </c>
      <c r="CO116" s="562"/>
      <c r="CQ116" s="276"/>
      <c r="CR116" s="276"/>
      <c r="CS116" s="276"/>
      <c r="CT116" s="276"/>
      <c r="CU116" s="276"/>
      <c r="CV116" s="276"/>
    </row>
    <row r="117" spans="2:100" ht="15.75" thickBot="1">
      <c r="B117" s="412"/>
      <c r="C117" s="412"/>
      <c r="D117" s="277"/>
      <c r="CI117" s="276"/>
      <c r="CJ117" s="276"/>
      <c r="CK117" s="276"/>
    </row>
    <row r="118" spans="2:100">
      <c r="B118" s="412"/>
      <c r="C118" s="412"/>
      <c r="D118" s="277"/>
      <c r="CI118" s="419" t="s">
        <v>135</v>
      </c>
      <c r="CJ118" s="420">
        <f>IFERROR(SUMIFS(CJ5:CJ104,E5:E104,"ST",CI5:CI104,"N"),0)</f>
        <v>0</v>
      </c>
      <c r="CK118" s="276"/>
      <c r="CM118" s="419" t="s">
        <v>135</v>
      </c>
      <c r="CN118" s="425">
        <f>IFERROR(SUMIFS(CN5:CN104,E5:E104,"ST",CI5:CI104,"N"),0)</f>
        <v>0</v>
      </c>
      <c r="CO118" s="559"/>
    </row>
    <row r="119" spans="2:100">
      <c r="CI119" s="421" t="s">
        <v>136</v>
      </c>
      <c r="CJ119" s="422">
        <f>IFERROR(SUMIFS(CJ5:CJ104,E5:E104,"OT",CI5:CI104,"N"),0)</f>
        <v>0</v>
      </c>
      <c r="CK119" s="276"/>
      <c r="CM119" s="421" t="s">
        <v>136</v>
      </c>
      <c r="CN119" s="426">
        <f>IFERROR(SUMIFS(CN5:CN104,E5:E104,"OT",CI5:CI104,"N"),0)</f>
        <v>0</v>
      </c>
      <c r="CO119" s="560"/>
    </row>
    <row r="120" spans="2:100" ht="15.75" thickBot="1">
      <c r="CI120" s="427" t="s">
        <v>137</v>
      </c>
      <c r="CJ120" s="430">
        <f>IFERROR(SUMIFS(CJ5:CJ104,E5:E104,"OT 2",CI5:CI104,"N"),0)</f>
        <v>0</v>
      </c>
      <c r="CK120" s="276"/>
      <c r="CM120" s="427" t="s">
        <v>137</v>
      </c>
      <c r="CN120" s="428">
        <f>IFERROR(SUMIFS(CN5:CN104,E5:E104,"OT 2",CI5:CI104,"N"),0)</f>
        <v>0</v>
      </c>
      <c r="CO120" s="561"/>
    </row>
    <row r="121" spans="2:100" ht="15.75" thickBot="1">
      <c r="E121" s="276"/>
      <c r="CI121" s="414" t="s">
        <v>153</v>
      </c>
      <c r="CJ121" s="415">
        <f>SUM(CJ118:CJ120)</f>
        <v>0</v>
      </c>
      <c r="CK121" s="276"/>
      <c r="CM121" s="414" t="s">
        <v>154</v>
      </c>
      <c r="CN121" s="416">
        <f>SUM(CN118:CN120)</f>
        <v>0</v>
      </c>
      <c r="CO121" s="562"/>
      <c r="CQ121" s="276"/>
      <c r="CR121" s="276"/>
      <c r="CS121" s="276"/>
      <c r="CT121" s="276"/>
    </row>
    <row r="122" spans="2:100">
      <c r="E122" s="276"/>
      <c r="CI122" s="276"/>
      <c r="CJ122" s="276"/>
      <c r="CK122" s="276"/>
      <c r="CQ122" s="276"/>
      <c r="CR122" s="276"/>
      <c r="CS122" s="276"/>
      <c r="CT122" s="276"/>
    </row>
    <row r="123" spans="2:100" ht="7.5" customHeight="1">
      <c r="B123" s="460"/>
      <c r="C123" s="460"/>
      <c r="D123" s="460"/>
      <c r="E123" s="460"/>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460"/>
      <c r="AK123" s="460"/>
      <c r="AL123" s="460"/>
      <c r="AM123" s="460"/>
      <c r="AN123" s="460"/>
      <c r="AO123" s="460"/>
      <c r="AP123" s="460"/>
      <c r="AQ123" s="460"/>
      <c r="AR123" s="460"/>
      <c r="AS123" s="460"/>
      <c r="AT123" s="460"/>
      <c r="AU123" s="460"/>
      <c r="AV123" s="460"/>
      <c r="AW123" s="460"/>
      <c r="AX123" s="460"/>
      <c r="AY123" s="460"/>
      <c r="AZ123" s="460"/>
      <c r="BA123" s="460"/>
      <c r="BB123" s="460"/>
      <c r="BC123" s="460"/>
      <c r="BD123" s="460"/>
      <c r="BE123" s="460"/>
      <c r="BF123" s="460"/>
      <c r="BG123" s="460"/>
      <c r="BH123" s="460"/>
      <c r="BI123" s="460"/>
      <c r="BJ123" s="460"/>
      <c r="BK123" s="460"/>
      <c r="BL123" s="460"/>
      <c r="BM123" s="460"/>
      <c r="BN123" s="460"/>
      <c r="BO123" s="460"/>
      <c r="BP123" s="460"/>
      <c r="BQ123" s="460"/>
      <c r="BR123" s="460"/>
      <c r="BS123" s="460"/>
      <c r="BT123" s="460"/>
      <c r="BU123" s="460"/>
      <c r="BV123" s="460"/>
      <c r="BW123" s="460"/>
      <c r="BX123" s="460"/>
      <c r="BY123" s="460"/>
      <c r="BZ123" s="460"/>
      <c r="CA123" s="460"/>
      <c r="CB123" s="460"/>
      <c r="CC123" s="460"/>
      <c r="CD123" s="460"/>
      <c r="CE123" s="460"/>
      <c r="CF123" s="460"/>
      <c r="CG123" s="460"/>
      <c r="CH123" s="460"/>
      <c r="CI123" s="460"/>
      <c r="CJ123" s="460"/>
      <c r="CK123" s="460"/>
      <c r="CL123" s="460"/>
      <c r="CM123" s="460"/>
      <c r="CN123" s="460"/>
      <c r="CO123" s="460"/>
      <c r="CQ123" s="276"/>
      <c r="CR123" s="276"/>
      <c r="CS123" s="276"/>
      <c r="CT123" s="276"/>
    </row>
    <row r="125" spans="2:100" s="305" customFormat="1" ht="18.75" outlineLevel="1">
      <c r="B125" s="685" t="s">
        <v>117</v>
      </c>
      <c r="C125" s="685"/>
      <c r="D125" s="685"/>
      <c r="E125" s="685"/>
      <c r="CJ125" s="335"/>
      <c r="CK125" s="336"/>
      <c r="CP125" s="276"/>
    </row>
    <row r="126" spans="2:100" s="305" customFormat="1" ht="46.5" outlineLevel="1">
      <c r="B126" s="337"/>
      <c r="C126" s="337"/>
      <c r="D126" s="338"/>
      <c r="E126" s="339"/>
      <c r="F126" s="340"/>
      <c r="G126" s="340"/>
      <c r="H126" s="340"/>
      <c r="I126" s="340"/>
      <c r="J126" s="340"/>
      <c r="K126" s="340"/>
      <c r="L126" s="340"/>
      <c r="M126" s="340"/>
      <c r="N126" s="340"/>
      <c r="O126" s="340"/>
      <c r="P126" s="340"/>
      <c r="Q126" s="340"/>
      <c r="R126" s="340"/>
      <c r="S126" s="340"/>
      <c r="T126" s="340"/>
      <c r="U126" s="340"/>
      <c r="V126" s="340"/>
      <c r="W126" s="340"/>
      <c r="X126" s="340"/>
      <c r="Y126" s="340"/>
      <c r="Z126" s="340"/>
      <c r="AA126" s="340"/>
      <c r="AB126" s="340"/>
      <c r="AC126" s="340"/>
      <c r="AD126" s="340"/>
      <c r="AE126" s="340"/>
      <c r="AF126" s="340"/>
      <c r="AG126" s="340"/>
      <c r="AH126" s="340"/>
      <c r="AI126" s="340"/>
      <c r="AJ126" s="340"/>
      <c r="AK126" s="340"/>
      <c r="AL126" s="340"/>
      <c r="AM126" s="340"/>
      <c r="AN126" s="340"/>
      <c r="AO126" s="340"/>
      <c r="AP126" s="340"/>
      <c r="AQ126" s="340"/>
      <c r="AR126" s="340"/>
      <c r="AS126" s="340"/>
      <c r="AT126" s="340"/>
      <c r="AU126" s="340"/>
      <c r="AV126" s="340"/>
      <c r="AW126" s="340"/>
      <c r="AX126" s="340"/>
      <c r="AY126" s="340"/>
      <c r="AZ126" s="340"/>
      <c r="BA126" s="340"/>
      <c r="BB126" s="340"/>
      <c r="BC126" s="340"/>
      <c r="BD126" s="340"/>
      <c r="BE126" s="340"/>
      <c r="BF126" s="340"/>
      <c r="BG126" s="340"/>
      <c r="BH126" s="340"/>
      <c r="BI126" s="340"/>
      <c r="BJ126" s="340"/>
      <c r="BK126" s="340"/>
      <c r="BL126" s="340"/>
      <c r="BM126" s="340"/>
      <c r="BN126" s="340"/>
      <c r="BO126" s="340"/>
      <c r="BP126" s="340"/>
      <c r="BQ126" s="340"/>
      <c r="BR126" s="340"/>
      <c r="BS126" s="340"/>
      <c r="BT126" s="340"/>
      <c r="BU126" s="340"/>
      <c r="BV126" s="340"/>
      <c r="BW126" s="340"/>
      <c r="BX126" s="340"/>
      <c r="BY126" s="340"/>
      <c r="BZ126" s="340"/>
      <c r="CA126" s="340"/>
      <c r="CB126" s="340"/>
      <c r="CC126" s="340"/>
      <c r="CD126" s="340"/>
      <c r="CE126" s="340"/>
      <c r="CF126" s="340"/>
      <c r="CG126" s="340"/>
      <c r="CH126" s="340"/>
      <c r="CI126" s="328"/>
      <c r="CJ126" s="341" t="s">
        <v>10</v>
      </c>
      <c r="CK126" s="342" t="s">
        <v>3</v>
      </c>
      <c r="CL126" s="343" t="s">
        <v>11</v>
      </c>
      <c r="CM126" s="343" t="s">
        <v>15</v>
      </c>
      <c r="CN126" s="344" t="s">
        <v>7</v>
      </c>
      <c r="CO126" s="563"/>
      <c r="CP126" s="276"/>
    </row>
    <row r="127" spans="2:100" s="305" customFormat="1" outlineLevel="1">
      <c r="B127" s="331"/>
      <c r="C127" s="331"/>
      <c r="D127" s="331"/>
      <c r="E127" s="345"/>
      <c r="F127" s="346">
        <v>42933</v>
      </c>
      <c r="G127" s="346">
        <f t="shared" ref="G127" si="94">F127+1</f>
        <v>42934</v>
      </c>
      <c r="H127" s="346">
        <f t="shared" ref="H127" si="95">G127+1</f>
        <v>42935</v>
      </c>
      <c r="I127" s="346">
        <f t="shared" ref="I127" si="96">H127+1</f>
        <v>42936</v>
      </c>
      <c r="J127" s="346">
        <f t="shared" ref="J127" si="97">I127+1</f>
        <v>42937</v>
      </c>
      <c r="K127" s="346">
        <f t="shared" ref="K127" si="98">J127+1</f>
        <v>42938</v>
      </c>
      <c r="L127" s="346">
        <f t="shared" ref="L127" si="99">K127+1</f>
        <v>42939</v>
      </c>
      <c r="M127" s="346">
        <f t="shared" ref="M127" si="100">L127+1</f>
        <v>42940</v>
      </c>
      <c r="N127" s="346">
        <f t="shared" ref="N127" si="101">M127+1</f>
        <v>42941</v>
      </c>
      <c r="O127" s="346">
        <f t="shared" ref="O127" si="102">N127+1</f>
        <v>42942</v>
      </c>
      <c r="P127" s="346">
        <f t="shared" ref="P127" si="103">O127+1</f>
        <v>42943</v>
      </c>
      <c r="Q127" s="346">
        <f>O127+1</f>
        <v>42943</v>
      </c>
      <c r="R127" s="346">
        <f>P127+1</f>
        <v>42944</v>
      </c>
      <c r="S127" s="346">
        <f>R127+1</f>
        <v>42945</v>
      </c>
      <c r="T127" s="346">
        <f t="shared" ref="T127:CG127" si="104">S127+1</f>
        <v>42946</v>
      </c>
      <c r="U127" s="346">
        <f t="shared" si="104"/>
        <v>42947</v>
      </c>
      <c r="V127" s="346">
        <f t="shared" si="104"/>
        <v>42948</v>
      </c>
      <c r="W127" s="346">
        <f t="shared" si="104"/>
        <v>42949</v>
      </c>
      <c r="X127" s="346">
        <f t="shared" si="104"/>
        <v>42950</v>
      </c>
      <c r="Y127" s="346">
        <f t="shared" si="104"/>
        <v>42951</v>
      </c>
      <c r="Z127" s="346">
        <f t="shared" si="104"/>
        <v>42952</v>
      </c>
      <c r="AA127" s="346">
        <f t="shared" si="104"/>
        <v>42953</v>
      </c>
      <c r="AB127" s="346">
        <f t="shared" si="104"/>
        <v>42954</v>
      </c>
      <c r="AC127" s="346">
        <f t="shared" si="104"/>
        <v>42955</v>
      </c>
      <c r="AD127" s="346">
        <f t="shared" si="104"/>
        <v>42956</v>
      </c>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f>AD127+1</f>
        <v>42957</v>
      </c>
      <c r="CG127" s="346">
        <f t="shared" si="104"/>
        <v>42958</v>
      </c>
      <c r="CH127" s="346">
        <f>S127+1</f>
        <v>42946</v>
      </c>
      <c r="CI127" s="329"/>
      <c r="CJ127" s="347"/>
      <c r="CK127" s="348"/>
      <c r="CL127" s="329"/>
      <c r="CM127" s="329"/>
      <c r="CN127" s="329"/>
      <c r="CO127" s="333"/>
      <c r="CP127" s="276"/>
      <c r="CQ127" s="305" t="s">
        <v>8</v>
      </c>
      <c r="CR127" s="305" t="s">
        <v>124</v>
      </c>
      <c r="CS127" s="305" t="s">
        <v>9</v>
      </c>
      <c r="CT127" s="305" t="s">
        <v>94</v>
      </c>
      <c r="CU127" s="305" t="s">
        <v>93</v>
      </c>
      <c r="CV127" s="333" t="s">
        <v>127</v>
      </c>
    </row>
    <row r="128" spans="2:100" s="305" customFormat="1" ht="15.75" outlineLevel="1">
      <c r="B128" s="349" t="s">
        <v>56</v>
      </c>
      <c r="C128" s="349"/>
      <c r="D128" s="350"/>
      <c r="E128" s="351"/>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352"/>
      <c r="BA128" s="352"/>
      <c r="BB128" s="352"/>
      <c r="BC128" s="352"/>
      <c r="BD128" s="352"/>
      <c r="BE128" s="352"/>
      <c r="BF128" s="352"/>
      <c r="BG128" s="352"/>
      <c r="BH128" s="352"/>
      <c r="BI128" s="352"/>
      <c r="BJ128" s="352"/>
      <c r="BK128" s="352"/>
      <c r="BL128" s="352"/>
      <c r="BM128" s="352"/>
      <c r="BN128" s="352"/>
      <c r="BO128" s="352"/>
      <c r="BP128" s="352"/>
      <c r="BQ128" s="352"/>
      <c r="BR128" s="352"/>
      <c r="BS128" s="352"/>
      <c r="BT128" s="352"/>
      <c r="BU128" s="352"/>
      <c r="BV128" s="352"/>
      <c r="BW128" s="352"/>
      <c r="BX128" s="352"/>
      <c r="BY128" s="352"/>
      <c r="BZ128" s="352"/>
      <c r="CA128" s="352"/>
      <c r="CB128" s="352"/>
      <c r="CC128" s="352"/>
      <c r="CD128" s="352"/>
      <c r="CE128" s="352"/>
      <c r="CF128" s="352"/>
      <c r="CG128" s="352"/>
      <c r="CH128" s="353"/>
      <c r="CI128" s="330"/>
      <c r="CJ128" s="354"/>
      <c r="CK128" s="355"/>
      <c r="CL128" s="330"/>
      <c r="CM128" s="330"/>
      <c r="CN128" s="356"/>
      <c r="CO128" s="333"/>
      <c r="CP128" s="276"/>
    </row>
    <row r="129" spans="2:100" s="305" customFormat="1" outlineLevel="1">
      <c r="B129" s="357" t="s">
        <v>13</v>
      </c>
      <c r="C129" s="357"/>
      <c r="D129" s="358"/>
      <c r="E129" s="359" t="s">
        <v>9</v>
      </c>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c r="AG129" s="360"/>
      <c r="AH129" s="360"/>
      <c r="AI129" s="360"/>
      <c r="AJ129" s="360"/>
      <c r="AK129" s="360"/>
      <c r="AL129" s="360"/>
      <c r="AM129" s="360"/>
      <c r="AN129" s="360"/>
      <c r="AO129" s="360"/>
      <c r="AP129" s="360"/>
      <c r="AQ129" s="360"/>
      <c r="AR129" s="360"/>
      <c r="AS129" s="360"/>
      <c r="AT129" s="360"/>
      <c r="AU129" s="360"/>
      <c r="AV129" s="360"/>
      <c r="AW129" s="360"/>
      <c r="AX129" s="360"/>
      <c r="AY129" s="360"/>
      <c r="AZ129" s="360"/>
      <c r="BA129" s="360"/>
      <c r="BB129" s="360"/>
      <c r="BC129" s="360"/>
      <c r="BD129" s="360"/>
      <c r="BE129" s="360"/>
      <c r="BF129" s="360"/>
      <c r="BG129" s="360"/>
      <c r="BH129" s="360"/>
      <c r="BI129" s="360"/>
      <c r="BJ129" s="360"/>
      <c r="BK129" s="360"/>
      <c r="BL129" s="360"/>
      <c r="BM129" s="360"/>
      <c r="BN129" s="360"/>
      <c r="BO129" s="360"/>
      <c r="BP129" s="360"/>
      <c r="BQ129" s="360"/>
      <c r="BR129" s="360"/>
      <c r="BS129" s="360"/>
      <c r="BT129" s="360"/>
      <c r="BU129" s="360"/>
      <c r="BV129" s="360"/>
      <c r="BW129" s="360"/>
      <c r="BX129" s="360"/>
      <c r="BY129" s="360"/>
      <c r="BZ129" s="360"/>
      <c r="CA129" s="360"/>
      <c r="CB129" s="360"/>
      <c r="CC129" s="360"/>
      <c r="CD129" s="360"/>
      <c r="CE129" s="360"/>
      <c r="CF129" s="360"/>
      <c r="CG129" s="360"/>
      <c r="CH129" s="353"/>
      <c r="CI129" s="330"/>
      <c r="CJ129" s="360">
        <f>SUM(F129:CH129)</f>
        <v>0</v>
      </c>
      <c r="CK129" s="355"/>
      <c r="CL129" s="361"/>
      <c r="CM129" s="362">
        <f>SUM(CK129*CL129)+CK129</f>
        <v>0</v>
      </c>
      <c r="CN129" s="363">
        <f t="shared" ref="CN129:CN179" si="105">CM129*CJ129</f>
        <v>0</v>
      </c>
      <c r="CO129" s="564"/>
      <c r="CP129" s="276"/>
      <c r="CS129" s="332">
        <f t="shared" ref="CS129" si="106">CN129</f>
        <v>0</v>
      </c>
      <c r="CT129" s="305">
        <f t="shared" ref="CT129" si="107">CJ129</f>
        <v>0</v>
      </c>
    </row>
    <row r="130" spans="2:100" s="305" customFormat="1" outlineLevel="1">
      <c r="B130" s="357" t="s">
        <v>14</v>
      </c>
      <c r="C130" s="357"/>
      <c r="D130" s="358" t="s">
        <v>16</v>
      </c>
      <c r="E130" s="359" t="s">
        <v>8</v>
      </c>
      <c r="F130" s="364"/>
      <c r="G130" s="364"/>
      <c r="H130" s="364"/>
      <c r="I130" s="364"/>
      <c r="J130" s="364"/>
      <c r="K130" s="364"/>
      <c r="L130" s="364"/>
      <c r="M130" s="364"/>
      <c r="N130" s="364"/>
      <c r="O130" s="364"/>
      <c r="P130" s="364"/>
      <c r="Q130" s="364"/>
      <c r="R130" s="364"/>
      <c r="S130" s="364"/>
      <c r="T130" s="364"/>
      <c r="U130" s="364"/>
      <c r="V130" s="364"/>
      <c r="W130" s="364"/>
      <c r="X130" s="364"/>
      <c r="Y130" s="364"/>
      <c r="Z130" s="364"/>
      <c r="AA130" s="364"/>
      <c r="AB130" s="364"/>
      <c r="AC130" s="364"/>
      <c r="AD130" s="364"/>
      <c r="AE130" s="364"/>
      <c r="AF130" s="364"/>
      <c r="AG130" s="364"/>
      <c r="AH130" s="364"/>
      <c r="AI130" s="364"/>
      <c r="AJ130" s="364"/>
      <c r="AK130" s="364"/>
      <c r="AL130" s="364"/>
      <c r="AM130" s="364"/>
      <c r="AN130" s="364"/>
      <c r="AO130" s="364"/>
      <c r="AP130" s="364"/>
      <c r="AQ130" s="364"/>
      <c r="AR130" s="364"/>
      <c r="AS130" s="364"/>
      <c r="AT130" s="364"/>
      <c r="AU130" s="364"/>
      <c r="AV130" s="364"/>
      <c r="AW130" s="364"/>
      <c r="AX130" s="364"/>
      <c r="AY130" s="364"/>
      <c r="AZ130" s="364"/>
      <c r="BA130" s="364"/>
      <c r="BB130" s="364"/>
      <c r="BC130" s="364"/>
      <c r="BD130" s="364"/>
      <c r="BE130" s="364"/>
      <c r="BF130" s="364"/>
      <c r="BG130" s="364"/>
      <c r="BH130" s="364"/>
      <c r="BI130" s="364"/>
      <c r="BJ130" s="364"/>
      <c r="BK130" s="364"/>
      <c r="BL130" s="364"/>
      <c r="BM130" s="364"/>
      <c r="BN130" s="364"/>
      <c r="BO130" s="364"/>
      <c r="BP130" s="364"/>
      <c r="BQ130" s="364"/>
      <c r="BR130" s="364"/>
      <c r="BS130" s="364"/>
      <c r="BT130" s="364"/>
      <c r="BU130" s="364"/>
      <c r="BV130" s="364"/>
      <c r="BW130" s="364"/>
      <c r="BX130" s="364"/>
      <c r="BY130" s="364"/>
      <c r="BZ130" s="364"/>
      <c r="CA130" s="364"/>
      <c r="CB130" s="364"/>
      <c r="CC130" s="364"/>
      <c r="CD130" s="364"/>
      <c r="CE130" s="364"/>
      <c r="CF130" s="364"/>
      <c r="CG130" s="364"/>
      <c r="CH130" s="353"/>
      <c r="CI130" s="330"/>
      <c r="CJ130" s="364">
        <f>SUM(F130:CI130)</f>
        <v>0</v>
      </c>
      <c r="CK130" s="355"/>
      <c r="CL130" s="330"/>
      <c r="CM130" s="362">
        <f t="shared" ref="CM130:CM131" si="108">SUM(CK130*CL130)+CK130</f>
        <v>0</v>
      </c>
      <c r="CN130" s="365">
        <f t="shared" si="105"/>
        <v>0</v>
      </c>
      <c r="CO130" s="565"/>
      <c r="CP130" s="276"/>
      <c r="CQ130" s="332">
        <f t="shared" ref="CQ130" si="109">CN130</f>
        <v>0</v>
      </c>
      <c r="CR130" s="332"/>
      <c r="CS130" s="332"/>
      <c r="CU130" s="305">
        <f t="shared" ref="CU130" si="110">CJ130</f>
        <v>0</v>
      </c>
    </row>
    <row r="131" spans="2:100" s="305" customFormat="1" outlineLevel="1">
      <c r="B131" s="358"/>
      <c r="C131" s="358"/>
      <c r="D131" s="358"/>
      <c r="E131" s="359"/>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c r="AP131" s="354"/>
      <c r="AQ131" s="354"/>
      <c r="AR131" s="354"/>
      <c r="AS131" s="354"/>
      <c r="AT131" s="354"/>
      <c r="AU131" s="354"/>
      <c r="AV131" s="354"/>
      <c r="AW131" s="354"/>
      <c r="AX131" s="354"/>
      <c r="AY131" s="354"/>
      <c r="AZ131" s="354"/>
      <c r="BA131" s="354"/>
      <c r="BB131" s="354"/>
      <c r="BC131" s="354"/>
      <c r="BD131" s="354"/>
      <c r="BE131" s="354"/>
      <c r="BF131" s="354"/>
      <c r="BG131" s="354"/>
      <c r="BH131" s="354"/>
      <c r="BI131" s="354"/>
      <c r="BJ131" s="354"/>
      <c r="BK131" s="354"/>
      <c r="BL131" s="354"/>
      <c r="BM131" s="354"/>
      <c r="BN131" s="354"/>
      <c r="BO131" s="354"/>
      <c r="BP131" s="354"/>
      <c r="BQ131" s="354"/>
      <c r="BR131" s="354"/>
      <c r="BS131" s="354"/>
      <c r="BT131" s="354"/>
      <c r="BU131" s="354"/>
      <c r="BV131" s="354"/>
      <c r="BW131" s="354"/>
      <c r="BX131" s="354"/>
      <c r="BY131" s="354"/>
      <c r="BZ131" s="354"/>
      <c r="CA131" s="354"/>
      <c r="CB131" s="354"/>
      <c r="CC131" s="354"/>
      <c r="CD131" s="354"/>
      <c r="CE131" s="354"/>
      <c r="CF131" s="354"/>
      <c r="CG131" s="354"/>
      <c r="CH131" s="353"/>
      <c r="CI131" s="330"/>
      <c r="CJ131" s="366">
        <f>SUM(F131:CI131)</f>
        <v>0</v>
      </c>
      <c r="CK131" s="355"/>
      <c r="CL131" s="330"/>
      <c r="CM131" s="362">
        <f t="shared" si="108"/>
        <v>0</v>
      </c>
      <c r="CN131" s="367">
        <f t="shared" si="105"/>
        <v>0</v>
      </c>
      <c r="CO131" s="566"/>
      <c r="CP131" s="276"/>
      <c r="CR131" s="332">
        <f t="shared" ref="CR131" si="111">CN131</f>
        <v>0</v>
      </c>
      <c r="CS131" s="332"/>
      <c r="CV131" s="305">
        <f t="shared" ref="CV131" si="112">CJ131</f>
        <v>0</v>
      </c>
    </row>
    <row r="132" spans="2:100" s="305" customFormat="1" ht="15.75" outlineLevel="1">
      <c r="B132" s="349" t="s">
        <v>56</v>
      </c>
      <c r="C132" s="349"/>
      <c r="D132" s="350"/>
      <c r="E132" s="351"/>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c r="AI132" s="352"/>
      <c r="AJ132" s="352"/>
      <c r="AK132" s="352"/>
      <c r="AL132" s="352"/>
      <c r="AM132" s="352"/>
      <c r="AN132" s="352"/>
      <c r="AO132" s="352"/>
      <c r="AP132" s="352"/>
      <c r="AQ132" s="352"/>
      <c r="AR132" s="352"/>
      <c r="AS132" s="352"/>
      <c r="AT132" s="352"/>
      <c r="AU132" s="352"/>
      <c r="AV132" s="352"/>
      <c r="AW132" s="352"/>
      <c r="AX132" s="352"/>
      <c r="AY132" s="352"/>
      <c r="AZ132" s="352"/>
      <c r="BA132" s="352"/>
      <c r="BB132" s="352"/>
      <c r="BC132" s="352"/>
      <c r="BD132" s="352"/>
      <c r="BE132" s="352"/>
      <c r="BF132" s="352"/>
      <c r="BG132" s="352"/>
      <c r="BH132" s="352"/>
      <c r="BI132" s="352"/>
      <c r="BJ132" s="352"/>
      <c r="BK132" s="352"/>
      <c r="BL132" s="352"/>
      <c r="BM132" s="352"/>
      <c r="BN132" s="352"/>
      <c r="BO132" s="352"/>
      <c r="BP132" s="352"/>
      <c r="BQ132" s="352"/>
      <c r="BR132" s="352"/>
      <c r="BS132" s="352"/>
      <c r="BT132" s="352"/>
      <c r="BU132" s="352"/>
      <c r="BV132" s="352"/>
      <c r="BW132" s="352"/>
      <c r="BX132" s="352"/>
      <c r="BY132" s="352"/>
      <c r="BZ132" s="352"/>
      <c r="CA132" s="352"/>
      <c r="CB132" s="352"/>
      <c r="CC132" s="352"/>
      <c r="CD132" s="352"/>
      <c r="CE132" s="352"/>
      <c r="CF132" s="352"/>
      <c r="CG132" s="352"/>
      <c r="CH132" s="353"/>
      <c r="CI132" s="330"/>
      <c r="CJ132" s="354"/>
      <c r="CK132" s="355"/>
      <c r="CL132" s="330"/>
      <c r="CM132" s="362"/>
      <c r="CN132" s="368"/>
      <c r="CO132" s="567"/>
      <c r="CP132" s="276"/>
    </row>
    <row r="133" spans="2:100" s="305" customFormat="1" outlineLevel="1">
      <c r="B133" s="357" t="s">
        <v>13</v>
      </c>
      <c r="C133" s="357"/>
      <c r="D133" s="358"/>
      <c r="E133" s="359" t="s">
        <v>9</v>
      </c>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K133" s="360"/>
      <c r="AL133" s="360"/>
      <c r="AM133" s="360"/>
      <c r="AN133" s="360"/>
      <c r="AO133" s="360"/>
      <c r="AP133" s="360"/>
      <c r="AQ133" s="360"/>
      <c r="AR133" s="360"/>
      <c r="AS133" s="360"/>
      <c r="AT133" s="360"/>
      <c r="AU133" s="360"/>
      <c r="AV133" s="360"/>
      <c r="AW133" s="360"/>
      <c r="AX133" s="360"/>
      <c r="AY133" s="360"/>
      <c r="AZ133" s="360"/>
      <c r="BA133" s="360"/>
      <c r="BB133" s="360"/>
      <c r="BC133" s="360"/>
      <c r="BD133" s="360"/>
      <c r="BE133" s="360"/>
      <c r="BF133" s="360"/>
      <c r="BG133" s="360"/>
      <c r="BH133" s="360"/>
      <c r="BI133" s="360"/>
      <c r="BJ133" s="360"/>
      <c r="BK133" s="360"/>
      <c r="BL133" s="360"/>
      <c r="BM133" s="360"/>
      <c r="BN133" s="360"/>
      <c r="BO133" s="360"/>
      <c r="BP133" s="360"/>
      <c r="BQ133" s="360"/>
      <c r="BR133" s="360"/>
      <c r="BS133" s="360"/>
      <c r="BT133" s="360"/>
      <c r="BU133" s="360"/>
      <c r="BV133" s="360"/>
      <c r="BW133" s="360"/>
      <c r="BX133" s="360"/>
      <c r="BY133" s="360"/>
      <c r="BZ133" s="360"/>
      <c r="CA133" s="360"/>
      <c r="CB133" s="360"/>
      <c r="CC133" s="360"/>
      <c r="CD133" s="360"/>
      <c r="CE133" s="360"/>
      <c r="CF133" s="360"/>
      <c r="CG133" s="360"/>
      <c r="CH133" s="353"/>
      <c r="CI133" s="330"/>
      <c r="CJ133" s="360">
        <f>SUM(F133:CI133)</f>
        <v>0</v>
      </c>
      <c r="CK133" s="355"/>
      <c r="CL133" s="369"/>
      <c r="CM133" s="362">
        <f>SUM(CK133*CL133)+CK133</f>
        <v>0</v>
      </c>
      <c r="CN133" s="363">
        <f t="shared" si="105"/>
        <v>0</v>
      </c>
      <c r="CO133" s="564"/>
      <c r="CP133" s="276"/>
      <c r="CS133" s="332">
        <f t="shared" ref="CS133" si="113">CN133</f>
        <v>0</v>
      </c>
      <c r="CT133" s="305">
        <f t="shared" ref="CT133" si="114">CJ133</f>
        <v>0</v>
      </c>
    </row>
    <row r="134" spans="2:100" s="305" customFormat="1" outlineLevel="1">
      <c r="B134" s="357" t="s">
        <v>14</v>
      </c>
      <c r="C134" s="357"/>
      <c r="D134" s="358" t="s">
        <v>16</v>
      </c>
      <c r="E134" s="359" t="s">
        <v>8</v>
      </c>
      <c r="F134" s="364"/>
      <c r="G134" s="364"/>
      <c r="H134" s="364"/>
      <c r="I134" s="364"/>
      <c r="J134" s="364"/>
      <c r="K134" s="364"/>
      <c r="L134" s="364"/>
      <c r="M134" s="364"/>
      <c r="N134" s="364"/>
      <c r="O134" s="364"/>
      <c r="P134" s="364"/>
      <c r="Q134" s="364"/>
      <c r="R134" s="364"/>
      <c r="S134" s="364"/>
      <c r="T134" s="364"/>
      <c r="U134" s="364"/>
      <c r="V134" s="364"/>
      <c r="W134" s="364"/>
      <c r="X134" s="364"/>
      <c r="Y134" s="364"/>
      <c r="Z134" s="364"/>
      <c r="AA134" s="364"/>
      <c r="AB134" s="364"/>
      <c r="AC134" s="364"/>
      <c r="AD134" s="364"/>
      <c r="AE134" s="364"/>
      <c r="AF134" s="364"/>
      <c r="AG134" s="364"/>
      <c r="AH134" s="364"/>
      <c r="AI134" s="364"/>
      <c r="AJ134" s="364"/>
      <c r="AK134" s="364"/>
      <c r="AL134" s="364"/>
      <c r="AM134" s="364"/>
      <c r="AN134" s="364"/>
      <c r="AO134" s="364"/>
      <c r="AP134" s="364"/>
      <c r="AQ134" s="364"/>
      <c r="AR134" s="364"/>
      <c r="AS134" s="364"/>
      <c r="AT134" s="364"/>
      <c r="AU134" s="364"/>
      <c r="AV134" s="364"/>
      <c r="AW134" s="364"/>
      <c r="AX134" s="364"/>
      <c r="AY134" s="364"/>
      <c r="AZ134" s="364"/>
      <c r="BA134" s="364"/>
      <c r="BB134" s="364"/>
      <c r="BC134" s="364"/>
      <c r="BD134" s="364"/>
      <c r="BE134" s="364"/>
      <c r="BF134" s="364"/>
      <c r="BG134" s="364"/>
      <c r="BH134" s="364"/>
      <c r="BI134" s="364"/>
      <c r="BJ134" s="364"/>
      <c r="BK134" s="364"/>
      <c r="BL134" s="364"/>
      <c r="BM134" s="364"/>
      <c r="BN134" s="364"/>
      <c r="BO134" s="364"/>
      <c r="BP134" s="364"/>
      <c r="BQ134" s="364"/>
      <c r="BR134" s="364"/>
      <c r="BS134" s="364"/>
      <c r="BT134" s="364"/>
      <c r="BU134" s="364"/>
      <c r="BV134" s="364"/>
      <c r="BW134" s="364"/>
      <c r="BX134" s="364"/>
      <c r="BY134" s="364"/>
      <c r="BZ134" s="364"/>
      <c r="CA134" s="364"/>
      <c r="CB134" s="364"/>
      <c r="CC134" s="364"/>
      <c r="CD134" s="364"/>
      <c r="CE134" s="364"/>
      <c r="CF134" s="364"/>
      <c r="CG134" s="364"/>
      <c r="CH134" s="353"/>
      <c r="CI134" s="330"/>
      <c r="CJ134" s="364">
        <f>SUM(F134:CI134)</f>
        <v>0</v>
      </c>
      <c r="CK134" s="355"/>
      <c r="CL134" s="330"/>
      <c r="CM134" s="362">
        <f t="shared" ref="CM134:CM135" si="115">SUM(CK134*CL134)+CK134</f>
        <v>0</v>
      </c>
      <c r="CN134" s="365">
        <f t="shared" si="105"/>
        <v>0</v>
      </c>
      <c r="CO134" s="565"/>
      <c r="CP134" s="276"/>
      <c r="CQ134" s="332">
        <f t="shared" ref="CQ134:CQ178" si="116">CN134</f>
        <v>0</v>
      </c>
      <c r="CR134" s="332"/>
      <c r="CS134" s="332"/>
      <c r="CU134" s="305">
        <f t="shared" ref="CU134" si="117">CJ134</f>
        <v>0</v>
      </c>
    </row>
    <row r="135" spans="2:100" s="305" customFormat="1" outlineLevel="1">
      <c r="B135" s="358"/>
      <c r="C135" s="358"/>
      <c r="D135" s="358"/>
      <c r="E135" s="359"/>
      <c r="F135" s="354"/>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354"/>
      <c r="AC135" s="354"/>
      <c r="AD135" s="354"/>
      <c r="AE135" s="354"/>
      <c r="AF135" s="354"/>
      <c r="AG135" s="354"/>
      <c r="AH135" s="354"/>
      <c r="AI135" s="354"/>
      <c r="AJ135" s="354"/>
      <c r="AK135" s="354"/>
      <c r="AL135" s="354"/>
      <c r="AM135" s="354"/>
      <c r="AN135" s="354"/>
      <c r="AO135" s="354"/>
      <c r="AP135" s="354"/>
      <c r="AQ135" s="354"/>
      <c r="AR135" s="354"/>
      <c r="AS135" s="354"/>
      <c r="AT135" s="354"/>
      <c r="AU135" s="354"/>
      <c r="AV135" s="354"/>
      <c r="AW135" s="354"/>
      <c r="AX135" s="354"/>
      <c r="AY135" s="354"/>
      <c r="AZ135" s="354"/>
      <c r="BA135" s="354"/>
      <c r="BB135" s="354"/>
      <c r="BC135" s="354"/>
      <c r="BD135" s="354"/>
      <c r="BE135" s="354"/>
      <c r="BF135" s="354"/>
      <c r="BG135" s="354"/>
      <c r="BH135" s="354"/>
      <c r="BI135" s="354"/>
      <c r="BJ135" s="354"/>
      <c r="BK135" s="354"/>
      <c r="BL135" s="354"/>
      <c r="BM135" s="354"/>
      <c r="BN135" s="354"/>
      <c r="BO135" s="354"/>
      <c r="BP135" s="354"/>
      <c r="BQ135" s="354"/>
      <c r="BR135" s="354"/>
      <c r="BS135" s="354"/>
      <c r="BT135" s="354"/>
      <c r="BU135" s="354"/>
      <c r="BV135" s="354"/>
      <c r="BW135" s="354"/>
      <c r="BX135" s="354"/>
      <c r="BY135" s="354"/>
      <c r="BZ135" s="354"/>
      <c r="CA135" s="354"/>
      <c r="CB135" s="354"/>
      <c r="CC135" s="354"/>
      <c r="CD135" s="354"/>
      <c r="CE135" s="354"/>
      <c r="CF135" s="354"/>
      <c r="CG135" s="354"/>
      <c r="CH135" s="353"/>
      <c r="CI135" s="330"/>
      <c r="CJ135" s="366">
        <f>SUM(F135:CI135)</f>
        <v>0</v>
      </c>
      <c r="CK135" s="355"/>
      <c r="CL135" s="330"/>
      <c r="CM135" s="362">
        <f t="shared" si="115"/>
        <v>0</v>
      </c>
      <c r="CN135" s="367">
        <f t="shared" si="105"/>
        <v>0</v>
      </c>
      <c r="CO135" s="566"/>
      <c r="CP135" s="276"/>
      <c r="CR135" s="332">
        <f t="shared" ref="CR135" si="118">CN135</f>
        <v>0</v>
      </c>
      <c r="CS135" s="332"/>
      <c r="CV135" s="305">
        <f t="shared" ref="CV135" si="119">CJ135</f>
        <v>0</v>
      </c>
    </row>
    <row r="136" spans="2:100" s="305" customFormat="1" ht="15.75" outlineLevel="1">
      <c r="B136" s="349" t="s">
        <v>56</v>
      </c>
      <c r="C136" s="349"/>
      <c r="D136" s="350"/>
      <c r="E136" s="351"/>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2"/>
      <c r="AJ136" s="352"/>
      <c r="AK136" s="352"/>
      <c r="AL136" s="352"/>
      <c r="AM136" s="352"/>
      <c r="AN136" s="352"/>
      <c r="AO136" s="352"/>
      <c r="AP136" s="352"/>
      <c r="AQ136" s="352"/>
      <c r="AR136" s="352"/>
      <c r="AS136" s="352"/>
      <c r="AT136" s="352"/>
      <c r="AU136" s="352"/>
      <c r="AV136" s="352"/>
      <c r="AW136" s="352"/>
      <c r="AX136" s="352"/>
      <c r="AY136" s="352"/>
      <c r="AZ136" s="352"/>
      <c r="BA136" s="352"/>
      <c r="BB136" s="352"/>
      <c r="BC136" s="352"/>
      <c r="BD136" s="352"/>
      <c r="BE136" s="352"/>
      <c r="BF136" s="352"/>
      <c r="BG136" s="352"/>
      <c r="BH136" s="352"/>
      <c r="BI136" s="352"/>
      <c r="BJ136" s="352"/>
      <c r="BK136" s="352"/>
      <c r="BL136" s="352"/>
      <c r="BM136" s="352"/>
      <c r="BN136" s="352"/>
      <c r="BO136" s="352"/>
      <c r="BP136" s="352"/>
      <c r="BQ136" s="352"/>
      <c r="BR136" s="352"/>
      <c r="BS136" s="352"/>
      <c r="BT136" s="352"/>
      <c r="BU136" s="352"/>
      <c r="BV136" s="352"/>
      <c r="BW136" s="352"/>
      <c r="BX136" s="352"/>
      <c r="BY136" s="352"/>
      <c r="BZ136" s="352"/>
      <c r="CA136" s="352"/>
      <c r="CB136" s="352"/>
      <c r="CC136" s="352"/>
      <c r="CD136" s="352"/>
      <c r="CE136" s="352"/>
      <c r="CF136" s="352"/>
      <c r="CG136" s="352"/>
      <c r="CH136" s="353"/>
      <c r="CI136" s="330"/>
      <c r="CJ136" s="354"/>
      <c r="CK136" s="355"/>
      <c r="CL136" s="330"/>
      <c r="CM136" s="362"/>
      <c r="CN136" s="368"/>
      <c r="CO136" s="567"/>
      <c r="CP136" s="276"/>
    </row>
    <row r="137" spans="2:100" s="305" customFormat="1" outlineLevel="1">
      <c r="B137" s="357" t="s">
        <v>13</v>
      </c>
      <c r="C137" s="357"/>
      <c r="D137" s="358"/>
      <c r="E137" s="359" t="s">
        <v>9</v>
      </c>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c r="AJ137" s="360"/>
      <c r="AK137" s="360"/>
      <c r="AL137" s="360"/>
      <c r="AM137" s="360"/>
      <c r="AN137" s="360"/>
      <c r="AO137" s="360"/>
      <c r="AP137" s="360"/>
      <c r="AQ137" s="360"/>
      <c r="AR137" s="360"/>
      <c r="AS137" s="360"/>
      <c r="AT137" s="360"/>
      <c r="AU137" s="360"/>
      <c r="AV137" s="360"/>
      <c r="AW137" s="360"/>
      <c r="AX137" s="360"/>
      <c r="AY137" s="360"/>
      <c r="AZ137" s="360"/>
      <c r="BA137" s="360"/>
      <c r="BB137" s="360"/>
      <c r="BC137" s="360"/>
      <c r="BD137" s="360"/>
      <c r="BE137" s="360"/>
      <c r="BF137" s="360"/>
      <c r="BG137" s="360"/>
      <c r="BH137" s="360"/>
      <c r="BI137" s="360"/>
      <c r="BJ137" s="360"/>
      <c r="BK137" s="360"/>
      <c r="BL137" s="360"/>
      <c r="BM137" s="360"/>
      <c r="BN137" s="360"/>
      <c r="BO137" s="360"/>
      <c r="BP137" s="360"/>
      <c r="BQ137" s="360"/>
      <c r="BR137" s="360"/>
      <c r="BS137" s="360"/>
      <c r="BT137" s="360"/>
      <c r="BU137" s="360"/>
      <c r="BV137" s="360"/>
      <c r="BW137" s="360"/>
      <c r="BX137" s="360"/>
      <c r="BY137" s="360"/>
      <c r="BZ137" s="360"/>
      <c r="CA137" s="360"/>
      <c r="CB137" s="360"/>
      <c r="CC137" s="360"/>
      <c r="CD137" s="360"/>
      <c r="CE137" s="360"/>
      <c r="CF137" s="360"/>
      <c r="CG137" s="360"/>
      <c r="CH137" s="353"/>
      <c r="CI137" s="330"/>
      <c r="CJ137" s="360">
        <f>SUM(F137:CI137)</f>
        <v>0</v>
      </c>
      <c r="CK137" s="355"/>
      <c r="CL137" s="369"/>
      <c r="CM137" s="362">
        <f>SUM(CK137*CL137)+CK137</f>
        <v>0</v>
      </c>
      <c r="CN137" s="363">
        <f t="shared" si="105"/>
        <v>0</v>
      </c>
      <c r="CO137" s="564"/>
      <c r="CP137" s="276"/>
      <c r="CS137" s="332">
        <f t="shared" ref="CS137" si="120">CN137</f>
        <v>0</v>
      </c>
      <c r="CT137" s="305">
        <f t="shared" ref="CT137" si="121">CJ137</f>
        <v>0</v>
      </c>
    </row>
    <row r="138" spans="2:100" s="305" customFormat="1" outlineLevel="1">
      <c r="B138" s="357" t="s">
        <v>14</v>
      </c>
      <c r="C138" s="357"/>
      <c r="D138" s="358" t="s">
        <v>16</v>
      </c>
      <c r="E138" s="359" t="s">
        <v>8</v>
      </c>
      <c r="F138" s="364"/>
      <c r="G138" s="364"/>
      <c r="H138" s="364"/>
      <c r="I138" s="364"/>
      <c r="J138" s="364"/>
      <c r="K138" s="364"/>
      <c r="L138" s="364"/>
      <c r="M138" s="364"/>
      <c r="N138" s="364"/>
      <c r="O138" s="364"/>
      <c r="P138" s="364"/>
      <c r="Q138" s="364"/>
      <c r="R138" s="364"/>
      <c r="S138" s="364"/>
      <c r="T138" s="364"/>
      <c r="U138" s="364"/>
      <c r="V138" s="364"/>
      <c r="W138" s="364"/>
      <c r="X138" s="364"/>
      <c r="Y138" s="364"/>
      <c r="Z138" s="364"/>
      <c r="AA138" s="364"/>
      <c r="AB138" s="364"/>
      <c r="AC138" s="364"/>
      <c r="AD138" s="364"/>
      <c r="AE138" s="364"/>
      <c r="AF138" s="364"/>
      <c r="AG138" s="364"/>
      <c r="AH138" s="364"/>
      <c r="AI138" s="364"/>
      <c r="AJ138" s="364"/>
      <c r="AK138" s="364"/>
      <c r="AL138" s="364"/>
      <c r="AM138" s="364"/>
      <c r="AN138" s="364"/>
      <c r="AO138" s="364"/>
      <c r="AP138" s="364"/>
      <c r="AQ138" s="364"/>
      <c r="AR138" s="364"/>
      <c r="AS138" s="364"/>
      <c r="AT138" s="364"/>
      <c r="AU138" s="364"/>
      <c r="AV138" s="364"/>
      <c r="AW138" s="364"/>
      <c r="AX138" s="364"/>
      <c r="AY138" s="364"/>
      <c r="AZ138" s="364"/>
      <c r="BA138" s="364"/>
      <c r="BB138" s="364"/>
      <c r="BC138" s="364"/>
      <c r="BD138" s="364"/>
      <c r="BE138" s="364"/>
      <c r="BF138" s="364"/>
      <c r="BG138" s="364"/>
      <c r="BH138" s="364"/>
      <c r="BI138" s="364"/>
      <c r="BJ138" s="364"/>
      <c r="BK138" s="364"/>
      <c r="BL138" s="364"/>
      <c r="BM138" s="364"/>
      <c r="BN138" s="364"/>
      <c r="BO138" s="364"/>
      <c r="BP138" s="364"/>
      <c r="BQ138" s="364"/>
      <c r="BR138" s="364"/>
      <c r="BS138" s="364"/>
      <c r="BT138" s="364"/>
      <c r="BU138" s="364"/>
      <c r="BV138" s="364"/>
      <c r="BW138" s="364"/>
      <c r="BX138" s="364"/>
      <c r="BY138" s="364"/>
      <c r="BZ138" s="364"/>
      <c r="CA138" s="364"/>
      <c r="CB138" s="364"/>
      <c r="CC138" s="364"/>
      <c r="CD138" s="364"/>
      <c r="CE138" s="364"/>
      <c r="CF138" s="364"/>
      <c r="CG138" s="364"/>
      <c r="CH138" s="353"/>
      <c r="CI138" s="330"/>
      <c r="CJ138" s="364">
        <f>SUM(F138:CI138)</f>
        <v>0</v>
      </c>
      <c r="CK138" s="355"/>
      <c r="CL138" s="369"/>
      <c r="CM138" s="362">
        <f t="shared" ref="CM138:CM139" si="122">SUM(CK138*CL138)+CK138</f>
        <v>0</v>
      </c>
      <c r="CN138" s="365">
        <f t="shared" si="105"/>
        <v>0</v>
      </c>
      <c r="CO138" s="565"/>
      <c r="CP138" s="276"/>
      <c r="CQ138" s="332">
        <f t="shared" si="116"/>
        <v>0</v>
      </c>
      <c r="CR138" s="332"/>
      <c r="CS138" s="332"/>
      <c r="CU138" s="305">
        <f t="shared" ref="CU138" si="123">CJ138</f>
        <v>0</v>
      </c>
    </row>
    <row r="139" spans="2:100" s="305" customFormat="1" outlineLevel="1">
      <c r="B139" s="358"/>
      <c r="C139" s="358"/>
      <c r="D139" s="358"/>
      <c r="E139" s="359"/>
      <c r="F139" s="354"/>
      <c r="G139" s="354"/>
      <c r="H139" s="354"/>
      <c r="I139" s="354"/>
      <c r="J139" s="354"/>
      <c r="K139" s="354"/>
      <c r="L139" s="354"/>
      <c r="M139" s="354"/>
      <c r="N139" s="354"/>
      <c r="O139" s="354"/>
      <c r="P139" s="354"/>
      <c r="Q139" s="354"/>
      <c r="R139" s="354"/>
      <c r="S139" s="354"/>
      <c r="T139" s="354"/>
      <c r="U139" s="354"/>
      <c r="V139" s="354"/>
      <c r="W139" s="354"/>
      <c r="X139" s="354"/>
      <c r="Y139" s="354"/>
      <c r="Z139" s="354"/>
      <c r="AA139" s="354"/>
      <c r="AB139" s="354"/>
      <c r="AC139" s="354"/>
      <c r="AD139" s="354"/>
      <c r="AE139" s="354"/>
      <c r="AF139" s="354"/>
      <c r="AG139" s="354"/>
      <c r="AH139" s="354"/>
      <c r="AI139" s="354"/>
      <c r="AJ139" s="354"/>
      <c r="AK139" s="354"/>
      <c r="AL139" s="354"/>
      <c r="AM139" s="354"/>
      <c r="AN139" s="354"/>
      <c r="AO139" s="354"/>
      <c r="AP139" s="354"/>
      <c r="AQ139" s="354"/>
      <c r="AR139" s="354"/>
      <c r="AS139" s="354"/>
      <c r="AT139" s="354"/>
      <c r="AU139" s="354"/>
      <c r="AV139" s="354"/>
      <c r="AW139" s="354"/>
      <c r="AX139" s="354"/>
      <c r="AY139" s="354"/>
      <c r="AZ139" s="354"/>
      <c r="BA139" s="354"/>
      <c r="BB139" s="354"/>
      <c r="BC139" s="354"/>
      <c r="BD139" s="354"/>
      <c r="BE139" s="354"/>
      <c r="BF139" s="354"/>
      <c r="BG139" s="354"/>
      <c r="BH139" s="354"/>
      <c r="BI139" s="354"/>
      <c r="BJ139" s="354"/>
      <c r="BK139" s="354"/>
      <c r="BL139" s="354"/>
      <c r="BM139" s="354"/>
      <c r="BN139" s="354"/>
      <c r="BO139" s="354"/>
      <c r="BP139" s="354"/>
      <c r="BQ139" s="354"/>
      <c r="BR139" s="354"/>
      <c r="BS139" s="354"/>
      <c r="BT139" s="354"/>
      <c r="BU139" s="354"/>
      <c r="BV139" s="354"/>
      <c r="BW139" s="354"/>
      <c r="BX139" s="354"/>
      <c r="BY139" s="354"/>
      <c r="BZ139" s="354"/>
      <c r="CA139" s="354"/>
      <c r="CB139" s="354"/>
      <c r="CC139" s="354"/>
      <c r="CD139" s="354"/>
      <c r="CE139" s="354"/>
      <c r="CF139" s="354"/>
      <c r="CG139" s="354"/>
      <c r="CH139" s="353"/>
      <c r="CI139" s="330"/>
      <c r="CJ139" s="366">
        <f>SUM(F139:CI139)</f>
        <v>0</v>
      </c>
      <c r="CK139" s="355"/>
      <c r="CL139" s="330"/>
      <c r="CM139" s="362">
        <f t="shared" si="122"/>
        <v>0</v>
      </c>
      <c r="CN139" s="367">
        <f t="shared" si="105"/>
        <v>0</v>
      </c>
      <c r="CO139" s="566"/>
      <c r="CP139" s="276"/>
      <c r="CR139" s="332">
        <f t="shared" ref="CR139" si="124">CN139</f>
        <v>0</v>
      </c>
      <c r="CS139" s="332"/>
      <c r="CV139" s="305">
        <f t="shared" ref="CV139" si="125">CJ139</f>
        <v>0</v>
      </c>
    </row>
    <row r="140" spans="2:100" s="305" customFormat="1" ht="15.75" outlineLevel="1">
      <c r="B140" s="349" t="s">
        <v>56</v>
      </c>
      <c r="C140" s="349"/>
      <c r="D140" s="350"/>
      <c r="E140" s="351"/>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352"/>
      <c r="AL140" s="352"/>
      <c r="AM140" s="352"/>
      <c r="AN140" s="352"/>
      <c r="AO140" s="352"/>
      <c r="AP140" s="352"/>
      <c r="AQ140" s="352"/>
      <c r="AR140" s="352"/>
      <c r="AS140" s="352"/>
      <c r="AT140" s="352"/>
      <c r="AU140" s="352"/>
      <c r="AV140" s="352"/>
      <c r="AW140" s="352"/>
      <c r="AX140" s="352"/>
      <c r="AY140" s="352"/>
      <c r="AZ140" s="352"/>
      <c r="BA140" s="352"/>
      <c r="BB140" s="352"/>
      <c r="BC140" s="352"/>
      <c r="BD140" s="352"/>
      <c r="BE140" s="352"/>
      <c r="BF140" s="352"/>
      <c r="BG140" s="352"/>
      <c r="BH140" s="352"/>
      <c r="BI140" s="352"/>
      <c r="BJ140" s="352"/>
      <c r="BK140" s="352"/>
      <c r="BL140" s="352"/>
      <c r="BM140" s="352"/>
      <c r="BN140" s="352"/>
      <c r="BO140" s="352"/>
      <c r="BP140" s="352"/>
      <c r="BQ140" s="352"/>
      <c r="BR140" s="352"/>
      <c r="BS140" s="352"/>
      <c r="BT140" s="352"/>
      <c r="BU140" s="352"/>
      <c r="BV140" s="352"/>
      <c r="BW140" s="352"/>
      <c r="BX140" s="352"/>
      <c r="BY140" s="352"/>
      <c r="BZ140" s="352"/>
      <c r="CA140" s="352"/>
      <c r="CB140" s="352"/>
      <c r="CC140" s="352"/>
      <c r="CD140" s="352"/>
      <c r="CE140" s="352"/>
      <c r="CF140" s="352"/>
      <c r="CG140" s="352"/>
      <c r="CH140" s="353"/>
      <c r="CI140" s="330"/>
      <c r="CJ140" s="354"/>
      <c r="CK140" s="355"/>
      <c r="CL140" s="330"/>
      <c r="CM140" s="362"/>
      <c r="CN140" s="368"/>
      <c r="CO140" s="567"/>
      <c r="CP140" s="276"/>
    </row>
    <row r="141" spans="2:100" s="305" customFormat="1" outlineLevel="1">
      <c r="B141" s="357" t="s">
        <v>13</v>
      </c>
      <c r="C141" s="357"/>
      <c r="D141" s="358"/>
      <c r="E141" s="359" t="s">
        <v>9</v>
      </c>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c r="AJ141" s="360"/>
      <c r="AK141" s="360"/>
      <c r="AL141" s="360"/>
      <c r="AM141" s="360"/>
      <c r="AN141" s="360"/>
      <c r="AO141" s="360"/>
      <c r="AP141" s="360"/>
      <c r="AQ141" s="360"/>
      <c r="AR141" s="360"/>
      <c r="AS141" s="360"/>
      <c r="AT141" s="360"/>
      <c r="AU141" s="360"/>
      <c r="AV141" s="360"/>
      <c r="AW141" s="360"/>
      <c r="AX141" s="360"/>
      <c r="AY141" s="360"/>
      <c r="AZ141" s="360"/>
      <c r="BA141" s="360"/>
      <c r="BB141" s="360"/>
      <c r="BC141" s="360"/>
      <c r="BD141" s="360"/>
      <c r="BE141" s="360"/>
      <c r="BF141" s="360"/>
      <c r="BG141" s="360"/>
      <c r="BH141" s="360"/>
      <c r="BI141" s="360"/>
      <c r="BJ141" s="360"/>
      <c r="BK141" s="360"/>
      <c r="BL141" s="360"/>
      <c r="BM141" s="360"/>
      <c r="BN141" s="360"/>
      <c r="BO141" s="360"/>
      <c r="BP141" s="360"/>
      <c r="BQ141" s="360"/>
      <c r="BR141" s="360"/>
      <c r="BS141" s="360"/>
      <c r="BT141" s="360"/>
      <c r="BU141" s="360"/>
      <c r="BV141" s="360"/>
      <c r="BW141" s="360"/>
      <c r="BX141" s="360"/>
      <c r="BY141" s="360"/>
      <c r="BZ141" s="360"/>
      <c r="CA141" s="360"/>
      <c r="CB141" s="360"/>
      <c r="CC141" s="360"/>
      <c r="CD141" s="360"/>
      <c r="CE141" s="360"/>
      <c r="CF141" s="360"/>
      <c r="CG141" s="360"/>
      <c r="CH141" s="353"/>
      <c r="CI141" s="330"/>
      <c r="CJ141" s="360">
        <f>SUM(F141:CI141)</f>
        <v>0</v>
      </c>
      <c r="CK141" s="355"/>
      <c r="CL141" s="369"/>
      <c r="CM141" s="362">
        <f>SUM(CK141*CL141)+CK141</f>
        <v>0</v>
      </c>
      <c r="CN141" s="363">
        <f t="shared" si="105"/>
        <v>0</v>
      </c>
      <c r="CO141" s="564"/>
      <c r="CP141" s="276"/>
      <c r="CS141" s="332">
        <f t="shared" ref="CS141" si="126">CN141</f>
        <v>0</v>
      </c>
      <c r="CT141" s="305">
        <f t="shared" ref="CT141" si="127">CJ141</f>
        <v>0</v>
      </c>
    </row>
    <row r="142" spans="2:100" s="305" customFormat="1" outlineLevel="1">
      <c r="B142" s="357" t="s">
        <v>14</v>
      </c>
      <c r="C142" s="357"/>
      <c r="D142" s="358" t="s">
        <v>16</v>
      </c>
      <c r="E142" s="359" t="s">
        <v>8</v>
      </c>
      <c r="F142" s="364"/>
      <c r="G142" s="364"/>
      <c r="H142" s="364"/>
      <c r="I142" s="364"/>
      <c r="J142" s="364"/>
      <c r="K142" s="364"/>
      <c r="L142" s="364"/>
      <c r="M142" s="364"/>
      <c r="N142" s="364"/>
      <c r="O142" s="364"/>
      <c r="P142" s="364"/>
      <c r="Q142" s="364"/>
      <c r="R142" s="364"/>
      <c r="S142" s="364"/>
      <c r="T142" s="364"/>
      <c r="U142" s="364"/>
      <c r="V142" s="364"/>
      <c r="W142" s="364"/>
      <c r="X142" s="364"/>
      <c r="Y142" s="364"/>
      <c r="Z142" s="364"/>
      <c r="AA142" s="364"/>
      <c r="AB142" s="364"/>
      <c r="AC142" s="364"/>
      <c r="AD142" s="364"/>
      <c r="AE142" s="364"/>
      <c r="AF142" s="364"/>
      <c r="AG142" s="364"/>
      <c r="AH142" s="364"/>
      <c r="AI142" s="364"/>
      <c r="AJ142" s="364"/>
      <c r="AK142" s="364"/>
      <c r="AL142" s="364"/>
      <c r="AM142" s="364"/>
      <c r="AN142" s="364"/>
      <c r="AO142" s="364"/>
      <c r="AP142" s="364"/>
      <c r="AQ142" s="364"/>
      <c r="AR142" s="364"/>
      <c r="AS142" s="364"/>
      <c r="AT142" s="364"/>
      <c r="AU142" s="364"/>
      <c r="AV142" s="364"/>
      <c r="AW142" s="364"/>
      <c r="AX142" s="364"/>
      <c r="AY142" s="364"/>
      <c r="AZ142" s="364"/>
      <c r="BA142" s="364"/>
      <c r="BB142" s="364"/>
      <c r="BC142" s="364"/>
      <c r="BD142" s="364"/>
      <c r="BE142" s="364"/>
      <c r="BF142" s="364"/>
      <c r="BG142" s="364"/>
      <c r="BH142" s="364"/>
      <c r="BI142" s="364"/>
      <c r="BJ142" s="364"/>
      <c r="BK142" s="364"/>
      <c r="BL142" s="364"/>
      <c r="BM142" s="364"/>
      <c r="BN142" s="364"/>
      <c r="BO142" s="364"/>
      <c r="BP142" s="364"/>
      <c r="BQ142" s="364"/>
      <c r="BR142" s="364"/>
      <c r="BS142" s="364"/>
      <c r="BT142" s="364"/>
      <c r="BU142" s="364"/>
      <c r="BV142" s="364"/>
      <c r="BW142" s="364"/>
      <c r="BX142" s="364"/>
      <c r="BY142" s="364"/>
      <c r="BZ142" s="364"/>
      <c r="CA142" s="364"/>
      <c r="CB142" s="364"/>
      <c r="CC142" s="364"/>
      <c r="CD142" s="364"/>
      <c r="CE142" s="364"/>
      <c r="CF142" s="364"/>
      <c r="CG142" s="364"/>
      <c r="CH142" s="353"/>
      <c r="CI142" s="330"/>
      <c r="CJ142" s="364">
        <f>SUM(F142:CI142)</f>
        <v>0</v>
      </c>
      <c r="CK142" s="355"/>
      <c r="CL142" s="330"/>
      <c r="CM142" s="362">
        <f t="shared" ref="CM142:CM143" si="128">SUM(CK142*CL142)+CK142</f>
        <v>0</v>
      </c>
      <c r="CN142" s="365">
        <f t="shared" si="105"/>
        <v>0</v>
      </c>
      <c r="CO142" s="565"/>
      <c r="CP142" s="276"/>
      <c r="CQ142" s="332">
        <f t="shared" si="116"/>
        <v>0</v>
      </c>
      <c r="CR142" s="332"/>
      <c r="CS142" s="332"/>
      <c r="CU142" s="305">
        <f t="shared" ref="CU142" si="129">CJ142</f>
        <v>0</v>
      </c>
    </row>
    <row r="143" spans="2:100" s="305" customFormat="1" outlineLevel="1">
      <c r="B143" s="358"/>
      <c r="C143" s="358"/>
      <c r="D143" s="358"/>
      <c r="E143" s="359"/>
      <c r="F143" s="354"/>
      <c r="G143" s="354"/>
      <c r="H143" s="354"/>
      <c r="I143" s="354"/>
      <c r="J143" s="354"/>
      <c r="K143" s="354"/>
      <c r="L143" s="354"/>
      <c r="M143" s="354"/>
      <c r="N143" s="354"/>
      <c r="O143" s="354"/>
      <c r="P143" s="354"/>
      <c r="Q143" s="354"/>
      <c r="R143" s="354"/>
      <c r="S143" s="354"/>
      <c r="T143" s="354"/>
      <c r="U143" s="354"/>
      <c r="V143" s="354"/>
      <c r="W143" s="354"/>
      <c r="X143" s="354"/>
      <c r="Y143" s="354"/>
      <c r="Z143" s="354"/>
      <c r="AA143" s="354"/>
      <c r="AB143" s="354"/>
      <c r="AC143" s="354"/>
      <c r="AD143" s="354"/>
      <c r="AE143" s="354"/>
      <c r="AF143" s="354"/>
      <c r="AG143" s="354"/>
      <c r="AH143" s="354"/>
      <c r="AI143" s="354"/>
      <c r="AJ143" s="354"/>
      <c r="AK143" s="354"/>
      <c r="AL143" s="354"/>
      <c r="AM143" s="354"/>
      <c r="AN143" s="354"/>
      <c r="AO143" s="354"/>
      <c r="AP143" s="354"/>
      <c r="AQ143" s="354"/>
      <c r="AR143" s="354"/>
      <c r="AS143" s="354"/>
      <c r="AT143" s="354"/>
      <c r="AU143" s="354"/>
      <c r="AV143" s="354"/>
      <c r="AW143" s="354"/>
      <c r="AX143" s="354"/>
      <c r="AY143" s="354"/>
      <c r="AZ143" s="354"/>
      <c r="BA143" s="354"/>
      <c r="BB143" s="354"/>
      <c r="BC143" s="354"/>
      <c r="BD143" s="354"/>
      <c r="BE143" s="354"/>
      <c r="BF143" s="354"/>
      <c r="BG143" s="354"/>
      <c r="BH143" s="354"/>
      <c r="BI143" s="354"/>
      <c r="BJ143" s="354"/>
      <c r="BK143" s="354"/>
      <c r="BL143" s="354"/>
      <c r="BM143" s="354"/>
      <c r="BN143" s="354"/>
      <c r="BO143" s="354"/>
      <c r="BP143" s="354"/>
      <c r="BQ143" s="354"/>
      <c r="BR143" s="354"/>
      <c r="BS143" s="354"/>
      <c r="BT143" s="354"/>
      <c r="BU143" s="354"/>
      <c r="BV143" s="354"/>
      <c r="BW143" s="354"/>
      <c r="BX143" s="354"/>
      <c r="BY143" s="354"/>
      <c r="BZ143" s="354"/>
      <c r="CA143" s="354"/>
      <c r="CB143" s="354"/>
      <c r="CC143" s="354"/>
      <c r="CD143" s="354"/>
      <c r="CE143" s="354"/>
      <c r="CF143" s="354"/>
      <c r="CG143" s="354"/>
      <c r="CH143" s="353"/>
      <c r="CI143" s="330"/>
      <c r="CJ143" s="366">
        <f>SUM(F143:CI143)</f>
        <v>0</v>
      </c>
      <c r="CK143" s="355"/>
      <c r="CL143" s="330"/>
      <c r="CM143" s="362">
        <f t="shared" si="128"/>
        <v>0</v>
      </c>
      <c r="CN143" s="367">
        <f t="shared" si="105"/>
        <v>0</v>
      </c>
      <c r="CO143" s="566"/>
      <c r="CP143" s="276"/>
      <c r="CR143" s="332">
        <f t="shared" ref="CR143" si="130">CN143</f>
        <v>0</v>
      </c>
      <c r="CS143" s="332"/>
      <c r="CV143" s="305">
        <f t="shared" ref="CV143" si="131">CJ143</f>
        <v>0</v>
      </c>
    </row>
    <row r="144" spans="2:100" s="305" customFormat="1" ht="15.75" outlineLevel="1">
      <c r="B144" s="349" t="s">
        <v>56</v>
      </c>
      <c r="C144" s="349"/>
      <c r="D144" s="350"/>
      <c r="E144" s="351"/>
      <c r="F144" s="352"/>
      <c r="G144" s="352"/>
      <c r="H144" s="352"/>
      <c r="I144" s="352"/>
      <c r="J144" s="352"/>
      <c r="K144" s="352"/>
      <c r="L144" s="352"/>
      <c r="M144" s="352"/>
      <c r="N144" s="352"/>
      <c r="O144" s="352"/>
      <c r="P144" s="352"/>
      <c r="Q144" s="352"/>
      <c r="R144" s="352"/>
      <c r="S144" s="352"/>
      <c r="T144" s="352"/>
      <c r="U144" s="352"/>
      <c r="V144" s="352"/>
      <c r="W144" s="352"/>
      <c r="X144" s="352"/>
      <c r="Y144" s="352"/>
      <c r="Z144" s="352"/>
      <c r="AA144" s="352"/>
      <c r="AB144" s="352"/>
      <c r="AC144" s="352"/>
      <c r="AD144" s="352"/>
      <c r="AE144" s="352"/>
      <c r="AF144" s="352"/>
      <c r="AG144" s="352"/>
      <c r="AH144" s="352"/>
      <c r="AI144" s="352"/>
      <c r="AJ144" s="352"/>
      <c r="AK144" s="352"/>
      <c r="AL144" s="352"/>
      <c r="AM144" s="352"/>
      <c r="AN144" s="352"/>
      <c r="AO144" s="352"/>
      <c r="AP144" s="352"/>
      <c r="AQ144" s="352"/>
      <c r="AR144" s="352"/>
      <c r="AS144" s="352"/>
      <c r="AT144" s="352"/>
      <c r="AU144" s="352"/>
      <c r="AV144" s="352"/>
      <c r="AW144" s="352"/>
      <c r="AX144" s="352"/>
      <c r="AY144" s="352"/>
      <c r="AZ144" s="352"/>
      <c r="BA144" s="352"/>
      <c r="BB144" s="352"/>
      <c r="BC144" s="352"/>
      <c r="BD144" s="352"/>
      <c r="BE144" s="352"/>
      <c r="BF144" s="352"/>
      <c r="BG144" s="352"/>
      <c r="BH144" s="352"/>
      <c r="BI144" s="352"/>
      <c r="BJ144" s="352"/>
      <c r="BK144" s="352"/>
      <c r="BL144" s="352"/>
      <c r="BM144" s="352"/>
      <c r="BN144" s="352"/>
      <c r="BO144" s="352"/>
      <c r="BP144" s="352"/>
      <c r="BQ144" s="352"/>
      <c r="BR144" s="352"/>
      <c r="BS144" s="352"/>
      <c r="BT144" s="352"/>
      <c r="BU144" s="352"/>
      <c r="BV144" s="352"/>
      <c r="BW144" s="352"/>
      <c r="BX144" s="352"/>
      <c r="BY144" s="352"/>
      <c r="BZ144" s="352"/>
      <c r="CA144" s="352"/>
      <c r="CB144" s="352"/>
      <c r="CC144" s="352"/>
      <c r="CD144" s="352"/>
      <c r="CE144" s="352"/>
      <c r="CF144" s="352"/>
      <c r="CG144" s="352"/>
      <c r="CH144" s="353"/>
      <c r="CI144" s="330"/>
      <c r="CJ144" s="354"/>
      <c r="CK144" s="355"/>
      <c r="CL144" s="330"/>
      <c r="CM144" s="362"/>
      <c r="CN144" s="368"/>
      <c r="CO144" s="567"/>
      <c r="CP144" s="276"/>
    </row>
    <row r="145" spans="2:100" s="305" customFormat="1" outlineLevel="1">
      <c r="B145" s="357" t="s">
        <v>13</v>
      </c>
      <c r="C145" s="357"/>
      <c r="D145" s="358"/>
      <c r="E145" s="359" t="s">
        <v>9</v>
      </c>
      <c r="F145" s="360"/>
      <c r="G145" s="360"/>
      <c r="H145" s="360"/>
      <c r="I145" s="360"/>
      <c r="J145" s="360"/>
      <c r="K145" s="360"/>
      <c r="L145" s="360"/>
      <c r="M145" s="360"/>
      <c r="N145" s="360"/>
      <c r="O145" s="360"/>
      <c r="P145" s="360"/>
      <c r="Q145" s="360"/>
      <c r="R145" s="360"/>
      <c r="S145" s="360"/>
      <c r="T145" s="360"/>
      <c r="U145" s="360"/>
      <c r="V145" s="360"/>
      <c r="W145" s="360"/>
      <c r="X145" s="360"/>
      <c r="Y145" s="360"/>
      <c r="Z145" s="360"/>
      <c r="AA145" s="360"/>
      <c r="AB145" s="360"/>
      <c r="AC145" s="360"/>
      <c r="AD145" s="360"/>
      <c r="AE145" s="360"/>
      <c r="AF145" s="360"/>
      <c r="AG145" s="360"/>
      <c r="AH145" s="360"/>
      <c r="AI145" s="360"/>
      <c r="AJ145" s="360"/>
      <c r="AK145" s="360"/>
      <c r="AL145" s="360"/>
      <c r="AM145" s="360"/>
      <c r="AN145" s="360"/>
      <c r="AO145" s="360"/>
      <c r="AP145" s="360"/>
      <c r="AQ145" s="360"/>
      <c r="AR145" s="360"/>
      <c r="AS145" s="360"/>
      <c r="AT145" s="360"/>
      <c r="AU145" s="360"/>
      <c r="AV145" s="360"/>
      <c r="AW145" s="360"/>
      <c r="AX145" s="360"/>
      <c r="AY145" s="360"/>
      <c r="AZ145" s="360"/>
      <c r="BA145" s="360"/>
      <c r="BB145" s="360"/>
      <c r="BC145" s="360"/>
      <c r="BD145" s="360"/>
      <c r="BE145" s="360"/>
      <c r="BF145" s="360"/>
      <c r="BG145" s="360"/>
      <c r="BH145" s="360"/>
      <c r="BI145" s="360"/>
      <c r="BJ145" s="360"/>
      <c r="BK145" s="360"/>
      <c r="BL145" s="360"/>
      <c r="BM145" s="360"/>
      <c r="BN145" s="360"/>
      <c r="BO145" s="360"/>
      <c r="BP145" s="360"/>
      <c r="BQ145" s="360"/>
      <c r="BR145" s="360"/>
      <c r="BS145" s="360"/>
      <c r="BT145" s="360"/>
      <c r="BU145" s="360"/>
      <c r="BV145" s="360"/>
      <c r="BW145" s="360"/>
      <c r="BX145" s="360"/>
      <c r="BY145" s="360"/>
      <c r="BZ145" s="360"/>
      <c r="CA145" s="360"/>
      <c r="CB145" s="360"/>
      <c r="CC145" s="360"/>
      <c r="CD145" s="360"/>
      <c r="CE145" s="360"/>
      <c r="CF145" s="360"/>
      <c r="CG145" s="360"/>
      <c r="CH145" s="353"/>
      <c r="CI145" s="330"/>
      <c r="CJ145" s="360">
        <f>SUM(F145:CI145)</f>
        <v>0</v>
      </c>
      <c r="CK145" s="355"/>
      <c r="CL145" s="369"/>
      <c r="CM145" s="362">
        <f>SUM(CK145*CL145)+CK145</f>
        <v>0</v>
      </c>
      <c r="CN145" s="363">
        <f t="shared" si="105"/>
        <v>0</v>
      </c>
      <c r="CO145" s="564"/>
      <c r="CP145" s="276"/>
      <c r="CS145" s="332">
        <f t="shared" ref="CS145" si="132">CN145</f>
        <v>0</v>
      </c>
      <c r="CT145" s="305">
        <f t="shared" ref="CT145" si="133">CJ145</f>
        <v>0</v>
      </c>
    </row>
    <row r="146" spans="2:100" s="305" customFormat="1" outlineLevel="1">
      <c r="B146" s="357" t="s">
        <v>14</v>
      </c>
      <c r="C146" s="357"/>
      <c r="D146" s="358" t="s">
        <v>16</v>
      </c>
      <c r="E146" s="359" t="s">
        <v>8</v>
      </c>
      <c r="F146" s="364"/>
      <c r="G146" s="364"/>
      <c r="H146" s="364"/>
      <c r="I146" s="364"/>
      <c r="J146" s="364"/>
      <c r="K146" s="364"/>
      <c r="L146" s="364"/>
      <c r="M146" s="364"/>
      <c r="N146" s="364"/>
      <c r="O146" s="364"/>
      <c r="P146" s="364"/>
      <c r="Q146" s="364"/>
      <c r="R146" s="364"/>
      <c r="S146" s="364"/>
      <c r="T146" s="364"/>
      <c r="U146" s="364"/>
      <c r="V146" s="364"/>
      <c r="W146" s="364"/>
      <c r="X146" s="364"/>
      <c r="Y146" s="364"/>
      <c r="Z146" s="364"/>
      <c r="AA146" s="364"/>
      <c r="AB146" s="364"/>
      <c r="AC146" s="364"/>
      <c r="AD146" s="364"/>
      <c r="AE146" s="364"/>
      <c r="AF146" s="364"/>
      <c r="AG146" s="364"/>
      <c r="AH146" s="364"/>
      <c r="AI146" s="364"/>
      <c r="AJ146" s="364"/>
      <c r="AK146" s="364"/>
      <c r="AL146" s="364"/>
      <c r="AM146" s="364"/>
      <c r="AN146" s="364"/>
      <c r="AO146" s="364"/>
      <c r="AP146" s="364"/>
      <c r="AQ146" s="364"/>
      <c r="AR146" s="364"/>
      <c r="AS146" s="364"/>
      <c r="AT146" s="364"/>
      <c r="AU146" s="364"/>
      <c r="AV146" s="364"/>
      <c r="AW146" s="364"/>
      <c r="AX146" s="364"/>
      <c r="AY146" s="364"/>
      <c r="AZ146" s="364"/>
      <c r="BA146" s="364"/>
      <c r="BB146" s="364"/>
      <c r="BC146" s="364"/>
      <c r="BD146" s="364"/>
      <c r="BE146" s="364"/>
      <c r="BF146" s="364"/>
      <c r="BG146" s="364"/>
      <c r="BH146" s="364"/>
      <c r="BI146" s="364"/>
      <c r="BJ146" s="364"/>
      <c r="BK146" s="364"/>
      <c r="BL146" s="364"/>
      <c r="BM146" s="364"/>
      <c r="BN146" s="364"/>
      <c r="BO146" s="364"/>
      <c r="BP146" s="364"/>
      <c r="BQ146" s="364"/>
      <c r="BR146" s="364"/>
      <c r="BS146" s="364"/>
      <c r="BT146" s="364"/>
      <c r="BU146" s="364"/>
      <c r="BV146" s="364"/>
      <c r="BW146" s="364"/>
      <c r="BX146" s="364"/>
      <c r="BY146" s="364"/>
      <c r="BZ146" s="364"/>
      <c r="CA146" s="364"/>
      <c r="CB146" s="364"/>
      <c r="CC146" s="364"/>
      <c r="CD146" s="364"/>
      <c r="CE146" s="364"/>
      <c r="CF146" s="364"/>
      <c r="CG146" s="364"/>
      <c r="CH146" s="353"/>
      <c r="CI146" s="330"/>
      <c r="CJ146" s="364">
        <f>SUM(F146:CI146)</f>
        <v>0</v>
      </c>
      <c r="CK146" s="355"/>
      <c r="CL146" s="369"/>
      <c r="CM146" s="362">
        <f t="shared" ref="CM146:CM147" si="134">SUM(CK146*CL146)+CK146</f>
        <v>0</v>
      </c>
      <c r="CN146" s="365">
        <f t="shared" si="105"/>
        <v>0</v>
      </c>
      <c r="CO146" s="565"/>
      <c r="CP146" s="276"/>
      <c r="CQ146" s="332">
        <f t="shared" si="116"/>
        <v>0</v>
      </c>
      <c r="CR146" s="332"/>
      <c r="CS146" s="332"/>
      <c r="CU146" s="305">
        <f t="shared" ref="CU146" si="135">CJ146</f>
        <v>0</v>
      </c>
    </row>
    <row r="147" spans="2:100" s="305" customFormat="1" outlineLevel="1">
      <c r="B147" s="358"/>
      <c r="C147" s="358"/>
      <c r="D147" s="358"/>
      <c r="E147" s="359"/>
      <c r="F147" s="354"/>
      <c r="G147" s="354"/>
      <c r="H147" s="354"/>
      <c r="I147" s="354"/>
      <c r="J147" s="354"/>
      <c r="K147" s="354"/>
      <c r="L147" s="354"/>
      <c r="M147" s="354"/>
      <c r="N147" s="354"/>
      <c r="O147" s="354"/>
      <c r="P147" s="354"/>
      <c r="Q147" s="354"/>
      <c r="R147" s="354"/>
      <c r="S147" s="354"/>
      <c r="T147" s="354"/>
      <c r="U147" s="354"/>
      <c r="V147" s="354"/>
      <c r="W147" s="354"/>
      <c r="X147" s="354"/>
      <c r="Y147" s="354"/>
      <c r="Z147" s="354"/>
      <c r="AA147" s="354"/>
      <c r="AB147" s="354"/>
      <c r="AC147" s="354"/>
      <c r="AD147" s="354"/>
      <c r="AE147" s="354"/>
      <c r="AF147" s="354"/>
      <c r="AG147" s="354"/>
      <c r="AH147" s="354"/>
      <c r="AI147" s="354"/>
      <c r="AJ147" s="354"/>
      <c r="AK147" s="354"/>
      <c r="AL147" s="354"/>
      <c r="AM147" s="354"/>
      <c r="AN147" s="354"/>
      <c r="AO147" s="354"/>
      <c r="AP147" s="354"/>
      <c r="AQ147" s="354"/>
      <c r="AR147" s="354"/>
      <c r="AS147" s="354"/>
      <c r="AT147" s="354"/>
      <c r="AU147" s="354"/>
      <c r="AV147" s="354"/>
      <c r="AW147" s="354"/>
      <c r="AX147" s="354"/>
      <c r="AY147" s="354"/>
      <c r="AZ147" s="354"/>
      <c r="BA147" s="354"/>
      <c r="BB147" s="354"/>
      <c r="BC147" s="354"/>
      <c r="BD147" s="354"/>
      <c r="BE147" s="354"/>
      <c r="BF147" s="354"/>
      <c r="BG147" s="354"/>
      <c r="BH147" s="354"/>
      <c r="BI147" s="354"/>
      <c r="BJ147" s="354"/>
      <c r="BK147" s="354"/>
      <c r="BL147" s="354"/>
      <c r="BM147" s="354"/>
      <c r="BN147" s="354"/>
      <c r="BO147" s="354"/>
      <c r="BP147" s="354"/>
      <c r="BQ147" s="354"/>
      <c r="BR147" s="354"/>
      <c r="BS147" s="354"/>
      <c r="BT147" s="354"/>
      <c r="BU147" s="354"/>
      <c r="BV147" s="354"/>
      <c r="BW147" s="354"/>
      <c r="BX147" s="354"/>
      <c r="BY147" s="354"/>
      <c r="BZ147" s="354"/>
      <c r="CA147" s="354"/>
      <c r="CB147" s="354"/>
      <c r="CC147" s="354"/>
      <c r="CD147" s="354"/>
      <c r="CE147" s="354"/>
      <c r="CF147" s="354"/>
      <c r="CG147" s="354"/>
      <c r="CH147" s="353"/>
      <c r="CI147" s="330"/>
      <c r="CJ147" s="366">
        <f>SUM(F147:CI147)</f>
        <v>0</v>
      </c>
      <c r="CK147" s="355"/>
      <c r="CL147" s="330"/>
      <c r="CM147" s="362">
        <f t="shared" si="134"/>
        <v>0</v>
      </c>
      <c r="CN147" s="367">
        <f t="shared" si="105"/>
        <v>0</v>
      </c>
      <c r="CO147" s="566"/>
      <c r="CP147" s="276"/>
      <c r="CR147" s="332">
        <f t="shared" ref="CR147" si="136">CN147</f>
        <v>0</v>
      </c>
      <c r="CS147" s="332"/>
      <c r="CV147" s="305">
        <f t="shared" ref="CV147" si="137">CJ147</f>
        <v>0</v>
      </c>
    </row>
    <row r="148" spans="2:100" s="305" customFormat="1" ht="15.75" outlineLevel="1">
      <c r="B148" s="349" t="s">
        <v>56</v>
      </c>
      <c r="C148" s="349"/>
      <c r="D148" s="350"/>
      <c r="E148" s="351"/>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2"/>
      <c r="AL148" s="352"/>
      <c r="AM148" s="352"/>
      <c r="AN148" s="352"/>
      <c r="AO148" s="352"/>
      <c r="AP148" s="352"/>
      <c r="AQ148" s="352"/>
      <c r="AR148" s="352"/>
      <c r="AS148" s="352"/>
      <c r="AT148" s="352"/>
      <c r="AU148" s="352"/>
      <c r="AV148" s="352"/>
      <c r="AW148" s="352"/>
      <c r="AX148" s="352"/>
      <c r="AY148" s="352"/>
      <c r="AZ148" s="352"/>
      <c r="BA148" s="352"/>
      <c r="BB148" s="352"/>
      <c r="BC148" s="352"/>
      <c r="BD148" s="352"/>
      <c r="BE148" s="352"/>
      <c r="BF148" s="352"/>
      <c r="BG148" s="352"/>
      <c r="BH148" s="352"/>
      <c r="BI148" s="352"/>
      <c r="BJ148" s="352"/>
      <c r="BK148" s="352"/>
      <c r="BL148" s="352"/>
      <c r="BM148" s="352"/>
      <c r="BN148" s="352"/>
      <c r="BO148" s="352"/>
      <c r="BP148" s="352"/>
      <c r="BQ148" s="352"/>
      <c r="BR148" s="352"/>
      <c r="BS148" s="352"/>
      <c r="BT148" s="352"/>
      <c r="BU148" s="352"/>
      <c r="BV148" s="352"/>
      <c r="BW148" s="352"/>
      <c r="BX148" s="352"/>
      <c r="BY148" s="352"/>
      <c r="BZ148" s="352"/>
      <c r="CA148" s="352"/>
      <c r="CB148" s="352"/>
      <c r="CC148" s="352"/>
      <c r="CD148" s="352"/>
      <c r="CE148" s="352"/>
      <c r="CF148" s="352"/>
      <c r="CG148" s="352"/>
      <c r="CH148" s="353"/>
      <c r="CI148" s="330"/>
      <c r="CJ148" s="354"/>
      <c r="CK148" s="355"/>
      <c r="CL148" s="330"/>
      <c r="CM148" s="362"/>
      <c r="CN148" s="368"/>
      <c r="CO148" s="567"/>
      <c r="CP148" s="276"/>
    </row>
    <row r="149" spans="2:100" s="305" customFormat="1" outlineLevel="1">
      <c r="B149" s="357" t="s">
        <v>13</v>
      </c>
      <c r="C149" s="357"/>
      <c r="D149" s="358"/>
      <c r="E149" s="359" t="s">
        <v>9</v>
      </c>
      <c r="F149" s="360"/>
      <c r="G149" s="360"/>
      <c r="H149" s="360"/>
      <c r="I149" s="360"/>
      <c r="J149" s="360"/>
      <c r="K149" s="360"/>
      <c r="L149" s="360"/>
      <c r="M149" s="360"/>
      <c r="N149" s="360"/>
      <c r="O149" s="360"/>
      <c r="P149" s="360"/>
      <c r="Q149" s="360"/>
      <c r="R149" s="360"/>
      <c r="S149" s="360"/>
      <c r="T149" s="360"/>
      <c r="U149" s="360"/>
      <c r="V149" s="360"/>
      <c r="W149" s="360"/>
      <c r="X149" s="360"/>
      <c r="Y149" s="360"/>
      <c r="Z149" s="360"/>
      <c r="AA149" s="360"/>
      <c r="AB149" s="360"/>
      <c r="AC149" s="360"/>
      <c r="AD149" s="360"/>
      <c r="AE149" s="360"/>
      <c r="AF149" s="360"/>
      <c r="AG149" s="360"/>
      <c r="AH149" s="360"/>
      <c r="AI149" s="360"/>
      <c r="AJ149" s="360"/>
      <c r="AK149" s="360"/>
      <c r="AL149" s="360"/>
      <c r="AM149" s="360"/>
      <c r="AN149" s="360"/>
      <c r="AO149" s="360"/>
      <c r="AP149" s="360"/>
      <c r="AQ149" s="360"/>
      <c r="AR149" s="360"/>
      <c r="AS149" s="360"/>
      <c r="AT149" s="360"/>
      <c r="AU149" s="360"/>
      <c r="AV149" s="360"/>
      <c r="AW149" s="360"/>
      <c r="AX149" s="360"/>
      <c r="AY149" s="360"/>
      <c r="AZ149" s="360"/>
      <c r="BA149" s="360"/>
      <c r="BB149" s="360"/>
      <c r="BC149" s="360"/>
      <c r="BD149" s="360"/>
      <c r="BE149" s="360"/>
      <c r="BF149" s="360"/>
      <c r="BG149" s="360"/>
      <c r="BH149" s="360"/>
      <c r="BI149" s="360"/>
      <c r="BJ149" s="360"/>
      <c r="BK149" s="360"/>
      <c r="BL149" s="360"/>
      <c r="BM149" s="360"/>
      <c r="BN149" s="360"/>
      <c r="BO149" s="360"/>
      <c r="BP149" s="360"/>
      <c r="BQ149" s="360"/>
      <c r="BR149" s="360"/>
      <c r="BS149" s="360"/>
      <c r="BT149" s="360"/>
      <c r="BU149" s="360"/>
      <c r="BV149" s="360"/>
      <c r="BW149" s="360"/>
      <c r="BX149" s="360"/>
      <c r="BY149" s="360"/>
      <c r="BZ149" s="360"/>
      <c r="CA149" s="360"/>
      <c r="CB149" s="360"/>
      <c r="CC149" s="360"/>
      <c r="CD149" s="360"/>
      <c r="CE149" s="360"/>
      <c r="CF149" s="360"/>
      <c r="CG149" s="360"/>
      <c r="CH149" s="353"/>
      <c r="CI149" s="330"/>
      <c r="CJ149" s="360">
        <f>SUM(F149:CI149)</f>
        <v>0</v>
      </c>
      <c r="CK149" s="355"/>
      <c r="CL149" s="369"/>
      <c r="CM149" s="362">
        <f>SUM(CK149*CL149)+CK149</f>
        <v>0</v>
      </c>
      <c r="CN149" s="363">
        <f t="shared" si="105"/>
        <v>0</v>
      </c>
      <c r="CO149" s="564"/>
      <c r="CP149" s="276"/>
      <c r="CS149" s="332">
        <f t="shared" ref="CS149" si="138">CN149</f>
        <v>0</v>
      </c>
      <c r="CT149" s="305">
        <f t="shared" ref="CT149" si="139">CJ149</f>
        <v>0</v>
      </c>
    </row>
    <row r="150" spans="2:100" s="305" customFormat="1" outlineLevel="1">
      <c r="B150" s="357" t="s">
        <v>14</v>
      </c>
      <c r="C150" s="357"/>
      <c r="D150" s="358" t="s">
        <v>16</v>
      </c>
      <c r="E150" s="359" t="s">
        <v>8</v>
      </c>
      <c r="F150" s="364"/>
      <c r="G150" s="364"/>
      <c r="H150" s="364"/>
      <c r="I150" s="364"/>
      <c r="J150" s="364"/>
      <c r="K150" s="364"/>
      <c r="L150" s="364"/>
      <c r="M150" s="364"/>
      <c r="N150" s="364"/>
      <c r="O150" s="364"/>
      <c r="P150" s="364"/>
      <c r="Q150" s="364"/>
      <c r="R150" s="364"/>
      <c r="S150" s="364"/>
      <c r="T150" s="364"/>
      <c r="U150" s="364"/>
      <c r="V150" s="364"/>
      <c r="W150" s="364"/>
      <c r="X150" s="364"/>
      <c r="Y150" s="364"/>
      <c r="Z150" s="364"/>
      <c r="AA150" s="364"/>
      <c r="AB150" s="364"/>
      <c r="AC150" s="364"/>
      <c r="AD150" s="364"/>
      <c r="AE150" s="364"/>
      <c r="AF150" s="364"/>
      <c r="AG150" s="364"/>
      <c r="AH150" s="364"/>
      <c r="AI150" s="364"/>
      <c r="AJ150" s="364"/>
      <c r="AK150" s="364"/>
      <c r="AL150" s="364"/>
      <c r="AM150" s="364"/>
      <c r="AN150" s="364"/>
      <c r="AO150" s="364"/>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c r="BQ150" s="364"/>
      <c r="BR150" s="364"/>
      <c r="BS150" s="364"/>
      <c r="BT150" s="364"/>
      <c r="BU150" s="364"/>
      <c r="BV150" s="364"/>
      <c r="BW150" s="364"/>
      <c r="BX150" s="364"/>
      <c r="BY150" s="364"/>
      <c r="BZ150" s="364"/>
      <c r="CA150" s="364"/>
      <c r="CB150" s="364"/>
      <c r="CC150" s="364"/>
      <c r="CD150" s="364"/>
      <c r="CE150" s="364"/>
      <c r="CF150" s="364"/>
      <c r="CG150" s="364"/>
      <c r="CH150" s="353"/>
      <c r="CI150" s="330"/>
      <c r="CJ150" s="364">
        <f>SUM(F150:CI150)</f>
        <v>0</v>
      </c>
      <c r="CK150" s="355"/>
      <c r="CL150" s="369"/>
      <c r="CM150" s="362">
        <f t="shared" ref="CM150:CM151" si="140">SUM(CK150*CL150)+CK150</f>
        <v>0</v>
      </c>
      <c r="CN150" s="365">
        <f t="shared" si="105"/>
        <v>0</v>
      </c>
      <c r="CO150" s="565"/>
      <c r="CP150" s="276"/>
      <c r="CQ150" s="332">
        <f t="shared" si="116"/>
        <v>0</v>
      </c>
      <c r="CR150" s="332"/>
      <c r="CS150" s="332"/>
      <c r="CU150" s="305">
        <f t="shared" ref="CU150" si="141">CJ150</f>
        <v>0</v>
      </c>
    </row>
    <row r="151" spans="2:100" s="305" customFormat="1" outlineLevel="1">
      <c r="B151" s="370"/>
      <c r="C151" s="370"/>
      <c r="D151" s="330"/>
      <c r="E151" s="359"/>
      <c r="F151" s="354"/>
      <c r="G151" s="354"/>
      <c r="H151" s="354"/>
      <c r="I151" s="354"/>
      <c r="J151" s="354"/>
      <c r="K151" s="354"/>
      <c r="L151" s="354"/>
      <c r="M151" s="354"/>
      <c r="N151" s="354"/>
      <c r="O151" s="354"/>
      <c r="P151" s="354"/>
      <c r="Q151" s="354"/>
      <c r="R151" s="354"/>
      <c r="S151" s="354"/>
      <c r="T151" s="354"/>
      <c r="U151" s="354"/>
      <c r="V151" s="354"/>
      <c r="W151" s="354"/>
      <c r="X151" s="354"/>
      <c r="Y151" s="354"/>
      <c r="Z151" s="354"/>
      <c r="AA151" s="354"/>
      <c r="AB151" s="354"/>
      <c r="AC151" s="354"/>
      <c r="AD151" s="354"/>
      <c r="AE151" s="354"/>
      <c r="AF151" s="354"/>
      <c r="AG151" s="354"/>
      <c r="AH151" s="354"/>
      <c r="AI151" s="354"/>
      <c r="AJ151" s="354"/>
      <c r="AK151" s="354"/>
      <c r="AL151" s="354"/>
      <c r="AM151" s="354"/>
      <c r="AN151" s="354"/>
      <c r="AO151" s="354"/>
      <c r="AP151" s="354"/>
      <c r="AQ151" s="354"/>
      <c r="AR151" s="354"/>
      <c r="AS151" s="354"/>
      <c r="AT151" s="354"/>
      <c r="AU151" s="354"/>
      <c r="AV151" s="354"/>
      <c r="AW151" s="354"/>
      <c r="AX151" s="354"/>
      <c r="AY151" s="354"/>
      <c r="AZ151" s="354"/>
      <c r="BA151" s="354"/>
      <c r="BB151" s="354"/>
      <c r="BC151" s="354"/>
      <c r="BD151" s="354"/>
      <c r="BE151" s="354"/>
      <c r="BF151" s="354"/>
      <c r="BG151" s="354"/>
      <c r="BH151" s="354"/>
      <c r="BI151" s="354"/>
      <c r="BJ151" s="354"/>
      <c r="BK151" s="354"/>
      <c r="BL151" s="354"/>
      <c r="BM151" s="354"/>
      <c r="BN151" s="354"/>
      <c r="BO151" s="354"/>
      <c r="BP151" s="354"/>
      <c r="BQ151" s="354"/>
      <c r="BR151" s="354"/>
      <c r="BS151" s="354"/>
      <c r="BT151" s="354"/>
      <c r="BU151" s="354"/>
      <c r="BV151" s="354"/>
      <c r="BW151" s="354"/>
      <c r="BX151" s="354"/>
      <c r="BY151" s="354"/>
      <c r="BZ151" s="354"/>
      <c r="CA151" s="354"/>
      <c r="CB151" s="354"/>
      <c r="CC151" s="354"/>
      <c r="CD151" s="354"/>
      <c r="CE151" s="354"/>
      <c r="CF151" s="354"/>
      <c r="CG151" s="354"/>
      <c r="CH151" s="353"/>
      <c r="CI151" s="330"/>
      <c r="CJ151" s="366">
        <f>SUM(F151:CI151)</f>
        <v>0</v>
      </c>
      <c r="CK151" s="355"/>
      <c r="CL151" s="369"/>
      <c r="CM151" s="362">
        <f t="shared" si="140"/>
        <v>0</v>
      </c>
      <c r="CN151" s="367">
        <f t="shared" si="105"/>
        <v>0</v>
      </c>
      <c r="CO151" s="566"/>
      <c r="CP151" s="276"/>
      <c r="CR151" s="332">
        <f t="shared" ref="CR151" si="142">CN151</f>
        <v>0</v>
      </c>
      <c r="CS151" s="332"/>
      <c r="CV151" s="305">
        <f t="shared" ref="CV151" si="143">CJ151</f>
        <v>0</v>
      </c>
    </row>
    <row r="152" spans="2:100" s="305" customFormat="1" ht="15.75" outlineLevel="1">
      <c r="B152" s="349" t="s">
        <v>56</v>
      </c>
      <c r="C152" s="349"/>
      <c r="D152" s="350"/>
      <c r="E152" s="351"/>
      <c r="F152" s="352"/>
      <c r="G152" s="352"/>
      <c r="H152" s="352"/>
      <c r="I152" s="352"/>
      <c r="J152" s="352"/>
      <c r="K152" s="352"/>
      <c r="L152" s="352"/>
      <c r="M152" s="352"/>
      <c r="N152" s="352"/>
      <c r="O152" s="352"/>
      <c r="P152" s="352"/>
      <c r="Q152" s="352"/>
      <c r="R152" s="352"/>
      <c r="S152" s="352"/>
      <c r="T152" s="352"/>
      <c r="U152" s="352"/>
      <c r="V152" s="352"/>
      <c r="W152" s="352"/>
      <c r="X152" s="352"/>
      <c r="Y152" s="352"/>
      <c r="Z152" s="352"/>
      <c r="AA152" s="352"/>
      <c r="AB152" s="352"/>
      <c r="AC152" s="352"/>
      <c r="AD152" s="352"/>
      <c r="AE152" s="352"/>
      <c r="AF152" s="352"/>
      <c r="AG152" s="352"/>
      <c r="AH152" s="352"/>
      <c r="AI152" s="352"/>
      <c r="AJ152" s="352"/>
      <c r="AK152" s="352"/>
      <c r="AL152" s="352"/>
      <c r="AM152" s="352"/>
      <c r="AN152" s="352"/>
      <c r="AO152" s="352"/>
      <c r="AP152" s="352"/>
      <c r="AQ152" s="352"/>
      <c r="AR152" s="352"/>
      <c r="AS152" s="352"/>
      <c r="AT152" s="352"/>
      <c r="AU152" s="352"/>
      <c r="AV152" s="352"/>
      <c r="AW152" s="352"/>
      <c r="AX152" s="352"/>
      <c r="AY152" s="352"/>
      <c r="AZ152" s="352"/>
      <c r="BA152" s="352"/>
      <c r="BB152" s="352"/>
      <c r="BC152" s="352"/>
      <c r="BD152" s="352"/>
      <c r="BE152" s="352"/>
      <c r="BF152" s="352"/>
      <c r="BG152" s="352"/>
      <c r="BH152" s="352"/>
      <c r="BI152" s="352"/>
      <c r="BJ152" s="352"/>
      <c r="BK152" s="352"/>
      <c r="BL152" s="352"/>
      <c r="BM152" s="352"/>
      <c r="BN152" s="352"/>
      <c r="BO152" s="352"/>
      <c r="BP152" s="352"/>
      <c r="BQ152" s="352"/>
      <c r="BR152" s="352"/>
      <c r="BS152" s="352"/>
      <c r="BT152" s="352"/>
      <c r="BU152" s="352"/>
      <c r="BV152" s="352"/>
      <c r="BW152" s="352"/>
      <c r="BX152" s="352"/>
      <c r="BY152" s="352"/>
      <c r="BZ152" s="352"/>
      <c r="CA152" s="352"/>
      <c r="CB152" s="352"/>
      <c r="CC152" s="352"/>
      <c r="CD152" s="352"/>
      <c r="CE152" s="352"/>
      <c r="CF152" s="352"/>
      <c r="CG152" s="352"/>
      <c r="CH152" s="353"/>
      <c r="CI152" s="330"/>
      <c r="CJ152" s="354"/>
      <c r="CK152" s="355"/>
      <c r="CL152" s="330"/>
      <c r="CM152" s="362"/>
      <c r="CN152" s="368"/>
      <c r="CO152" s="567"/>
      <c r="CP152" s="276"/>
    </row>
    <row r="153" spans="2:100" s="305" customFormat="1" outlineLevel="1">
      <c r="B153" s="357" t="s">
        <v>13</v>
      </c>
      <c r="C153" s="357"/>
      <c r="D153" s="358"/>
      <c r="E153" s="359" t="s">
        <v>9</v>
      </c>
      <c r="F153" s="360"/>
      <c r="G153" s="360"/>
      <c r="H153" s="360"/>
      <c r="I153" s="360"/>
      <c r="J153" s="360"/>
      <c r="K153" s="360"/>
      <c r="L153" s="360"/>
      <c r="M153" s="360"/>
      <c r="N153" s="360"/>
      <c r="O153" s="360"/>
      <c r="P153" s="360"/>
      <c r="Q153" s="360"/>
      <c r="R153" s="360"/>
      <c r="S153" s="360"/>
      <c r="T153" s="360"/>
      <c r="U153" s="360"/>
      <c r="V153" s="360"/>
      <c r="W153" s="360"/>
      <c r="X153" s="360"/>
      <c r="Y153" s="360"/>
      <c r="Z153" s="360"/>
      <c r="AA153" s="360"/>
      <c r="AB153" s="360"/>
      <c r="AC153" s="360"/>
      <c r="AD153" s="360"/>
      <c r="AE153" s="360"/>
      <c r="AF153" s="360"/>
      <c r="AG153" s="360"/>
      <c r="AH153" s="360"/>
      <c r="AI153" s="360"/>
      <c r="AJ153" s="360"/>
      <c r="AK153" s="360"/>
      <c r="AL153" s="360"/>
      <c r="AM153" s="360"/>
      <c r="AN153" s="360"/>
      <c r="AO153" s="360"/>
      <c r="AP153" s="360"/>
      <c r="AQ153" s="360"/>
      <c r="AR153" s="360"/>
      <c r="AS153" s="360"/>
      <c r="AT153" s="360"/>
      <c r="AU153" s="360"/>
      <c r="AV153" s="360"/>
      <c r="AW153" s="360"/>
      <c r="AX153" s="360"/>
      <c r="AY153" s="360"/>
      <c r="AZ153" s="360"/>
      <c r="BA153" s="360"/>
      <c r="BB153" s="360"/>
      <c r="BC153" s="360"/>
      <c r="BD153" s="360"/>
      <c r="BE153" s="360"/>
      <c r="BF153" s="360"/>
      <c r="BG153" s="360"/>
      <c r="BH153" s="360"/>
      <c r="BI153" s="360"/>
      <c r="BJ153" s="360"/>
      <c r="BK153" s="360"/>
      <c r="BL153" s="360"/>
      <c r="BM153" s="360"/>
      <c r="BN153" s="360"/>
      <c r="BO153" s="360"/>
      <c r="BP153" s="360"/>
      <c r="BQ153" s="360"/>
      <c r="BR153" s="360"/>
      <c r="BS153" s="360"/>
      <c r="BT153" s="360"/>
      <c r="BU153" s="360"/>
      <c r="BV153" s="360"/>
      <c r="BW153" s="360"/>
      <c r="BX153" s="360"/>
      <c r="BY153" s="360"/>
      <c r="BZ153" s="360"/>
      <c r="CA153" s="360"/>
      <c r="CB153" s="360"/>
      <c r="CC153" s="360"/>
      <c r="CD153" s="360"/>
      <c r="CE153" s="360"/>
      <c r="CF153" s="360"/>
      <c r="CG153" s="360"/>
      <c r="CH153" s="353"/>
      <c r="CI153" s="330"/>
      <c r="CJ153" s="360">
        <f>SUM(F153:CI153)</f>
        <v>0</v>
      </c>
      <c r="CK153" s="355"/>
      <c r="CL153" s="369"/>
      <c r="CM153" s="362">
        <f>SUM(CK153*CL153)+CK153</f>
        <v>0</v>
      </c>
      <c r="CN153" s="363">
        <f t="shared" si="105"/>
        <v>0</v>
      </c>
      <c r="CO153" s="564"/>
      <c r="CP153" s="276"/>
      <c r="CS153" s="332">
        <f t="shared" ref="CS153" si="144">CN153</f>
        <v>0</v>
      </c>
      <c r="CT153" s="305">
        <f t="shared" ref="CT153" si="145">CJ153</f>
        <v>0</v>
      </c>
    </row>
    <row r="154" spans="2:100" s="305" customFormat="1" outlineLevel="1">
      <c r="B154" s="357" t="s">
        <v>14</v>
      </c>
      <c r="C154" s="357"/>
      <c r="D154" s="358" t="s">
        <v>16</v>
      </c>
      <c r="E154" s="359" t="s">
        <v>8</v>
      </c>
      <c r="F154" s="364"/>
      <c r="G154" s="364"/>
      <c r="H154" s="364"/>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4"/>
      <c r="AI154" s="364"/>
      <c r="AJ154" s="364"/>
      <c r="AK154" s="364"/>
      <c r="AL154" s="364"/>
      <c r="AM154" s="364"/>
      <c r="AN154" s="364"/>
      <c r="AO154" s="364"/>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c r="BQ154" s="364"/>
      <c r="BR154" s="364"/>
      <c r="BS154" s="364"/>
      <c r="BT154" s="364"/>
      <c r="BU154" s="364"/>
      <c r="BV154" s="364"/>
      <c r="BW154" s="364"/>
      <c r="BX154" s="364"/>
      <c r="BY154" s="364"/>
      <c r="BZ154" s="364"/>
      <c r="CA154" s="364"/>
      <c r="CB154" s="364"/>
      <c r="CC154" s="364"/>
      <c r="CD154" s="364"/>
      <c r="CE154" s="364"/>
      <c r="CF154" s="364"/>
      <c r="CG154" s="364"/>
      <c r="CH154" s="353"/>
      <c r="CI154" s="330"/>
      <c r="CJ154" s="364">
        <f>SUM(F154:CI154)</f>
        <v>0</v>
      </c>
      <c r="CK154" s="355"/>
      <c r="CL154" s="369"/>
      <c r="CM154" s="362">
        <f t="shared" ref="CM154:CM155" si="146">SUM(CK154*CL154)+CK154</f>
        <v>0</v>
      </c>
      <c r="CN154" s="365">
        <f t="shared" si="105"/>
        <v>0</v>
      </c>
      <c r="CO154" s="565"/>
      <c r="CP154" s="276"/>
      <c r="CQ154" s="332">
        <f t="shared" si="116"/>
        <v>0</v>
      </c>
      <c r="CR154" s="332"/>
      <c r="CS154" s="332"/>
      <c r="CU154" s="305">
        <f t="shared" ref="CU154" si="147">CJ154</f>
        <v>0</v>
      </c>
    </row>
    <row r="155" spans="2:100" s="305" customFormat="1" outlineLevel="1">
      <c r="B155" s="370"/>
      <c r="C155" s="370"/>
      <c r="D155" s="330"/>
      <c r="E155" s="359"/>
      <c r="F155" s="354"/>
      <c r="G155" s="354"/>
      <c r="H155" s="354"/>
      <c r="I155" s="354"/>
      <c r="J155" s="354"/>
      <c r="K155" s="354"/>
      <c r="L155" s="354"/>
      <c r="M155" s="354"/>
      <c r="N155" s="354"/>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c r="AJ155" s="354"/>
      <c r="AK155" s="354"/>
      <c r="AL155" s="354"/>
      <c r="AM155" s="354"/>
      <c r="AN155" s="354"/>
      <c r="AO155" s="354"/>
      <c r="AP155" s="354"/>
      <c r="AQ155" s="354"/>
      <c r="AR155" s="354"/>
      <c r="AS155" s="354"/>
      <c r="AT155" s="354"/>
      <c r="AU155" s="354"/>
      <c r="AV155" s="354"/>
      <c r="AW155" s="354"/>
      <c r="AX155" s="354"/>
      <c r="AY155" s="354"/>
      <c r="AZ155" s="354"/>
      <c r="BA155" s="354"/>
      <c r="BB155" s="354"/>
      <c r="BC155" s="354"/>
      <c r="BD155" s="354"/>
      <c r="BE155" s="354"/>
      <c r="BF155" s="354"/>
      <c r="BG155" s="354"/>
      <c r="BH155" s="354"/>
      <c r="BI155" s="354"/>
      <c r="BJ155" s="354"/>
      <c r="BK155" s="354"/>
      <c r="BL155" s="354"/>
      <c r="BM155" s="354"/>
      <c r="BN155" s="354"/>
      <c r="BO155" s="354"/>
      <c r="BP155" s="354"/>
      <c r="BQ155" s="354"/>
      <c r="BR155" s="354"/>
      <c r="BS155" s="354"/>
      <c r="BT155" s="354"/>
      <c r="BU155" s="354"/>
      <c r="BV155" s="354"/>
      <c r="BW155" s="354"/>
      <c r="BX155" s="354"/>
      <c r="BY155" s="354"/>
      <c r="BZ155" s="354"/>
      <c r="CA155" s="354"/>
      <c r="CB155" s="354"/>
      <c r="CC155" s="354"/>
      <c r="CD155" s="354"/>
      <c r="CE155" s="354"/>
      <c r="CF155" s="354"/>
      <c r="CG155" s="354"/>
      <c r="CH155" s="353"/>
      <c r="CI155" s="330"/>
      <c r="CJ155" s="366">
        <f>SUM(F155:CI155)</f>
        <v>0</v>
      </c>
      <c r="CK155" s="355"/>
      <c r="CL155" s="369"/>
      <c r="CM155" s="362">
        <f t="shared" si="146"/>
        <v>0</v>
      </c>
      <c r="CN155" s="367">
        <f t="shared" si="105"/>
        <v>0</v>
      </c>
      <c r="CO155" s="566"/>
      <c r="CP155" s="276"/>
      <c r="CR155" s="332">
        <f t="shared" ref="CR155" si="148">CN155</f>
        <v>0</v>
      </c>
      <c r="CS155" s="332"/>
      <c r="CV155" s="305">
        <f t="shared" ref="CV155" si="149">CJ155</f>
        <v>0</v>
      </c>
    </row>
    <row r="156" spans="2:100" s="305" customFormat="1" ht="15.75" outlineLevel="1">
      <c r="B156" s="349" t="s">
        <v>56</v>
      </c>
      <c r="C156" s="349"/>
      <c r="D156" s="350"/>
      <c r="E156" s="351"/>
      <c r="F156" s="352"/>
      <c r="G156" s="352"/>
      <c r="H156" s="352"/>
      <c r="I156" s="352"/>
      <c r="J156" s="352"/>
      <c r="K156" s="352"/>
      <c r="L156" s="352"/>
      <c r="M156" s="352"/>
      <c r="N156" s="352"/>
      <c r="O156" s="352"/>
      <c r="P156" s="352"/>
      <c r="Q156" s="352"/>
      <c r="R156" s="352"/>
      <c r="S156" s="352"/>
      <c r="T156" s="352"/>
      <c r="U156" s="352"/>
      <c r="V156" s="352"/>
      <c r="W156" s="352"/>
      <c r="X156" s="352"/>
      <c r="Y156" s="352"/>
      <c r="Z156" s="352"/>
      <c r="AA156" s="352"/>
      <c r="AB156" s="352"/>
      <c r="AC156" s="352"/>
      <c r="AD156" s="352"/>
      <c r="AE156" s="352"/>
      <c r="AF156" s="352"/>
      <c r="AG156" s="352"/>
      <c r="AH156" s="352"/>
      <c r="AI156" s="352"/>
      <c r="AJ156" s="352"/>
      <c r="AK156" s="352"/>
      <c r="AL156" s="352"/>
      <c r="AM156" s="352"/>
      <c r="AN156" s="352"/>
      <c r="AO156" s="352"/>
      <c r="AP156" s="352"/>
      <c r="AQ156" s="352"/>
      <c r="AR156" s="352"/>
      <c r="AS156" s="352"/>
      <c r="AT156" s="352"/>
      <c r="AU156" s="352"/>
      <c r="AV156" s="352"/>
      <c r="AW156" s="352"/>
      <c r="AX156" s="352"/>
      <c r="AY156" s="352"/>
      <c r="AZ156" s="352"/>
      <c r="BA156" s="352"/>
      <c r="BB156" s="352"/>
      <c r="BC156" s="352"/>
      <c r="BD156" s="352"/>
      <c r="BE156" s="352"/>
      <c r="BF156" s="352"/>
      <c r="BG156" s="352"/>
      <c r="BH156" s="352"/>
      <c r="BI156" s="352"/>
      <c r="BJ156" s="352"/>
      <c r="BK156" s="352"/>
      <c r="BL156" s="352"/>
      <c r="BM156" s="352"/>
      <c r="BN156" s="352"/>
      <c r="BO156" s="352"/>
      <c r="BP156" s="352"/>
      <c r="BQ156" s="352"/>
      <c r="BR156" s="352"/>
      <c r="BS156" s="352"/>
      <c r="BT156" s="352"/>
      <c r="BU156" s="352"/>
      <c r="BV156" s="352"/>
      <c r="BW156" s="352"/>
      <c r="BX156" s="352"/>
      <c r="BY156" s="352"/>
      <c r="BZ156" s="352"/>
      <c r="CA156" s="352"/>
      <c r="CB156" s="352"/>
      <c r="CC156" s="352"/>
      <c r="CD156" s="352"/>
      <c r="CE156" s="352"/>
      <c r="CF156" s="352"/>
      <c r="CG156" s="352"/>
      <c r="CH156" s="353"/>
      <c r="CI156" s="330"/>
      <c r="CJ156" s="354"/>
      <c r="CK156" s="355"/>
      <c r="CL156" s="330"/>
      <c r="CM156" s="362"/>
      <c r="CN156" s="368"/>
      <c r="CO156" s="567"/>
      <c r="CP156" s="276"/>
    </row>
    <row r="157" spans="2:100" s="305" customFormat="1" outlineLevel="1">
      <c r="B157" s="357" t="s">
        <v>13</v>
      </c>
      <c r="C157" s="357"/>
      <c r="D157" s="358"/>
      <c r="E157" s="359" t="s">
        <v>9</v>
      </c>
      <c r="F157" s="360"/>
      <c r="G157" s="360"/>
      <c r="H157" s="360"/>
      <c r="I157" s="360"/>
      <c r="J157" s="360"/>
      <c r="K157" s="360"/>
      <c r="L157" s="360"/>
      <c r="M157" s="360"/>
      <c r="N157" s="360"/>
      <c r="O157" s="360"/>
      <c r="P157" s="360"/>
      <c r="Q157" s="360"/>
      <c r="R157" s="360"/>
      <c r="S157" s="360"/>
      <c r="T157" s="360"/>
      <c r="U157" s="360"/>
      <c r="V157" s="360"/>
      <c r="W157" s="360"/>
      <c r="X157" s="360"/>
      <c r="Y157" s="360"/>
      <c r="Z157" s="360"/>
      <c r="AA157" s="360"/>
      <c r="AB157" s="360"/>
      <c r="AC157" s="360"/>
      <c r="AD157" s="360"/>
      <c r="AE157" s="360"/>
      <c r="AF157" s="360"/>
      <c r="AG157" s="360"/>
      <c r="AH157" s="360"/>
      <c r="AI157" s="360"/>
      <c r="AJ157" s="360"/>
      <c r="AK157" s="360"/>
      <c r="AL157" s="360"/>
      <c r="AM157" s="360"/>
      <c r="AN157" s="360"/>
      <c r="AO157" s="360"/>
      <c r="AP157" s="360"/>
      <c r="AQ157" s="360"/>
      <c r="AR157" s="360"/>
      <c r="AS157" s="360"/>
      <c r="AT157" s="360"/>
      <c r="AU157" s="360"/>
      <c r="AV157" s="360"/>
      <c r="AW157" s="360"/>
      <c r="AX157" s="360"/>
      <c r="AY157" s="360"/>
      <c r="AZ157" s="360"/>
      <c r="BA157" s="360"/>
      <c r="BB157" s="360"/>
      <c r="BC157" s="360"/>
      <c r="BD157" s="360"/>
      <c r="BE157" s="360"/>
      <c r="BF157" s="360"/>
      <c r="BG157" s="360"/>
      <c r="BH157" s="360"/>
      <c r="BI157" s="360"/>
      <c r="BJ157" s="360"/>
      <c r="BK157" s="360"/>
      <c r="BL157" s="360"/>
      <c r="BM157" s="360"/>
      <c r="BN157" s="360"/>
      <c r="BO157" s="360"/>
      <c r="BP157" s="360"/>
      <c r="BQ157" s="360"/>
      <c r="BR157" s="360"/>
      <c r="BS157" s="360"/>
      <c r="BT157" s="360"/>
      <c r="BU157" s="360"/>
      <c r="BV157" s="360"/>
      <c r="BW157" s="360"/>
      <c r="BX157" s="360"/>
      <c r="BY157" s="360"/>
      <c r="BZ157" s="360"/>
      <c r="CA157" s="360"/>
      <c r="CB157" s="360"/>
      <c r="CC157" s="360"/>
      <c r="CD157" s="360"/>
      <c r="CE157" s="360"/>
      <c r="CF157" s="360"/>
      <c r="CG157" s="360"/>
      <c r="CH157" s="353"/>
      <c r="CI157" s="330"/>
      <c r="CJ157" s="360">
        <f>SUM(F157:CI157)</f>
        <v>0</v>
      </c>
      <c r="CK157" s="355"/>
      <c r="CL157" s="369"/>
      <c r="CM157" s="362">
        <f>SUM(CK157*CL157)+CK157</f>
        <v>0</v>
      </c>
      <c r="CN157" s="363">
        <f t="shared" si="105"/>
        <v>0</v>
      </c>
      <c r="CO157" s="564"/>
      <c r="CP157" s="276"/>
      <c r="CS157" s="332">
        <f t="shared" ref="CS157" si="150">CN157</f>
        <v>0</v>
      </c>
      <c r="CT157" s="305">
        <f t="shared" ref="CT157" si="151">CJ157</f>
        <v>0</v>
      </c>
    </row>
    <row r="158" spans="2:100" s="305" customFormat="1" outlineLevel="1">
      <c r="B158" s="357" t="s">
        <v>14</v>
      </c>
      <c r="C158" s="357"/>
      <c r="D158" s="358" t="s">
        <v>16</v>
      </c>
      <c r="E158" s="359" t="s">
        <v>8</v>
      </c>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4"/>
      <c r="AB158" s="364"/>
      <c r="AC158" s="364"/>
      <c r="AD158" s="364"/>
      <c r="AE158" s="364"/>
      <c r="AF158" s="364"/>
      <c r="AG158" s="364"/>
      <c r="AH158" s="364"/>
      <c r="AI158" s="364"/>
      <c r="AJ158" s="364"/>
      <c r="AK158" s="364"/>
      <c r="AL158" s="364"/>
      <c r="AM158" s="364"/>
      <c r="AN158" s="364"/>
      <c r="AO158" s="364"/>
      <c r="AP158" s="364"/>
      <c r="AQ158" s="364"/>
      <c r="AR158" s="364"/>
      <c r="AS158" s="364"/>
      <c r="AT158" s="364"/>
      <c r="AU158" s="364"/>
      <c r="AV158" s="364"/>
      <c r="AW158" s="364"/>
      <c r="AX158" s="364"/>
      <c r="AY158" s="364"/>
      <c r="AZ158" s="364"/>
      <c r="BA158" s="364"/>
      <c r="BB158" s="364"/>
      <c r="BC158" s="364"/>
      <c r="BD158" s="364"/>
      <c r="BE158" s="364"/>
      <c r="BF158" s="364"/>
      <c r="BG158" s="364"/>
      <c r="BH158" s="364"/>
      <c r="BI158" s="364"/>
      <c r="BJ158" s="364"/>
      <c r="BK158" s="364"/>
      <c r="BL158" s="364"/>
      <c r="BM158" s="364"/>
      <c r="BN158" s="364"/>
      <c r="BO158" s="364"/>
      <c r="BP158" s="364"/>
      <c r="BQ158" s="364"/>
      <c r="BR158" s="364"/>
      <c r="BS158" s="364"/>
      <c r="BT158" s="364"/>
      <c r="BU158" s="364"/>
      <c r="BV158" s="364"/>
      <c r="BW158" s="364"/>
      <c r="BX158" s="364"/>
      <c r="BY158" s="364"/>
      <c r="BZ158" s="364"/>
      <c r="CA158" s="364"/>
      <c r="CB158" s="364"/>
      <c r="CC158" s="364"/>
      <c r="CD158" s="364"/>
      <c r="CE158" s="364"/>
      <c r="CF158" s="364"/>
      <c r="CG158" s="364"/>
      <c r="CH158" s="353"/>
      <c r="CI158" s="330"/>
      <c r="CJ158" s="364">
        <f>SUM(F158:CI158)</f>
        <v>0</v>
      </c>
      <c r="CK158" s="355"/>
      <c r="CL158" s="369"/>
      <c r="CM158" s="362">
        <f t="shared" ref="CM158:CM159" si="152">SUM(CK158*CL158)+CK158</f>
        <v>0</v>
      </c>
      <c r="CN158" s="365">
        <f t="shared" si="105"/>
        <v>0</v>
      </c>
      <c r="CO158" s="565"/>
      <c r="CP158" s="276"/>
      <c r="CQ158" s="332">
        <f t="shared" si="116"/>
        <v>0</v>
      </c>
      <c r="CR158" s="332"/>
      <c r="CS158" s="332"/>
      <c r="CU158" s="305">
        <f t="shared" ref="CU158" si="153">CJ158</f>
        <v>0</v>
      </c>
    </row>
    <row r="159" spans="2:100" s="305" customFormat="1" outlineLevel="1">
      <c r="B159" s="370"/>
      <c r="C159" s="370"/>
      <c r="D159" s="330"/>
      <c r="E159" s="359"/>
      <c r="F159" s="354"/>
      <c r="G159" s="354"/>
      <c r="H159" s="354"/>
      <c r="I159" s="354"/>
      <c r="J159" s="354"/>
      <c r="K159" s="354"/>
      <c r="L159" s="354"/>
      <c r="M159" s="354"/>
      <c r="N159" s="354"/>
      <c r="O159" s="354"/>
      <c r="P159" s="354"/>
      <c r="Q159" s="354"/>
      <c r="R159" s="354"/>
      <c r="S159" s="354"/>
      <c r="T159" s="354"/>
      <c r="U159" s="354"/>
      <c r="V159" s="354"/>
      <c r="W159" s="354"/>
      <c r="X159" s="354"/>
      <c r="Y159" s="354"/>
      <c r="Z159" s="354"/>
      <c r="AA159" s="354"/>
      <c r="AB159" s="354"/>
      <c r="AC159" s="354"/>
      <c r="AD159" s="354"/>
      <c r="AE159" s="354"/>
      <c r="AF159" s="354"/>
      <c r="AG159" s="354"/>
      <c r="AH159" s="354"/>
      <c r="AI159" s="354"/>
      <c r="AJ159" s="354"/>
      <c r="AK159" s="354"/>
      <c r="AL159" s="354"/>
      <c r="AM159" s="354"/>
      <c r="AN159" s="354"/>
      <c r="AO159" s="354"/>
      <c r="AP159" s="354"/>
      <c r="AQ159" s="354"/>
      <c r="AR159" s="354"/>
      <c r="AS159" s="354"/>
      <c r="AT159" s="354"/>
      <c r="AU159" s="354"/>
      <c r="AV159" s="354"/>
      <c r="AW159" s="354"/>
      <c r="AX159" s="354"/>
      <c r="AY159" s="354"/>
      <c r="AZ159" s="354"/>
      <c r="BA159" s="354"/>
      <c r="BB159" s="354"/>
      <c r="BC159" s="354"/>
      <c r="BD159" s="354"/>
      <c r="BE159" s="354"/>
      <c r="BF159" s="354"/>
      <c r="BG159" s="354"/>
      <c r="BH159" s="354"/>
      <c r="BI159" s="354"/>
      <c r="BJ159" s="354"/>
      <c r="BK159" s="354"/>
      <c r="BL159" s="354"/>
      <c r="BM159" s="354"/>
      <c r="BN159" s="354"/>
      <c r="BO159" s="354"/>
      <c r="BP159" s="354"/>
      <c r="BQ159" s="354"/>
      <c r="BR159" s="354"/>
      <c r="BS159" s="354"/>
      <c r="BT159" s="354"/>
      <c r="BU159" s="354"/>
      <c r="BV159" s="354"/>
      <c r="BW159" s="354"/>
      <c r="BX159" s="354"/>
      <c r="BY159" s="354"/>
      <c r="BZ159" s="354"/>
      <c r="CA159" s="354"/>
      <c r="CB159" s="354"/>
      <c r="CC159" s="354"/>
      <c r="CD159" s="354"/>
      <c r="CE159" s="354"/>
      <c r="CF159" s="354"/>
      <c r="CG159" s="354"/>
      <c r="CH159" s="353"/>
      <c r="CI159" s="330"/>
      <c r="CJ159" s="366">
        <f>SUM(F159:CI159)</f>
        <v>0</v>
      </c>
      <c r="CK159" s="355"/>
      <c r="CL159" s="369"/>
      <c r="CM159" s="362">
        <f t="shared" si="152"/>
        <v>0</v>
      </c>
      <c r="CN159" s="367">
        <f t="shared" si="105"/>
        <v>0</v>
      </c>
      <c r="CO159" s="566"/>
      <c r="CP159" s="276"/>
      <c r="CR159" s="332">
        <f t="shared" ref="CR159" si="154">CN159</f>
        <v>0</v>
      </c>
      <c r="CS159" s="332"/>
      <c r="CV159" s="305">
        <f t="shared" ref="CV159" si="155">CJ159</f>
        <v>0</v>
      </c>
    </row>
    <row r="160" spans="2:100" s="305" customFormat="1" ht="15.75" outlineLevel="1">
      <c r="B160" s="349" t="s">
        <v>56</v>
      </c>
      <c r="C160" s="349"/>
      <c r="D160" s="350"/>
      <c r="E160" s="351"/>
      <c r="F160" s="352"/>
      <c r="G160" s="352"/>
      <c r="H160" s="352"/>
      <c r="I160" s="352"/>
      <c r="J160" s="352"/>
      <c r="K160" s="352"/>
      <c r="L160" s="352"/>
      <c r="M160" s="352"/>
      <c r="N160" s="352"/>
      <c r="O160" s="352"/>
      <c r="P160" s="352"/>
      <c r="Q160" s="352"/>
      <c r="R160" s="352"/>
      <c r="S160" s="352"/>
      <c r="T160" s="352"/>
      <c r="U160" s="352"/>
      <c r="V160" s="352"/>
      <c r="W160" s="352"/>
      <c r="X160" s="352"/>
      <c r="Y160" s="352"/>
      <c r="Z160" s="352"/>
      <c r="AA160" s="352"/>
      <c r="AB160" s="352"/>
      <c r="AC160" s="352"/>
      <c r="AD160" s="352"/>
      <c r="AE160" s="352"/>
      <c r="AF160" s="352"/>
      <c r="AG160" s="352"/>
      <c r="AH160" s="352"/>
      <c r="AI160" s="352"/>
      <c r="AJ160" s="352"/>
      <c r="AK160" s="352"/>
      <c r="AL160" s="352"/>
      <c r="AM160" s="352"/>
      <c r="AN160" s="352"/>
      <c r="AO160" s="352"/>
      <c r="AP160" s="352"/>
      <c r="AQ160" s="352"/>
      <c r="AR160" s="352"/>
      <c r="AS160" s="352"/>
      <c r="AT160" s="352"/>
      <c r="AU160" s="352"/>
      <c r="AV160" s="352"/>
      <c r="AW160" s="352"/>
      <c r="AX160" s="352"/>
      <c r="AY160" s="352"/>
      <c r="AZ160" s="352"/>
      <c r="BA160" s="352"/>
      <c r="BB160" s="352"/>
      <c r="BC160" s="352"/>
      <c r="BD160" s="352"/>
      <c r="BE160" s="352"/>
      <c r="BF160" s="352"/>
      <c r="BG160" s="352"/>
      <c r="BH160" s="352"/>
      <c r="BI160" s="352"/>
      <c r="BJ160" s="352"/>
      <c r="BK160" s="352"/>
      <c r="BL160" s="352"/>
      <c r="BM160" s="352"/>
      <c r="BN160" s="352"/>
      <c r="BO160" s="352"/>
      <c r="BP160" s="352"/>
      <c r="BQ160" s="352"/>
      <c r="BR160" s="352"/>
      <c r="BS160" s="352"/>
      <c r="BT160" s="352"/>
      <c r="BU160" s="352"/>
      <c r="BV160" s="352"/>
      <c r="BW160" s="352"/>
      <c r="BX160" s="352"/>
      <c r="BY160" s="352"/>
      <c r="BZ160" s="352"/>
      <c r="CA160" s="352"/>
      <c r="CB160" s="352"/>
      <c r="CC160" s="352"/>
      <c r="CD160" s="352"/>
      <c r="CE160" s="352"/>
      <c r="CF160" s="352"/>
      <c r="CG160" s="352"/>
      <c r="CH160" s="353"/>
      <c r="CI160" s="330"/>
      <c r="CJ160" s="354"/>
      <c r="CK160" s="355"/>
      <c r="CL160" s="330"/>
      <c r="CM160" s="362"/>
      <c r="CN160" s="368"/>
      <c r="CO160" s="567"/>
      <c r="CP160" s="276"/>
    </row>
    <row r="161" spans="2:100" s="305" customFormat="1" outlineLevel="1">
      <c r="B161" s="357" t="s">
        <v>13</v>
      </c>
      <c r="C161" s="357"/>
      <c r="D161" s="358"/>
      <c r="E161" s="359" t="s">
        <v>9</v>
      </c>
      <c r="F161" s="360"/>
      <c r="G161" s="360"/>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0"/>
      <c r="AE161" s="360"/>
      <c r="AF161" s="360"/>
      <c r="AG161" s="360"/>
      <c r="AH161" s="360"/>
      <c r="AI161" s="360"/>
      <c r="AJ161" s="360"/>
      <c r="AK161" s="360"/>
      <c r="AL161" s="360"/>
      <c r="AM161" s="360"/>
      <c r="AN161" s="360"/>
      <c r="AO161" s="360"/>
      <c r="AP161" s="360"/>
      <c r="AQ161" s="360"/>
      <c r="AR161" s="360"/>
      <c r="AS161" s="360"/>
      <c r="AT161" s="360"/>
      <c r="AU161" s="360"/>
      <c r="AV161" s="360"/>
      <c r="AW161" s="360"/>
      <c r="AX161" s="360"/>
      <c r="AY161" s="360"/>
      <c r="AZ161" s="360"/>
      <c r="BA161" s="360"/>
      <c r="BB161" s="360"/>
      <c r="BC161" s="360"/>
      <c r="BD161" s="360"/>
      <c r="BE161" s="360"/>
      <c r="BF161" s="360"/>
      <c r="BG161" s="360"/>
      <c r="BH161" s="360"/>
      <c r="BI161" s="360"/>
      <c r="BJ161" s="360"/>
      <c r="BK161" s="360"/>
      <c r="BL161" s="360"/>
      <c r="BM161" s="360"/>
      <c r="BN161" s="360"/>
      <c r="BO161" s="360"/>
      <c r="BP161" s="360"/>
      <c r="BQ161" s="360"/>
      <c r="BR161" s="360"/>
      <c r="BS161" s="360"/>
      <c r="BT161" s="360"/>
      <c r="BU161" s="360"/>
      <c r="BV161" s="360"/>
      <c r="BW161" s="360"/>
      <c r="BX161" s="360"/>
      <c r="BY161" s="360"/>
      <c r="BZ161" s="360"/>
      <c r="CA161" s="360"/>
      <c r="CB161" s="360"/>
      <c r="CC161" s="360"/>
      <c r="CD161" s="360"/>
      <c r="CE161" s="360"/>
      <c r="CF161" s="360"/>
      <c r="CG161" s="360"/>
      <c r="CH161" s="353"/>
      <c r="CI161" s="330"/>
      <c r="CJ161" s="360">
        <f>SUM(F161:CI161)</f>
        <v>0</v>
      </c>
      <c r="CK161" s="355"/>
      <c r="CL161" s="369"/>
      <c r="CM161" s="362">
        <f>SUM(CK161*CL161)+CK161</f>
        <v>0</v>
      </c>
      <c r="CN161" s="363">
        <f t="shared" si="105"/>
        <v>0</v>
      </c>
      <c r="CO161" s="564"/>
      <c r="CP161" s="276"/>
      <c r="CS161" s="332">
        <f t="shared" ref="CS161" si="156">CN161</f>
        <v>0</v>
      </c>
      <c r="CT161" s="305">
        <f t="shared" ref="CT161" si="157">CJ161</f>
        <v>0</v>
      </c>
    </row>
    <row r="162" spans="2:100" s="305" customFormat="1" outlineLevel="1">
      <c r="B162" s="357" t="s">
        <v>14</v>
      </c>
      <c r="C162" s="357"/>
      <c r="D162" s="358" t="s">
        <v>16</v>
      </c>
      <c r="E162" s="359" t="s">
        <v>8</v>
      </c>
      <c r="F162" s="364"/>
      <c r="G162" s="364"/>
      <c r="H162" s="364"/>
      <c r="I162" s="364"/>
      <c r="J162" s="364"/>
      <c r="K162" s="364"/>
      <c r="L162" s="364"/>
      <c r="M162" s="364"/>
      <c r="N162" s="364"/>
      <c r="O162" s="364"/>
      <c r="P162" s="364"/>
      <c r="Q162" s="364"/>
      <c r="R162" s="364"/>
      <c r="S162" s="364"/>
      <c r="T162" s="364"/>
      <c r="U162" s="364"/>
      <c r="V162" s="364"/>
      <c r="W162" s="364"/>
      <c r="X162" s="364"/>
      <c r="Y162" s="364"/>
      <c r="Z162" s="364"/>
      <c r="AA162" s="364"/>
      <c r="AB162" s="364"/>
      <c r="AC162" s="364"/>
      <c r="AD162" s="364"/>
      <c r="AE162" s="364"/>
      <c r="AF162" s="364"/>
      <c r="AG162" s="364"/>
      <c r="AH162" s="364"/>
      <c r="AI162" s="364"/>
      <c r="AJ162" s="364"/>
      <c r="AK162" s="364"/>
      <c r="AL162" s="364"/>
      <c r="AM162" s="364"/>
      <c r="AN162" s="364"/>
      <c r="AO162" s="364"/>
      <c r="AP162" s="364"/>
      <c r="AQ162" s="364"/>
      <c r="AR162" s="364"/>
      <c r="AS162" s="364"/>
      <c r="AT162" s="364"/>
      <c r="AU162" s="364"/>
      <c r="AV162" s="364"/>
      <c r="AW162" s="364"/>
      <c r="AX162" s="364"/>
      <c r="AY162" s="364"/>
      <c r="AZ162" s="364"/>
      <c r="BA162" s="364"/>
      <c r="BB162" s="364"/>
      <c r="BC162" s="364"/>
      <c r="BD162" s="364"/>
      <c r="BE162" s="364"/>
      <c r="BF162" s="364"/>
      <c r="BG162" s="364"/>
      <c r="BH162" s="364"/>
      <c r="BI162" s="364"/>
      <c r="BJ162" s="364"/>
      <c r="BK162" s="364"/>
      <c r="BL162" s="364"/>
      <c r="BM162" s="364"/>
      <c r="BN162" s="364"/>
      <c r="BO162" s="364"/>
      <c r="BP162" s="364"/>
      <c r="BQ162" s="364"/>
      <c r="BR162" s="364"/>
      <c r="BS162" s="364"/>
      <c r="BT162" s="364"/>
      <c r="BU162" s="364"/>
      <c r="BV162" s="364"/>
      <c r="BW162" s="364"/>
      <c r="BX162" s="364"/>
      <c r="BY162" s="364"/>
      <c r="BZ162" s="364"/>
      <c r="CA162" s="364"/>
      <c r="CB162" s="364"/>
      <c r="CC162" s="364"/>
      <c r="CD162" s="364"/>
      <c r="CE162" s="364"/>
      <c r="CF162" s="364"/>
      <c r="CG162" s="364"/>
      <c r="CH162" s="353"/>
      <c r="CI162" s="330"/>
      <c r="CJ162" s="364">
        <f>SUM(F162:CI162)</f>
        <v>0</v>
      </c>
      <c r="CK162" s="355"/>
      <c r="CL162" s="369"/>
      <c r="CM162" s="362">
        <f t="shared" ref="CM162:CM163" si="158">SUM(CK162*CL162)+CK162</f>
        <v>0</v>
      </c>
      <c r="CN162" s="365">
        <f t="shared" si="105"/>
        <v>0</v>
      </c>
      <c r="CO162" s="565"/>
      <c r="CP162" s="276"/>
      <c r="CQ162" s="332">
        <f t="shared" si="116"/>
        <v>0</v>
      </c>
      <c r="CR162" s="332"/>
      <c r="CS162" s="332"/>
      <c r="CU162" s="305">
        <f t="shared" ref="CU162" si="159">CJ162</f>
        <v>0</v>
      </c>
    </row>
    <row r="163" spans="2:100" s="305" customFormat="1" outlineLevel="1">
      <c r="B163" s="370"/>
      <c r="C163" s="370"/>
      <c r="D163" s="330"/>
      <c r="E163" s="359"/>
      <c r="F163" s="354"/>
      <c r="G163" s="354"/>
      <c r="H163" s="354"/>
      <c r="I163" s="354"/>
      <c r="J163" s="354"/>
      <c r="K163" s="354"/>
      <c r="L163" s="354"/>
      <c r="M163" s="354"/>
      <c r="N163" s="354"/>
      <c r="O163" s="354"/>
      <c r="P163" s="354"/>
      <c r="Q163" s="354"/>
      <c r="R163" s="354"/>
      <c r="S163" s="354"/>
      <c r="T163" s="354"/>
      <c r="U163" s="354"/>
      <c r="V163" s="354"/>
      <c r="W163" s="354"/>
      <c r="X163" s="354"/>
      <c r="Y163" s="354"/>
      <c r="Z163" s="354"/>
      <c r="AA163" s="354"/>
      <c r="AB163" s="354"/>
      <c r="AC163" s="354"/>
      <c r="AD163" s="354"/>
      <c r="AE163" s="354"/>
      <c r="AF163" s="354"/>
      <c r="AG163" s="354"/>
      <c r="AH163" s="354"/>
      <c r="AI163" s="354"/>
      <c r="AJ163" s="354"/>
      <c r="AK163" s="354"/>
      <c r="AL163" s="354"/>
      <c r="AM163" s="354"/>
      <c r="AN163" s="354"/>
      <c r="AO163" s="354"/>
      <c r="AP163" s="354"/>
      <c r="AQ163" s="354"/>
      <c r="AR163" s="354"/>
      <c r="AS163" s="354"/>
      <c r="AT163" s="354"/>
      <c r="AU163" s="354"/>
      <c r="AV163" s="354"/>
      <c r="AW163" s="354"/>
      <c r="AX163" s="354"/>
      <c r="AY163" s="354"/>
      <c r="AZ163" s="354"/>
      <c r="BA163" s="354"/>
      <c r="BB163" s="354"/>
      <c r="BC163" s="354"/>
      <c r="BD163" s="354"/>
      <c r="BE163" s="354"/>
      <c r="BF163" s="354"/>
      <c r="BG163" s="354"/>
      <c r="BH163" s="354"/>
      <c r="BI163" s="354"/>
      <c r="BJ163" s="354"/>
      <c r="BK163" s="354"/>
      <c r="BL163" s="354"/>
      <c r="BM163" s="354"/>
      <c r="BN163" s="354"/>
      <c r="BO163" s="354"/>
      <c r="BP163" s="354"/>
      <c r="BQ163" s="354"/>
      <c r="BR163" s="354"/>
      <c r="BS163" s="354"/>
      <c r="BT163" s="354"/>
      <c r="BU163" s="354"/>
      <c r="BV163" s="354"/>
      <c r="BW163" s="354"/>
      <c r="BX163" s="354"/>
      <c r="BY163" s="354"/>
      <c r="BZ163" s="354"/>
      <c r="CA163" s="354"/>
      <c r="CB163" s="354"/>
      <c r="CC163" s="354"/>
      <c r="CD163" s="354"/>
      <c r="CE163" s="354"/>
      <c r="CF163" s="354"/>
      <c r="CG163" s="354"/>
      <c r="CH163" s="353"/>
      <c r="CI163" s="330"/>
      <c r="CJ163" s="366">
        <f>SUM(F163:CI163)</f>
        <v>0</v>
      </c>
      <c r="CK163" s="355"/>
      <c r="CL163" s="369"/>
      <c r="CM163" s="362">
        <f t="shared" si="158"/>
        <v>0</v>
      </c>
      <c r="CN163" s="367">
        <f t="shared" si="105"/>
        <v>0</v>
      </c>
      <c r="CO163" s="566"/>
      <c r="CP163" s="276"/>
      <c r="CR163" s="332">
        <f t="shared" ref="CR163" si="160">CN163</f>
        <v>0</v>
      </c>
      <c r="CS163" s="332"/>
      <c r="CV163" s="305">
        <f t="shared" ref="CV163" si="161">CJ163</f>
        <v>0</v>
      </c>
    </row>
    <row r="164" spans="2:100" s="305" customFormat="1" ht="15.75" outlineLevel="1">
      <c r="B164" s="349" t="s">
        <v>56</v>
      </c>
      <c r="C164" s="349"/>
      <c r="D164" s="350"/>
      <c r="E164" s="351"/>
      <c r="F164" s="352"/>
      <c r="G164" s="352"/>
      <c r="H164" s="352"/>
      <c r="I164" s="352"/>
      <c r="J164" s="352"/>
      <c r="K164" s="352"/>
      <c r="L164" s="352"/>
      <c r="M164" s="352"/>
      <c r="N164" s="352"/>
      <c r="O164" s="352"/>
      <c r="P164" s="352"/>
      <c r="Q164" s="352"/>
      <c r="R164" s="352"/>
      <c r="S164" s="352"/>
      <c r="T164" s="352"/>
      <c r="U164" s="352"/>
      <c r="V164" s="352"/>
      <c r="W164" s="352"/>
      <c r="X164" s="352"/>
      <c r="Y164" s="352"/>
      <c r="Z164" s="352"/>
      <c r="AA164" s="352"/>
      <c r="AB164" s="352"/>
      <c r="AC164" s="352"/>
      <c r="AD164" s="352"/>
      <c r="AE164" s="352"/>
      <c r="AF164" s="352"/>
      <c r="AG164" s="352"/>
      <c r="AH164" s="352"/>
      <c r="AI164" s="352"/>
      <c r="AJ164" s="352"/>
      <c r="AK164" s="352"/>
      <c r="AL164" s="352"/>
      <c r="AM164" s="352"/>
      <c r="AN164" s="352"/>
      <c r="AO164" s="352"/>
      <c r="AP164" s="352"/>
      <c r="AQ164" s="352"/>
      <c r="AR164" s="352"/>
      <c r="AS164" s="352"/>
      <c r="AT164" s="352"/>
      <c r="AU164" s="352"/>
      <c r="AV164" s="352"/>
      <c r="AW164" s="352"/>
      <c r="AX164" s="352"/>
      <c r="AY164" s="352"/>
      <c r="AZ164" s="352"/>
      <c r="BA164" s="352"/>
      <c r="BB164" s="352"/>
      <c r="BC164" s="352"/>
      <c r="BD164" s="352"/>
      <c r="BE164" s="352"/>
      <c r="BF164" s="352"/>
      <c r="BG164" s="352"/>
      <c r="BH164" s="352"/>
      <c r="BI164" s="352"/>
      <c r="BJ164" s="352"/>
      <c r="BK164" s="352"/>
      <c r="BL164" s="352"/>
      <c r="BM164" s="352"/>
      <c r="BN164" s="352"/>
      <c r="BO164" s="352"/>
      <c r="BP164" s="352"/>
      <c r="BQ164" s="352"/>
      <c r="BR164" s="352"/>
      <c r="BS164" s="352"/>
      <c r="BT164" s="352"/>
      <c r="BU164" s="352"/>
      <c r="BV164" s="352"/>
      <c r="BW164" s="352"/>
      <c r="BX164" s="352"/>
      <c r="BY164" s="352"/>
      <c r="BZ164" s="352"/>
      <c r="CA164" s="352"/>
      <c r="CB164" s="352"/>
      <c r="CC164" s="352"/>
      <c r="CD164" s="352"/>
      <c r="CE164" s="352"/>
      <c r="CF164" s="352"/>
      <c r="CG164" s="352"/>
      <c r="CH164" s="353"/>
      <c r="CI164" s="330"/>
      <c r="CJ164" s="354"/>
      <c r="CK164" s="355"/>
      <c r="CL164" s="330"/>
      <c r="CM164" s="362"/>
      <c r="CN164" s="368"/>
      <c r="CO164" s="567"/>
      <c r="CP164" s="276"/>
    </row>
    <row r="165" spans="2:100" s="305" customFormat="1" outlineLevel="1">
      <c r="B165" s="357" t="s">
        <v>13</v>
      </c>
      <c r="C165" s="357"/>
      <c r="D165" s="358"/>
      <c r="E165" s="359" t="s">
        <v>9</v>
      </c>
      <c r="F165" s="360"/>
      <c r="G165" s="360"/>
      <c r="H165" s="360"/>
      <c r="I165" s="360"/>
      <c r="J165" s="360"/>
      <c r="K165" s="360"/>
      <c r="L165" s="360"/>
      <c r="M165" s="360"/>
      <c r="N165" s="360"/>
      <c r="O165" s="360"/>
      <c r="P165" s="360"/>
      <c r="Q165" s="360"/>
      <c r="R165" s="360"/>
      <c r="S165" s="360"/>
      <c r="T165" s="360"/>
      <c r="U165" s="360"/>
      <c r="V165" s="360"/>
      <c r="W165" s="360"/>
      <c r="X165" s="360"/>
      <c r="Y165" s="360"/>
      <c r="Z165" s="360"/>
      <c r="AA165" s="360"/>
      <c r="AB165" s="360"/>
      <c r="AC165" s="360"/>
      <c r="AD165" s="360"/>
      <c r="AE165" s="360"/>
      <c r="AF165" s="360"/>
      <c r="AG165" s="360"/>
      <c r="AH165" s="360"/>
      <c r="AI165" s="360"/>
      <c r="AJ165" s="360"/>
      <c r="AK165" s="360"/>
      <c r="AL165" s="360"/>
      <c r="AM165" s="360"/>
      <c r="AN165" s="360"/>
      <c r="AO165" s="360"/>
      <c r="AP165" s="360"/>
      <c r="AQ165" s="360"/>
      <c r="AR165" s="360"/>
      <c r="AS165" s="360"/>
      <c r="AT165" s="360"/>
      <c r="AU165" s="360"/>
      <c r="AV165" s="360"/>
      <c r="AW165" s="360"/>
      <c r="AX165" s="360"/>
      <c r="AY165" s="360"/>
      <c r="AZ165" s="360"/>
      <c r="BA165" s="360"/>
      <c r="BB165" s="360"/>
      <c r="BC165" s="360"/>
      <c r="BD165" s="360"/>
      <c r="BE165" s="360"/>
      <c r="BF165" s="360"/>
      <c r="BG165" s="360"/>
      <c r="BH165" s="360"/>
      <c r="BI165" s="360"/>
      <c r="BJ165" s="360"/>
      <c r="BK165" s="360"/>
      <c r="BL165" s="360"/>
      <c r="BM165" s="360"/>
      <c r="BN165" s="360"/>
      <c r="BO165" s="360"/>
      <c r="BP165" s="360"/>
      <c r="BQ165" s="360"/>
      <c r="BR165" s="360"/>
      <c r="BS165" s="360"/>
      <c r="BT165" s="360"/>
      <c r="BU165" s="360"/>
      <c r="BV165" s="360"/>
      <c r="BW165" s="360"/>
      <c r="BX165" s="360"/>
      <c r="BY165" s="360"/>
      <c r="BZ165" s="360"/>
      <c r="CA165" s="360"/>
      <c r="CB165" s="360"/>
      <c r="CC165" s="360"/>
      <c r="CD165" s="360"/>
      <c r="CE165" s="360"/>
      <c r="CF165" s="360"/>
      <c r="CG165" s="360"/>
      <c r="CH165" s="353"/>
      <c r="CI165" s="330"/>
      <c r="CJ165" s="360">
        <f>SUM(F165:CI165)</f>
        <v>0</v>
      </c>
      <c r="CK165" s="355"/>
      <c r="CL165" s="369"/>
      <c r="CM165" s="362">
        <f>SUM(CK165*CL165)+CK165</f>
        <v>0</v>
      </c>
      <c r="CN165" s="363">
        <f t="shared" si="105"/>
        <v>0</v>
      </c>
      <c r="CO165" s="564"/>
      <c r="CP165" s="276"/>
      <c r="CS165" s="332">
        <f t="shared" ref="CS165" si="162">CN165</f>
        <v>0</v>
      </c>
      <c r="CT165" s="305">
        <f t="shared" ref="CT165" si="163">CJ165</f>
        <v>0</v>
      </c>
    </row>
    <row r="166" spans="2:100" s="305" customFormat="1" outlineLevel="1">
      <c r="B166" s="357" t="s">
        <v>14</v>
      </c>
      <c r="C166" s="357"/>
      <c r="D166" s="358" t="s">
        <v>16</v>
      </c>
      <c r="E166" s="359" t="s">
        <v>8</v>
      </c>
      <c r="F166" s="364"/>
      <c r="G166" s="364"/>
      <c r="H166" s="364"/>
      <c r="I166" s="364"/>
      <c r="J166" s="364"/>
      <c r="K166" s="364"/>
      <c r="L166" s="364"/>
      <c r="M166" s="364"/>
      <c r="N166" s="364"/>
      <c r="O166" s="364"/>
      <c r="P166" s="364"/>
      <c r="Q166" s="364"/>
      <c r="R166" s="364"/>
      <c r="S166" s="364"/>
      <c r="T166" s="364"/>
      <c r="U166" s="364"/>
      <c r="V166" s="364"/>
      <c r="W166" s="364"/>
      <c r="X166" s="364"/>
      <c r="Y166" s="364"/>
      <c r="Z166" s="364"/>
      <c r="AA166" s="364"/>
      <c r="AB166" s="364"/>
      <c r="AC166" s="364"/>
      <c r="AD166" s="364"/>
      <c r="AE166" s="364"/>
      <c r="AF166" s="364"/>
      <c r="AG166" s="364"/>
      <c r="AH166" s="364"/>
      <c r="AI166" s="364"/>
      <c r="AJ166" s="364"/>
      <c r="AK166" s="364"/>
      <c r="AL166" s="364"/>
      <c r="AM166" s="364"/>
      <c r="AN166" s="364"/>
      <c r="AO166" s="364"/>
      <c r="AP166" s="364"/>
      <c r="AQ166" s="364"/>
      <c r="AR166" s="364"/>
      <c r="AS166" s="364"/>
      <c r="AT166" s="364"/>
      <c r="AU166" s="364"/>
      <c r="AV166" s="364"/>
      <c r="AW166" s="364"/>
      <c r="AX166" s="364"/>
      <c r="AY166" s="364"/>
      <c r="AZ166" s="364"/>
      <c r="BA166" s="364"/>
      <c r="BB166" s="364"/>
      <c r="BC166" s="364"/>
      <c r="BD166" s="364"/>
      <c r="BE166" s="364"/>
      <c r="BF166" s="364"/>
      <c r="BG166" s="364"/>
      <c r="BH166" s="364"/>
      <c r="BI166" s="364"/>
      <c r="BJ166" s="364"/>
      <c r="BK166" s="364"/>
      <c r="BL166" s="364"/>
      <c r="BM166" s="364"/>
      <c r="BN166" s="364"/>
      <c r="BO166" s="364"/>
      <c r="BP166" s="364"/>
      <c r="BQ166" s="364"/>
      <c r="BR166" s="364"/>
      <c r="BS166" s="364"/>
      <c r="BT166" s="364"/>
      <c r="BU166" s="364"/>
      <c r="BV166" s="364"/>
      <c r="BW166" s="364"/>
      <c r="BX166" s="364"/>
      <c r="BY166" s="364"/>
      <c r="BZ166" s="364"/>
      <c r="CA166" s="364"/>
      <c r="CB166" s="364"/>
      <c r="CC166" s="364"/>
      <c r="CD166" s="364"/>
      <c r="CE166" s="364"/>
      <c r="CF166" s="364"/>
      <c r="CG166" s="364"/>
      <c r="CH166" s="353"/>
      <c r="CI166" s="330"/>
      <c r="CJ166" s="364">
        <f>SUM(F166:CI166)</f>
        <v>0</v>
      </c>
      <c r="CK166" s="355"/>
      <c r="CL166" s="369"/>
      <c r="CM166" s="362">
        <f t="shared" ref="CM166:CM167" si="164">SUM(CK166*CL166)+CK166</f>
        <v>0</v>
      </c>
      <c r="CN166" s="365">
        <f t="shared" si="105"/>
        <v>0</v>
      </c>
      <c r="CO166" s="565"/>
      <c r="CP166" s="276"/>
      <c r="CQ166" s="332">
        <f t="shared" si="116"/>
        <v>0</v>
      </c>
      <c r="CR166" s="332"/>
      <c r="CS166" s="332"/>
      <c r="CU166" s="305">
        <f t="shared" ref="CU166" si="165">CJ166</f>
        <v>0</v>
      </c>
    </row>
    <row r="167" spans="2:100" s="305" customFormat="1" outlineLevel="1">
      <c r="B167" s="370"/>
      <c r="C167" s="370"/>
      <c r="D167" s="330"/>
      <c r="E167" s="359"/>
      <c r="F167" s="354"/>
      <c r="G167" s="354"/>
      <c r="H167" s="354"/>
      <c r="I167" s="354"/>
      <c r="J167" s="354"/>
      <c r="K167" s="354"/>
      <c r="L167" s="354"/>
      <c r="M167" s="354"/>
      <c r="N167" s="354"/>
      <c r="O167" s="354"/>
      <c r="P167" s="354"/>
      <c r="Q167" s="354"/>
      <c r="R167" s="354"/>
      <c r="S167" s="354"/>
      <c r="T167" s="354"/>
      <c r="U167" s="354"/>
      <c r="V167" s="354"/>
      <c r="W167" s="354"/>
      <c r="X167" s="354"/>
      <c r="Y167" s="354"/>
      <c r="Z167" s="354"/>
      <c r="AA167" s="354"/>
      <c r="AB167" s="354"/>
      <c r="AC167" s="354"/>
      <c r="AD167" s="354"/>
      <c r="AE167" s="354"/>
      <c r="AF167" s="354"/>
      <c r="AG167" s="354"/>
      <c r="AH167" s="354"/>
      <c r="AI167" s="354"/>
      <c r="AJ167" s="354"/>
      <c r="AK167" s="354"/>
      <c r="AL167" s="354"/>
      <c r="AM167" s="354"/>
      <c r="AN167" s="354"/>
      <c r="AO167" s="354"/>
      <c r="AP167" s="354"/>
      <c r="AQ167" s="354"/>
      <c r="AR167" s="354"/>
      <c r="AS167" s="354"/>
      <c r="AT167" s="354"/>
      <c r="AU167" s="354"/>
      <c r="AV167" s="354"/>
      <c r="AW167" s="354"/>
      <c r="AX167" s="354"/>
      <c r="AY167" s="354"/>
      <c r="AZ167" s="354"/>
      <c r="BA167" s="354"/>
      <c r="BB167" s="354"/>
      <c r="BC167" s="354"/>
      <c r="BD167" s="354"/>
      <c r="BE167" s="354"/>
      <c r="BF167" s="354"/>
      <c r="BG167" s="354"/>
      <c r="BH167" s="354"/>
      <c r="BI167" s="354"/>
      <c r="BJ167" s="354"/>
      <c r="BK167" s="354"/>
      <c r="BL167" s="354"/>
      <c r="BM167" s="354"/>
      <c r="BN167" s="354"/>
      <c r="BO167" s="354"/>
      <c r="BP167" s="354"/>
      <c r="BQ167" s="354"/>
      <c r="BR167" s="354"/>
      <c r="BS167" s="354"/>
      <c r="BT167" s="354"/>
      <c r="BU167" s="354"/>
      <c r="BV167" s="354"/>
      <c r="BW167" s="354"/>
      <c r="BX167" s="354"/>
      <c r="BY167" s="354"/>
      <c r="BZ167" s="354"/>
      <c r="CA167" s="354"/>
      <c r="CB167" s="354"/>
      <c r="CC167" s="354"/>
      <c r="CD167" s="354"/>
      <c r="CE167" s="354"/>
      <c r="CF167" s="354"/>
      <c r="CG167" s="354"/>
      <c r="CH167" s="353"/>
      <c r="CI167" s="330"/>
      <c r="CJ167" s="366">
        <f>SUM(F167:CI167)</f>
        <v>0</v>
      </c>
      <c r="CK167" s="355"/>
      <c r="CL167" s="369"/>
      <c r="CM167" s="362">
        <f t="shared" si="164"/>
        <v>0</v>
      </c>
      <c r="CN167" s="367">
        <f t="shared" si="105"/>
        <v>0</v>
      </c>
      <c r="CO167" s="566"/>
      <c r="CP167" s="276"/>
      <c r="CR167" s="332">
        <f t="shared" ref="CR167" si="166">CN167</f>
        <v>0</v>
      </c>
      <c r="CS167" s="332"/>
      <c r="CV167" s="305">
        <f t="shared" ref="CV167" si="167">CJ167</f>
        <v>0</v>
      </c>
    </row>
    <row r="168" spans="2:100" s="305" customFormat="1" ht="15.75" outlineLevel="1">
      <c r="B168" s="349" t="s">
        <v>56</v>
      </c>
      <c r="C168" s="349"/>
      <c r="D168" s="350"/>
      <c r="E168" s="351"/>
      <c r="F168" s="352"/>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352"/>
      <c r="AC168" s="352"/>
      <c r="AD168" s="352"/>
      <c r="AE168" s="352"/>
      <c r="AF168" s="352"/>
      <c r="AG168" s="352"/>
      <c r="AH168" s="352"/>
      <c r="AI168" s="352"/>
      <c r="AJ168" s="352"/>
      <c r="AK168" s="352"/>
      <c r="AL168" s="352"/>
      <c r="AM168" s="352"/>
      <c r="AN168" s="352"/>
      <c r="AO168" s="352"/>
      <c r="AP168" s="352"/>
      <c r="AQ168" s="352"/>
      <c r="AR168" s="352"/>
      <c r="AS168" s="352"/>
      <c r="AT168" s="352"/>
      <c r="AU168" s="352"/>
      <c r="AV168" s="352"/>
      <c r="AW168" s="352"/>
      <c r="AX168" s="352"/>
      <c r="AY168" s="352"/>
      <c r="AZ168" s="352"/>
      <c r="BA168" s="352"/>
      <c r="BB168" s="352"/>
      <c r="BC168" s="352"/>
      <c r="BD168" s="352"/>
      <c r="BE168" s="352"/>
      <c r="BF168" s="352"/>
      <c r="BG168" s="352"/>
      <c r="BH168" s="352"/>
      <c r="BI168" s="352"/>
      <c r="BJ168" s="352"/>
      <c r="BK168" s="352"/>
      <c r="BL168" s="352"/>
      <c r="BM168" s="352"/>
      <c r="BN168" s="352"/>
      <c r="BO168" s="352"/>
      <c r="BP168" s="352"/>
      <c r="BQ168" s="352"/>
      <c r="BR168" s="352"/>
      <c r="BS168" s="352"/>
      <c r="BT168" s="352"/>
      <c r="BU168" s="352"/>
      <c r="BV168" s="352"/>
      <c r="BW168" s="352"/>
      <c r="BX168" s="352"/>
      <c r="BY168" s="352"/>
      <c r="BZ168" s="352"/>
      <c r="CA168" s="352"/>
      <c r="CB168" s="352"/>
      <c r="CC168" s="352"/>
      <c r="CD168" s="352"/>
      <c r="CE168" s="352"/>
      <c r="CF168" s="352"/>
      <c r="CG168" s="352"/>
      <c r="CH168" s="353"/>
      <c r="CI168" s="330"/>
      <c r="CJ168" s="354"/>
      <c r="CK168" s="355"/>
      <c r="CL168" s="330"/>
      <c r="CM168" s="362"/>
      <c r="CN168" s="368"/>
      <c r="CO168" s="567"/>
      <c r="CP168" s="276"/>
    </row>
    <row r="169" spans="2:100" s="305" customFormat="1" outlineLevel="1">
      <c r="B169" s="357" t="s">
        <v>13</v>
      </c>
      <c r="C169" s="357"/>
      <c r="D169" s="358"/>
      <c r="E169" s="359" t="s">
        <v>9</v>
      </c>
      <c r="F169" s="360"/>
      <c r="G169" s="360"/>
      <c r="H169" s="360"/>
      <c r="I169" s="360"/>
      <c r="J169" s="360"/>
      <c r="K169" s="360"/>
      <c r="L169" s="360"/>
      <c r="M169" s="360"/>
      <c r="N169" s="360"/>
      <c r="O169" s="360"/>
      <c r="P169" s="360"/>
      <c r="Q169" s="360"/>
      <c r="R169" s="360"/>
      <c r="S169" s="360"/>
      <c r="T169" s="360"/>
      <c r="U169" s="360"/>
      <c r="V169" s="360"/>
      <c r="W169" s="360"/>
      <c r="X169" s="360"/>
      <c r="Y169" s="360"/>
      <c r="Z169" s="360"/>
      <c r="AA169" s="360"/>
      <c r="AB169" s="360"/>
      <c r="AC169" s="360"/>
      <c r="AD169" s="360"/>
      <c r="AE169" s="360"/>
      <c r="AF169" s="360"/>
      <c r="AG169" s="360"/>
      <c r="AH169" s="360"/>
      <c r="AI169" s="360"/>
      <c r="AJ169" s="360"/>
      <c r="AK169" s="360"/>
      <c r="AL169" s="360"/>
      <c r="AM169" s="360"/>
      <c r="AN169" s="360"/>
      <c r="AO169" s="360"/>
      <c r="AP169" s="360"/>
      <c r="AQ169" s="360"/>
      <c r="AR169" s="360"/>
      <c r="AS169" s="360"/>
      <c r="AT169" s="360"/>
      <c r="AU169" s="360"/>
      <c r="AV169" s="360"/>
      <c r="AW169" s="360"/>
      <c r="AX169" s="360"/>
      <c r="AY169" s="360"/>
      <c r="AZ169" s="360"/>
      <c r="BA169" s="360"/>
      <c r="BB169" s="360"/>
      <c r="BC169" s="360"/>
      <c r="BD169" s="360"/>
      <c r="BE169" s="360"/>
      <c r="BF169" s="360"/>
      <c r="BG169" s="360"/>
      <c r="BH169" s="360"/>
      <c r="BI169" s="360"/>
      <c r="BJ169" s="360"/>
      <c r="BK169" s="360"/>
      <c r="BL169" s="360"/>
      <c r="BM169" s="360"/>
      <c r="BN169" s="360"/>
      <c r="BO169" s="360"/>
      <c r="BP169" s="360"/>
      <c r="BQ169" s="360"/>
      <c r="BR169" s="360"/>
      <c r="BS169" s="360"/>
      <c r="BT169" s="360"/>
      <c r="BU169" s="360"/>
      <c r="BV169" s="360"/>
      <c r="BW169" s="360"/>
      <c r="BX169" s="360"/>
      <c r="BY169" s="360"/>
      <c r="BZ169" s="360"/>
      <c r="CA169" s="360"/>
      <c r="CB169" s="360"/>
      <c r="CC169" s="360"/>
      <c r="CD169" s="360"/>
      <c r="CE169" s="360"/>
      <c r="CF169" s="360"/>
      <c r="CG169" s="360"/>
      <c r="CH169" s="353"/>
      <c r="CI169" s="330"/>
      <c r="CJ169" s="360">
        <f>SUM(F169:CI169)</f>
        <v>0</v>
      </c>
      <c r="CK169" s="355"/>
      <c r="CL169" s="369"/>
      <c r="CM169" s="362">
        <f>SUM(CK169*CL169)+CK169</f>
        <v>0</v>
      </c>
      <c r="CN169" s="363">
        <f t="shared" si="105"/>
        <v>0</v>
      </c>
      <c r="CO169" s="564"/>
      <c r="CP169" s="276"/>
      <c r="CS169" s="332">
        <f t="shared" ref="CS169" si="168">CN169</f>
        <v>0</v>
      </c>
      <c r="CT169" s="305">
        <f t="shared" ref="CT169" si="169">CJ169</f>
        <v>0</v>
      </c>
    </row>
    <row r="170" spans="2:100" s="305" customFormat="1" outlineLevel="1">
      <c r="B170" s="357" t="s">
        <v>14</v>
      </c>
      <c r="C170" s="357"/>
      <c r="D170" s="358" t="s">
        <v>16</v>
      </c>
      <c r="E170" s="359" t="s">
        <v>8</v>
      </c>
      <c r="F170" s="364"/>
      <c r="G170" s="364"/>
      <c r="H170" s="364"/>
      <c r="I170" s="364"/>
      <c r="J170" s="364"/>
      <c r="K170" s="364"/>
      <c r="L170" s="364"/>
      <c r="M170" s="364"/>
      <c r="N170" s="364"/>
      <c r="O170" s="364"/>
      <c r="P170" s="364"/>
      <c r="Q170" s="364"/>
      <c r="R170" s="364"/>
      <c r="S170" s="364"/>
      <c r="T170" s="364"/>
      <c r="U170" s="364"/>
      <c r="V170" s="364"/>
      <c r="W170" s="364"/>
      <c r="X170" s="364"/>
      <c r="Y170" s="364"/>
      <c r="Z170" s="364"/>
      <c r="AA170" s="364"/>
      <c r="AB170" s="364"/>
      <c r="AC170" s="364"/>
      <c r="AD170" s="364"/>
      <c r="AE170" s="364"/>
      <c r="AF170" s="364"/>
      <c r="AG170" s="364"/>
      <c r="AH170" s="364"/>
      <c r="AI170" s="364"/>
      <c r="AJ170" s="364"/>
      <c r="AK170" s="364"/>
      <c r="AL170" s="364"/>
      <c r="AM170" s="364"/>
      <c r="AN170" s="364"/>
      <c r="AO170" s="364"/>
      <c r="AP170" s="364"/>
      <c r="AQ170" s="364"/>
      <c r="AR170" s="364"/>
      <c r="AS170" s="364"/>
      <c r="AT170" s="364"/>
      <c r="AU170" s="364"/>
      <c r="AV170" s="364"/>
      <c r="AW170" s="364"/>
      <c r="AX170" s="364"/>
      <c r="AY170" s="364"/>
      <c r="AZ170" s="364"/>
      <c r="BA170" s="364"/>
      <c r="BB170" s="364"/>
      <c r="BC170" s="364"/>
      <c r="BD170" s="364"/>
      <c r="BE170" s="364"/>
      <c r="BF170" s="364"/>
      <c r="BG170" s="364"/>
      <c r="BH170" s="364"/>
      <c r="BI170" s="364"/>
      <c r="BJ170" s="364"/>
      <c r="BK170" s="364"/>
      <c r="BL170" s="364"/>
      <c r="BM170" s="364"/>
      <c r="BN170" s="364"/>
      <c r="BO170" s="364"/>
      <c r="BP170" s="364"/>
      <c r="BQ170" s="364"/>
      <c r="BR170" s="364"/>
      <c r="BS170" s="364"/>
      <c r="BT170" s="364"/>
      <c r="BU170" s="364"/>
      <c r="BV170" s="364"/>
      <c r="BW170" s="364"/>
      <c r="BX170" s="364"/>
      <c r="BY170" s="364"/>
      <c r="BZ170" s="364"/>
      <c r="CA170" s="364"/>
      <c r="CB170" s="364"/>
      <c r="CC170" s="364"/>
      <c r="CD170" s="364"/>
      <c r="CE170" s="364"/>
      <c r="CF170" s="364"/>
      <c r="CG170" s="364"/>
      <c r="CH170" s="353"/>
      <c r="CI170" s="330"/>
      <c r="CJ170" s="364">
        <f>SUM(F170:CI170)</f>
        <v>0</v>
      </c>
      <c r="CK170" s="355"/>
      <c r="CL170" s="369"/>
      <c r="CM170" s="362">
        <f t="shared" ref="CM170:CM171" si="170">SUM(CK170*CL170)+CK170</f>
        <v>0</v>
      </c>
      <c r="CN170" s="365">
        <f t="shared" si="105"/>
        <v>0</v>
      </c>
      <c r="CO170" s="565"/>
      <c r="CP170" s="276"/>
      <c r="CQ170" s="332">
        <f t="shared" si="116"/>
        <v>0</v>
      </c>
      <c r="CR170" s="332"/>
      <c r="CS170" s="332"/>
      <c r="CU170" s="305">
        <f t="shared" ref="CU170" si="171">CJ170</f>
        <v>0</v>
      </c>
    </row>
    <row r="171" spans="2:100" s="305" customFormat="1" outlineLevel="1">
      <c r="B171" s="370"/>
      <c r="C171" s="370"/>
      <c r="D171" s="330"/>
      <c r="E171" s="359"/>
      <c r="F171" s="354"/>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354"/>
      <c r="AC171" s="354"/>
      <c r="AD171" s="354"/>
      <c r="AE171" s="354"/>
      <c r="AF171" s="354"/>
      <c r="AG171" s="354"/>
      <c r="AH171" s="354"/>
      <c r="AI171" s="354"/>
      <c r="AJ171" s="354"/>
      <c r="AK171" s="354"/>
      <c r="AL171" s="354"/>
      <c r="AM171" s="354"/>
      <c r="AN171" s="354"/>
      <c r="AO171" s="354"/>
      <c r="AP171" s="354"/>
      <c r="AQ171" s="354"/>
      <c r="AR171" s="354"/>
      <c r="AS171" s="354"/>
      <c r="AT171" s="354"/>
      <c r="AU171" s="354"/>
      <c r="AV171" s="354"/>
      <c r="AW171" s="354"/>
      <c r="AX171" s="354"/>
      <c r="AY171" s="354"/>
      <c r="AZ171" s="354"/>
      <c r="BA171" s="354"/>
      <c r="BB171" s="354"/>
      <c r="BC171" s="354"/>
      <c r="BD171" s="354"/>
      <c r="BE171" s="354"/>
      <c r="BF171" s="354"/>
      <c r="BG171" s="354"/>
      <c r="BH171" s="354"/>
      <c r="BI171" s="354"/>
      <c r="BJ171" s="354"/>
      <c r="BK171" s="354"/>
      <c r="BL171" s="354"/>
      <c r="BM171" s="354"/>
      <c r="BN171" s="354"/>
      <c r="BO171" s="354"/>
      <c r="BP171" s="354"/>
      <c r="BQ171" s="354"/>
      <c r="BR171" s="354"/>
      <c r="BS171" s="354"/>
      <c r="BT171" s="354"/>
      <c r="BU171" s="354"/>
      <c r="BV171" s="354"/>
      <c r="BW171" s="354"/>
      <c r="BX171" s="354"/>
      <c r="BY171" s="354"/>
      <c r="BZ171" s="354"/>
      <c r="CA171" s="354"/>
      <c r="CB171" s="354"/>
      <c r="CC171" s="354"/>
      <c r="CD171" s="354"/>
      <c r="CE171" s="354"/>
      <c r="CF171" s="354"/>
      <c r="CG171" s="354"/>
      <c r="CH171" s="353"/>
      <c r="CI171" s="330"/>
      <c r="CJ171" s="366">
        <f>SUM(F171:CI171)</f>
        <v>0</v>
      </c>
      <c r="CK171" s="355"/>
      <c r="CL171" s="369"/>
      <c r="CM171" s="362">
        <f t="shared" si="170"/>
        <v>0</v>
      </c>
      <c r="CN171" s="367">
        <f t="shared" si="105"/>
        <v>0</v>
      </c>
      <c r="CO171" s="566"/>
      <c r="CP171" s="276"/>
      <c r="CR171" s="332">
        <f t="shared" ref="CR171" si="172">CN171</f>
        <v>0</v>
      </c>
      <c r="CS171" s="332"/>
      <c r="CV171" s="305">
        <f t="shared" ref="CV171" si="173">CJ171</f>
        <v>0</v>
      </c>
    </row>
    <row r="172" spans="2:100" s="305" customFormat="1" ht="15.75" outlineLevel="1">
      <c r="B172" s="349" t="s">
        <v>56</v>
      </c>
      <c r="C172" s="349"/>
      <c r="D172" s="350"/>
      <c r="E172" s="351"/>
      <c r="F172" s="352"/>
      <c r="G172" s="352"/>
      <c r="H172" s="352"/>
      <c r="I172" s="352"/>
      <c r="J172" s="352"/>
      <c r="K172" s="352"/>
      <c r="L172" s="352"/>
      <c r="M172" s="352"/>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2"/>
      <c r="AW172" s="352"/>
      <c r="AX172" s="352"/>
      <c r="AY172" s="352"/>
      <c r="AZ172" s="352"/>
      <c r="BA172" s="352"/>
      <c r="BB172" s="352"/>
      <c r="BC172" s="352"/>
      <c r="BD172" s="352"/>
      <c r="BE172" s="352"/>
      <c r="BF172" s="352"/>
      <c r="BG172" s="352"/>
      <c r="BH172" s="352"/>
      <c r="BI172" s="352"/>
      <c r="BJ172" s="352"/>
      <c r="BK172" s="352"/>
      <c r="BL172" s="352"/>
      <c r="BM172" s="352"/>
      <c r="BN172" s="352"/>
      <c r="BO172" s="352"/>
      <c r="BP172" s="352"/>
      <c r="BQ172" s="352"/>
      <c r="BR172" s="352"/>
      <c r="BS172" s="352"/>
      <c r="BT172" s="352"/>
      <c r="BU172" s="352"/>
      <c r="BV172" s="352"/>
      <c r="BW172" s="352"/>
      <c r="BX172" s="352"/>
      <c r="BY172" s="352"/>
      <c r="BZ172" s="352"/>
      <c r="CA172" s="352"/>
      <c r="CB172" s="352"/>
      <c r="CC172" s="352"/>
      <c r="CD172" s="352"/>
      <c r="CE172" s="352"/>
      <c r="CF172" s="352"/>
      <c r="CG172" s="352"/>
      <c r="CH172" s="353"/>
      <c r="CI172" s="330"/>
      <c r="CJ172" s="354"/>
      <c r="CK172" s="355"/>
      <c r="CL172" s="330"/>
      <c r="CM172" s="362"/>
      <c r="CN172" s="368"/>
      <c r="CO172" s="567"/>
      <c r="CP172" s="276"/>
    </row>
    <row r="173" spans="2:100" s="305" customFormat="1" outlineLevel="1">
      <c r="B173" s="357" t="s">
        <v>13</v>
      </c>
      <c r="C173" s="357"/>
      <c r="D173" s="358"/>
      <c r="E173" s="359" t="s">
        <v>9</v>
      </c>
      <c r="F173" s="360"/>
      <c r="G173" s="360"/>
      <c r="H173" s="360"/>
      <c r="I173" s="360"/>
      <c r="J173" s="360"/>
      <c r="K173" s="360"/>
      <c r="L173" s="360"/>
      <c r="M173" s="360"/>
      <c r="N173" s="360"/>
      <c r="O173" s="360"/>
      <c r="P173" s="360"/>
      <c r="Q173" s="360"/>
      <c r="R173" s="360"/>
      <c r="S173" s="360"/>
      <c r="T173" s="360"/>
      <c r="U173" s="360"/>
      <c r="V173" s="360"/>
      <c r="W173" s="360"/>
      <c r="X173" s="360"/>
      <c r="Y173" s="360"/>
      <c r="Z173" s="360"/>
      <c r="AA173" s="360"/>
      <c r="AB173" s="360"/>
      <c r="AC173" s="360"/>
      <c r="AD173" s="360"/>
      <c r="AE173" s="360"/>
      <c r="AF173" s="360"/>
      <c r="AG173" s="360"/>
      <c r="AH173" s="360"/>
      <c r="AI173" s="360"/>
      <c r="AJ173" s="360"/>
      <c r="AK173" s="360"/>
      <c r="AL173" s="360"/>
      <c r="AM173" s="360"/>
      <c r="AN173" s="360"/>
      <c r="AO173" s="360"/>
      <c r="AP173" s="360"/>
      <c r="AQ173" s="360"/>
      <c r="AR173" s="360"/>
      <c r="AS173" s="360"/>
      <c r="AT173" s="360"/>
      <c r="AU173" s="360"/>
      <c r="AV173" s="360"/>
      <c r="AW173" s="360"/>
      <c r="AX173" s="360"/>
      <c r="AY173" s="360"/>
      <c r="AZ173" s="360"/>
      <c r="BA173" s="360"/>
      <c r="BB173" s="360"/>
      <c r="BC173" s="360"/>
      <c r="BD173" s="360"/>
      <c r="BE173" s="360"/>
      <c r="BF173" s="360"/>
      <c r="BG173" s="360"/>
      <c r="BH173" s="360"/>
      <c r="BI173" s="360"/>
      <c r="BJ173" s="360"/>
      <c r="BK173" s="360"/>
      <c r="BL173" s="360"/>
      <c r="BM173" s="360"/>
      <c r="BN173" s="360"/>
      <c r="BO173" s="360"/>
      <c r="BP173" s="360"/>
      <c r="BQ173" s="360"/>
      <c r="BR173" s="360"/>
      <c r="BS173" s="360"/>
      <c r="BT173" s="360"/>
      <c r="BU173" s="360"/>
      <c r="BV173" s="360"/>
      <c r="BW173" s="360"/>
      <c r="BX173" s="360"/>
      <c r="BY173" s="360"/>
      <c r="BZ173" s="360"/>
      <c r="CA173" s="360"/>
      <c r="CB173" s="360"/>
      <c r="CC173" s="360"/>
      <c r="CD173" s="360"/>
      <c r="CE173" s="360"/>
      <c r="CF173" s="360"/>
      <c r="CG173" s="360"/>
      <c r="CH173" s="353"/>
      <c r="CI173" s="330"/>
      <c r="CJ173" s="360">
        <f>SUM(F173:CI173)</f>
        <v>0</v>
      </c>
      <c r="CK173" s="355"/>
      <c r="CL173" s="369"/>
      <c r="CM173" s="362">
        <f>SUM(CK173*CL173)+CK173</f>
        <v>0</v>
      </c>
      <c r="CN173" s="363">
        <f t="shared" si="105"/>
        <v>0</v>
      </c>
      <c r="CO173" s="564"/>
      <c r="CP173" s="276"/>
      <c r="CS173" s="332">
        <f t="shared" ref="CS173" si="174">CN173</f>
        <v>0</v>
      </c>
      <c r="CT173" s="305">
        <f t="shared" ref="CT173" si="175">CJ173</f>
        <v>0</v>
      </c>
    </row>
    <row r="174" spans="2:100" s="305" customFormat="1" outlineLevel="1">
      <c r="B174" s="357" t="s">
        <v>14</v>
      </c>
      <c r="C174" s="357"/>
      <c r="D174" s="358" t="s">
        <v>16</v>
      </c>
      <c r="E174" s="359" t="s">
        <v>8</v>
      </c>
      <c r="F174" s="364"/>
      <c r="G174" s="364"/>
      <c r="H174" s="364"/>
      <c r="I174" s="364"/>
      <c r="J174" s="364"/>
      <c r="K174" s="364"/>
      <c r="L174" s="364"/>
      <c r="M174" s="364"/>
      <c r="N174" s="364"/>
      <c r="O174" s="364"/>
      <c r="P174" s="364"/>
      <c r="Q174" s="364"/>
      <c r="R174" s="364"/>
      <c r="S174" s="364"/>
      <c r="T174" s="364"/>
      <c r="U174" s="364"/>
      <c r="V174" s="364"/>
      <c r="W174" s="364"/>
      <c r="X174" s="364"/>
      <c r="Y174" s="364"/>
      <c r="Z174" s="364"/>
      <c r="AA174" s="364"/>
      <c r="AB174" s="364"/>
      <c r="AC174" s="364"/>
      <c r="AD174" s="364"/>
      <c r="AE174" s="364"/>
      <c r="AF174" s="364"/>
      <c r="AG174" s="364"/>
      <c r="AH174" s="364"/>
      <c r="AI174" s="364"/>
      <c r="AJ174" s="364"/>
      <c r="AK174" s="364"/>
      <c r="AL174" s="364"/>
      <c r="AM174" s="364"/>
      <c r="AN174" s="364"/>
      <c r="AO174" s="364"/>
      <c r="AP174" s="364"/>
      <c r="AQ174" s="364"/>
      <c r="AR174" s="364"/>
      <c r="AS174" s="364"/>
      <c r="AT174" s="364"/>
      <c r="AU174" s="364"/>
      <c r="AV174" s="364"/>
      <c r="AW174" s="364"/>
      <c r="AX174" s="364"/>
      <c r="AY174" s="364"/>
      <c r="AZ174" s="364"/>
      <c r="BA174" s="364"/>
      <c r="BB174" s="364"/>
      <c r="BC174" s="364"/>
      <c r="BD174" s="364"/>
      <c r="BE174" s="364"/>
      <c r="BF174" s="364"/>
      <c r="BG174" s="364"/>
      <c r="BH174" s="364"/>
      <c r="BI174" s="364"/>
      <c r="BJ174" s="364"/>
      <c r="BK174" s="364"/>
      <c r="BL174" s="364"/>
      <c r="BM174" s="364"/>
      <c r="BN174" s="364"/>
      <c r="BO174" s="364"/>
      <c r="BP174" s="364"/>
      <c r="BQ174" s="364"/>
      <c r="BR174" s="364"/>
      <c r="BS174" s="364"/>
      <c r="BT174" s="364"/>
      <c r="BU174" s="364"/>
      <c r="BV174" s="364"/>
      <c r="BW174" s="364"/>
      <c r="BX174" s="364"/>
      <c r="BY174" s="364"/>
      <c r="BZ174" s="364"/>
      <c r="CA174" s="364"/>
      <c r="CB174" s="364"/>
      <c r="CC174" s="364"/>
      <c r="CD174" s="364"/>
      <c r="CE174" s="364"/>
      <c r="CF174" s="364"/>
      <c r="CG174" s="364"/>
      <c r="CH174" s="353"/>
      <c r="CI174" s="330"/>
      <c r="CJ174" s="364">
        <f>SUM(F174:CI174)</f>
        <v>0</v>
      </c>
      <c r="CK174" s="355"/>
      <c r="CL174" s="369"/>
      <c r="CM174" s="362">
        <f t="shared" ref="CM174:CM175" si="176">SUM(CK174*CL174)+CK174</f>
        <v>0</v>
      </c>
      <c r="CN174" s="365">
        <f t="shared" si="105"/>
        <v>0</v>
      </c>
      <c r="CO174" s="565"/>
      <c r="CP174" s="276"/>
      <c r="CQ174" s="332">
        <f t="shared" si="116"/>
        <v>0</v>
      </c>
      <c r="CR174" s="332"/>
      <c r="CS174" s="332"/>
      <c r="CU174" s="305">
        <f t="shared" ref="CU174" si="177">CJ174</f>
        <v>0</v>
      </c>
    </row>
    <row r="175" spans="2:100" s="305" customFormat="1" outlineLevel="1">
      <c r="B175" s="371"/>
      <c r="C175" s="371"/>
      <c r="D175" s="372"/>
      <c r="E175" s="373"/>
      <c r="F175" s="354"/>
      <c r="G175" s="354"/>
      <c r="H175" s="354"/>
      <c r="I175" s="354"/>
      <c r="J175" s="354"/>
      <c r="K175" s="354"/>
      <c r="L175" s="354"/>
      <c r="M175" s="354"/>
      <c r="N175" s="354"/>
      <c r="O175" s="354"/>
      <c r="P175" s="354"/>
      <c r="Q175" s="354"/>
      <c r="R175" s="354"/>
      <c r="S175" s="354"/>
      <c r="T175" s="354"/>
      <c r="U175" s="354"/>
      <c r="V175" s="354"/>
      <c r="W175" s="354"/>
      <c r="X175" s="354"/>
      <c r="Y175" s="354"/>
      <c r="Z175" s="354"/>
      <c r="AA175" s="354"/>
      <c r="AB175" s="354"/>
      <c r="AC175" s="354"/>
      <c r="AD175" s="354"/>
      <c r="AE175" s="354"/>
      <c r="AF175" s="354"/>
      <c r="AG175" s="354"/>
      <c r="AH175" s="354"/>
      <c r="AI175" s="354"/>
      <c r="AJ175" s="354"/>
      <c r="AK175" s="354"/>
      <c r="AL175" s="354"/>
      <c r="AM175" s="354"/>
      <c r="AN175" s="354"/>
      <c r="AO175" s="354"/>
      <c r="AP175" s="354"/>
      <c r="AQ175" s="354"/>
      <c r="AR175" s="354"/>
      <c r="AS175" s="354"/>
      <c r="AT175" s="354"/>
      <c r="AU175" s="354"/>
      <c r="AV175" s="354"/>
      <c r="AW175" s="354"/>
      <c r="AX175" s="354"/>
      <c r="AY175" s="354"/>
      <c r="AZ175" s="354"/>
      <c r="BA175" s="354"/>
      <c r="BB175" s="354"/>
      <c r="BC175" s="354"/>
      <c r="BD175" s="354"/>
      <c r="BE175" s="354"/>
      <c r="BF175" s="354"/>
      <c r="BG175" s="354"/>
      <c r="BH175" s="354"/>
      <c r="BI175" s="354"/>
      <c r="BJ175" s="354"/>
      <c r="BK175" s="354"/>
      <c r="BL175" s="354"/>
      <c r="BM175" s="354"/>
      <c r="BN175" s="354"/>
      <c r="BO175" s="354"/>
      <c r="BP175" s="354"/>
      <c r="BQ175" s="354"/>
      <c r="BR175" s="354"/>
      <c r="BS175" s="354"/>
      <c r="BT175" s="354"/>
      <c r="BU175" s="354"/>
      <c r="BV175" s="354"/>
      <c r="BW175" s="354"/>
      <c r="BX175" s="354"/>
      <c r="BY175" s="354"/>
      <c r="BZ175" s="354"/>
      <c r="CA175" s="354"/>
      <c r="CB175" s="354"/>
      <c r="CC175" s="354"/>
      <c r="CD175" s="354"/>
      <c r="CE175" s="354"/>
      <c r="CF175" s="354"/>
      <c r="CG175" s="354"/>
      <c r="CH175" s="353"/>
      <c r="CI175" s="330"/>
      <c r="CJ175" s="366">
        <f>SUM(F175:CI175)</f>
        <v>0</v>
      </c>
      <c r="CK175" s="355"/>
      <c r="CL175" s="369"/>
      <c r="CM175" s="362">
        <f t="shared" si="176"/>
        <v>0</v>
      </c>
      <c r="CN175" s="367">
        <f t="shared" si="105"/>
        <v>0</v>
      </c>
      <c r="CO175" s="566"/>
      <c r="CP175" s="276"/>
      <c r="CR175" s="332">
        <f t="shared" ref="CR175" si="178">CN175</f>
        <v>0</v>
      </c>
      <c r="CS175" s="332"/>
      <c r="CV175" s="305">
        <f t="shared" ref="CV175" si="179">CJ175</f>
        <v>0</v>
      </c>
    </row>
    <row r="176" spans="2:100" s="305" customFormat="1" ht="15.75" outlineLevel="1">
      <c r="B176" s="374" t="s">
        <v>92</v>
      </c>
      <c r="C176" s="374"/>
      <c r="D176" s="372"/>
      <c r="E176" s="375"/>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352"/>
      <c r="AC176" s="352"/>
      <c r="AD176" s="352"/>
      <c r="AE176" s="352"/>
      <c r="AF176" s="352"/>
      <c r="AG176" s="352"/>
      <c r="AH176" s="352"/>
      <c r="AI176" s="352"/>
      <c r="AJ176" s="352"/>
      <c r="AK176" s="352"/>
      <c r="AL176" s="352"/>
      <c r="AM176" s="352"/>
      <c r="AN176" s="352"/>
      <c r="AO176" s="352"/>
      <c r="AP176" s="352"/>
      <c r="AQ176" s="352"/>
      <c r="AR176" s="352"/>
      <c r="AS176" s="352"/>
      <c r="AT176" s="352"/>
      <c r="AU176" s="352"/>
      <c r="AV176" s="352"/>
      <c r="AW176" s="352"/>
      <c r="AX176" s="352"/>
      <c r="AY176" s="352"/>
      <c r="AZ176" s="352"/>
      <c r="BA176" s="352"/>
      <c r="BB176" s="352"/>
      <c r="BC176" s="352"/>
      <c r="BD176" s="352"/>
      <c r="BE176" s="352"/>
      <c r="BF176" s="352"/>
      <c r="BG176" s="352"/>
      <c r="BH176" s="352"/>
      <c r="BI176" s="352"/>
      <c r="BJ176" s="352"/>
      <c r="BK176" s="352"/>
      <c r="BL176" s="352"/>
      <c r="BM176" s="352"/>
      <c r="BN176" s="352"/>
      <c r="BO176" s="352"/>
      <c r="BP176" s="352"/>
      <c r="BQ176" s="352"/>
      <c r="BR176" s="352"/>
      <c r="BS176" s="352"/>
      <c r="BT176" s="352"/>
      <c r="BU176" s="352"/>
      <c r="BV176" s="352"/>
      <c r="BW176" s="352"/>
      <c r="BX176" s="352"/>
      <c r="BY176" s="352"/>
      <c r="BZ176" s="352"/>
      <c r="CA176" s="352"/>
      <c r="CB176" s="352"/>
      <c r="CC176" s="352"/>
      <c r="CD176" s="352"/>
      <c r="CE176" s="352"/>
      <c r="CF176" s="352"/>
      <c r="CG176" s="352"/>
      <c r="CH176" s="353"/>
      <c r="CI176" s="330"/>
      <c r="CJ176" s="354"/>
      <c r="CK176" s="355"/>
      <c r="CL176" s="330"/>
      <c r="CM176" s="362"/>
      <c r="CN176" s="368"/>
      <c r="CO176" s="567"/>
      <c r="CP176" s="276"/>
    </row>
    <row r="177" spans="2:100" s="305" customFormat="1" outlineLevel="1">
      <c r="B177" s="371" t="s">
        <v>13</v>
      </c>
      <c r="C177" s="371"/>
      <c r="D177" s="372"/>
      <c r="E177" s="373" t="s">
        <v>9</v>
      </c>
      <c r="F177" s="360"/>
      <c r="G177" s="360"/>
      <c r="H177" s="360"/>
      <c r="I177" s="360"/>
      <c r="J177" s="360"/>
      <c r="K177" s="360"/>
      <c r="L177" s="360"/>
      <c r="M177" s="360"/>
      <c r="N177" s="360"/>
      <c r="O177" s="360"/>
      <c r="P177" s="360"/>
      <c r="Q177" s="360"/>
      <c r="R177" s="360"/>
      <c r="S177" s="360"/>
      <c r="T177" s="360"/>
      <c r="U177" s="360"/>
      <c r="V177" s="360"/>
      <c r="W177" s="360"/>
      <c r="X177" s="360"/>
      <c r="Y177" s="360"/>
      <c r="Z177" s="360"/>
      <c r="AA177" s="360"/>
      <c r="AB177" s="360"/>
      <c r="AC177" s="360"/>
      <c r="AD177" s="360"/>
      <c r="AE177" s="360"/>
      <c r="AF177" s="360"/>
      <c r="AG177" s="360"/>
      <c r="AH177" s="360"/>
      <c r="AI177" s="360"/>
      <c r="AJ177" s="360"/>
      <c r="AK177" s="360"/>
      <c r="AL177" s="360"/>
      <c r="AM177" s="360"/>
      <c r="AN177" s="360"/>
      <c r="AO177" s="360"/>
      <c r="AP177" s="360"/>
      <c r="AQ177" s="360"/>
      <c r="AR177" s="360"/>
      <c r="AS177" s="360"/>
      <c r="AT177" s="360"/>
      <c r="AU177" s="360"/>
      <c r="AV177" s="360"/>
      <c r="AW177" s="360"/>
      <c r="AX177" s="360"/>
      <c r="AY177" s="360"/>
      <c r="AZ177" s="360"/>
      <c r="BA177" s="360"/>
      <c r="BB177" s="360"/>
      <c r="BC177" s="360"/>
      <c r="BD177" s="360"/>
      <c r="BE177" s="360"/>
      <c r="BF177" s="360"/>
      <c r="BG177" s="360"/>
      <c r="BH177" s="360"/>
      <c r="BI177" s="360"/>
      <c r="BJ177" s="360"/>
      <c r="BK177" s="360"/>
      <c r="BL177" s="360"/>
      <c r="BM177" s="360"/>
      <c r="BN177" s="360"/>
      <c r="BO177" s="360"/>
      <c r="BP177" s="360"/>
      <c r="BQ177" s="360"/>
      <c r="BR177" s="360"/>
      <c r="BS177" s="360"/>
      <c r="BT177" s="360"/>
      <c r="BU177" s="360"/>
      <c r="BV177" s="360"/>
      <c r="BW177" s="360"/>
      <c r="BX177" s="360"/>
      <c r="BY177" s="360"/>
      <c r="BZ177" s="360"/>
      <c r="CA177" s="360"/>
      <c r="CB177" s="360"/>
      <c r="CC177" s="360"/>
      <c r="CD177" s="360"/>
      <c r="CE177" s="360"/>
      <c r="CF177" s="360"/>
      <c r="CG177" s="360"/>
      <c r="CH177" s="353"/>
      <c r="CI177" s="330"/>
      <c r="CJ177" s="360">
        <f>SUM(F177:CI177)</f>
        <v>0</v>
      </c>
      <c r="CK177" s="355"/>
      <c r="CL177" s="369"/>
      <c r="CM177" s="362">
        <f t="shared" ref="CM177:CM178" si="180">SUM(CK177*CL177)+CK177</f>
        <v>0</v>
      </c>
      <c r="CN177" s="363">
        <f t="shared" si="105"/>
        <v>0</v>
      </c>
      <c r="CO177" s="564"/>
      <c r="CP177" s="276"/>
      <c r="CS177" s="332">
        <f t="shared" ref="CS177" si="181">CN177</f>
        <v>0</v>
      </c>
      <c r="CT177" s="305">
        <f t="shared" ref="CT177" si="182">CJ177</f>
        <v>0</v>
      </c>
    </row>
    <row r="178" spans="2:100" s="305" customFormat="1" outlineLevel="1">
      <c r="B178" s="371" t="s">
        <v>14</v>
      </c>
      <c r="C178" s="371"/>
      <c r="D178" s="372" t="s">
        <v>16</v>
      </c>
      <c r="E178" s="373" t="s">
        <v>8</v>
      </c>
      <c r="F178" s="364"/>
      <c r="G178" s="364"/>
      <c r="H178" s="364"/>
      <c r="I178" s="364"/>
      <c r="J178" s="364"/>
      <c r="K178" s="364"/>
      <c r="L178" s="364"/>
      <c r="M178" s="364"/>
      <c r="N178" s="364"/>
      <c r="O178" s="364"/>
      <c r="P178" s="364"/>
      <c r="Q178" s="364"/>
      <c r="R178" s="364"/>
      <c r="S178" s="364"/>
      <c r="T178" s="364"/>
      <c r="U178" s="364"/>
      <c r="V178" s="364"/>
      <c r="W178" s="364"/>
      <c r="X178" s="364"/>
      <c r="Y178" s="364"/>
      <c r="Z178" s="364"/>
      <c r="AA178" s="364"/>
      <c r="AB178" s="364"/>
      <c r="AC178" s="364"/>
      <c r="AD178" s="364"/>
      <c r="AE178" s="364"/>
      <c r="AF178" s="364"/>
      <c r="AG178" s="364"/>
      <c r="AH178" s="364"/>
      <c r="AI178" s="364"/>
      <c r="AJ178" s="364"/>
      <c r="AK178" s="364"/>
      <c r="AL178" s="364"/>
      <c r="AM178" s="364"/>
      <c r="AN178" s="364"/>
      <c r="AO178" s="364"/>
      <c r="AP178" s="364"/>
      <c r="AQ178" s="364"/>
      <c r="AR178" s="364"/>
      <c r="AS178" s="364"/>
      <c r="AT178" s="364"/>
      <c r="AU178" s="364"/>
      <c r="AV178" s="364"/>
      <c r="AW178" s="364"/>
      <c r="AX178" s="364"/>
      <c r="AY178" s="364"/>
      <c r="AZ178" s="364"/>
      <c r="BA178" s="364"/>
      <c r="BB178" s="364"/>
      <c r="BC178" s="364"/>
      <c r="BD178" s="364"/>
      <c r="BE178" s="364"/>
      <c r="BF178" s="364"/>
      <c r="BG178" s="364"/>
      <c r="BH178" s="364"/>
      <c r="BI178" s="364"/>
      <c r="BJ178" s="364"/>
      <c r="BK178" s="364"/>
      <c r="BL178" s="364"/>
      <c r="BM178" s="364"/>
      <c r="BN178" s="364"/>
      <c r="BO178" s="364"/>
      <c r="BP178" s="364"/>
      <c r="BQ178" s="364"/>
      <c r="BR178" s="364"/>
      <c r="BS178" s="364"/>
      <c r="BT178" s="364"/>
      <c r="BU178" s="364"/>
      <c r="BV178" s="364"/>
      <c r="BW178" s="364"/>
      <c r="BX178" s="364"/>
      <c r="BY178" s="364"/>
      <c r="BZ178" s="364"/>
      <c r="CA178" s="364"/>
      <c r="CB178" s="364"/>
      <c r="CC178" s="364"/>
      <c r="CD178" s="364"/>
      <c r="CE178" s="364"/>
      <c r="CF178" s="364"/>
      <c r="CG178" s="364"/>
      <c r="CH178" s="353"/>
      <c r="CI178" s="330"/>
      <c r="CJ178" s="364">
        <f>SUM(F178:CI178)</f>
        <v>0</v>
      </c>
      <c r="CK178" s="355"/>
      <c r="CL178" s="369"/>
      <c r="CM178" s="362">
        <f t="shared" si="180"/>
        <v>0</v>
      </c>
      <c r="CN178" s="365">
        <f t="shared" si="105"/>
        <v>0</v>
      </c>
      <c r="CO178" s="565"/>
      <c r="CP178" s="276"/>
      <c r="CQ178" s="332">
        <f t="shared" si="116"/>
        <v>0</v>
      </c>
      <c r="CR178" s="332"/>
      <c r="CS178" s="332"/>
      <c r="CU178" s="305">
        <f t="shared" ref="CU178" si="183">CJ178</f>
        <v>0</v>
      </c>
    </row>
    <row r="179" spans="2:100" s="305" customFormat="1" outlineLevel="1">
      <c r="B179" s="358"/>
      <c r="C179" s="358"/>
      <c r="D179" s="358"/>
      <c r="E179" s="359"/>
      <c r="F179" s="354"/>
      <c r="G179" s="354"/>
      <c r="H179" s="354"/>
      <c r="I179" s="354"/>
      <c r="J179" s="354"/>
      <c r="K179" s="354"/>
      <c r="L179" s="354"/>
      <c r="M179" s="354"/>
      <c r="N179" s="354"/>
      <c r="O179" s="354"/>
      <c r="P179" s="354"/>
      <c r="Q179" s="354"/>
      <c r="R179" s="354"/>
      <c r="S179" s="354"/>
      <c r="T179" s="354"/>
      <c r="U179" s="354"/>
      <c r="V179" s="354"/>
      <c r="W179" s="354"/>
      <c r="X179" s="354"/>
      <c r="Y179" s="354"/>
      <c r="Z179" s="354"/>
      <c r="AA179" s="354"/>
      <c r="AB179" s="354"/>
      <c r="AC179" s="354"/>
      <c r="AD179" s="354"/>
      <c r="AE179" s="354"/>
      <c r="AF179" s="354"/>
      <c r="AG179" s="354"/>
      <c r="AH179" s="354"/>
      <c r="AI179" s="354"/>
      <c r="AJ179" s="354"/>
      <c r="AK179" s="354"/>
      <c r="AL179" s="354"/>
      <c r="AM179" s="354"/>
      <c r="AN179" s="354"/>
      <c r="AO179" s="354"/>
      <c r="AP179" s="354"/>
      <c r="AQ179" s="354"/>
      <c r="AR179" s="354"/>
      <c r="AS179" s="354"/>
      <c r="AT179" s="354"/>
      <c r="AU179" s="354"/>
      <c r="AV179" s="354"/>
      <c r="AW179" s="354"/>
      <c r="AX179" s="354"/>
      <c r="AY179" s="354"/>
      <c r="AZ179" s="354"/>
      <c r="BA179" s="354"/>
      <c r="BB179" s="354"/>
      <c r="BC179" s="354"/>
      <c r="BD179" s="354"/>
      <c r="BE179" s="354"/>
      <c r="BF179" s="354"/>
      <c r="BG179" s="354"/>
      <c r="BH179" s="354"/>
      <c r="BI179" s="354"/>
      <c r="BJ179" s="354"/>
      <c r="BK179" s="354"/>
      <c r="BL179" s="354"/>
      <c r="BM179" s="354"/>
      <c r="BN179" s="354"/>
      <c r="BO179" s="354"/>
      <c r="BP179" s="354"/>
      <c r="BQ179" s="354"/>
      <c r="BR179" s="354"/>
      <c r="BS179" s="354"/>
      <c r="BT179" s="354"/>
      <c r="BU179" s="354"/>
      <c r="BV179" s="354"/>
      <c r="BW179" s="354"/>
      <c r="BX179" s="354"/>
      <c r="BY179" s="354"/>
      <c r="BZ179" s="354"/>
      <c r="CA179" s="354"/>
      <c r="CB179" s="354"/>
      <c r="CC179" s="354"/>
      <c r="CD179" s="354"/>
      <c r="CE179" s="354"/>
      <c r="CF179" s="354"/>
      <c r="CG179" s="354"/>
      <c r="CH179" s="353"/>
      <c r="CI179" s="330"/>
      <c r="CJ179" s="366">
        <f>SUM(F179:CI179)</f>
        <v>0</v>
      </c>
      <c r="CK179" s="355"/>
      <c r="CL179" s="330"/>
      <c r="CM179" s="362"/>
      <c r="CN179" s="367">
        <f t="shared" si="105"/>
        <v>0</v>
      </c>
      <c r="CO179" s="566"/>
      <c r="CP179" s="276"/>
      <c r="CR179" s="332">
        <f t="shared" ref="CR179" si="184">CN179</f>
        <v>0</v>
      </c>
      <c r="CS179" s="332"/>
      <c r="CV179" s="305">
        <f t="shared" ref="CV179" si="185">CJ179</f>
        <v>0</v>
      </c>
    </row>
    <row r="180" spans="2:100" s="305" customFormat="1" outlineLevel="1">
      <c r="B180" s="358"/>
      <c r="C180" s="358"/>
      <c r="D180" s="358"/>
      <c r="E180" s="359"/>
      <c r="F180" s="330"/>
      <c r="G180" s="330"/>
      <c r="H180" s="330"/>
      <c r="I180" s="330"/>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c r="AL180" s="330"/>
      <c r="AM180" s="330"/>
      <c r="AN180" s="330"/>
      <c r="AO180" s="330"/>
      <c r="AP180" s="330"/>
      <c r="AQ180" s="330"/>
      <c r="AR180" s="330"/>
      <c r="AS180" s="330"/>
      <c r="AT180" s="330"/>
      <c r="AU180" s="330"/>
      <c r="AV180" s="330"/>
      <c r="AW180" s="330"/>
      <c r="AX180" s="330"/>
      <c r="AY180" s="330"/>
      <c r="AZ180" s="330"/>
      <c r="BA180" s="330"/>
      <c r="BB180" s="330"/>
      <c r="BC180" s="330"/>
      <c r="BD180" s="330"/>
      <c r="BE180" s="330"/>
      <c r="BF180" s="330"/>
      <c r="BG180" s="330"/>
      <c r="BH180" s="330"/>
      <c r="BI180" s="330"/>
      <c r="BJ180" s="330"/>
      <c r="BK180" s="330"/>
      <c r="BL180" s="330"/>
      <c r="BM180" s="330"/>
      <c r="BN180" s="330"/>
      <c r="BO180" s="330"/>
      <c r="BP180" s="330"/>
      <c r="BQ180" s="330"/>
      <c r="BR180" s="330"/>
      <c r="BS180" s="330"/>
      <c r="BT180" s="330"/>
      <c r="BU180" s="330"/>
      <c r="BV180" s="330"/>
      <c r="BW180" s="330"/>
      <c r="BX180" s="330"/>
      <c r="BY180" s="330"/>
      <c r="BZ180" s="330"/>
      <c r="CA180" s="330"/>
      <c r="CB180" s="330"/>
      <c r="CC180" s="330"/>
      <c r="CD180" s="330"/>
      <c r="CE180" s="330"/>
      <c r="CF180" s="330"/>
      <c r="CG180" s="330"/>
      <c r="CH180" s="330"/>
      <c r="CI180" s="330"/>
      <c r="CJ180" s="366"/>
      <c r="CK180" s="355"/>
      <c r="CL180" s="330"/>
      <c r="CM180" s="376"/>
      <c r="CN180" s="376"/>
      <c r="CO180" s="566"/>
      <c r="CP180" s="276"/>
      <c r="CQ180" s="334"/>
      <c r="CR180" s="334"/>
      <c r="CS180" s="334"/>
      <c r="CT180" s="334"/>
      <c r="CU180" s="334"/>
      <c r="CV180" s="334"/>
    </row>
    <row r="181" spans="2:100" s="305" customFormat="1" ht="19.5" outlineLevel="1" thickBot="1">
      <c r="E181" s="377"/>
      <c r="CH181" s="378" t="s">
        <v>109</v>
      </c>
      <c r="CI181" s="331"/>
      <c r="CJ181" s="360">
        <f>SUM(CT128:CT179)</f>
        <v>0</v>
      </c>
      <c r="CK181" s="336"/>
      <c r="CM181" s="379"/>
      <c r="CN181" s="380"/>
      <c r="CO181" s="568"/>
      <c r="CP181" s="276"/>
    </row>
    <row r="182" spans="2:100" s="305" customFormat="1" ht="19.5" outlineLevel="1" thickBot="1">
      <c r="B182" s="381" t="s">
        <v>17</v>
      </c>
      <c r="C182" s="391"/>
      <c r="D182" s="382" t="s">
        <v>19</v>
      </c>
      <c r="E182" s="377"/>
      <c r="CH182" s="378" t="s">
        <v>110</v>
      </c>
      <c r="CI182" s="331"/>
      <c r="CJ182" s="360">
        <f>SUM(CU128:CU179)</f>
        <v>0</v>
      </c>
      <c r="CK182" s="336"/>
      <c r="CM182" s="383" t="s">
        <v>9</v>
      </c>
      <c r="CN182" s="384">
        <f>SUM(CS129:CS179)</f>
        <v>0</v>
      </c>
      <c r="CO182" s="569"/>
      <c r="CP182" s="276"/>
    </row>
    <row r="183" spans="2:100" s="305" customFormat="1" ht="15.75" outlineLevel="1" thickBot="1">
      <c r="B183" s="385" t="s">
        <v>18</v>
      </c>
      <c r="C183" s="392"/>
      <c r="D183" s="386" t="s">
        <v>20</v>
      </c>
      <c r="E183" s="377"/>
      <c r="CH183" s="387" t="s">
        <v>128</v>
      </c>
      <c r="CJ183" s="360">
        <f>SUM(CV129:CV180)</f>
        <v>0</v>
      </c>
      <c r="CK183" s="336"/>
      <c r="CM183" s="334"/>
      <c r="CN183" s="334"/>
      <c r="CO183" s="334"/>
      <c r="CP183" s="276"/>
    </row>
    <row r="184" spans="2:100" s="305" customFormat="1" ht="19.5" outlineLevel="1" thickBot="1">
      <c r="E184" s="377"/>
      <c r="CJ184" s="335"/>
      <c r="CK184" s="336"/>
      <c r="CM184" s="383" t="s">
        <v>8</v>
      </c>
      <c r="CN184" s="384">
        <f>SUM(CQ129:CQ179)</f>
        <v>0</v>
      </c>
      <c r="CO184" s="569"/>
      <c r="CP184" s="276"/>
    </row>
    <row r="185" spans="2:100" s="305" customFormat="1" ht="15.75" outlineLevel="1" thickBot="1">
      <c r="E185" s="377"/>
      <c r="CJ185" s="335"/>
      <c r="CK185" s="336"/>
      <c r="CP185" s="276"/>
    </row>
    <row r="186" spans="2:100" s="305" customFormat="1" ht="19.5" outlineLevel="1" thickBot="1">
      <c r="E186" s="377"/>
      <c r="CJ186" s="335"/>
      <c r="CK186" s="336"/>
      <c r="CM186" s="383" t="s">
        <v>125</v>
      </c>
      <c r="CN186" s="388">
        <f>SUM(CR128:CR179)</f>
        <v>0</v>
      </c>
      <c r="CO186" s="570"/>
      <c r="CP186" s="276"/>
    </row>
    <row r="187" spans="2:100" outlineLevel="1"/>
    <row r="191" spans="2:100" ht="14.25" customHeight="1"/>
  </sheetData>
  <mergeCells count="30">
    <mergeCell ref="B125:E125"/>
    <mergeCell ref="CI106:CN106"/>
    <mergeCell ref="B1:E1"/>
    <mergeCell ref="CO5:CO7"/>
    <mergeCell ref="CO9:CO11"/>
    <mergeCell ref="CO13:CO15"/>
    <mergeCell ref="CO17:CO19"/>
    <mergeCell ref="CO21:CO23"/>
    <mergeCell ref="CO25:CO27"/>
    <mergeCell ref="CO29:CO31"/>
    <mergeCell ref="CO33:CO35"/>
    <mergeCell ref="CO37:CO39"/>
    <mergeCell ref="CO41:CO43"/>
    <mergeCell ref="CO45:CO47"/>
    <mergeCell ref="CO49:CO51"/>
    <mergeCell ref="CO53:CO55"/>
    <mergeCell ref="A2:B2"/>
    <mergeCell ref="CO97:CO99"/>
    <mergeCell ref="CO101:CO103"/>
    <mergeCell ref="D2:E2"/>
    <mergeCell ref="CO77:CO79"/>
    <mergeCell ref="CO81:CO83"/>
    <mergeCell ref="CO85:CO87"/>
    <mergeCell ref="CO89:CO91"/>
    <mergeCell ref="CO93:CO95"/>
    <mergeCell ref="CO57:CO59"/>
    <mergeCell ref="CO61:CO63"/>
    <mergeCell ref="CO65:CO67"/>
    <mergeCell ref="CO69:CO71"/>
    <mergeCell ref="CO73:CO75"/>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Status " xr:uid="{37125BEC-A416-4772-834A-9670D898FAC4}">
          <x14:formula1>
            <xm:f>'Drop Down List'!$C$3:$C$9</xm:f>
          </x14:formula1>
          <xm:sqref>D9 D93 D5 D13 D17 D21 D25 D29 D37 D33 D41 D45 D49 D53 D57 D61 D65 D69 D101 D77 D97 D85 D89 D81 D73</xm:sqref>
        </x14:dataValidation>
        <x14:dataValidation type="list" allowBlank="1" showInputMessage="1" showErrorMessage="1" prompt="Select Title" xr:uid="{111676A9-C0B6-472F-A088-3A7670A2ADD6}">
          <x14:formula1>
            <xm:f>'Drop Down List'!$E$4:$E$10</xm:f>
          </x14:formula1>
          <xm:sqref>C5 C9 C13 C17 C21 C25 C29 C37 C33 C41 C45 C49 C53 C57 C61 C65 C69 C101 C77 C81 C85 C89 C93 C97 C73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D48"/>
  <sheetViews>
    <sheetView showGridLines="0" workbookViewId="0">
      <selection activeCell="H4" sqref="H4"/>
    </sheetView>
  </sheetViews>
  <sheetFormatPr defaultRowHeight="15"/>
  <cols>
    <col min="1" max="1" width="12.42578125" style="3" customWidth="1"/>
    <col min="2" max="2" width="25.7109375" customWidth="1"/>
    <col min="3" max="3" width="15.7109375" customWidth="1"/>
    <col min="4" max="4" width="12.7109375" style="3" customWidth="1"/>
    <col min="5" max="5" width="14.7109375" style="3" customWidth="1"/>
    <col min="6" max="6" width="8.7109375" style="8" customWidth="1"/>
    <col min="7" max="7" width="9.28515625" style="3" customWidth="1"/>
    <col min="8" max="8" width="11.28515625" style="8" customWidth="1"/>
    <col min="9" max="9" width="9.28515625" style="9"/>
    <col min="10" max="10" width="2.7109375" customWidth="1"/>
    <col min="11" max="19" width="11.28515625" style="8" customWidth="1"/>
    <col min="20" max="20" width="11.7109375" style="8" customWidth="1"/>
    <col min="21" max="22" width="11.28515625" style="8" customWidth="1"/>
    <col min="23" max="23" width="11.7109375" style="8" customWidth="1"/>
    <col min="24" max="24" width="9.28515625" style="112" customWidth="1"/>
    <col min="25" max="25" width="13.5703125" style="8" customWidth="1"/>
    <col min="26" max="26" width="10.42578125" customWidth="1"/>
    <col min="27" max="27" width="13.7109375" bestFit="1" customWidth="1"/>
    <col min="28" max="28" width="29.28515625" customWidth="1"/>
    <col min="29" max="29" width="29.28515625" style="3" hidden="1" customWidth="1"/>
    <col min="30" max="30" width="27.28515625" hidden="1" customWidth="1"/>
  </cols>
  <sheetData>
    <row r="1" spans="1:30" ht="72.75">
      <c r="B1" s="275" t="s">
        <v>21</v>
      </c>
      <c r="K1" s="399" t="s">
        <v>155</v>
      </c>
      <c r="L1" s="14"/>
      <c r="M1" s="14"/>
      <c r="N1" s="14"/>
      <c r="O1" s="14"/>
      <c r="P1" s="14"/>
      <c r="Q1" s="14"/>
      <c r="R1" s="14"/>
      <c r="S1" s="14"/>
      <c r="T1" s="14"/>
      <c r="U1" s="14"/>
      <c r="V1" s="14"/>
      <c r="W1" s="14"/>
      <c r="X1" s="444" t="s">
        <v>156</v>
      </c>
      <c r="Y1" s="14"/>
      <c r="Z1" s="20"/>
      <c r="AA1" s="20"/>
    </row>
    <row r="2" spans="1:30" ht="16.5" thickBot="1">
      <c r="B2" s="167" t="str">
        <f>Summary!B7</f>
        <v xml:space="preserve">Disaster #: </v>
      </c>
      <c r="K2" s="21"/>
      <c r="L2" s="21"/>
      <c r="M2" s="21"/>
      <c r="N2" s="21"/>
      <c r="O2" s="21"/>
      <c r="P2" s="21"/>
      <c r="Q2" s="21"/>
      <c r="R2" s="21"/>
      <c r="S2" s="21"/>
      <c r="T2" s="22"/>
      <c r="U2" s="21"/>
      <c r="V2" s="21"/>
      <c r="W2" s="22"/>
      <c r="X2" s="113"/>
      <c r="Y2" s="14"/>
      <c r="Z2" s="20"/>
      <c r="AA2" s="20"/>
    </row>
    <row r="3" spans="1:30" s="441" customFormat="1" ht="41.25" customHeight="1" thickBot="1">
      <c r="A3" s="432" t="s">
        <v>53</v>
      </c>
      <c r="B3" s="433" t="s">
        <v>12</v>
      </c>
      <c r="C3" s="433" t="s">
        <v>4</v>
      </c>
      <c r="D3" s="433" t="s">
        <v>27</v>
      </c>
      <c r="E3" s="433" t="s">
        <v>28</v>
      </c>
      <c r="F3" s="433" t="s">
        <v>29</v>
      </c>
      <c r="G3" s="434" t="s">
        <v>30</v>
      </c>
      <c r="H3" s="434" t="s">
        <v>5</v>
      </c>
      <c r="I3" s="434" t="s">
        <v>3</v>
      </c>
      <c r="J3" s="435"/>
      <c r="K3" s="436">
        <v>43910</v>
      </c>
      <c r="L3" s="437">
        <f>K3+1</f>
        <v>43911</v>
      </c>
      <c r="M3" s="437">
        <f t="shared" ref="M3:W3" si="0">L3+1</f>
        <v>43912</v>
      </c>
      <c r="N3" s="437">
        <f t="shared" si="0"/>
        <v>43913</v>
      </c>
      <c r="O3" s="437">
        <f t="shared" si="0"/>
        <v>43914</v>
      </c>
      <c r="P3" s="437">
        <f t="shared" si="0"/>
        <v>43915</v>
      </c>
      <c r="Q3" s="437">
        <f t="shared" si="0"/>
        <v>43916</v>
      </c>
      <c r="R3" s="437">
        <f t="shared" si="0"/>
        <v>43917</v>
      </c>
      <c r="S3" s="437">
        <f t="shared" si="0"/>
        <v>43918</v>
      </c>
      <c r="T3" s="437">
        <f t="shared" si="0"/>
        <v>43919</v>
      </c>
      <c r="U3" s="437">
        <f t="shared" si="0"/>
        <v>43920</v>
      </c>
      <c r="V3" s="437">
        <f t="shared" si="0"/>
        <v>43921</v>
      </c>
      <c r="W3" s="437">
        <f t="shared" si="0"/>
        <v>43922</v>
      </c>
      <c r="X3" s="437"/>
      <c r="Y3" s="443" t="s">
        <v>48</v>
      </c>
      <c r="Z3" s="411" t="s">
        <v>131</v>
      </c>
      <c r="AA3" s="442" t="s">
        <v>0</v>
      </c>
      <c r="AB3" s="438" t="s">
        <v>26</v>
      </c>
      <c r="AC3" s="439" t="s">
        <v>114</v>
      </c>
      <c r="AD3" s="440" t="s">
        <v>113</v>
      </c>
    </row>
    <row r="4" spans="1:30" ht="15" customHeight="1">
      <c r="A4" s="61"/>
      <c r="B4" s="58"/>
      <c r="C4" s="152"/>
      <c r="D4" s="152"/>
      <c r="E4" s="153"/>
      <c r="F4" s="154"/>
      <c r="G4" s="154"/>
      <c r="H4" s="154"/>
      <c r="I4" s="155" t="str">
        <f>_xlfn.IFNA(VLOOKUP(H4,'Cost Codes 2021'!A2:H496,8),"")</f>
        <v/>
      </c>
      <c r="J4" s="95"/>
      <c r="K4" s="156"/>
      <c r="L4" s="156"/>
      <c r="M4" s="156"/>
      <c r="N4" s="156"/>
      <c r="O4" s="156"/>
      <c r="P4" s="156"/>
      <c r="Q4" s="156"/>
      <c r="R4" s="156"/>
      <c r="S4" s="156"/>
      <c r="T4" s="156"/>
      <c r="U4" s="156"/>
      <c r="V4" s="156"/>
      <c r="W4" s="156"/>
      <c r="X4" s="157"/>
      <c r="Y4" s="158">
        <f>SUM(K4:X4)</f>
        <v>0</v>
      </c>
      <c r="Z4" s="457"/>
      <c r="AA4" s="504" t="str">
        <f>IF(Y4=0,"0",IF(Y4&gt;0,I4*Y4))</f>
        <v>0</v>
      </c>
      <c r="AB4" s="30"/>
      <c r="AC4" s="29"/>
      <c r="AD4" s="30"/>
    </row>
    <row r="5" spans="1:30" s="3" customFormat="1" ht="15" customHeight="1">
      <c r="A5" s="61"/>
      <c r="B5" s="58"/>
      <c r="C5" s="152"/>
      <c r="D5" s="152"/>
      <c r="E5" s="159"/>
      <c r="F5" s="154"/>
      <c r="G5" s="154"/>
      <c r="H5" s="154"/>
      <c r="I5" s="155" t="str">
        <f>_xlfn.IFNA(VLOOKUP(H5,'Cost Codes 2021'!A3:H497,8),"")</f>
        <v/>
      </c>
      <c r="J5" s="95"/>
      <c r="K5" s="156"/>
      <c r="L5" s="156"/>
      <c r="M5" s="156"/>
      <c r="N5" s="156"/>
      <c r="O5" s="156"/>
      <c r="P5" s="156"/>
      <c r="Q5" s="156"/>
      <c r="R5" s="156"/>
      <c r="S5" s="156"/>
      <c r="T5" s="156"/>
      <c r="U5" s="156"/>
      <c r="V5" s="156"/>
      <c r="W5" s="156"/>
      <c r="X5" s="157"/>
      <c r="Y5" s="158">
        <f t="shared" ref="Y5:Y31" si="1">SUM(K5:X5)</f>
        <v>0</v>
      </c>
      <c r="Z5" s="457"/>
      <c r="AA5" s="504" t="str">
        <f>IF(Y5=0,"0",IF(Y5&gt;0,I5*Y5))</f>
        <v>0</v>
      </c>
      <c r="AB5" s="30"/>
      <c r="AC5" s="29"/>
      <c r="AD5" s="30"/>
    </row>
    <row r="6" spans="1:30" s="3" customFormat="1" ht="15" customHeight="1">
      <c r="A6" s="61"/>
      <c r="B6" s="58"/>
      <c r="C6" s="152"/>
      <c r="D6" s="152"/>
      <c r="E6" s="153"/>
      <c r="F6" s="154"/>
      <c r="G6" s="154"/>
      <c r="H6" s="154"/>
      <c r="I6" s="155" t="str">
        <f>_xlfn.IFNA(VLOOKUP(H6,'Cost Codes 2021'!A4:H498,8),"")</f>
        <v/>
      </c>
      <c r="J6" s="95"/>
      <c r="K6" s="156"/>
      <c r="L6" s="156"/>
      <c r="M6" s="156"/>
      <c r="N6" s="156"/>
      <c r="O6" s="156"/>
      <c r="P6" s="156"/>
      <c r="Q6" s="156"/>
      <c r="R6" s="156"/>
      <c r="S6" s="156"/>
      <c r="T6" s="156"/>
      <c r="U6" s="156"/>
      <c r="V6" s="156"/>
      <c r="W6" s="156"/>
      <c r="X6" s="157"/>
      <c r="Y6" s="158">
        <f t="shared" si="1"/>
        <v>0</v>
      </c>
      <c r="Z6" s="457"/>
      <c r="AA6" s="504" t="str">
        <f>IF(Y6=0,"0",IF(Y6&gt;0,I6*Y6))</f>
        <v>0</v>
      </c>
      <c r="AB6" s="30"/>
      <c r="AC6" s="29"/>
      <c r="AD6" s="30"/>
    </row>
    <row r="7" spans="1:30" s="3" customFormat="1" ht="15" customHeight="1">
      <c r="A7" s="61"/>
      <c r="B7" s="58"/>
      <c r="C7" s="152"/>
      <c r="D7" s="152"/>
      <c r="E7" s="153"/>
      <c r="F7" s="154"/>
      <c r="G7" s="154"/>
      <c r="H7" s="154"/>
      <c r="I7" s="155" t="str">
        <f>_xlfn.IFNA(VLOOKUP(H7,'Cost Codes 2021'!A5:H499,8),"")</f>
        <v/>
      </c>
      <c r="J7" s="95"/>
      <c r="K7" s="156"/>
      <c r="L7" s="156"/>
      <c r="M7" s="156"/>
      <c r="N7" s="156"/>
      <c r="O7" s="156"/>
      <c r="P7" s="156"/>
      <c r="Q7" s="156"/>
      <c r="R7" s="156"/>
      <c r="S7" s="156"/>
      <c r="T7" s="156"/>
      <c r="U7" s="156"/>
      <c r="V7" s="156"/>
      <c r="W7" s="156"/>
      <c r="X7" s="157"/>
      <c r="Y7" s="158">
        <f t="shared" si="1"/>
        <v>0</v>
      </c>
      <c r="Z7" s="457"/>
      <c r="AA7" s="504" t="str">
        <f>IF(Y7=0,"0",IF(Y7&gt;0,I7*Y7))</f>
        <v>0</v>
      </c>
      <c r="AB7" s="30"/>
      <c r="AC7" s="29"/>
      <c r="AD7" s="30"/>
    </row>
    <row r="8" spans="1:30" s="3" customFormat="1" ht="15" customHeight="1">
      <c r="A8" s="61"/>
      <c r="B8" s="58"/>
      <c r="C8" s="152"/>
      <c r="D8" s="152"/>
      <c r="E8" s="153"/>
      <c r="F8" s="154"/>
      <c r="G8" s="154"/>
      <c r="H8" s="154"/>
      <c r="I8" s="155" t="str">
        <f>_xlfn.IFNA(VLOOKUP(H8,'Cost Codes 2021'!A6:H500,8),"")</f>
        <v/>
      </c>
      <c r="J8" s="95"/>
      <c r="K8" s="156"/>
      <c r="L8" s="156"/>
      <c r="M8" s="156"/>
      <c r="N8" s="156"/>
      <c r="O8" s="156"/>
      <c r="P8" s="156"/>
      <c r="Q8" s="156"/>
      <c r="R8" s="156"/>
      <c r="S8" s="156"/>
      <c r="T8" s="156"/>
      <c r="U8" s="156"/>
      <c r="V8" s="156"/>
      <c r="W8" s="156"/>
      <c r="X8" s="157"/>
      <c r="Y8" s="158">
        <f t="shared" si="1"/>
        <v>0</v>
      </c>
      <c r="Z8" s="457"/>
      <c r="AA8" s="504" t="str">
        <f t="shared" ref="AA8:AA31" si="2">IF(Y8=0,"0",IF(Y8&gt;0,I8*Y8))</f>
        <v>0</v>
      </c>
      <c r="AB8" s="30"/>
      <c r="AC8" s="29"/>
      <c r="AD8" s="30"/>
    </row>
    <row r="9" spans="1:30" s="3" customFormat="1" ht="15" customHeight="1">
      <c r="A9" s="61"/>
      <c r="B9" s="58"/>
      <c r="C9" s="152"/>
      <c r="D9" s="152"/>
      <c r="E9" s="153"/>
      <c r="F9" s="154"/>
      <c r="G9" s="154"/>
      <c r="H9" s="154"/>
      <c r="I9" s="155" t="str">
        <f>_xlfn.IFNA(VLOOKUP(H9,'Cost Codes 2021'!A7:H501,8),"")</f>
        <v/>
      </c>
      <c r="J9" s="95"/>
      <c r="K9" s="156"/>
      <c r="L9" s="156"/>
      <c r="M9" s="156"/>
      <c r="N9" s="156"/>
      <c r="O9" s="156"/>
      <c r="P9" s="156"/>
      <c r="Q9" s="156"/>
      <c r="R9" s="156"/>
      <c r="S9" s="156"/>
      <c r="T9" s="156"/>
      <c r="U9" s="156"/>
      <c r="V9" s="156"/>
      <c r="W9" s="156"/>
      <c r="X9" s="157"/>
      <c r="Y9" s="158">
        <f t="shared" si="1"/>
        <v>0</v>
      </c>
      <c r="Z9" s="457"/>
      <c r="AA9" s="504" t="str">
        <f t="shared" si="2"/>
        <v>0</v>
      </c>
      <c r="AB9" s="30"/>
      <c r="AC9" s="29"/>
      <c r="AD9" s="30"/>
    </row>
    <row r="10" spans="1:30" s="3" customFormat="1" ht="15" customHeight="1">
      <c r="A10" s="61"/>
      <c r="B10" s="58"/>
      <c r="C10" s="152"/>
      <c r="D10" s="152"/>
      <c r="E10" s="153"/>
      <c r="F10" s="154"/>
      <c r="G10" s="154"/>
      <c r="H10" s="154"/>
      <c r="I10" s="155" t="str">
        <f>_xlfn.IFNA(VLOOKUP(H10,'Cost Codes 2021'!A8:H502,8),"")</f>
        <v/>
      </c>
      <c r="J10" s="95"/>
      <c r="K10" s="156"/>
      <c r="L10" s="156"/>
      <c r="M10" s="156"/>
      <c r="N10" s="156"/>
      <c r="O10" s="156"/>
      <c r="P10" s="156"/>
      <c r="Q10" s="156"/>
      <c r="R10" s="156"/>
      <c r="S10" s="156"/>
      <c r="T10" s="156"/>
      <c r="U10" s="156"/>
      <c r="V10" s="156"/>
      <c r="W10" s="156"/>
      <c r="X10" s="157"/>
      <c r="Y10" s="158">
        <f t="shared" si="1"/>
        <v>0</v>
      </c>
      <c r="Z10" s="457"/>
      <c r="AA10" s="504" t="str">
        <f t="shared" si="2"/>
        <v>0</v>
      </c>
      <c r="AB10" s="30"/>
      <c r="AC10" s="29"/>
      <c r="AD10" s="30"/>
    </row>
    <row r="11" spans="1:30" s="3" customFormat="1" ht="15" customHeight="1">
      <c r="A11" s="61"/>
      <c r="B11" s="58"/>
      <c r="C11" s="152"/>
      <c r="D11" s="152"/>
      <c r="E11" s="153"/>
      <c r="F11" s="154"/>
      <c r="G11" s="154"/>
      <c r="H11" s="154"/>
      <c r="I11" s="155" t="str">
        <f>_xlfn.IFNA(VLOOKUP(H11,'Cost Codes 2021'!A9:H503,8),"")</f>
        <v/>
      </c>
      <c r="J11" s="95"/>
      <c r="K11" s="156"/>
      <c r="L11" s="156"/>
      <c r="M11" s="156"/>
      <c r="N11" s="156"/>
      <c r="O11" s="156"/>
      <c r="P11" s="156"/>
      <c r="Q11" s="156"/>
      <c r="R11" s="156"/>
      <c r="S11" s="156"/>
      <c r="T11" s="156"/>
      <c r="U11" s="156"/>
      <c r="V11" s="156"/>
      <c r="W11" s="156"/>
      <c r="X11" s="157"/>
      <c r="Y11" s="158">
        <f t="shared" si="1"/>
        <v>0</v>
      </c>
      <c r="Z11" s="457"/>
      <c r="AA11" s="504" t="str">
        <f t="shared" si="2"/>
        <v>0</v>
      </c>
      <c r="AB11" s="30"/>
      <c r="AC11" s="29"/>
      <c r="AD11" s="30"/>
    </row>
    <row r="12" spans="1:30" s="3" customFormat="1" ht="15" customHeight="1">
      <c r="A12" s="61"/>
      <c r="B12" s="58"/>
      <c r="C12" s="152"/>
      <c r="D12" s="152"/>
      <c r="E12" s="153"/>
      <c r="F12" s="154"/>
      <c r="G12" s="154"/>
      <c r="H12" s="154"/>
      <c r="I12" s="155" t="str">
        <f>_xlfn.IFNA(VLOOKUP(H12,'Cost Codes 2021'!A10:H504,8),"")</f>
        <v/>
      </c>
      <c r="J12" s="95"/>
      <c r="K12" s="156"/>
      <c r="L12" s="156"/>
      <c r="M12" s="156"/>
      <c r="N12" s="156"/>
      <c r="O12" s="156"/>
      <c r="P12" s="156"/>
      <c r="Q12" s="156"/>
      <c r="R12" s="156"/>
      <c r="S12" s="156"/>
      <c r="T12" s="156"/>
      <c r="U12" s="156"/>
      <c r="V12" s="156"/>
      <c r="W12" s="156"/>
      <c r="X12" s="157"/>
      <c r="Y12" s="158">
        <f t="shared" si="1"/>
        <v>0</v>
      </c>
      <c r="Z12" s="457"/>
      <c r="AA12" s="504" t="str">
        <f t="shared" si="2"/>
        <v>0</v>
      </c>
      <c r="AB12" s="30"/>
      <c r="AC12" s="29"/>
      <c r="AD12" s="30"/>
    </row>
    <row r="13" spans="1:30" s="3" customFormat="1" ht="15" customHeight="1">
      <c r="A13" s="61"/>
      <c r="B13" s="58"/>
      <c r="C13" s="152"/>
      <c r="D13" s="152"/>
      <c r="E13" s="153"/>
      <c r="F13" s="154"/>
      <c r="G13" s="154"/>
      <c r="H13" s="154"/>
      <c r="I13" s="155" t="str">
        <f>_xlfn.IFNA(VLOOKUP(H13,'Cost Codes 2021'!A11:H505,8),"")</f>
        <v/>
      </c>
      <c r="J13" s="95"/>
      <c r="K13" s="156"/>
      <c r="L13" s="156"/>
      <c r="M13" s="156"/>
      <c r="N13" s="156"/>
      <c r="O13" s="156"/>
      <c r="P13" s="156"/>
      <c r="Q13" s="156"/>
      <c r="R13" s="156"/>
      <c r="S13" s="156"/>
      <c r="T13" s="156"/>
      <c r="U13" s="156"/>
      <c r="V13" s="156"/>
      <c r="W13" s="156"/>
      <c r="X13" s="157"/>
      <c r="Y13" s="158">
        <f t="shared" si="1"/>
        <v>0</v>
      </c>
      <c r="Z13" s="457"/>
      <c r="AA13" s="504" t="str">
        <f t="shared" si="2"/>
        <v>0</v>
      </c>
      <c r="AB13" s="30"/>
      <c r="AC13" s="29"/>
      <c r="AD13" s="30"/>
    </row>
    <row r="14" spans="1:30" s="3" customFormat="1" ht="15" customHeight="1">
      <c r="A14" s="61"/>
      <c r="B14" s="58"/>
      <c r="C14" s="152"/>
      <c r="D14" s="152"/>
      <c r="E14" s="153"/>
      <c r="F14" s="154"/>
      <c r="G14" s="154"/>
      <c r="H14" s="154"/>
      <c r="I14" s="155" t="str">
        <f>_xlfn.IFNA(VLOOKUP(H14,'Cost Codes 2021'!A12:H506,8),"")</f>
        <v/>
      </c>
      <c r="J14" s="95"/>
      <c r="K14" s="156"/>
      <c r="L14" s="156"/>
      <c r="M14" s="156"/>
      <c r="N14" s="156"/>
      <c r="O14" s="156"/>
      <c r="P14" s="156"/>
      <c r="Q14" s="156"/>
      <c r="R14" s="156"/>
      <c r="S14" s="156"/>
      <c r="T14" s="156"/>
      <c r="U14" s="156"/>
      <c r="V14" s="156"/>
      <c r="W14" s="156"/>
      <c r="X14" s="157"/>
      <c r="Y14" s="158">
        <f t="shared" si="1"/>
        <v>0</v>
      </c>
      <c r="Z14" s="457"/>
      <c r="AA14" s="504" t="str">
        <f t="shared" si="2"/>
        <v>0</v>
      </c>
      <c r="AB14" s="30"/>
      <c r="AC14" s="29"/>
      <c r="AD14" s="30"/>
    </row>
    <row r="15" spans="1:30" s="3" customFormat="1" ht="15" customHeight="1">
      <c r="A15" s="61"/>
      <c r="B15" s="58"/>
      <c r="C15" s="152"/>
      <c r="D15" s="152"/>
      <c r="E15" s="153"/>
      <c r="F15" s="154"/>
      <c r="G15" s="154"/>
      <c r="H15" s="154"/>
      <c r="I15" s="155" t="str">
        <f>_xlfn.IFNA(VLOOKUP(H15,'Cost Codes 2021'!A13:H507,8),"")</f>
        <v/>
      </c>
      <c r="J15" s="95"/>
      <c r="K15" s="156"/>
      <c r="L15" s="156"/>
      <c r="M15" s="156"/>
      <c r="N15" s="156"/>
      <c r="O15" s="156"/>
      <c r="P15" s="156"/>
      <c r="Q15" s="156"/>
      <c r="R15" s="156"/>
      <c r="S15" s="156"/>
      <c r="T15" s="156"/>
      <c r="U15" s="156"/>
      <c r="V15" s="156"/>
      <c r="W15" s="156"/>
      <c r="X15" s="157"/>
      <c r="Y15" s="158">
        <f t="shared" si="1"/>
        <v>0</v>
      </c>
      <c r="Z15" s="457"/>
      <c r="AA15" s="504" t="str">
        <f t="shared" si="2"/>
        <v>0</v>
      </c>
      <c r="AB15" s="30"/>
      <c r="AC15" s="29"/>
      <c r="AD15" s="30"/>
    </row>
    <row r="16" spans="1:30" s="3" customFormat="1" ht="15" customHeight="1">
      <c r="A16" s="61"/>
      <c r="B16" s="58"/>
      <c r="C16" s="152"/>
      <c r="D16" s="152"/>
      <c r="E16" s="153"/>
      <c r="F16" s="154"/>
      <c r="G16" s="154"/>
      <c r="H16" s="154"/>
      <c r="I16" s="155" t="str">
        <f>_xlfn.IFNA(VLOOKUP(H16,'Cost Codes 2021'!A14:H508,8),"")</f>
        <v/>
      </c>
      <c r="J16" s="95"/>
      <c r="K16" s="156"/>
      <c r="L16" s="156"/>
      <c r="M16" s="156"/>
      <c r="N16" s="156"/>
      <c r="O16" s="156"/>
      <c r="P16" s="156"/>
      <c r="Q16" s="156"/>
      <c r="R16" s="156"/>
      <c r="S16" s="156"/>
      <c r="T16" s="156"/>
      <c r="U16" s="156"/>
      <c r="V16" s="156"/>
      <c r="W16" s="156"/>
      <c r="X16" s="157"/>
      <c r="Y16" s="158">
        <f t="shared" si="1"/>
        <v>0</v>
      </c>
      <c r="Z16" s="457"/>
      <c r="AA16" s="504" t="str">
        <f t="shared" si="2"/>
        <v>0</v>
      </c>
      <c r="AB16" s="30"/>
      <c r="AC16" s="29"/>
      <c r="AD16" s="30"/>
    </row>
    <row r="17" spans="1:30" s="3" customFormat="1" ht="15" customHeight="1">
      <c r="A17" s="61"/>
      <c r="B17" s="58"/>
      <c r="C17" s="152"/>
      <c r="D17" s="152"/>
      <c r="E17" s="153"/>
      <c r="F17" s="154"/>
      <c r="G17" s="154"/>
      <c r="H17" s="154"/>
      <c r="I17" s="155" t="str">
        <f>_xlfn.IFNA(VLOOKUP(H17,'Cost Codes 2021'!A15:H509,8),"")</f>
        <v/>
      </c>
      <c r="J17" s="95"/>
      <c r="K17" s="156"/>
      <c r="L17" s="156"/>
      <c r="M17" s="156"/>
      <c r="N17" s="156"/>
      <c r="O17" s="156"/>
      <c r="P17" s="156"/>
      <c r="Q17" s="156"/>
      <c r="R17" s="156"/>
      <c r="S17" s="156"/>
      <c r="T17" s="156"/>
      <c r="U17" s="156"/>
      <c r="V17" s="156"/>
      <c r="W17" s="156"/>
      <c r="X17" s="157"/>
      <c r="Y17" s="158">
        <f t="shared" si="1"/>
        <v>0</v>
      </c>
      <c r="Z17" s="457"/>
      <c r="AA17" s="504" t="str">
        <f t="shared" si="2"/>
        <v>0</v>
      </c>
      <c r="AB17" s="30"/>
      <c r="AC17" s="29"/>
      <c r="AD17" s="30"/>
    </row>
    <row r="18" spans="1:30" s="3" customFormat="1" ht="15" customHeight="1">
      <c r="A18" s="61"/>
      <c r="B18" s="58"/>
      <c r="C18" s="152"/>
      <c r="D18" s="152"/>
      <c r="E18" s="153"/>
      <c r="F18" s="154"/>
      <c r="G18" s="154"/>
      <c r="H18" s="154"/>
      <c r="I18" s="155" t="str">
        <f>_xlfn.IFNA(VLOOKUP(H18,'Cost Codes 2021'!A16:H510,8),"")</f>
        <v/>
      </c>
      <c r="J18" s="95"/>
      <c r="K18" s="156"/>
      <c r="L18" s="156"/>
      <c r="M18" s="156"/>
      <c r="N18" s="156"/>
      <c r="O18" s="156"/>
      <c r="P18" s="156"/>
      <c r="Q18" s="156"/>
      <c r="R18" s="156"/>
      <c r="S18" s="156"/>
      <c r="T18" s="156"/>
      <c r="U18" s="156"/>
      <c r="V18" s="156"/>
      <c r="W18" s="156"/>
      <c r="X18" s="157"/>
      <c r="Y18" s="158">
        <f t="shared" si="1"/>
        <v>0</v>
      </c>
      <c r="Z18" s="457"/>
      <c r="AA18" s="504" t="str">
        <f t="shared" si="2"/>
        <v>0</v>
      </c>
      <c r="AB18" s="30"/>
      <c r="AC18" s="29"/>
      <c r="AD18" s="30"/>
    </row>
    <row r="19" spans="1:30" s="3" customFormat="1" ht="15" customHeight="1">
      <c r="A19" s="61"/>
      <c r="B19" s="58"/>
      <c r="C19" s="152"/>
      <c r="D19" s="152"/>
      <c r="E19" s="159"/>
      <c r="F19" s="154"/>
      <c r="G19" s="154"/>
      <c r="H19" s="154"/>
      <c r="I19" s="155" t="str">
        <f>_xlfn.IFNA(VLOOKUP(H19,'Cost Codes 2021'!A17:H511,8),"")</f>
        <v/>
      </c>
      <c r="J19" s="95"/>
      <c r="K19" s="156"/>
      <c r="L19" s="156"/>
      <c r="M19" s="156"/>
      <c r="N19" s="156"/>
      <c r="O19" s="156"/>
      <c r="P19" s="156"/>
      <c r="Q19" s="156"/>
      <c r="R19" s="156"/>
      <c r="S19" s="156"/>
      <c r="T19" s="156"/>
      <c r="U19" s="156"/>
      <c r="V19" s="156"/>
      <c r="W19" s="156"/>
      <c r="X19" s="157"/>
      <c r="Y19" s="158">
        <f t="shared" si="1"/>
        <v>0</v>
      </c>
      <c r="Z19" s="457"/>
      <c r="AA19" s="504" t="str">
        <f t="shared" si="2"/>
        <v>0</v>
      </c>
      <c r="AB19" s="30"/>
      <c r="AC19" s="29"/>
      <c r="AD19" s="30"/>
    </row>
    <row r="20" spans="1:30" s="3" customFormat="1" ht="15" customHeight="1">
      <c r="A20" s="61"/>
      <c r="B20" s="58"/>
      <c r="C20" s="152"/>
      <c r="D20" s="152"/>
      <c r="E20" s="159"/>
      <c r="F20" s="154"/>
      <c r="G20" s="154"/>
      <c r="H20" s="154"/>
      <c r="I20" s="155" t="str">
        <f>_xlfn.IFNA(VLOOKUP(H20,'Cost Codes 2021'!A18:H512,8),"")</f>
        <v/>
      </c>
      <c r="J20" s="95"/>
      <c r="K20" s="156"/>
      <c r="L20" s="156"/>
      <c r="M20" s="156"/>
      <c r="N20" s="156"/>
      <c r="O20" s="156"/>
      <c r="P20" s="156"/>
      <c r="Q20" s="156"/>
      <c r="R20" s="156"/>
      <c r="S20" s="156"/>
      <c r="T20" s="156"/>
      <c r="U20" s="156"/>
      <c r="V20" s="156"/>
      <c r="W20" s="156"/>
      <c r="X20" s="157"/>
      <c r="Y20" s="158">
        <f t="shared" si="1"/>
        <v>0</v>
      </c>
      <c r="Z20" s="457"/>
      <c r="AA20" s="504" t="str">
        <f t="shared" si="2"/>
        <v>0</v>
      </c>
      <c r="AB20" s="30"/>
      <c r="AC20" s="29"/>
      <c r="AD20" s="30"/>
    </row>
    <row r="21" spans="1:30" s="3" customFormat="1" ht="15" customHeight="1">
      <c r="A21" s="61"/>
      <c r="B21" s="58"/>
      <c r="C21" s="152"/>
      <c r="D21" s="152"/>
      <c r="E21" s="159"/>
      <c r="F21" s="154"/>
      <c r="G21" s="154"/>
      <c r="H21" s="154"/>
      <c r="I21" s="155" t="str">
        <f>_xlfn.IFNA(VLOOKUP(H21,'Cost Codes 2021'!A19:H513,8),"")</f>
        <v/>
      </c>
      <c r="J21" s="95"/>
      <c r="K21" s="156"/>
      <c r="L21" s="156"/>
      <c r="M21" s="156"/>
      <c r="N21" s="156"/>
      <c r="O21" s="156"/>
      <c r="P21" s="156"/>
      <c r="Q21" s="156"/>
      <c r="R21" s="156"/>
      <c r="S21" s="156"/>
      <c r="T21" s="156"/>
      <c r="U21" s="156"/>
      <c r="V21" s="156"/>
      <c r="W21" s="156"/>
      <c r="X21" s="157"/>
      <c r="Y21" s="158">
        <f t="shared" si="1"/>
        <v>0</v>
      </c>
      <c r="Z21" s="457"/>
      <c r="AA21" s="504" t="str">
        <f t="shared" si="2"/>
        <v>0</v>
      </c>
      <c r="AB21" s="30"/>
      <c r="AC21" s="29"/>
      <c r="AD21" s="30"/>
    </row>
    <row r="22" spans="1:30" s="3" customFormat="1" ht="15" customHeight="1">
      <c r="A22" s="61"/>
      <c r="B22" s="58"/>
      <c r="C22" s="152"/>
      <c r="D22" s="152"/>
      <c r="E22" s="159"/>
      <c r="F22" s="154"/>
      <c r="G22" s="154"/>
      <c r="H22" s="154"/>
      <c r="I22" s="155" t="str">
        <f>_xlfn.IFNA(VLOOKUP(H22,'Cost Codes 2021'!A20:H514,8),"")</f>
        <v/>
      </c>
      <c r="J22" s="95"/>
      <c r="K22" s="156"/>
      <c r="L22" s="156"/>
      <c r="M22" s="156"/>
      <c r="N22" s="156"/>
      <c r="O22" s="156"/>
      <c r="P22" s="156"/>
      <c r="Q22" s="156"/>
      <c r="R22" s="156"/>
      <c r="S22" s="156"/>
      <c r="T22" s="156"/>
      <c r="U22" s="156"/>
      <c r="V22" s="156"/>
      <c r="W22" s="156"/>
      <c r="X22" s="157"/>
      <c r="Y22" s="158">
        <f t="shared" si="1"/>
        <v>0</v>
      </c>
      <c r="Z22" s="457"/>
      <c r="AA22" s="504" t="str">
        <f t="shared" si="2"/>
        <v>0</v>
      </c>
      <c r="AB22" s="30"/>
      <c r="AC22" s="29"/>
      <c r="AD22" s="30"/>
    </row>
    <row r="23" spans="1:30" s="3" customFormat="1" ht="15" customHeight="1">
      <c r="A23" s="61"/>
      <c r="B23" s="58"/>
      <c r="C23" s="152"/>
      <c r="D23" s="152"/>
      <c r="E23" s="159"/>
      <c r="F23" s="154"/>
      <c r="G23" s="154"/>
      <c r="H23" s="154"/>
      <c r="I23" s="155" t="str">
        <f>_xlfn.IFNA(VLOOKUP(H23,'Cost Codes 2021'!A21:H515,8),"")</f>
        <v/>
      </c>
      <c r="J23" s="95"/>
      <c r="K23" s="156"/>
      <c r="L23" s="156"/>
      <c r="M23" s="156"/>
      <c r="N23" s="156"/>
      <c r="O23" s="156"/>
      <c r="P23" s="156"/>
      <c r="Q23" s="156"/>
      <c r="R23" s="156"/>
      <c r="S23" s="156"/>
      <c r="T23" s="156"/>
      <c r="U23" s="156"/>
      <c r="V23" s="156"/>
      <c r="W23" s="156"/>
      <c r="X23" s="157"/>
      <c r="Y23" s="158">
        <f t="shared" si="1"/>
        <v>0</v>
      </c>
      <c r="Z23" s="457"/>
      <c r="AA23" s="504" t="str">
        <f t="shared" si="2"/>
        <v>0</v>
      </c>
      <c r="AB23" s="30"/>
      <c r="AC23" s="29"/>
      <c r="AD23" s="30"/>
    </row>
    <row r="24" spans="1:30" s="3" customFormat="1" ht="15" customHeight="1">
      <c r="A24" s="61"/>
      <c r="B24" s="58"/>
      <c r="C24" s="152"/>
      <c r="D24" s="152"/>
      <c r="E24" s="159"/>
      <c r="F24" s="154"/>
      <c r="G24" s="154"/>
      <c r="H24" s="154"/>
      <c r="I24" s="155" t="str">
        <f>_xlfn.IFNA(VLOOKUP(H24,'Cost Codes 2021'!A22:H516,8),"")</f>
        <v/>
      </c>
      <c r="J24" s="95"/>
      <c r="K24" s="156"/>
      <c r="L24" s="156"/>
      <c r="M24" s="156"/>
      <c r="N24" s="156"/>
      <c r="O24" s="156"/>
      <c r="P24" s="156"/>
      <c r="Q24" s="156"/>
      <c r="R24" s="156"/>
      <c r="S24" s="156"/>
      <c r="T24" s="156"/>
      <c r="U24" s="156"/>
      <c r="V24" s="156"/>
      <c r="W24" s="156"/>
      <c r="X24" s="157"/>
      <c r="Y24" s="158">
        <f t="shared" si="1"/>
        <v>0</v>
      </c>
      <c r="Z24" s="457"/>
      <c r="AA24" s="504" t="str">
        <f t="shared" si="2"/>
        <v>0</v>
      </c>
      <c r="AB24" s="30"/>
      <c r="AC24" s="29"/>
      <c r="AD24" s="30"/>
    </row>
    <row r="25" spans="1:30" ht="15" customHeight="1">
      <c r="A25" s="61"/>
      <c r="B25" s="58"/>
      <c r="C25" s="152"/>
      <c r="D25" s="152"/>
      <c r="E25" s="159"/>
      <c r="F25" s="154"/>
      <c r="G25" s="154"/>
      <c r="H25" s="154"/>
      <c r="I25" s="155" t="str">
        <f>_xlfn.IFNA(VLOOKUP(H25,'Cost Codes 2021'!A23:H517,8),"")</f>
        <v/>
      </c>
      <c r="J25" s="95"/>
      <c r="K25" s="156"/>
      <c r="L25" s="156"/>
      <c r="M25" s="156"/>
      <c r="N25" s="156"/>
      <c r="O25" s="156"/>
      <c r="P25" s="156"/>
      <c r="Q25" s="156"/>
      <c r="R25" s="156"/>
      <c r="S25" s="156"/>
      <c r="T25" s="156"/>
      <c r="U25" s="156"/>
      <c r="V25" s="156"/>
      <c r="W25" s="156"/>
      <c r="X25" s="157"/>
      <c r="Y25" s="158">
        <f t="shared" si="1"/>
        <v>0</v>
      </c>
      <c r="Z25" s="457"/>
      <c r="AA25" s="504" t="str">
        <f t="shared" si="2"/>
        <v>0</v>
      </c>
      <c r="AB25" s="30"/>
      <c r="AC25" s="29"/>
      <c r="AD25" s="30"/>
    </row>
    <row r="26" spans="1:30" ht="15" customHeight="1">
      <c r="A26" s="61"/>
      <c r="B26" s="58"/>
      <c r="C26" s="152"/>
      <c r="D26" s="152"/>
      <c r="E26" s="153"/>
      <c r="F26" s="154"/>
      <c r="G26" s="154"/>
      <c r="H26" s="154"/>
      <c r="I26" s="155" t="str">
        <f>_xlfn.IFNA(VLOOKUP(H26,'Cost Codes 2021'!A24:H518,8),"")</f>
        <v/>
      </c>
      <c r="J26" s="95"/>
      <c r="K26" s="156"/>
      <c r="L26" s="156"/>
      <c r="M26" s="156"/>
      <c r="N26" s="156"/>
      <c r="O26" s="156"/>
      <c r="P26" s="156"/>
      <c r="Q26" s="156"/>
      <c r="R26" s="156"/>
      <c r="S26" s="156"/>
      <c r="T26" s="156"/>
      <c r="U26" s="156"/>
      <c r="V26" s="156"/>
      <c r="W26" s="156"/>
      <c r="X26" s="157"/>
      <c r="Y26" s="158">
        <f t="shared" si="1"/>
        <v>0</v>
      </c>
      <c r="Z26" s="457"/>
      <c r="AA26" s="504" t="str">
        <f t="shared" si="2"/>
        <v>0</v>
      </c>
      <c r="AB26" s="30"/>
      <c r="AC26" s="29"/>
      <c r="AD26" s="30"/>
    </row>
    <row r="27" spans="1:30" ht="15" customHeight="1">
      <c r="A27" s="61"/>
      <c r="B27" s="58"/>
      <c r="C27" s="152"/>
      <c r="D27" s="152"/>
      <c r="E27" s="159"/>
      <c r="F27" s="154"/>
      <c r="G27" s="154"/>
      <c r="H27" s="154"/>
      <c r="I27" s="155" t="str">
        <f>_xlfn.IFNA(VLOOKUP(H27,'Cost Codes 2021'!A25:H519,8),"")</f>
        <v/>
      </c>
      <c r="J27" s="95"/>
      <c r="K27" s="156"/>
      <c r="L27" s="156"/>
      <c r="M27" s="156"/>
      <c r="N27" s="156"/>
      <c r="O27" s="156"/>
      <c r="P27" s="156"/>
      <c r="Q27" s="156"/>
      <c r="R27" s="156"/>
      <c r="S27" s="156"/>
      <c r="T27" s="156"/>
      <c r="U27" s="156"/>
      <c r="V27" s="156"/>
      <c r="W27" s="156"/>
      <c r="X27" s="157"/>
      <c r="Y27" s="158">
        <f t="shared" si="1"/>
        <v>0</v>
      </c>
      <c r="Z27" s="457"/>
      <c r="AA27" s="504" t="str">
        <f t="shared" si="2"/>
        <v>0</v>
      </c>
      <c r="AB27" s="30"/>
      <c r="AC27" s="29"/>
      <c r="AD27" s="30"/>
    </row>
    <row r="28" spans="1:30" ht="15" customHeight="1">
      <c r="A28" s="110"/>
      <c r="B28" s="111"/>
      <c r="C28" s="160"/>
      <c r="D28" s="160"/>
      <c r="E28" s="161"/>
      <c r="F28" s="162"/>
      <c r="G28" s="162"/>
      <c r="H28" s="162"/>
      <c r="I28" s="155" t="str">
        <f>_xlfn.IFNA(VLOOKUP(H28,'Cost Codes 2021'!A26:H520,8),"")</f>
        <v/>
      </c>
      <c r="J28" s="163"/>
      <c r="K28" s="157"/>
      <c r="L28" s="157"/>
      <c r="M28" s="157"/>
      <c r="N28" s="157"/>
      <c r="O28" s="157"/>
      <c r="P28" s="157"/>
      <c r="Q28" s="157"/>
      <c r="R28" s="157"/>
      <c r="S28" s="157"/>
      <c r="T28" s="157"/>
      <c r="U28" s="157"/>
      <c r="V28" s="157"/>
      <c r="W28" s="157"/>
      <c r="X28" s="157"/>
      <c r="Y28" s="158">
        <f t="shared" si="1"/>
        <v>0</v>
      </c>
      <c r="Z28" s="457"/>
      <c r="AA28" s="504" t="str">
        <f t="shared" si="2"/>
        <v>0</v>
      </c>
      <c r="AB28" s="30"/>
      <c r="AC28" s="29"/>
      <c r="AD28" s="30"/>
    </row>
    <row r="29" spans="1:30" ht="15" customHeight="1">
      <c r="A29" s="61"/>
      <c r="B29" s="59"/>
      <c r="C29" s="152"/>
      <c r="D29" s="152"/>
      <c r="E29" s="159"/>
      <c r="F29" s="154"/>
      <c r="G29" s="154"/>
      <c r="H29" s="154"/>
      <c r="I29" s="155" t="str">
        <f>_xlfn.IFNA(VLOOKUP(H29,'Cost Codes 2021'!A27:H521,8),"")</f>
        <v/>
      </c>
      <c r="J29" s="95"/>
      <c r="K29" s="164"/>
      <c r="L29" s="164"/>
      <c r="M29" s="164"/>
      <c r="N29" s="164"/>
      <c r="O29" s="164"/>
      <c r="P29" s="164"/>
      <c r="Q29" s="164"/>
      <c r="R29" s="164"/>
      <c r="S29" s="164"/>
      <c r="T29" s="164"/>
      <c r="U29" s="164"/>
      <c r="V29" s="164"/>
      <c r="W29" s="164"/>
      <c r="X29" s="114"/>
      <c r="Y29" s="158">
        <f t="shared" si="1"/>
        <v>0</v>
      </c>
      <c r="Z29" s="457"/>
      <c r="AA29" s="504" t="str">
        <f t="shared" si="2"/>
        <v>0</v>
      </c>
      <c r="AB29" s="40"/>
      <c r="AC29" s="261"/>
      <c r="AD29" s="30"/>
    </row>
    <row r="30" spans="1:30">
      <c r="A30" s="29"/>
      <c r="B30" s="58"/>
      <c r="C30" s="95"/>
      <c r="D30" s="95"/>
      <c r="E30" s="95"/>
      <c r="F30" s="165"/>
      <c r="G30" s="95"/>
      <c r="H30" s="165"/>
      <c r="I30" s="155" t="str">
        <f>_xlfn.IFNA(VLOOKUP(H30,'Cost Codes 2021'!A28:H522,8),"")</f>
        <v/>
      </c>
      <c r="J30" s="95"/>
      <c r="K30" s="165"/>
      <c r="L30" s="165"/>
      <c r="M30" s="165"/>
      <c r="N30" s="165"/>
      <c r="O30" s="165"/>
      <c r="P30" s="165"/>
      <c r="Q30" s="165"/>
      <c r="R30" s="165"/>
      <c r="S30" s="165"/>
      <c r="T30" s="165"/>
      <c r="U30" s="165"/>
      <c r="V30" s="165"/>
      <c r="W30" s="165"/>
      <c r="X30" s="116"/>
      <c r="Y30" s="158">
        <f t="shared" si="1"/>
        <v>0</v>
      </c>
      <c r="Z30" s="458"/>
      <c r="AA30" s="504" t="str">
        <f t="shared" si="2"/>
        <v>0</v>
      </c>
      <c r="AB30" s="30"/>
      <c r="AC30" s="29"/>
      <c r="AD30" s="30"/>
    </row>
    <row r="31" spans="1:30" ht="19.5" thickBot="1">
      <c r="A31" s="31"/>
      <c r="B31" s="60"/>
      <c r="C31" s="32"/>
      <c r="D31" s="32"/>
      <c r="E31" s="32"/>
      <c r="F31" s="34"/>
      <c r="G31" s="32"/>
      <c r="H31" s="34"/>
      <c r="I31" s="166" t="str">
        <f>_xlfn.IFNA(VLOOKUP(H31,'Cost Codes 2021'!A29:H523,8),"")</f>
        <v/>
      </c>
      <c r="J31" s="32"/>
      <c r="K31" s="41"/>
      <c r="L31" s="41"/>
      <c r="M31" s="41"/>
      <c r="N31" s="41"/>
      <c r="O31" s="41"/>
      <c r="P31" s="41"/>
      <c r="Q31" s="41"/>
      <c r="R31" s="41"/>
      <c r="S31" s="41"/>
      <c r="T31" s="41"/>
      <c r="U31" s="41"/>
      <c r="V31" s="41"/>
      <c r="W31" s="41"/>
      <c r="X31" s="115"/>
      <c r="Y31" s="506">
        <f t="shared" si="1"/>
        <v>0</v>
      </c>
      <c r="Z31" s="459"/>
      <c r="AA31" s="504" t="str">
        <f t="shared" si="2"/>
        <v>0</v>
      </c>
      <c r="AB31" s="55"/>
      <c r="AC31" s="31"/>
      <c r="AD31" s="55"/>
    </row>
    <row r="32" spans="1:30" ht="19.5" thickBot="1">
      <c r="K32" s="6"/>
      <c r="L32" s="6"/>
      <c r="M32" s="6"/>
      <c r="N32" s="6"/>
      <c r="O32" s="6"/>
      <c r="P32" s="6"/>
      <c r="Q32" s="6"/>
      <c r="R32" s="6"/>
      <c r="S32" s="6"/>
      <c r="U32" s="6"/>
      <c r="V32" s="6"/>
      <c r="Y32" s="149">
        <f>SUM(Y4:Y30)</f>
        <v>0</v>
      </c>
      <c r="Z32" s="150"/>
      <c r="AA32" s="505">
        <f>SUM(AA4:AA31)</f>
        <v>0</v>
      </c>
      <c r="AB32" s="151" t="s">
        <v>55</v>
      </c>
      <c r="AC32" s="259"/>
    </row>
    <row r="34" spans="1:30" ht="19.5" hidden="1" thickBot="1">
      <c r="A34" s="266" t="s">
        <v>116</v>
      </c>
      <c r="B34" s="265"/>
      <c r="C34" s="265"/>
      <c r="D34" s="268"/>
      <c r="E34" s="63"/>
      <c r="F34" s="269"/>
    </row>
    <row r="35" spans="1:30" ht="15" hidden="1" customHeight="1">
      <c r="A35" s="697" t="s">
        <v>53</v>
      </c>
      <c r="B35" s="699" t="s">
        <v>12</v>
      </c>
      <c r="C35" s="699" t="s">
        <v>4</v>
      </c>
      <c r="D35" s="699" t="s">
        <v>27</v>
      </c>
      <c r="E35" s="699" t="s">
        <v>28</v>
      </c>
      <c r="F35" s="699" t="s">
        <v>29</v>
      </c>
      <c r="G35" s="693" t="s">
        <v>30</v>
      </c>
      <c r="H35" s="693" t="s">
        <v>5</v>
      </c>
      <c r="I35" s="693" t="s">
        <v>3</v>
      </c>
      <c r="J35" s="190"/>
      <c r="K35" s="191">
        <v>42933</v>
      </c>
      <c r="L35" s="191">
        <f>K35+1</f>
        <v>42934</v>
      </c>
      <c r="M35" s="191">
        <f t="shared" ref="M35" si="3">L35+1</f>
        <v>42935</v>
      </c>
      <c r="N35" s="191">
        <f t="shared" ref="N35" si="4">M35+1</f>
        <v>42936</v>
      </c>
      <c r="O35" s="191">
        <f t="shared" ref="O35" si="5">N35+1</f>
        <v>42937</v>
      </c>
      <c r="P35" s="191">
        <f t="shared" ref="P35" si="6">O35+1</f>
        <v>42938</v>
      </c>
      <c r="Q35" s="191">
        <f t="shared" ref="Q35" si="7">P35+1</f>
        <v>42939</v>
      </c>
      <c r="R35" s="191">
        <f t="shared" ref="R35" si="8">Q35+1</f>
        <v>42940</v>
      </c>
      <c r="S35" s="191">
        <f t="shared" ref="S35" si="9">R35+1</f>
        <v>42941</v>
      </c>
      <c r="T35" s="191">
        <f t="shared" ref="T35" si="10">S35+1</f>
        <v>42942</v>
      </c>
      <c r="U35" s="191">
        <f t="shared" ref="U35" si="11">T35+1</f>
        <v>42943</v>
      </c>
      <c r="V35" s="191">
        <f t="shared" ref="V35" si="12">U35+1</f>
        <v>42944</v>
      </c>
      <c r="W35" s="191">
        <f t="shared" ref="W35" si="13">V35+1</f>
        <v>42945</v>
      </c>
      <c r="X35" s="191">
        <f>1+W35</f>
        <v>42946</v>
      </c>
      <c r="Y35" s="693" t="s">
        <v>48</v>
      </c>
      <c r="Z35" s="192"/>
      <c r="AA35" s="693" t="s">
        <v>0</v>
      </c>
      <c r="AB35" s="695" t="s">
        <v>26</v>
      </c>
      <c r="AC35" s="689" t="s">
        <v>114</v>
      </c>
      <c r="AD35" s="691" t="s">
        <v>113</v>
      </c>
    </row>
    <row r="36" spans="1:30" ht="15" hidden="1" customHeight="1">
      <c r="A36" s="698"/>
      <c r="B36" s="700"/>
      <c r="C36" s="700"/>
      <c r="D36" s="700"/>
      <c r="E36" s="700"/>
      <c r="F36" s="700"/>
      <c r="G36" s="694"/>
      <c r="H36" s="694"/>
      <c r="I36" s="694"/>
      <c r="J36" s="193"/>
      <c r="K36" s="194"/>
      <c r="L36" s="194"/>
      <c r="M36" s="194"/>
      <c r="N36" s="194"/>
      <c r="O36" s="194"/>
      <c r="P36" s="194"/>
      <c r="Q36" s="194"/>
      <c r="R36" s="194"/>
      <c r="S36" s="194"/>
      <c r="T36" s="194"/>
      <c r="U36" s="194"/>
      <c r="V36" s="194"/>
      <c r="W36" s="194"/>
      <c r="X36" s="194"/>
      <c r="Y36" s="694"/>
      <c r="Z36" s="195"/>
      <c r="AA36" s="694"/>
      <c r="AB36" s="696"/>
      <c r="AC36" s="690"/>
      <c r="AD36" s="692"/>
    </row>
    <row r="37" spans="1:30" ht="15" hidden="1" customHeight="1">
      <c r="A37" s="196"/>
      <c r="B37" s="197"/>
      <c r="C37" s="198"/>
      <c r="D37" s="198"/>
      <c r="E37" s="199"/>
      <c r="F37" s="200"/>
      <c r="G37" s="200"/>
      <c r="H37" s="200"/>
      <c r="I37" s="201"/>
      <c r="J37" s="180"/>
      <c r="K37" s="202"/>
      <c r="L37" s="202"/>
      <c r="M37" s="202"/>
      <c r="N37" s="202"/>
      <c r="O37" s="202"/>
      <c r="P37" s="202"/>
      <c r="Q37" s="202"/>
      <c r="R37" s="202"/>
      <c r="S37" s="202"/>
      <c r="T37" s="202"/>
      <c r="U37" s="202"/>
      <c r="V37" s="202"/>
      <c r="W37" s="202"/>
      <c r="X37" s="203"/>
      <c r="Y37" s="204">
        <f>SUM(K37:X37)</f>
        <v>0</v>
      </c>
      <c r="Z37" s="205"/>
      <c r="AA37" s="206">
        <f>I37*Y37</f>
        <v>0</v>
      </c>
      <c r="AB37" s="207"/>
      <c r="AC37" s="29"/>
      <c r="AD37" s="30"/>
    </row>
    <row r="38" spans="1:30" ht="15" hidden="1" customHeight="1">
      <c r="A38" s="196"/>
      <c r="B38" s="197"/>
      <c r="C38" s="198"/>
      <c r="D38" s="198"/>
      <c r="E38" s="208"/>
      <c r="F38" s="200"/>
      <c r="G38" s="200"/>
      <c r="H38" s="200"/>
      <c r="I38" s="201"/>
      <c r="J38" s="180"/>
      <c r="K38" s="202"/>
      <c r="L38" s="202"/>
      <c r="M38" s="202"/>
      <c r="N38" s="202"/>
      <c r="O38" s="202"/>
      <c r="P38" s="202"/>
      <c r="Q38" s="202"/>
      <c r="R38" s="202"/>
      <c r="S38" s="202"/>
      <c r="T38" s="202"/>
      <c r="U38" s="202"/>
      <c r="V38" s="202"/>
      <c r="W38" s="202"/>
      <c r="X38" s="203"/>
      <c r="Y38" s="204">
        <f t="shared" ref="Y38:Y47" si="14">SUM(K38:X38)</f>
        <v>0</v>
      </c>
      <c r="Z38" s="205"/>
      <c r="AA38" s="206">
        <f>I38*Y38</f>
        <v>0</v>
      </c>
      <c r="AB38" s="207"/>
      <c r="AC38" s="29"/>
      <c r="AD38" s="30"/>
    </row>
    <row r="39" spans="1:30" ht="15" hidden="1" customHeight="1">
      <c r="A39" s="196"/>
      <c r="B39" s="197"/>
      <c r="C39" s="198"/>
      <c r="D39" s="198"/>
      <c r="E39" s="199"/>
      <c r="F39" s="200"/>
      <c r="G39" s="200"/>
      <c r="H39" s="200"/>
      <c r="I39" s="201"/>
      <c r="J39" s="180"/>
      <c r="K39" s="202"/>
      <c r="L39" s="202"/>
      <c r="M39" s="202"/>
      <c r="N39" s="202"/>
      <c r="O39" s="202"/>
      <c r="P39" s="202"/>
      <c r="Q39" s="202"/>
      <c r="R39" s="202"/>
      <c r="S39" s="202"/>
      <c r="T39" s="202"/>
      <c r="U39" s="202"/>
      <c r="V39" s="202"/>
      <c r="W39" s="202"/>
      <c r="X39" s="203"/>
      <c r="Y39" s="204">
        <f t="shared" si="14"/>
        <v>0</v>
      </c>
      <c r="Z39" s="205"/>
      <c r="AA39" s="206">
        <f>I39*Y39</f>
        <v>0</v>
      </c>
      <c r="AB39" s="207"/>
      <c r="AC39" s="29"/>
      <c r="AD39" s="30"/>
    </row>
    <row r="40" spans="1:30" ht="15" hidden="1" customHeight="1">
      <c r="A40" s="196"/>
      <c r="B40" s="197"/>
      <c r="C40" s="198"/>
      <c r="D40" s="198"/>
      <c r="E40" s="208"/>
      <c r="F40" s="200"/>
      <c r="G40" s="200"/>
      <c r="H40" s="200"/>
      <c r="I40" s="201"/>
      <c r="J40" s="180"/>
      <c r="K40" s="202"/>
      <c r="L40" s="202"/>
      <c r="M40" s="202"/>
      <c r="N40" s="202"/>
      <c r="O40" s="202"/>
      <c r="P40" s="202"/>
      <c r="Q40" s="202"/>
      <c r="R40" s="202"/>
      <c r="S40" s="202"/>
      <c r="T40" s="202"/>
      <c r="U40" s="202"/>
      <c r="V40" s="202"/>
      <c r="W40" s="202"/>
      <c r="X40" s="203"/>
      <c r="Y40" s="204">
        <f t="shared" si="14"/>
        <v>0</v>
      </c>
      <c r="Z40" s="205"/>
      <c r="AA40" s="206">
        <f t="shared" ref="AA40:AA47" si="15">I40*Y40</f>
        <v>0</v>
      </c>
      <c r="AB40" s="207"/>
      <c r="AC40" s="29"/>
      <c r="AD40" s="30"/>
    </row>
    <row r="41" spans="1:30" ht="15" hidden="1" customHeight="1">
      <c r="A41" s="196"/>
      <c r="B41" s="197"/>
      <c r="C41" s="198"/>
      <c r="D41" s="198"/>
      <c r="E41" s="208"/>
      <c r="F41" s="200"/>
      <c r="G41" s="200"/>
      <c r="H41" s="200"/>
      <c r="I41" s="201"/>
      <c r="J41" s="180"/>
      <c r="K41" s="202"/>
      <c r="L41" s="202"/>
      <c r="M41" s="202"/>
      <c r="N41" s="202"/>
      <c r="O41" s="202"/>
      <c r="P41" s="202"/>
      <c r="Q41" s="202"/>
      <c r="R41" s="202"/>
      <c r="S41" s="202"/>
      <c r="T41" s="202"/>
      <c r="U41" s="202"/>
      <c r="V41" s="202"/>
      <c r="W41" s="202"/>
      <c r="X41" s="203"/>
      <c r="Y41" s="204">
        <f t="shared" si="14"/>
        <v>0</v>
      </c>
      <c r="Z41" s="205"/>
      <c r="AA41" s="206">
        <f t="shared" si="15"/>
        <v>0</v>
      </c>
      <c r="AB41" s="207"/>
      <c r="AC41" s="29"/>
      <c r="AD41" s="30"/>
    </row>
    <row r="42" spans="1:30" ht="15" hidden="1" customHeight="1">
      <c r="A42" s="196"/>
      <c r="B42" s="197"/>
      <c r="C42" s="198"/>
      <c r="D42" s="198"/>
      <c r="E42" s="199"/>
      <c r="F42" s="200"/>
      <c r="G42" s="200"/>
      <c r="H42" s="200"/>
      <c r="I42" s="201"/>
      <c r="J42" s="180"/>
      <c r="K42" s="202"/>
      <c r="L42" s="202"/>
      <c r="M42" s="202"/>
      <c r="N42" s="202"/>
      <c r="O42" s="202"/>
      <c r="P42" s="202"/>
      <c r="Q42" s="202"/>
      <c r="R42" s="202"/>
      <c r="S42" s="202"/>
      <c r="T42" s="202"/>
      <c r="U42" s="202"/>
      <c r="V42" s="202"/>
      <c r="W42" s="202"/>
      <c r="X42" s="203"/>
      <c r="Y42" s="204">
        <f t="shared" si="14"/>
        <v>0</v>
      </c>
      <c r="Z42" s="205"/>
      <c r="AA42" s="206">
        <f t="shared" si="15"/>
        <v>0</v>
      </c>
      <c r="AB42" s="207"/>
      <c r="AC42" s="29"/>
      <c r="AD42" s="30"/>
    </row>
    <row r="43" spans="1:30" ht="15" hidden="1" customHeight="1">
      <c r="A43" s="196"/>
      <c r="B43" s="197"/>
      <c r="C43" s="198"/>
      <c r="D43" s="198"/>
      <c r="E43" s="208"/>
      <c r="F43" s="200"/>
      <c r="G43" s="200"/>
      <c r="H43" s="200"/>
      <c r="I43" s="201"/>
      <c r="J43" s="180"/>
      <c r="K43" s="202"/>
      <c r="L43" s="202"/>
      <c r="M43" s="202"/>
      <c r="N43" s="202"/>
      <c r="O43" s="202"/>
      <c r="P43" s="202"/>
      <c r="Q43" s="202"/>
      <c r="R43" s="202"/>
      <c r="S43" s="202"/>
      <c r="T43" s="202"/>
      <c r="U43" s="202"/>
      <c r="V43" s="202"/>
      <c r="W43" s="202"/>
      <c r="X43" s="203"/>
      <c r="Y43" s="204">
        <f t="shared" si="14"/>
        <v>0</v>
      </c>
      <c r="Z43" s="205"/>
      <c r="AA43" s="206">
        <f t="shared" si="15"/>
        <v>0</v>
      </c>
      <c r="AB43" s="207"/>
      <c r="AC43" s="29"/>
      <c r="AD43" s="30"/>
    </row>
    <row r="44" spans="1:30" ht="15" hidden="1" customHeight="1">
      <c r="A44" s="209"/>
      <c r="B44" s="210"/>
      <c r="C44" s="211"/>
      <c r="D44" s="211"/>
      <c r="E44" s="212"/>
      <c r="F44" s="213"/>
      <c r="G44" s="213"/>
      <c r="H44" s="213"/>
      <c r="I44" s="214"/>
      <c r="J44" s="215"/>
      <c r="K44" s="203"/>
      <c r="L44" s="203"/>
      <c r="M44" s="203"/>
      <c r="N44" s="203"/>
      <c r="O44" s="203"/>
      <c r="P44" s="203"/>
      <c r="Q44" s="203"/>
      <c r="R44" s="203"/>
      <c r="S44" s="203"/>
      <c r="T44" s="203"/>
      <c r="U44" s="203"/>
      <c r="V44" s="203"/>
      <c r="W44" s="203"/>
      <c r="X44" s="203"/>
      <c r="Y44" s="204">
        <f t="shared" si="14"/>
        <v>0</v>
      </c>
      <c r="Z44" s="205"/>
      <c r="AA44" s="206">
        <f t="shared" si="15"/>
        <v>0</v>
      </c>
      <c r="AB44" s="207"/>
      <c r="AC44" s="29"/>
      <c r="AD44" s="30"/>
    </row>
    <row r="45" spans="1:30" ht="15" hidden="1" customHeight="1">
      <c r="A45" s="196"/>
      <c r="B45" s="197"/>
      <c r="C45" s="198"/>
      <c r="D45" s="198"/>
      <c r="E45" s="208"/>
      <c r="F45" s="200"/>
      <c r="G45" s="200"/>
      <c r="H45" s="200"/>
      <c r="I45" s="201"/>
      <c r="J45" s="180"/>
      <c r="K45" s="216"/>
      <c r="L45" s="216"/>
      <c r="M45" s="216"/>
      <c r="N45" s="216"/>
      <c r="O45" s="216"/>
      <c r="P45" s="216"/>
      <c r="Q45" s="216"/>
      <c r="R45" s="216"/>
      <c r="S45" s="216"/>
      <c r="T45" s="216"/>
      <c r="U45" s="216"/>
      <c r="V45" s="216"/>
      <c r="W45" s="216"/>
      <c r="X45" s="217"/>
      <c r="Y45" s="204">
        <f t="shared" si="14"/>
        <v>0</v>
      </c>
      <c r="Z45" s="205"/>
      <c r="AA45" s="206">
        <f t="shared" si="15"/>
        <v>0</v>
      </c>
      <c r="AB45" s="218"/>
      <c r="AC45" s="261"/>
      <c r="AD45" s="30"/>
    </row>
    <row r="46" spans="1:30" ht="15" hidden="1" customHeight="1">
      <c r="A46" s="219"/>
      <c r="B46" s="197"/>
      <c r="C46" s="180"/>
      <c r="D46" s="180"/>
      <c r="E46" s="180"/>
      <c r="F46" s="220"/>
      <c r="G46" s="180"/>
      <c r="H46" s="220"/>
      <c r="I46" s="201"/>
      <c r="J46" s="180"/>
      <c r="K46" s="220"/>
      <c r="L46" s="220"/>
      <c r="M46" s="220"/>
      <c r="N46" s="220"/>
      <c r="O46" s="220"/>
      <c r="P46" s="220"/>
      <c r="Q46" s="220"/>
      <c r="R46" s="220"/>
      <c r="S46" s="220"/>
      <c r="T46" s="220"/>
      <c r="U46" s="220"/>
      <c r="V46" s="220"/>
      <c r="W46" s="220"/>
      <c r="X46" s="221"/>
      <c r="Y46" s="204">
        <f t="shared" si="14"/>
        <v>0</v>
      </c>
      <c r="Z46" s="193"/>
      <c r="AA46" s="206">
        <f t="shared" si="15"/>
        <v>0</v>
      </c>
      <c r="AB46" s="207"/>
      <c r="AC46" s="29"/>
      <c r="AD46" s="30"/>
    </row>
    <row r="47" spans="1:30" ht="19.5" hidden="1" customHeight="1" thickBot="1">
      <c r="A47" s="222"/>
      <c r="B47" s="223"/>
      <c r="C47" s="224"/>
      <c r="D47" s="224"/>
      <c r="E47" s="224"/>
      <c r="F47" s="225"/>
      <c r="G47" s="224"/>
      <c r="H47" s="225"/>
      <c r="I47" s="226"/>
      <c r="J47" s="224"/>
      <c r="K47" s="227"/>
      <c r="L47" s="227"/>
      <c r="M47" s="227"/>
      <c r="N47" s="227"/>
      <c r="O47" s="227"/>
      <c r="P47" s="227"/>
      <c r="Q47" s="227"/>
      <c r="R47" s="227"/>
      <c r="S47" s="227"/>
      <c r="T47" s="227"/>
      <c r="U47" s="227"/>
      <c r="V47" s="227"/>
      <c r="W47" s="227"/>
      <c r="X47" s="228"/>
      <c r="Y47" s="229">
        <f t="shared" si="14"/>
        <v>0</v>
      </c>
      <c r="Z47" s="230"/>
      <c r="AA47" s="231">
        <f t="shared" si="15"/>
        <v>0</v>
      </c>
      <c r="AB47" s="232"/>
      <c r="AC47" s="31"/>
      <c r="AD47" s="55"/>
    </row>
    <row r="48" spans="1:30" ht="19.5" customHeight="1" thickBot="1">
      <c r="A48" s="179"/>
      <c r="B48" s="179"/>
      <c r="C48" s="179"/>
      <c r="D48" s="179"/>
      <c r="E48" s="179"/>
      <c r="F48" s="233"/>
      <c r="G48" s="179"/>
      <c r="H48" s="233"/>
      <c r="I48" s="233"/>
      <c r="J48" s="179"/>
      <c r="K48" s="234"/>
      <c r="L48" s="234"/>
      <c r="M48" s="234"/>
      <c r="N48" s="234"/>
      <c r="O48" s="234"/>
      <c r="P48" s="234"/>
      <c r="Q48" s="234"/>
      <c r="R48" s="234"/>
      <c r="S48" s="234"/>
      <c r="T48" s="233"/>
      <c r="U48" s="234"/>
      <c r="V48" s="234"/>
      <c r="W48" s="233"/>
      <c r="X48" s="235"/>
      <c r="Y48" s="236">
        <f>SUM(Y37:Y46)</f>
        <v>0</v>
      </c>
      <c r="Z48" s="237"/>
      <c r="AA48" s="238">
        <f>SUM(AA37:AA47)</f>
        <v>0</v>
      </c>
      <c r="AB48" s="239" t="s">
        <v>55</v>
      </c>
      <c r="AC48" s="260"/>
    </row>
  </sheetData>
  <mergeCells count="14">
    <mergeCell ref="AC35:AC36"/>
    <mergeCell ref="AD35:AD36"/>
    <mergeCell ref="AA35:AA36"/>
    <mergeCell ref="AB35:AB36"/>
    <mergeCell ref="A35:A36"/>
    <mergeCell ref="B35:B36"/>
    <mergeCell ref="C35:C36"/>
    <mergeCell ref="D35:D36"/>
    <mergeCell ref="E35:E36"/>
    <mergeCell ref="F35:F36"/>
    <mergeCell ref="G35:G36"/>
    <mergeCell ref="H35:H36"/>
    <mergeCell ref="I35:I36"/>
    <mergeCell ref="Y35:Y36"/>
  </mergeCells>
  <pageMargins left="0.25" right="0.25"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311"/>
  <sheetViews>
    <sheetView workbookViewId="0">
      <selection activeCell="J12" sqref="J12"/>
    </sheetView>
  </sheetViews>
  <sheetFormatPr defaultRowHeight="15" outlineLevelCol="1"/>
  <cols>
    <col min="1" max="1" width="2.5703125" style="3" customWidth="1"/>
    <col min="2" max="2" width="28.7109375" bestFit="1" customWidth="1"/>
    <col min="3" max="3" width="32.42578125" customWidth="1"/>
    <col min="4" max="4" width="11.42578125" style="8" customWidth="1"/>
    <col min="5" max="5" width="11.7109375" style="8" customWidth="1"/>
    <col min="6" max="6" width="16.7109375" customWidth="1"/>
    <col min="7" max="7" width="15.7109375" customWidth="1"/>
    <col min="8" max="8" width="14.42578125" style="3" customWidth="1" outlineLevel="1"/>
    <col min="9" max="9" width="11.7109375" customWidth="1"/>
    <col min="10" max="10" width="20.140625" style="3" customWidth="1"/>
    <col min="11" max="11" width="11.7109375" customWidth="1"/>
    <col min="12" max="12" width="10.7109375" customWidth="1"/>
    <col min="13" max="13" width="35.7109375" style="3" customWidth="1"/>
    <col min="14" max="14" width="31" customWidth="1"/>
    <col min="15" max="15" width="10.85546875" style="3" customWidth="1"/>
    <col min="16" max="16" width="30.28515625" hidden="1" customWidth="1"/>
    <col min="17" max="17" width="27.7109375" hidden="1" customWidth="1"/>
  </cols>
  <sheetData>
    <row r="1" spans="1:17" ht="26.25" customHeight="1" thickBot="1">
      <c r="A1" s="586"/>
      <c r="B1" s="703" t="s">
        <v>199</v>
      </c>
      <c r="C1" s="704"/>
      <c r="D1" s="704"/>
      <c r="E1" s="704"/>
      <c r="F1" s="704"/>
      <c r="G1" s="704"/>
      <c r="H1" s="704"/>
      <c r="I1" s="704"/>
      <c r="J1" s="704"/>
      <c r="K1" s="704"/>
      <c r="L1" s="704"/>
      <c r="M1" s="704"/>
      <c r="N1" s="704"/>
      <c r="O1" s="705"/>
    </row>
    <row r="2" spans="1:17" ht="15.75" thickBot="1">
      <c r="A2" s="586"/>
      <c r="B2" s="629" t="str">
        <f>Summary!B2</f>
        <v xml:space="preserve">Disaster Activity:  </v>
      </c>
      <c r="C2" s="630" t="str">
        <f>Summary!B3</f>
        <v xml:space="preserve">Applicant: </v>
      </c>
      <c r="D2" s="701" t="str">
        <f>Summary!B4</f>
        <v xml:space="preserve">Project #: </v>
      </c>
      <c r="E2" s="702"/>
      <c r="F2" s="585"/>
      <c r="G2" s="585"/>
      <c r="H2" s="585"/>
      <c r="I2" s="585"/>
      <c r="J2" s="585"/>
      <c r="K2" s="585"/>
      <c r="L2" s="585"/>
      <c r="M2" s="585"/>
      <c r="N2" s="585"/>
      <c r="O2" s="603"/>
    </row>
    <row r="3" spans="1:17" s="3" customFormat="1" ht="17.649999999999999" customHeight="1" thickBot="1">
      <c r="A3" s="586"/>
      <c r="B3" s="602"/>
      <c r="C3" s="604"/>
      <c r="D3" s="605"/>
      <c r="E3" s="605"/>
      <c r="F3" s="606"/>
      <c r="G3" s="606"/>
      <c r="H3" s="631"/>
      <c r="I3" s="606"/>
      <c r="J3" s="607"/>
      <c r="K3" s="706" t="s">
        <v>209</v>
      </c>
      <c r="L3" s="707"/>
      <c r="M3" s="606"/>
      <c r="N3" s="607"/>
      <c r="O3" s="708" t="s">
        <v>212</v>
      </c>
    </row>
    <row r="4" spans="1:17" s="441" customFormat="1" ht="37.5" customHeight="1" thickBot="1">
      <c r="A4" s="587"/>
      <c r="B4" s="596" t="s">
        <v>31</v>
      </c>
      <c r="C4" s="597" t="s">
        <v>208</v>
      </c>
      <c r="D4" s="598" t="s">
        <v>115</v>
      </c>
      <c r="E4" s="598" t="s">
        <v>45</v>
      </c>
      <c r="F4" s="599" t="s">
        <v>25</v>
      </c>
      <c r="G4" s="598" t="s">
        <v>33</v>
      </c>
      <c r="H4" s="600" t="s">
        <v>118</v>
      </c>
      <c r="I4" s="598" t="s">
        <v>243</v>
      </c>
      <c r="J4" s="598" t="s">
        <v>244</v>
      </c>
      <c r="K4" s="598" t="s">
        <v>210</v>
      </c>
      <c r="L4" s="598" t="s">
        <v>211</v>
      </c>
      <c r="M4" s="601" t="s">
        <v>54</v>
      </c>
      <c r="N4" s="608" t="s">
        <v>26</v>
      </c>
      <c r="O4" s="709"/>
      <c r="P4" s="439" t="s">
        <v>114</v>
      </c>
      <c r="Q4" s="447" t="s">
        <v>113</v>
      </c>
    </row>
    <row r="5" spans="1:17">
      <c r="A5" s="586"/>
      <c r="B5" s="142"/>
      <c r="C5" s="84"/>
      <c r="D5" s="176"/>
      <c r="E5" s="176"/>
      <c r="F5" s="85"/>
      <c r="G5" s="140"/>
      <c r="H5" s="181"/>
      <c r="I5" s="86"/>
      <c r="J5" s="86"/>
      <c r="K5" s="86"/>
      <c r="L5" s="87"/>
      <c r="M5" s="88"/>
      <c r="N5" s="609"/>
      <c r="O5" s="609"/>
      <c r="P5" s="262"/>
      <c r="Q5" s="263"/>
    </row>
    <row r="6" spans="1:17" s="3" customFormat="1">
      <c r="A6" s="586"/>
      <c r="B6" s="142"/>
      <c r="C6" s="84"/>
      <c r="D6" s="176"/>
      <c r="E6" s="176"/>
      <c r="F6" s="85"/>
      <c r="G6" s="140"/>
      <c r="H6" s="181"/>
      <c r="I6" s="86"/>
      <c r="J6" s="86"/>
      <c r="K6" s="86"/>
      <c r="L6" s="87"/>
      <c r="M6" s="88"/>
      <c r="N6" s="609"/>
      <c r="O6" s="609"/>
      <c r="P6" s="262"/>
      <c r="Q6" s="263"/>
    </row>
    <row r="7" spans="1:17" s="3" customFormat="1">
      <c r="A7" s="586"/>
      <c r="B7" s="142"/>
      <c r="C7" s="84"/>
      <c r="D7" s="176"/>
      <c r="E7" s="176"/>
      <c r="F7" s="85"/>
      <c r="G7" s="140"/>
      <c r="H7" s="181"/>
      <c r="I7" s="86"/>
      <c r="J7" s="86"/>
      <c r="K7" s="86"/>
      <c r="L7" s="87"/>
      <c r="M7" s="88"/>
      <c r="N7" s="609"/>
      <c r="O7" s="609"/>
      <c r="P7" s="262"/>
      <c r="Q7" s="263"/>
    </row>
    <row r="8" spans="1:17" s="3" customFormat="1">
      <c r="A8" s="586"/>
      <c r="B8" s="142"/>
      <c r="C8" s="84"/>
      <c r="D8" s="176"/>
      <c r="E8" s="176"/>
      <c r="F8" s="85"/>
      <c r="G8" s="140"/>
      <c r="H8" s="181"/>
      <c r="I8" s="86"/>
      <c r="J8" s="86"/>
      <c r="K8" s="86"/>
      <c r="L8" s="87"/>
      <c r="M8" s="88"/>
      <c r="N8" s="609"/>
      <c r="O8" s="609"/>
      <c r="P8" s="262"/>
      <c r="Q8" s="263"/>
    </row>
    <row r="9" spans="1:17" s="3" customFormat="1">
      <c r="A9" s="586"/>
      <c r="B9" s="142"/>
      <c r="C9" s="84"/>
      <c r="D9" s="176"/>
      <c r="E9" s="176"/>
      <c r="F9" s="85"/>
      <c r="G9" s="140"/>
      <c r="H9" s="181"/>
      <c r="I9" s="86"/>
      <c r="J9" s="86"/>
      <c r="K9" s="86"/>
      <c r="L9" s="87"/>
      <c r="M9" s="88"/>
      <c r="N9" s="609"/>
      <c r="O9" s="609"/>
      <c r="P9" s="262"/>
      <c r="Q9" s="263"/>
    </row>
    <row r="10" spans="1:17" s="3" customFormat="1">
      <c r="A10" s="586"/>
      <c r="B10" s="142"/>
      <c r="C10" s="84"/>
      <c r="D10" s="176"/>
      <c r="E10" s="176"/>
      <c r="F10" s="85"/>
      <c r="G10" s="140"/>
      <c r="H10" s="181"/>
      <c r="I10" s="86"/>
      <c r="J10" s="86"/>
      <c r="K10" s="86"/>
      <c r="L10" s="87"/>
      <c r="M10" s="88"/>
      <c r="N10" s="609"/>
      <c r="O10" s="609"/>
      <c r="P10" s="262"/>
      <c r="Q10" s="263"/>
    </row>
    <row r="11" spans="1:17" s="3" customFormat="1">
      <c r="A11" s="586"/>
      <c r="B11" s="142"/>
      <c r="C11" s="84"/>
      <c r="D11" s="176"/>
      <c r="E11" s="176"/>
      <c r="F11" s="85"/>
      <c r="G11" s="140"/>
      <c r="H11" s="181"/>
      <c r="I11" s="86"/>
      <c r="J11" s="86"/>
      <c r="K11" s="86"/>
      <c r="L11" s="87"/>
      <c r="M11" s="88"/>
      <c r="N11" s="609"/>
      <c r="O11" s="609"/>
      <c r="P11" s="262"/>
      <c r="Q11" s="263"/>
    </row>
    <row r="12" spans="1:17" s="3" customFormat="1">
      <c r="A12" s="586"/>
      <c r="B12" s="142"/>
      <c r="C12" s="84"/>
      <c r="D12" s="176"/>
      <c r="E12" s="176"/>
      <c r="F12" s="85" t="s">
        <v>157</v>
      </c>
      <c r="G12" s="140"/>
      <c r="H12" s="181"/>
      <c r="I12" s="86"/>
      <c r="J12" s="86"/>
      <c r="K12" s="86"/>
      <c r="L12" s="87"/>
      <c r="M12" s="88"/>
      <c r="N12" s="609"/>
      <c r="O12" s="609"/>
      <c r="P12" s="262"/>
      <c r="Q12" s="263"/>
    </row>
    <row r="13" spans="1:17" s="3" customFormat="1">
      <c r="A13" s="586"/>
      <c r="B13" s="142"/>
      <c r="C13" s="84"/>
      <c r="D13" s="176"/>
      <c r="E13" s="176"/>
      <c r="F13" s="85"/>
      <c r="G13" s="140"/>
      <c r="H13" s="181"/>
      <c r="I13" s="86"/>
      <c r="J13" s="86"/>
      <c r="K13" s="86"/>
      <c r="L13" s="87"/>
      <c r="M13" s="88"/>
      <c r="N13" s="609"/>
      <c r="O13" s="609"/>
      <c r="P13" s="262"/>
      <c r="Q13" s="263"/>
    </row>
    <row r="14" spans="1:17" s="3" customFormat="1">
      <c r="A14" s="586"/>
      <c r="B14" s="142"/>
      <c r="C14" s="84"/>
      <c r="D14" s="176"/>
      <c r="E14" s="176"/>
      <c r="F14" s="85"/>
      <c r="G14" s="140"/>
      <c r="H14" s="181"/>
      <c r="I14" s="86"/>
      <c r="J14" s="86"/>
      <c r="K14" s="86"/>
      <c r="L14" s="87"/>
      <c r="M14" s="88"/>
      <c r="N14" s="609"/>
      <c r="O14" s="609"/>
      <c r="P14" s="262"/>
      <c r="Q14" s="263"/>
    </row>
    <row r="15" spans="1:17" s="3" customFormat="1">
      <c r="A15" s="586"/>
      <c r="B15" s="142"/>
      <c r="C15" s="84"/>
      <c r="D15" s="176"/>
      <c r="E15" s="176"/>
      <c r="F15" s="85"/>
      <c r="G15" s="140"/>
      <c r="H15" s="181"/>
      <c r="I15" s="86"/>
      <c r="J15" s="86"/>
      <c r="K15" s="86"/>
      <c r="L15" s="87"/>
      <c r="M15" s="88"/>
      <c r="N15" s="609"/>
      <c r="O15" s="609"/>
      <c r="P15" s="262"/>
      <c r="Q15" s="263"/>
    </row>
    <row r="16" spans="1:17" s="3" customFormat="1">
      <c r="A16" s="586"/>
      <c r="B16" s="142"/>
      <c r="C16" s="84"/>
      <c r="D16" s="176"/>
      <c r="E16" s="176"/>
      <c r="F16" s="85"/>
      <c r="G16" s="140"/>
      <c r="H16" s="181"/>
      <c r="I16" s="86"/>
      <c r="J16" s="86"/>
      <c r="K16" s="86"/>
      <c r="L16" s="87"/>
      <c r="M16" s="88"/>
      <c r="N16" s="609"/>
      <c r="O16" s="609"/>
      <c r="P16" s="262"/>
      <c r="Q16" s="263"/>
    </row>
    <row r="17" spans="1:17" s="3" customFormat="1">
      <c r="A17" s="586"/>
      <c r="B17" s="142"/>
      <c r="C17" s="84"/>
      <c r="D17" s="176"/>
      <c r="E17" s="176"/>
      <c r="F17" s="85"/>
      <c r="G17" s="140"/>
      <c r="H17" s="181"/>
      <c r="I17" s="86"/>
      <c r="J17" s="86"/>
      <c r="K17" s="86"/>
      <c r="L17" s="87"/>
      <c r="M17" s="88"/>
      <c r="N17" s="609"/>
      <c r="O17" s="609"/>
      <c r="P17" s="262"/>
      <c r="Q17" s="263"/>
    </row>
    <row r="18" spans="1:17" s="3" customFormat="1">
      <c r="A18" s="586"/>
      <c r="B18" s="142"/>
      <c r="C18" s="84"/>
      <c r="D18" s="176"/>
      <c r="E18" s="176"/>
      <c r="F18" s="85"/>
      <c r="G18" s="140"/>
      <c r="H18" s="181"/>
      <c r="I18" s="86"/>
      <c r="J18" s="86"/>
      <c r="K18" s="86"/>
      <c r="L18" s="87"/>
      <c r="M18" s="88"/>
      <c r="N18" s="609"/>
      <c r="O18" s="609"/>
      <c r="P18" s="262"/>
      <c r="Q18" s="263"/>
    </row>
    <row r="19" spans="1:17" s="3" customFormat="1">
      <c r="A19" s="586"/>
      <c r="B19" s="142"/>
      <c r="C19" s="84"/>
      <c r="D19" s="176"/>
      <c r="E19" s="176"/>
      <c r="F19" s="85"/>
      <c r="G19" s="140"/>
      <c r="H19" s="181"/>
      <c r="I19" s="86"/>
      <c r="J19" s="86"/>
      <c r="K19" s="86"/>
      <c r="L19" s="87"/>
      <c r="M19" s="88"/>
      <c r="N19" s="609"/>
      <c r="O19" s="609"/>
      <c r="P19" s="262"/>
      <c r="Q19" s="263"/>
    </row>
    <row r="20" spans="1:17" s="3" customFormat="1">
      <c r="A20" s="586"/>
      <c r="B20" s="142"/>
      <c r="C20" s="84"/>
      <c r="D20" s="176"/>
      <c r="E20" s="176"/>
      <c r="F20" s="85"/>
      <c r="G20" s="140"/>
      <c r="H20" s="181"/>
      <c r="I20" s="86"/>
      <c r="J20" s="86"/>
      <c r="K20" s="86"/>
      <c r="L20" s="87"/>
      <c r="M20" s="88"/>
      <c r="N20" s="609"/>
      <c r="O20" s="609"/>
      <c r="P20" s="262"/>
      <c r="Q20" s="263"/>
    </row>
    <row r="21" spans="1:17" s="3" customFormat="1">
      <c r="A21" s="586"/>
      <c r="B21" s="142"/>
      <c r="C21" s="84"/>
      <c r="D21" s="176"/>
      <c r="E21" s="176"/>
      <c r="F21" s="85"/>
      <c r="G21" s="140"/>
      <c r="H21" s="181"/>
      <c r="I21" s="86"/>
      <c r="J21" s="86"/>
      <c r="K21" s="86"/>
      <c r="L21" s="87"/>
      <c r="M21" s="88"/>
      <c r="N21" s="609"/>
      <c r="O21" s="609"/>
      <c r="P21" s="262"/>
      <c r="Q21" s="263"/>
    </row>
    <row r="22" spans="1:17" s="3" customFormat="1">
      <c r="A22" s="586"/>
      <c r="B22" s="142"/>
      <c r="C22" s="84"/>
      <c r="D22" s="176"/>
      <c r="E22" s="176"/>
      <c r="F22" s="85"/>
      <c r="G22" s="140"/>
      <c r="H22" s="181"/>
      <c r="I22" s="86"/>
      <c r="J22" s="86"/>
      <c r="K22" s="86"/>
      <c r="L22" s="87"/>
      <c r="M22" s="88"/>
      <c r="N22" s="609"/>
      <c r="O22" s="609"/>
      <c r="P22" s="262"/>
      <c r="Q22" s="263"/>
    </row>
    <row r="23" spans="1:17" s="3" customFormat="1">
      <c r="A23" s="586"/>
      <c r="B23" s="142"/>
      <c r="C23" s="84"/>
      <c r="D23" s="176"/>
      <c r="E23" s="176"/>
      <c r="F23" s="85"/>
      <c r="G23" s="140"/>
      <c r="H23" s="181"/>
      <c r="I23" s="86"/>
      <c r="J23" s="86"/>
      <c r="K23" s="86"/>
      <c r="L23" s="87"/>
      <c r="M23" s="88"/>
      <c r="N23" s="609"/>
      <c r="O23" s="609"/>
      <c r="P23" s="262"/>
      <c r="Q23" s="263"/>
    </row>
    <row r="24" spans="1:17" s="3" customFormat="1">
      <c r="A24" s="586"/>
      <c r="B24" s="142"/>
      <c r="C24" s="84"/>
      <c r="D24" s="176"/>
      <c r="E24" s="176"/>
      <c r="F24" s="85"/>
      <c r="G24" s="140"/>
      <c r="H24" s="181"/>
      <c r="I24" s="86"/>
      <c r="J24" s="86"/>
      <c r="K24" s="86"/>
      <c r="L24" s="87"/>
      <c r="M24" s="88"/>
      <c r="N24" s="609"/>
      <c r="O24" s="609"/>
      <c r="P24" s="262"/>
      <c r="Q24" s="263"/>
    </row>
    <row r="25" spans="1:17" s="3" customFormat="1">
      <c r="A25" s="586"/>
      <c r="B25" s="142"/>
      <c r="C25" s="84"/>
      <c r="D25" s="176"/>
      <c r="E25" s="176"/>
      <c r="F25" s="85"/>
      <c r="G25" s="140"/>
      <c r="H25" s="181"/>
      <c r="I25" s="86"/>
      <c r="J25" s="86"/>
      <c r="K25" s="86"/>
      <c r="L25" s="87"/>
      <c r="M25" s="88"/>
      <c r="N25" s="609"/>
      <c r="O25" s="609"/>
      <c r="P25" s="262"/>
      <c r="Q25" s="263"/>
    </row>
    <row r="26" spans="1:17" s="3" customFormat="1">
      <c r="A26" s="586"/>
      <c r="B26" s="142"/>
      <c r="C26" s="84"/>
      <c r="D26" s="176"/>
      <c r="E26" s="176"/>
      <c r="F26" s="85"/>
      <c r="G26" s="140"/>
      <c r="H26" s="181"/>
      <c r="I26" s="86"/>
      <c r="J26" s="86"/>
      <c r="K26" s="86"/>
      <c r="L26" s="87"/>
      <c r="M26" s="88"/>
      <c r="N26" s="609"/>
      <c r="O26" s="609"/>
      <c r="P26" s="262"/>
      <c r="Q26" s="263"/>
    </row>
    <row r="27" spans="1:17" s="3" customFormat="1">
      <c r="A27" s="586"/>
      <c r="B27" s="142"/>
      <c r="C27" s="84"/>
      <c r="D27" s="176"/>
      <c r="E27" s="176"/>
      <c r="F27" s="85"/>
      <c r="G27" s="140"/>
      <c r="H27" s="181"/>
      <c r="I27" s="86"/>
      <c r="J27" s="86"/>
      <c r="K27" s="86"/>
      <c r="L27" s="87"/>
      <c r="M27" s="88"/>
      <c r="N27" s="609"/>
      <c r="O27" s="609"/>
      <c r="P27" s="262"/>
      <c r="Q27" s="263"/>
    </row>
    <row r="28" spans="1:17" s="3" customFormat="1">
      <c r="A28" s="586"/>
      <c r="B28" s="142"/>
      <c r="C28" s="84"/>
      <c r="D28" s="176"/>
      <c r="E28" s="176"/>
      <c r="F28" s="85"/>
      <c r="G28" s="140"/>
      <c r="H28" s="181"/>
      <c r="I28" s="86"/>
      <c r="J28" s="86"/>
      <c r="K28" s="86"/>
      <c r="L28" s="87"/>
      <c r="M28" s="88"/>
      <c r="N28" s="609"/>
      <c r="O28" s="609"/>
      <c r="P28" s="262"/>
      <c r="Q28" s="263"/>
    </row>
    <row r="29" spans="1:17" s="3" customFormat="1">
      <c r="A29" s="586"/>
      <c r="B29" s="142"/>
      <c r="C29" s="84"/>
      <c r="D29" s="176"/>
      <c r="E29" s="176"/>
      <c r="F29" s="85"/>
      <c r="G29" s="140"/>
      <c r="H29" s="181"/>
      <c r="I29" s="86"/>
      <c r="J29" s="86"/>
      <c r="K29" s="86"/>
      <c r="L29" s="87"/>
      <c r="M29" s="88"/>
      <c r="N29" s="609"/>
      <c r="O29" s="609"/>
      <c r="P29" s="262"/>
      <c r="Q29" s="263"/>
    </row>
    <row r="30" spans="1:17" s="3" customFormat="1">
      <c r="A30" s="586"/>
      <c r="B30" s="142"/>
      <c r="C30" s="84"/>
      <c r="D30" s="176"/>
      <c r="E30" s="176"/>
      <c r="F30" s="85"/>
      <c r="G30" s="140"/>
      <c r="H30" s="181"/>
      <c r="I30" s="86"/>
      <c r="J30" s="86"/>
      <c r="K30" s="86"/>
      <c r="L30" s="87"/>
      <c r="M30" s="88"/>
      <c r="N30" s="609"/>
      <c r="O30" s="609"/>
      <c r="P30" s="262"/>
      <c r="Q30" s="263"/>
    </row>
    <row r="31" spans="1:17" s="3" customFormat="1">
      <c r="A31" s="586"/>
      <c r="B31" s="142"/>
      <c r="C31" s="84"/>
      <c r="D31" s="176"/>
      <c r="E31" s="176"/>
      <c r="F31" s="85"/>
      <c r="G31" s="140"/>
      <c r="H31" s="181"/>
      <c r="I31" s="86"/>
      <c r="J31" s="86"/>
      <c r="K31" s="86"/>
      <c r="L31" s="87"/>
      <c r="M31" s="88"/>
      <c r="N31" s="609"/>
      <c r="O31" s="609"/>
      <c r="P31" s="262"/>
      <c r="Q31" s="263"/>
    </row>
    <row r="32" spans="1:17" s="3" customFormat="1">
      <c r="A32" s="586"/>
      <c r="B32" s="142"/>
      <c r="C32" s="84"/>
      <c r="D32" s="176"/>
      <c r="E32" s="176"/>
      <c r="F32" s="85"/>
      <c r="G32" s="140"/>
      <c r="H32" s="181"/>
      <c r="I32" s="86"/>
      <c r="J32" s="86"/>
      <c r="K32" s="86"/>
      <c r="L32" s="87"/>
      <c r="M32" s="88"/>
      <c r="N32" s="609"/>
      <c r="O32" s="609"/>
      <c r="P32" s="262"/>
      <c r="Q32" s="263"/>
    </row>
    <row r="33" spans="1:17" s="3" customFormat="1">
      <c r="A33" s="586"/>
      <c r="B33" s="142"/>
      <c r="C33" s="84"/>
      <c r="D33" s="176"/>
      <c r="E33" s="176"/>
      <c r="F33" s="85"/>
      <c r="G33" s="140"/>
      <c r="H33" s="181"/>
      <c r="I33" s="86"/>
      <c r="J33" s="86"/>
      <c r="K33" s="86"/>
      <c r="L33" s="87"/>
      <c r="M33" s="88"/>
      <c r="N33" s="609"/>
      <c r="O33" s="609"/>
      <c r="P33" s="262"/>
      <c r="Q33" s="263"/>
    </row>
    <row r="34" spans="1:17" s="3" customFormat="1">
      <c r="A34" s="586"/>
      <c r="B34" s="142"/>
      <c r="C34" s="84"/>
      <c r="D34" s="176"/>
      <c r="E34" s="176"/>
      <c r="F34" s="85"/>
      <c r="G34" s="140"/>
      <c r="H34" s="181"/>
      <c r="I34" s="86"/>
      <c r="J34" s="86"/>
      <c r="K34" s="86"/>
      <c r="L34" s="87"/>
      <c r="M34" s="88"/>
      <c r="N34" s="609"/>
      <c r="O34" s="609"/>
      <c r="P34" s="262"/>
      <c r="Q34" s="263"/>
    </row>
    <row r="35" spans="1:17" s="3" customFormat="1">
      <c r="A35" s="586"/>
      <c r="B35" s="142"/>
      <c r="C35" s="84"/>
      <c r="D35" s="176"/>
      <c r="E35" s="176"/>
      <c r="F35" s="85"/>
      <c r="G35" s="140"/>
      <c r="H35" s="181"/>
      <c r="I35" s="86"/>
      <c r="J35" s="86"/>
      <c r="K35" s="86"/>
      <c r="L35" s="87"/>
      <c r="M35" s="88"/>
      <c r="N35" s="609"/>
      <c r="O35" s="609"/>
      <c r="P35" s="262"/>
      <c r="Q35" s="263"/>
    </row>
    <row r="36" spans="1:17" s="3" customFormat="1">
      <c r="A36" s="586"/>
      <c r="B36" s="142"/>
      <c r="C36" s="84"/>
      <c r="D36" s="176"/>
      <c r="E36" s="176"/>
      <c r="F36" s="85"/>
      <c r="G36" s="140"/>
      <c r="H36" s="181"/>
      <c r="I36" s="86"/>
      <c r="J36" s="86"/>
      <c r="K36" s="86"/>
      <c r="L36" s="87"/>
      <c r="M36" s="88"/>
      <c r="N36" s="609"/>
      <c r="O36" s="609"/>
      <c r="P36" s="262"/>
      <c r="Q36" s="263"/>
    </row>
    <row r="37" spans="1:17" s="3" customFormat="1">
      <c r="A37" s="586"/>
      <c r="B37" s="142"/>
      <c r="C37" s="84"/>
      <c r="D37" s="176"/>
      <c r="E37" s="176"/>
      <c r="F37" s="85"/>
      <c r="G37" s="140"/>
      <c r="H37" s="181"/>
      <c r="I37" s="86"/>
      <c r="J37" s="86"/>
      <c r="K37" s="86"/>
      <c r="L37" s="87"/>
      <c r="M37" s="88"/>
      <c r="N37" s="609"/>
      <c r="O37" s="609"/>
      <c r="P37" s="262"/>
      <c r="Q37" s="263"/>
    </row>
    <row r="38" spans="1:17" s="3" customFormat="1">
      <c r="A38" s="586"/>
      <c r="B38" s="142"/>
      <c r="C38" s="84"/>
      <c r="D38" s="176"/>
      <c r="E38" s="176"/>
      <c r="F38" s="85"/>
      <c r="G38" s="140"/>
      <c r="H38" s="181"/>
      <c r="I38" s="86"/>
      <c r="J38" s="86"/>
      <c r="K38" s="86"/>
      <c r="L38" s="87"/>
      <c r="M38" s="88"/>
      <c r="N38" s="609"/>
      <c r="O38" s="609"/>
      <c r="P38" s="262"/>
      <c r="Q38" s="263"/>
    </row>
    <row r="39" spans="1:17" s="3" customFormat="1">
      <c r="A39" s="586"/>
      <c r="B39" s="142"/>
      <c r="C39" s="84"/>
      <c r="D39" s="176"/>
      <c r="E39" s="176"/>
      <c r="F39" s="85"/>
      <c r="G39" s="140"/>
      <c r="H39" s="181"/>
      <c r="I39" s="86"/>
      <c r="J39" s="86"/>
      <c r="K39" s="86"/>
      <c r="L39" s="87"/>
      <c r="M39" s="88"/>
      <c r="N39" s="609"/>
      <c r="O39" s="609"/>
      <c r="P39" s="262"/>
      <c r="Q39" s="263"/>
    </row>
    <row r="40" spans="1:17" s="3" customFormat="1">
      <c r="A40" s="586"/>
      <c r="B40" s="142"/>
      <c r="C40" s="84"/>
      <c r="D40" s="176"/>
      <c r="E40" s="176"/>
      <c r="F40" s="85"/>
      <c r="G40" s="140"/>
      <c r="H40" s="181"/>
      <c r="I40" s="86"/>
      <c r="J40" s="86"/>
      <c r="K40" s="86"/>
      <c r="L40" s="87"/>
      <c r="M40" s="88"/>
      <c r="N40" s="609"/>
      <c r="O40" s="609"/>
      <c r="P40" s="262"/>
      <c r="Q40" s="263"/>
    </row>
    <row r="41" spans="1:17" s="3" customFormat="1">
      <c r="A41" s="586"/>
      <c r="B41" s="142"/>
      <c r="C41" s="84"/>
      <c r="D41" s="176"/>
      <c r="E41" s="176"/>
      <c r="F41" s="85"/>
      <c r="G41" s="140"/>
      <c r="H41" s="181"/>
      <c r="I41" s="86"/>
      <c r="J41" s="86"/>
      <c r="K41" s="86"/>
      <c r="L41" s="87"/>
      <c r="M41" s="88"/>
      <c r="N41" s="609"/>
      <c r="O41" s="609"/>
      <c r="P41" s="262"/>
      <c r="Q41" s="263"/>
    </row>
    <row r="42" spans="1:17" s="3" customFormat="1">
      <c r="A42" s="586"/>
      <c r="B42" s="142"/>
      <c r="C42" s="84"/>
      <c r="D42" s="176"/>
      <c r="E42" s="176"/>
      <c r="F42" s="85"/>
      <c r="G42" s="140"/>
      <c r="H42" s="181"/>
      <c r="I42" s="86"/>
      <c r="J42" s="86"/>
      <c r="K42" s="86"/>
      <c r="L42" s="87"/>
      <c r="M42" s="88"/>
      <c r="N42" s="609"/>
      <c r="O42" s="609"/>
      <c r="P42" s="262"/>
      <c r="Q42" s="263"/>
    </row>
    <row r="43" spans="1:17" s="3" customFormat="1">
      <c r="A43" s="586"/>
      <c r="B43" s="142"/>
      <c r="C43" s="84"/>
      <c r="D43" s="176"/>
      <c r="E43" s="176"/>
      <c r="F43" s="85"/>
      <c r="G43" s="140"/>
      <c r="H43" s="181"/>
      <c r="I43" s="86"/>
      <c r="J43" s="86"/>
      <c r="K43" s="86"/>
      <c r="L43" s="87"/>
      <c r="M43" s="88"/>
      <c r="N43" s="609"/>
      <c r="O43" s="609"/>
      <c r="P43" s="262"/>
      <c r="Q43" s="263"/>
    </row>
    <row r="44" spans="1:17" s="3" customFormat="1">
      <c r="A44" s="586"/>
      <c r="B44" s="142"/>
      <c r="C44" s="84"/>
      <c r="D44" s="176"/>
      <c r="E44" s="176"/>
      <c r="F44" s="85"/>
      <c r="G44" s="140"/>
      <c r="H44" s="181"/>
      <c r="I44" s="86"/>
      <c r="J44" s="86"/>
      <c r="K44" s="86"/>
      <c r="L44" s="87"/>
      <c r="M44" s="88"/>
      <c r="N44" s="609"/>
      <c r="O44" s="609"/>
      <c r="P44" s="262"/>
      <c r="Q44" s="263"/>
    </row>
    <row r="45" spans="1:17" s="3" customFormat="1">
      <c r="A45" s="586"/>
      <c r="B45" s="142"/>
      <c r="C45" s="84"/>
      <c r="D45" s="176"/>
      <c r="E45" s="176"/>
      <c r="F45" s="85"/>
      <c r="G45" s="140"/>
      <c r="H45" s="181"/>
      <c r="I45" s="86"/>
      <c r="J45" s="86"/>
      <c r="K45" s="86"/>
      <c r="L45" s="87"/>
      <c r="M45" s="88"/>
      <c r="N45" s="609"/>
      <c r="O45" s="609"/>
      <c r="P45" s="262"/>
      <c r="Q45" s="263"/>
    </row>
    <row r="46" spans="1:17" s="3" customFormat="1">
      <c r="A46" s="586"/>
      <c r="B46" s="142"/>
      <c r="C46" s="84"/>
      <c r="D46" s="176"/>
      <c r="E46" s="176"/>
      <c r="F46" s="85"/>
      <c r="G46" s="140"/>
      <c r="H46" s="181"/>
      <c r="I46" s="86"/>
      <c r="J46" s="86"/>
      <c r="K46" s="86"/>
      <c r="L46" s="87"/>
      <c r="M46" s="88"/>
      <c r="N46" s="609"/>
      <c r="O46" s="609"/>
      <c r="P46" s="262"/>
      <c r="Q46" s="263"/>
    </row>
    <row r="47" spans="1:17" s="3" customFormat="1">
      <c r="A47" s="586"/>
      <c r="B47" s="142"/>
      <c r="C47" s="84"/>
      <c r="D47" s="176"/>
      <c r="E47" s="176"/>
      <c r="F47" s="85"/>
      <c r="G47" s="140"/>
      <c r="H47" s="181"/>
      <c r="I47" s="86"/>
      <c r="J47" s="86"/>
      <c r="K47" s="86"/>
      <c r="L47" s="87"/>
      <c r="M47" s="88"/>
      <c r="N47" s="609"/>
      <c r="O47" s="609"/>
      <c r="P47" s="262"/>
      <c r="Q47" s="263"/>
    </row>
    <row r="48" spans="1:17" s="3" customFormat="1">
      <c r="A48" s="586"/>
      <c r="B48" s="142"/>
      <c r="C48" s="84"/>
      <c r="D48" s="176"/>
      <c r="E48" s="176"/>
      <c r="F48" s="85"/>
      <c r="G48" s="140"/>
      <c r="H48" s="181"/>
      <c r="I48" s="86"/>
      <c r="J48" s="86"/>
      <c r="K48" s="86"/>
      <c r="L48" s="87"/>
      <c r="M48" s="88"/>
      <c r="N48" s="609"/>
      <c r="O48" s="609"/>
      <c r="P48" s="262"/>
      <c r="Q48" s="263"/>
    </row>
    <row r="49" spans="1:17" s="3" customFormat="1">
      <c r="A49" s="586"/>
      <c r="B49" s="142"/>
      <c r="C49" s="84"/>
      <c r="D49" s="176"/>
      <c r="E49" s="176"/>
      <c r="F49" s="85"/>
      <c r="G49" s="140"/>
      <c r="H49" s="181"/>
      <c r="I49" s="86"/>
      <c r="J49" s="86"/>
      <c r="K49" s="86"/>
      <c r="L49" s="87"/>
      <c r="M49" s="88"/>
      <c r="N49" s="609"/>
      <c r="O49" s="609"/>
      <c r="P49" s="262"/>
      <c r="Q49" s="263"/>
    </row>
    <row r="50" spans="1:17" s="3" customFormat="1">
      <c r="A50" s="586"/>
      <c r="B50" s="142"/>
      <c r="C50" s="84"/>
      <c r="D50" s="176"/>
      <c r="E50" s="176"/>
      <c r="F50" s="85"/>
      <c r="G50" s="140"/>
      <c r="H50" s="181"/>
      <c r="I50" s="86"/>
      <c r="J50" s="86"/>
      <c r="K50" s="86"/>
      <c r="L50" s="87"/>
      <c r="M50" s="88"/>
      <c r="N50" s="609"/>
      <c r="O50" s="609"/>
      <c r="P50" s="262"/>
      <c r="Q50" s="263"/>
    </row>
    <row r="51" spans="1:17" s="3" customFormat="1">
      <c r="A51" s="586"/>
      <c r="B51" s="142"/>
      <c r="C51" s="84"/>
      <c r="D51" s="176"/>
      <c r="E51" s="176"/>
      <c r="F51" s="85"/>
      <c r="G51" s="140"/>
      <c r="H51" s="181"/>
      <c r="I51" s="86"/>
      <c r="J51" s="86"/>
      <c r="K51" s="86"/>
      <c r="L51" s="87"/>
      <c r="M51" s="88"/>
      <c r="N51" s="609"/>
      <c r="O51" s="609"/>
      <c r="P51" s="262"/>
      <c r="Q51" s="263"/>
    </row>
    <row r="52" spans="1:17" s="3" customFormat="1">
      <c r="A52" s="586"/>
      <c r="B52" s="142"/>
      <c r="C52" s="84"/>
      <c r="D52" s="176"/>
      <c r="E52" s="176"/>
      <c r="F52" s="85"/>
      <c r="G52" s="140"/>
      <c r="H52" s="181"/>
      <c r="I52" s="86"/>
      <c r="J52" s="86"/>
      <c r="K52" s="86"/>
      <c r="L52" s="87"/>
      <c r="M52" s="88"/>
      <c r="N52" s="609"/>
      <c r="O52" s="609"/>
      <c r="P52" s="262"/>
      <c r="Q52" s="263"/>
    </row>
    <row r="53" spans="1:17" s="3" customFormat="1">
      <c r="A53" s="586"/>
      <c r="B53" s="142"/>
      <c r="C53" s="84"/>
      <c r="D53" s="176"/>
      <c r="E53" s="176"/>
      <c r="F53" s="85"/>
      <c r="G53" s="140"/>
      <c r="H53" s="181"/>
      <c r="I53" s="86"/>
      <c r="J53" s="86"/>
      <c r="K53" s="86"/>
      <c r="L53" s="87"/>
      <c r="M53" s="88"/>
      <c r="N53" s="609"/>
      <c r="O53" s="609"/>
      <c r="P53" s="262"/>
      <c r="Q53" s="263"/>
    </row>
    <row r="54" spans="1:17" s="3" customFormat="1">
      <c r="A54" s="586"/>
      <c r="B54" s="142"/>
      <c r="C54" s="84"/>
      <c r="D54" s="176"/>
      <c r="E54" s="176"/>
      <c r="F54" s="85"/>
      <c r="G54" s="140"/>
      <c r="H54" s="181"/>
      <c r="I54" s="86"/>
      <c r="J54" s="86"/>
      <c r="K54" s="86"/>
      <c r="L54" s="87"/>
      <c r="M54" s="88"/>
      <c r="N54" s="609"/>
      <c r="O54" s="609"/>
      <c r="P54" s="262"/>
      <c r="Q54" s="263"/>
    </row>
    <row r="55" spans="1:17" s="3" customFormat="1">
      <c r="A55" s="586"/>
      <c r="B55" s="142"/>
      <c r="C55" s="84"/>
      <c r="D55" s="176"/>
      <c r="E55" s="176"/>
      <c r="F55" s="85"/>
      <c r="G55" s="140"/>
      <c r="H55" s="181"/>
      <c r="I55" s="86"/>
      <c r="J55" s="86"/>
      <c r="K55" s="86"/>
      <c r="L55" s="87"/>
      <c r="M55" s="88"/>
      <c r="N55" s="609"/>
      <c r="O55" s="609"/>
      <c r="P55" s="262"/>
      <c r="Q55" s="263"/>
    </row>
    <row r="56" spans="1:17" s="3" customFormat="1">
      <c r="A56" s="586"/>
      <c r="B56" s="142"/>
      <c r="C56" s="84"/>
      <c r="D56" s="176"/>
      <c r="E56" s="176"/>
      <c r="F56" s="85"/>
      <c r="G56" s="140"/>
      <c r="H56" s="181"/>
      <c r="I56" s="86"/>
      <c r="J56" s="86"/>
      <c r="K56" s="86"/>
      <c r="L56" s="87"/>
      <c r="M56" s="88"/>
      <c r="N56" s="609"/>
      <c r="O56" s="609"/>
      <c r="P56" s="262"/>
      <c r="Q56" s="263"/>
    </row>
    <row r="57" spans="1:17" s="3" customFormat="1">
      <c r="A57" s="586"/>
      <c r="B57" s="142"/>
      <c r="C57" s="84"/>
      <c r="D57" s="176"/>
      <c r="E57" s="176"/>
      <c r="F57" s="85"/>
      <c r="G57" s="140"/>
      <c r="H57" s="181"/>
      <c r="I57" s="86"/>
      <c r="J57" s="86"/>
      <c r="K57" s="86"/>
      <c r="L57" s="87"/>
      <c r="M57" s="88"/>
      <c r="N57" s="609"/>
      <c r="O57" s="609"/>
      <c r="P57" s="262"/>
      <c r="Q57" s="263"/>
    </row>
    <row r="58" spans="1:17" s="3" customFormat="1">
      <c r="A58" s="586"/>
      <c r="B58" s="142"/>
      <c r="C58" s="84"/>
      <c r="D58" s="176"/>
      <c r="E58" s="176"/>
      <c r="F58" s="85"/>
      <c r="G58" s="140"/>
      <c r="H58" s="181"/>
      <c r="I58" s="86"/>
      <c r="J58" s="86"/>
      <c r="K58" s="86"/>
      <c r="L58" s="87"/>
      <c r="M58" s="88"/>
      <c r="N58" s="609"/>
      <c r="O58" s="609"/>
      <c r="P58" s="262"/>
      <c r="Q58" s="263"/>
    </row>
    <row r="59" spans="1:17" s="3" customFormat="1">
      <c r="A59" s="586"/>
      <c r="B59" s="142"/>
      <c r="C59" s="84"/>
      <c r="D59" s="176"/>
      <c r="E59" s="176"/>
      <c r="F59" s="85"/>
      <c r="G59" s="140"/>
      <c r="H59" s="181"/>
      <c r="I59" s="86"/>
      <c r="J59" s="86"/>
      <c r="K59" s="86"/>
      <c r="L59" s="87"/>
      <c r="M59" s="88"/>
      <c r="N59" s="609"/>
      <c r="O59" s="609"/>
      <c r="P59" s="262"/>
      <c r="Q59" s="263"/>
    </row>
    <row r="60" spans="1:17" s="3" customFormat="1">
      <c r="A60" s="586"/>
      <c r="B60" s="142"/>
      <c r="C60" s="84"/>
      <c r="D60" s="176"/>
      <c r="E60" s="176"/>
      <c r="F60" s="85"/>
      <c r="G60" s="140"/>
      <c r="H60" s="181"/>
      <c r="I60" s="86"/>
      <c r="J60" s="86"/>
      <c r="K60" s="86"/>
      <c r="L60" s="87"/>
      <c r="M60" s="88"/>
      <c r="N60" s="609"/>
      <c r="O60" s="609"/>
      <c r="P60" s="262"/>
      <c r="Q60" s="263"/>
    </row>
    <row r="61" spans="1:17" s="3" customFormat="1">
      <c r="A61" s="586"/>
      <c r="B61" s="142"/>
      <c r="C61" s="84"/>
      <c r="D61" s="176"/>
      <c r="E61" s="176"/>
      <c r="F61" s="85"/>
      <c r="G61" s="140"/>
      <c r="H61" s="181"/>
      <c r="I61" s="86"/>
      <c r="J61" s="86"/>
      <c r="K61" s="86"/>
      <c r="L61" s="87"/>
      <c r="M61" s="88"/>
      <c r="N61" s="609"/>
      <c r="O61" s="609"/>
      <c r="P61" s="262"/>
      <c r="Q61" s="263"/>
    </row>
    <row r="62" spans="1:17" s="3" customFormat="1">
      <c r="A62" s="586"/>
      <c r="B62" s="142"/>
      <c r="C62" s="84"/>
      <c r="D62" s="176"/>
      <c r="E62" s="176"/>
      <c r="F62" s="85"/>
      <c r="G62" s="140"/>
      <c r="H62" s="181"/>
      <c r="I62" s="86"/>
      <c r="J62" s="86"/>
      <c r="K62" s="86"/>
      <c r="L62" s="87"/>
      <c r="M62" s="88"/>
      <c r="N62" s="609"/>
      <c r="O62" s="609"/>
      <c r="P62" s="262"/>
      <c r="Q62" s="263"/>
    </row>
    <row r="63" spans="1:17" s="3" customFormat="1">
      <c r="A63" s="586"/>
      <c r="B63" s="142"/>
      <c r="C63" s="84"/>
      <c r="D63" s="176"/>
      <c r="E63" s="176"/>
      <c r="F63" s="85"/>
      <c r="G63" s="140"/>
      <c r="H63" s="181"/>
      <c r="I63" s="86"/>
      <c r="J63" s="86"/>
      <c r="K63" s="86"/>
      <c r="L63" s="87"/>
      <c r="M63" s="88"/>
      <c r="N63" s="609"/>
      <c r="O63" s="609"/>
      <c r="P63" s="262"/>
      <c r="Q63" s="263"/>
    </row>
    <row r="64" spans="1:17" s="3" customFormat="1">
      <c r="A64" s="586"/>
      <c r="B64" s="142"/>
      <c r="C64" s="84"/>
      <c r="D64" s="176"/>
      <c r="E64" s="176"/>
      <c r="F64" s="85"/>
      <c r="G64" s="140"/>
      <c r="H64" s="181"/>
      <c r="I64" s="86"/>
      <c r="J64" s="86"/>
      <c r="K64" s="86"/>
      <c r="L64" s="87"/>
      <c r="M64" s="88"/>
      <c r="N64" s="609"/>
      <c r="O64" s="609"/>
      <c r="P64" s="262"/>
      <c r="Q64" s="263"/>
    </row>
    <row r="65" spans="1:17" s="3" customFormat="1">
      <c r="A65" s="586"/>
      <c r="B65" s="142"/>
      <c r="C65" s="84"/>
      <c r="D65" s="176"/>
      <c r="E65" s="176"/>
      <c r="F65" s="85"/>
      <c r="G65" s="140"/>
      <c r="H65" s="181"/>
      <c r="I65" s="86"/>
      <c r="J65" s="86"/>
      <c r="K65" s="86"/>
      <c r="L65" s="87"/>
      <c r="M65" s="88"/>
      <c r="N65" s="609"/>
      <c r="O65" s="609"/>
      <c r="P65" s="262"/>
      <c r="Q65" s="263"/>
    </row>
    <row r="66" spans="1:17" s="3" customFormat="1">
      <c r="A66" s="586"/>
      <c r="B66" s="142"/>
      <c r="C66" s="84"/>
      <c r="D66" s="176"/>
      <c r="E66" s="176"/>
      <c r="F66" s="85"/>
      <c r="G66" s="140"/>
      <c r="H66" s="181"/>
      <c r="I66" s="86"/>
      <c r="J66" s="86"/>
      <c r="K66" s="86"/>
      <c r="L66" s="87"/>
      <c r="M66" s="88"/>
      <c r="N66" s="609"/>
      <c r="O66" s="609"/>
      <c r="P66" s="262"/>
      <c r="Q66" s="263"/>
    </row>
    <row r="67" spans="1:17" s="3" customFormat="1">
      <c r="A67" s="586"/>
      <c r="B67" s="142"/>
      <c r="C67" s="84"/>
      <c r="D67" s="176"/>
      <c r="E67" s="176"/>
      <c r="F67" s="85"/>
      <c r="G67" s="140"/>
      <c r="H67" s="181"/>
      <c r="I67" s="86"/>
      <c r="J67" s="86"/>
      <c r="K67" s="86"/>
      <c r="L67" s="87"/>
      <c r="M67" s="88"/>
      <c r="N67" s="609"/>
      <c r="O67" s="609"/>
      <c r="P67" s="262"/>
      <c r="Q67" s="263"/>
    </row>
    <row r="68" spans="1:17" s="3" customFormat="1">
      <c r="A68" s="586"/>
      <c r="B68" s="142"/>
      <c r="C68" s="84"/>
      <c r="D68" s="176"/>
      <c r="E68" s="176"/>
      <c r="F68" s="85"/>
      <c r="G68" s="140"/>
      <c r="H68" s="181"/>
      <c r="I68" s="86"/>
      <c r="J68" s="86"/>
      <c r="K68" s="86"/>
      <c r="L68" s="87"/>
      <c r="M68" s="88"/>
      <c r="N68" s="609"/>
      <c r="O68" s="609"/>
      <c r="P68" s="262"/>
      <c r="Q68" s="263"/>
    </row>
    <row r="69" spans="1:17" s="3" customFormat="1">
      <c r="A69" s="586"/>
      <c r="B69" s="142"/>
      <c r="C69" s="84"/>
      <c r="D69" s="176"/>
      <c r="E69" s="176"/>
      <c r="F69" s="85"/>
      <c r="G69" s="140"/>
      <c r="H69" s="181"/>
      <c r="I69" s="86"/>
      <c r="J69" s="86"/>
      <c r="K69" s="86"/>
      <c r="L69" s="87"/>
      <c r="M69" s="88"/>
      <c r="N69" s="609"/>
      <c r="O69" s="609"/>
      <c r="P69" s="262"/>
      <c r="Q69" s="263"/>
    </row>
    <row r="70" spans="1:17" s="3" customFormat="1">
      <c r="A70" s="586"/>
      <c r="B70" s="142"/>
      <c r="C70" s="84"/>
      <c r="D70" s="176"/>
      <c r="E70" s="176"/>
      <c r="F70" s="85"/>
      <c r="G70" s="140"/>
      <c r="H70" s="181"/>
      <c r="I70" s="86"/>
      <c r="J70" s="86"/>
      <c r="K70" s="86"/>
      <c r="L70" s="87"/>
      <c r="M70" s="88"/>
      <c r="N70" s="609"/>
      <c r="O70" s="609"/>
      <c r="P70" s="262"/>
      <c r="Q70" s="263"/>
    </row>
    <row r="71" spans="1:17" s="3" customFormat="1">
      <c r="A71" s="586"/>
      <c r="B71" s="142"/>
      <c r="C71" s="84"/>
      <c r="D71" s="176"/>
      <c r="E71" s="176"/>
      <c r="F71" s="85"/>
      <c r="G71" s="140"/>
      <c r="H71" s="181"/>
      <c r="I71" s="86"/>
      <c r="J71" s="86"/>
      <c r="K71" s="86"/>
      <c r="L71" s="87"/>
      <c r="M71" s="88"/>
      <c r="N71" s="609"/>
      <c r="O71" s="609"/>
      <c r="P71" s="262"/>
      <c r="Q71" s="263"/>
    </row>
    <row r="72" spans="1:17" s="3" customFormat="1">
      <c r="A72" s="586"/>
      <c r="B72" s="142"/>
      <c r="C72" s="84"/>
      <c r="D72" s="176"/>
      <c r="E72" s="176"/>
      <c r="F72" s="85"/>
      <c r="G72" s="140"/>
      <c r="H72" s="181"/>
      <c r="I72" s="86"/>
      <c r="J72" s="86"/>
      <c r="K72" s="86"/>
      <c r="L72" s="87"/>
      <c r="M72" s="88"/>
      <c r="N72" s="609"/>
      <c r="O72" s="609"/>
      <c r="P72" s="262"/>
      <c r="Q72" s="263"/>
    </row>
    <row r="73" spans="1:17" s="3" customFormat="1">
      <c r="A73" s="586"/>
      <c r="B73" s="142"/>
      <c r="C73" s="84"/>
      <c r="D73" s="176"/>
      <c r="E73" s="176"/>
      <c r="F73" s="85"/>
      <c r="G73" s="140"/>
      <c r="H73" s="181"/>
      <c r="I73" s="86"/>
      <c r="J73" s="86"/>
      <c r="K73" s="86"/>
      <c r="L73" s="87"/>
      <c r="M73" s="88"/>
      <c r="N73" s="609"/>
      <c r="O73" s="609"/>
      <c r="P73" s="262"/>
      <c r="Q73" s="263"/>
    </row>
    <row r="74" spans="1:17" s="3" customFormat="1">
      <c r="A74" s="586"/>
      <c r="B74" s="142"/>
      <c r="C74" s="84"/>
      <c r="D74" s="176"/>
      <c r="E74" s="176"/>
      <c r="F74" s="85"/>
      <c r="G74" s="140"/>
      <c r="H74" s="181"/>
      <c r="I74" s="86"/>
      <c r="J74" s="86"/>
      <c r="K74" s="86"/>
      <c r="L74" s="87"/>
      <c r="M74" s="88"/>
      <c r="N74" s="609"/>
      <c r="O74" s="609"/>
      <c r="P74" s="262"/>
      <c r="Q74" s="263"/>
    </row>
    <row r="75" spans="1:17" s="3" customFormat="1">
      <c r="A75" s="586"/>
      <c r="B75" s="142"/>
      <c r="C75" s="84"/>
      <c r="D75" s="176"/>
      <c r="E75" s="176"/>
      <c r="F75" s="85"/>
      <c r="G75" s="140"/>
      <c r="H75" s="181"/>
      <c r="I75" s="86"/>
      <c r="J75" s="86"/>
      <c r="K75" s="86"/>
      <c r="L75" s="87"/>
      <c r="M75" s="88"/>
      <c r="N75" s="609"/>
      <c r="O75" s="609"/>
      <c r="P75" s="262"/>
      <c r="Q75" s="263"/>
    </row>
    <row r="76" spans="1:17" s="3" customFormat="1">
      <c r="A76" s="586"/>
      <c r="B76" s="142"/>
      <c r="C76" s="84"/>
      <c r="D76" s="176"/>
      <c r="E76" s="176"/>
      <c r="F76" s="85"/>
      <c r="G76" s="140"/>
      <c r="H76" s="181"/>
      <c r="I76" s="86"/>
      <c r="J76" s="86"/>
      <c r="K76" s="86"/>
      <c r="L76" s="87"/>
      <c r="M76" s="88"/>
      <c r="N76" s="609"/>
      <c r="O76" s="609"/>
      <c r="P76" s="262"/>
      <c r="Q76" s="263"/>
    </row>
    <row r="77" spans="1:17" s="3" customFormat="1">
      <c r="A77" s="586"/>
      <c r="B77" s="142"/>
      <c r="C77" s="84"/>
      <c r="D77" s="176"/>
      <c r="E77" s="176"/>
      <c r="F77" s="85"/>
      <c r="G77" s="140"/>
      <c r="H77" s="181"/>
      <c r="I77" s="86"/>
      <c r="J77" s="86"/>
      <c r="K77" s="86"/>
      <c r="L77" s="87"/>
      <c r="M77" s="88"/>
      <c r="N77" s="609"/>
      <c r="O77" s="609"/>
      <c r="P77" s="262"/>
      <c r="Q77" s="263"/>
    </row>
    <row r="78" spans="1:17" s="3" customFormat="1">
      <c r="A78" s="586"/>
      <c r="B78" s="142"/>
      <c r="C78" s="84"/>
      <c r="D78" s="176"/>
      <c r="E78" s="176"/>
      <c r="F78" s="85"/>
      <c r="G78" s="140"/>
      <c r="H78" s="181"/>
      <c r="I78" s="86"/>
      <c r="J78" s="86"/>
      <c r="K78" s="86"/>
      <c r="L78" s="87"/>
      <c r="M78" s="88"/>
      <c r="N78" s="609"/>
      <c r="O78" s="609"/>
      <c r="P78" s="262"/>
      <c r="Q78" s="263"/>
    </row>
    <row r="79" spans="1:17" s="3" customFormat="1">
      <c r="A79" s="586"/>
      <c r="B79" s="142"/>
      <c r="C79" s="84"/>
      <c r="D79" s="176"/>
      <c r="E79" s="176"/>
      <c r="F79" s="85"/>
      <c r="G79" s="140"/>
      <c r="H79" s="181"/>
      <c r="I79" s="86"/>
      <c r="J79" s="86"/>
      <c r="K79" s="86"/>
      <c r="L79" s="87"/>
      <c r="M79" s="88"/>
      <c r="N79" s="609"/>
      <c r="O79" s="609"/>
      <c r="P79" s="262"/>
      <c r="Q79" s="263"/>
    </row>
    <row r="80" spans="1:17" s="3" customFormat="1">
      <c r="A80" s="586"/>
      <c r="B80" s="142"/>
      <c r="C80" s="84"/>
      <c r="D80" s="176"/>
      <c r="E80" s="176"/>
      <c r="F80" s="85"/>
      <c r="G80" s="140"/>
      <c r="H80" s="181"/>
      <c r="I80" s="86"/>
      <c r="J80" s="86"/>
      <c r="K80" s="86"/>
      <c r="L80" s="87"/>
      <c r="M80" s="88"/>
      <c r="N80" s="609"/>
      <c r="O80" s="609"/>
      <c r="P80" s="262"/>
      <c r="Q80" s="263"/>
    </row>
    <row r="81" spans="1:17" s="3" customFormat="1">
      <c r="A81" s="586"/>
      <c r="B81" s="142"/>
      <c r="C81" s="84"/>
      <c r="D81" s="176"/>
      <c r="E81" s="176"/>
      <c r="F81" s="85"/>
      <c r="G81" s="140"/>
      <c r="H81" s="181"/>
      <c r="I81" s="86"/>
      <c r="J81" s="86"/>
      <c r="K81" s="86"/>
      <c r="L81" s="87"/>
      <c r="M81" s="88"/>
      <c r="N81" s="609"/>
      <c r="O81" s="609"/>
      <c r="P81" s="262"/>
      <c r="Q81" s="263"/>
    </row>
    <row r="82" spans="1:17" s="3" customFormat="1">
      <c r="A82" s="586"/>
      <c r="B82" s="142"/>
      <c r="C82" s="84"/>
      <c r="D82" s="176"/>
      <c r="E82" s="176"/>
      <c r="F82" s="85"/>
      <c r="G82" s="140"/>
      <c r="H82" s="181"/>
      <c r="I82" s="86"/>
      <c r="J82" s="86"/>
      <c r="K82" s="86"/>
      <c r="L82" s="87"/>
      <c r="M82" s="88"/>
      <c r="N82" s="609"/>
      <c r="O82" s="609"/>
      <c r="P82" s="262"/>
      <c r="Q82" s="263"/>
    </row>
    <row r="83" spans="1:17" s="3" customFormat="1">
      <c r="A83" s="586"/>
      <c r="B83" s="142"/>
      <c r="C83" s="84"/>
      <c r="D83" s="176"/>
      <c r="E83" s="176"/>
      <c r="F83" s="85"/>
      <c r="G83" s="140"/>
      <c r="H83" s="181"/>
      <c r="I83" s="86"/>
      <c r="J83" s="86"/>
      <c r="K83" s="86"/>
      <c r="L83" s="87"/>
      <c r="M83" s="88"/>
      <c r="N83" s="609"/>
      <c r="O83" s="609"/>
      <c r="P83" s="262"/>
      <c r="Q83" s="263"/>
    </row>
    <row r="84" spans="1:17" s="3" customFormat="1">
      <c r="A84" s="586"/>
      <c r="B84" s="142"/>
      <c r="C84" s="84"/>
      <c r="D84" s="176"/>
      <c r="E84" s="176"/>
      <c r="F84" s="85"/>
      <c r="G84" s="140"/>
      <c r="H84" s="181"/>
      <c r="I84" s="86"/>
      <c r="J84" s="86"/>
      <c r="K84" s="86"/>
      <c r="L84" s="87"/>
      <c r="M84" s="88"/>
      <c r="N84" s="609"/>
      <c r="O84" s="609"/>
      <c r="P84" s="262"/>
      <c r="Q84" s="263"/>
    </row>
    <row r="85" spans="1:17" s="3" customFormat="1">
      <c r="A85" s="586"/>
      <c r="B85" s="142"/>
      <c r="C85" s="84"/>
      <c r="D85" s="176"/>
      <c r="E85" s="176"/>
      <c r="F85" s="85"/>
      <c r="G85" s="140"/>
      <c r="H85" s="181"/>
      <c r="I85" s="86"/>
      <c r="J85" s="86"/>
      <c r="K85" s="86"/>
      <c r="L85" s="87"/>
      <c r="M85" s="88"/>
      <c r="N85" s="609"/>
      <c r="O85" s="609"/>
      <c r="P85" s="262"/>
      <c r="Q85" s="263"/>
    </row>
    <row r="86" spans="1:17" s="3" customFormat="1">
      <c r="A86" s="586"/>
      <c r="B86" s="142"/>
      <c r="C86" s="84"/>
      <c r="D86" s="176"/>
      <c r="E86" s="176"/>
      <c r="F86" s="85"/>
      <c r="G86" s="140"/>
      <c r="H86" s="181"/>
      <c r="I86" s="86"/>
      <c r="J86" s="86"/>
      <c r="K86" s="86"/>
      <c r="L86" s="87"/>
      <c r="M86" s="88"/>
      <c r="N86" s="609"/>
      <c r="O86" s="609"/>
      <c r="P86" s="262"/>
      <c r="Q86" s="263"/>
    </row>
    <row r="87" spans="1:17" s="3" customFormat="1">
      <c r="A87" s="586"/>
      <c r="B87" s="142"/>
      <c r="C87" s="84"/>
      <c r="D87" s="176"/>
      <c r="E87" s="176"/>
      <c r="F87" s="85"/>
      <c r="G87" s="140"/>
      <c r="H87" s="181"/>
      <c r="I87" s="86"/>
      <c r="J87" s="86"/>
      <c r="K87" s="86"/>
      <c r="L87" s="87"/>
      <c r="M87" s="88"/>
      <c r="N87" s="609"/>
      <c r="O87" s="609"/>
      <c r="P87" s="262"/>
      <c r="Q87" s="263"/>
    </row>
    <row r="88" spans="1:17" s="3" customFormat="1">
      <c r="A88" s="586"/>
      <c r="B88" s="142"/>
      <c r="C88" s="84"/>
      <c r="D88" s="176"/>
      <c r="E88" s="176"/>
      <c r="F88" s="85"/>
      <c r="G88" s="140"/>
      <c r="H88" s="181"/>
      <c r="I88" s="86"/>
      <c r="J88" s="86"/>
      <c r="K88" s="86"/>
      <c r="L88" s="87"/>
      <c r="M88" s="88"/>
      <c r="N88" s="609"/>
      <c r="O88" s="609"/>
      <c r="P88" s="262"/>
      <c r="Q88" s="263"/>
    </row>
    <row r="89" spans="1:17" s="3" customFormat="1">
      <c r="A89" s="586"/>
      <c r="B89" s="142"/>
      <c r="C89" s="84"/>
      <c r="D89" s="176"/>
      <c r="E89" s="176"/>
      <c r="F89" s="85"/>
      <c r="G89" s="140"/>
      <c r="H89" s="181"/>
      <c r="I89" s="86"/>
      <c r="J89" s="86"/>
      <c r="K89" s="86"/>
      <c r="L89" s="87"/>
      <c r="M89" s="88"/>
      <c r="N89" s="609"/>
      <c r="O89" s="609"/>
      <c r="P89" s="262"/>
      <c r="Q89" s="263"/>
    </row>
    <row r="90" spans="1:17" s="3" customFormat="1">
      <c r="A90" s="586"/>
      <c r="B90" s="142"/>
      <c r="C90" s="84"/>
      <c r="D90" s="176"/>
      <c r="E90" s="176"/>
      <c r="F90" s="85"/>
      <c r="G90" s="140"/>
      <c r="H90" s="181"/>
      <c r="I90" s="86"/>
      <c r="J90" s="86"/>
      <c r="K90" s="86"/>
      <c r="L90" s="87"/>
      <c r="M90" s="88"/>
      <c r="N90" s="609"/>
      <c r="O90" s="609"/>
      <c r="P90" s="262"/>
      <c r="Q90" s="263"/>
    </row>
    <row r="91" spans="1:17" s="3" customFormat="1">
      <c r="A91" s="586"/>
      <c r="B91" s="142"/>
      <c r="C91" s="84"/>
      <c r="D91" s="176"/>
      <c r="E91" s="176"/>
      <c r="F91" s="85"/>
      <c r="G91" s="140"/>
      <c r="H91" s="181"/>
      <c r="I91" s="86"/>
      <c r="J91" s="86"/>
      <c r="K91" s="86"/>
      <c r="L91" s="87"/>
      <c r="M91" s="88"/>
      <c r="N91" s="609"/>
      <c r="O91" s="609"/>
      <c r="P91" s="262"/>
      <c r="Q91" s="263"/>
    </row>
    <row r="92" spans="1:17" s="3" customFormat="1">
      <c r="A92" s="586"/>
      <c r="B92" s="142"/>
      <c r="C92" s="84"/>
      <c r="D92" s="176"/>
      <c r="E92" s="176"/>
      <c r="F92" s="85"/>
      <c r="G92" s="140"/>
      <c r="H92" s="181"/>
      <c r="I92" s="86"/>
      <c r="J92" s="86"/>
      <c r="K92" s="86"/>
      <c r="L92" s="87"/>
      <c r="M92" s="88"/>
      <c r="N92" s="609"/>
      <c r="O92" s="609"/>
      <c r="P92" s="262"/>
      <c r="Q92" s="263"/>
    </row>
    <row r="93" spans="1:17" s="3" customFormat="1">
      <c r="A93" s="586"/>
      <c r="B93" s="142"/>
      <c r="C93" s="84"/>
      <c r="D93" s="176"/>
      <c r="E93" s="176"/>
      <c r="F93" s="85"/>
      <c r="G93" s="140"/>
      <c r="H93" s="181"/>
      <c r="I93" s="86"/>
      <c r="J93" s="86"/>
      <c r="K93" s="86"/>
      <c r="L93" s="87"/>
      <c r="M93" s="88"/>
      <c r="N93" s="609"/>
      <c r="O93" s="609"/>
      <c r="P93" s="262"/>
      <c r="Q93" s="263"/>
    </row>
    <row r="94" spans="1:17" s="3" customFormat="1">
      <c r="A94" s="586"/>
      <c r="B94" s="142"/>
      <c r="C94" s="84"/>
      <c r="D94" s="176"/>
      <c r="E94" s="176"/>
      <c r="F94" s="85"/>
      <c r="G94" s="140"/>
      <c r="H94" s="181"/>
      <c r="I94" s="86"/>
      <c r="J94" s="86"/>
      <c r="K94" s="86"/>
      <c r="L94" s="87"/>
      <c r="M94" s="88"/>
      <c r="N94" s="609"/>
      <c r="O94" s="609"/>
      <c r="P94" s="262"/>
      <c r="Q94" s="263"/>
    </row>
    <row r="95" spans="1:17" s="3" customFormat="1">
      <c r="A95" s="586"/>
      <c r="B95" s="142"/>
      <c r="C95" s="84"/>
      <c r="D95" s="176"/>
      <c r="E95" s="176"/>
      <c r="F95" s="85"/>
      <c r="G95" s="140"/>
      <c r="H95" s="181"/>
      <c r="I95" s="86"/>
      <c r="J95" s="86"/>
      <c r="K95" s="86"/>
      <c r="L95" s="87"/>
      <c r="M95" s="88"/>
      <c r="N95" s="609"/>
      <c r="O95" s="609"/>
      <c r="P95" s="262"/>
      <c r="Q95" s="263"/>
    </row>
    <row r="96" spans="1:17" s="3" customFormat="1">
      <c r="A96" s="586"/>
      <c r="B96" s="142"/>
      <c r="C96" s="84"/>
      <c r="D96" s="176"/>
      <c r="E96" s="176"/>
      <c r="F96" s="85"/>
      <c r="G96" s="140"/>
      <c r="H96" s="181"/>
      <c r="I96" s="86"/>
      <c r="J96" s="86"/>
      <c r="K96" s="86"/>
      <c r="L96" s="87"/>
      <c r="M96" s="88"/>
      <c r="N96" s="609"/>
      <c r="O96" s="609"/>
      <c r="P96" s="262"/>
      <c r="Q96" s="263"/>
    </row>
    <row r="97" spans="1:17" s="3" customFormat="1">
      <c r="A97" s="586"/>
      <c r="B97" s="142"/>
      <c r="C97" s="84"/>
      <c r="D97" s="176"/>
      <c r="E97" s="176"/>
      <c r="F97" s="85"/>
      <c r="G97" s="140"/>
      <c r="H97" s="181"/>
      <c r="I97" s="86"/>
      <c r="J97" s="86"/>
      <c r="K97" s="86"/>
      <c r="L97" s="87"/>
      <c r="M97" s="88"/>
      <c r="N97" s="609"/>
      <c r="O97" s="609"/>
      <c r="P97" s="262"/>
      <c r="Q97" s="263"/>
    </row>
    <row r="98" spans="1:17" s="3" customFormat="1">
      <c r="A98" s="586"/>
      <c r="B98" s="142"/>
      <c r="C98" s="84"/>
      <c r="D98" s="176"/>
      <c r="E98" s="176"/>
      <c r="F98" s="85"/>
      <c r="G98" s="140"/>
      <c r="H98" s="181"/>
      <c r="I98" s="86"/>
      <c r="J98" s="86"/>
      <c r="K98" s="86"/>
      <c r="L98" s="87"/>
      <c r="M98" s="88"/>
      <c r="N98" s="609"/>
      <c r="O98" s="609"/>
      <c r="P98" s="262"/>
      <c r="Q98" s="263"/>
    </row>
    <row r="99" spans="1:17" s="3" customFormat="1">
      <c r="A99" s="586"/>
      <c r="B99" s="142"/>
      <c r="C99" s="84"/>
      <c r="D99" s="176"/>
      <c r="E99" s="176"/>
      <c r="F99" s="85"/>
      <c r="G99" s="140"/>
      <c r="H99" s="181"/>
      <c r="I99" s="86"/>
      <c r="J99" s="86"/>
      <c r="K99" s="86"/>
      <c r="L99" s="87"/>
      <c r="M99" s="88"/>
      <c r="N99" s="609"/>
      <c r="O99" s="609"/>
      <c r="P99" s="262"/>
      <c r="Q99" s="263"/>
    </row>
    <row r="100" spans="1:17" s="3" customFormat="1">
      <c r="A100" s="586"/>
      <c r="B100" s="142"/>
      <c r="C100" s="84"/>
      <c r="D100" s="176"/>
      <c r="E100" s="176"/>
      <c r="F100" s="85"/>
      <c r="G100" s="140"/>
      <c r="H100" s="181"/>
      <c r="I100" s="86"/>
      <c r="J100" s="86"/>
      <c r="K100" s="86"/>
      <c r="L100" s="87"/>
      <c r="M100" s="88"/>
      <c r="N100" s="609"/>
      <c r="O100" s="609"/>
      <c r="P100" s="262"/>
      <c r="Q100" s="263"/>
    </row>
    <row r="101" spans="1:17" s="3" customFormat="1">
      <c r="A101" s="586"/>
      <c r="B101" s="142"/>
      <c r="C101" s="84"/>
      <c r="D101" s="176"/>
      <c r="E101" s="176"/>
      <c r="F101" s="85"/>
      <c r="G101" s="140"/>
      <c r="H101" s="181"/>
      <c r="I101" s="86"/>
      <c r="J101" s="86"/>
      <c r="K101" s="86"/>
      <c r="L101" s="87"/>
      <c r="M101" s="88"/>
      <c r="N101" s="609"/>
      <c r="O101" s="609"/>
      <c r="P101" s="262"/>
      <c r="Q101" s="263"/>
    </row>
    <row r="102" spans="1:17" s="3" customFormat="1">
      <c r="A102" s="586"/>
      <c r="B102" s="142"/>
      <c r="C102" s="84"/>
      <c r="D102" s="176"/>
      <c r="E102" s="176"/>
      <c r="F102" s="85"/>
      <c r="G102" s="140"/>
      <c r="H102" s="181"/>
      <c r="I102" s="86"/>
      <c r="J102" s="86"/>
      <c r="K102" s="86"/>
      <c r="L102" s="87"/>
      <c r="M102" s="88"/>
      <c r="N102" s="609"/>
      <c r="O102" s="609"/>
      <c r="P102" s="262"/>
      <c r="Q102" s="263"/>
    </row>
    <row r="103" spans="1:17" s="3" customFormat="1">
      <c r="A103" s="586"/>
      <c r="B103" s="142"/>
      <c r="C103" s="84"/>
      <c r="D103" s="176"/>
      <c r="E103" s="176"/>
      <c r="F103" s="85"/>
      <c r="G103" s="140"/>
      <c r="H103" s="181"/>
      <c r="I103" s="86"/>
      <c r="J103" s="86"/>
      <c r="K103" s="86"/>
      <c r="L103" s="87"/>
      <c r="M103" s="88"/>
      <c r="N103" s="609"/>
      <c r="O103" s="609"/>
      <c r="P103" s="262"/>
      <c r="Q103" s="263"/>
    </row>
    <row r="104" spans="1:17" s="3" customFormat="1">
      <c r="A104" s="586"/>
      <c r="B104" s="142"/>
      <c r="C104" s="84"/>
      <c r="D104" s="176"/>
      <c r="E104" s="176"/>
      <c r="F104" s="85"/>
      <c r="G104" s="140"/>
      <c r="H104" s="181"/>
      <c r="I104" s="86"/>
      <c r="J104" s="86"/>
      <c r="K104" s="86"/>
      <c r="L104" s="87"/>
      <c r="M104" s="88"/>
      <c r="N104" s="609"/>
      <c r="O104" s="609"/>
      <c r="P104" s="262"/>
      <c r="Q104" s="263"/>
    </row>
    <row r="105" spans="1:17" s="3" customFormat="1">
      <c r="A105" s="586"/>
      <c r="B105" s="142"/>
      <c r="C105" s="84"/>
      <c r="D105" s="176"/>
      <c r="E105" s="176"/>
      <c r="F105" s="85"/>
      <c r="G105" s="140"/>
      <c r="H105" s="181"/>
      <c r="I105" s="86"/>
      <c r="J105" s="86"/>
      <c r="K105" s="86"/>
      <c r="L105" s="87"/>
      <c r="M105" s="88"/>
      <c r="N105" s="609"/>
      <c r="O105" s="609"/>
      <c r="P105" s="262"/>
      <c r="Q105" s="263"/>
    </row>
    <row r="106" spans="1:17" s="3" customFormat="1">
      <c r="A106" s="586"/>
      <c r="B106" s="142"/>
      <c r="C106" s="84"/>
      <c r="D106" s="176"/>
      <c r="E106" s="176"/>
      <c r="F106" s="85"/>
      <c r="G106" s="140"/>
      <c r="H106" s="181"/>
      <c r="I106" s="86"/>
      <c r="J106" s="86"/>
      <c r="K106" s="86"/>
      <c r="L106" s="87"/>
      <c r="M106" s="88"/>
      <c r="N106" s="609"/>
      <c r="O106" s="609"/>
      <c r="P106" s="262"/>
      <c r="Q106" s="263"/>
    </row>
    <row r="107" spans="1:17" s="3" customFormat="1">
      <c r="A107" s="586"/>
      <c r="B107" s="142"/>
      <c r="C107" s="84"/>
      <c r="D107" s="176"/>
      <c r="E107" s="176"/>
      <c r="F107" s="85"/>
      <c r="G107" s="140"/>
      <c r="H107" s="181"/>
      <c r="I107" s="86"/>
      <c r="J107" s="86"/>
      <c r="K107" s="86"/>
      <c r="L107" s="87"/>
      <c r="M107" s="88"/>
      <c r="N107" s="609"/>
      <c r="O107" s="609"/>
      <c r="P107" s="262"/>
      <c r="Q107" s="263"/>
    </row>
    <row r="108" spans="1:17" s="3" customFormat="1">
      <c r="A108" s="586"/>
      <c r="B108" s="142"/>
      <c r="C108" s="84"/>
      <c r="D108" s="176"/>
      <c r="E108" s="176"/>
      <c r="F108" s="85"/>
      <c r="G108" s="140"/>
      <c r="H108" s="181"/>
      <c r="I108" s="86"/>
      <c r="J108" s="86"/>
      <c r="K108" s="86"/>
      <c r="L108" s="87"/>
      <c r="M108" s="88"/>
      <c r="N108" s="609"/>
      <c r="O108" s="609"/>
      <c r="P108" s="262"/>
      <c r="Q108" s="263"/>
    </row>
    <row r="109" spans="1:17" s="3" customFormat="1">
      <c r="A109" s="586"/>
      <c r="B109" s="142"/>
      <c r="C109" s="84"/>
      <c r="D109" s="176"/>
      <c r="E109" s="176"/>
      <c r="F109" s="85"/>
      <c r="G109" s="140"/>
      <c r="H109" s="181"/>
      <c r="I109" s="86"/>
      <c r="J109" s="86"/>
      <c r="K109" s="86"/>
      <c r="L109" s="87"/>
      <c r="M109" s="88"/>
      <c r="N109" s="609"/>
      <c r="O109" s="609"/>
      <c r="P109" s="262"/>
      <c r="Q109" s="263"/>
    </row>
    <row r="110" spans="1:17" s="3" customFormat="1">
      <c r="A110" s="586"/>
      <c r="B110" s="142"/>
      <c r="C110" s="84"/>
      <c r="D110" s="176"/>
      <c r="E110" s="176"/>
      <c r="F110" s="85"/>
      <c r="G110" s="140"/>
      <c r="H110" s="181"/>
      <c r="I110" s="86"/>
      <c r="J110" s="86"/>
      <c r="K110" s="86"/>
      <c r="L110" s="87"/>
      <c r="M110" s="88"/>
      <c r="N110" s="609"/>
      <c r="O110" s="609"/>
      <c r="P110" s="262"/>
      <c r="Q110" s="263"/>
    </row>
    <row r="111" spans="1:17" s="3" customFormat="1">
      <c r="A111" s="586"/>
      <c r="B111" s="142"/>
      <c r="C111" s="84"/>
      <c r="D111" s="176"/>
      <c r="E111" s="176"/>
      <c r="F111" s="85"/>
      <c r="G111" s="140"/>
      <c r="H111" s="181"/>
      <c r="I111" s="86"/>
      <c r="J111" s="86"/>
      <c r="K111" s="86"/>
      <c r="L111" s="87"/>
      <c r="M111" s="88"/>
      <c r="N111" s="609"/>
      <c r="O111" s="609"/>
      <c r="P111" s="262"/>
      <c r="Q111" s="263"/>
    </row>
    <row r="112" spans="1:17" s="3" customFormat="1">
      <c r="A112" s="586"/>
      <c r="B112" s="142"/>
      <c r="C112" s="84"/>
      <c r="D112" s="176"/>
      <c r="E112" s="176"/>
      <c r="F112" s="85"/>
      <c r="G112" s="140"/>
      <c r="H112" s="181"/>
      <c r="I112" s="86"/>
      <c r="J112" s="86"/>
      <c r="K112" s="86"/>
      <c r="L112" s="87"/>
      <c r="M112" s="88"/>
      <c r="N112" s="609"/>
      <c r="O112" s="609"/>
      <c r="P112" s="262"/>
      <c r="Q112" s="263"/>
    </row>
    <row r="113" spans="1:17" s="3" customFormat="1">
      <c r="A113" s="586"/>
      <c r="B113" s="142"/>
      <c r="C113" s="84"/>
      <c r="D113" s="176"/>
      <c r="E113" s="176"/>
      <c r="F113" s="85"/>
      <c r="G113" s="140"/>
      <c r="H113" s="181"/>
      <c r="I113" s="86"/>
      <c r="J113" s="86"/>
      <c r="K113" s="86"/>
      <c r="L113" s="87"/>
      <c r="M113" s="88"/>
      <c r="N113" s="609"/>
      <c r="O113" s="609"/>
      <c r="P113" s="262"/>
      <c r="Q113" s="263"/>
    </row>
    <row r="114" spans="1:17" s="3" customFormat="1">
      <c r="A114" s="586"/>
      <c r="B114" s="142"/>
      <c r="C114" s="84"/>
      <c r="D114" s="176"/>
      <c r="E114" s="176"/>
      <c r="F114" s="85"/>
      <c r="G114" s="140"/>
      <c r="H114" s="181"/>
      <c r="I114" s="86"/>
      <c r="J114" s="86"/>
      <c r="K114" s="86"/>
      <c r="L114" s="87"/>
      <c r="M114" s="88"/>
      <c r="N114" s="609"/>
      <c r="O114" s="609"/>
      <c r="P114" s="262"/>
      <c r="Q114" s="263"/>
    </row>
    <row r="115" spans="1:17" s="3" customFormat="1">
      <c r="A115" s="586"/>
      <c r="B115" s="142"/>
      <c r="C115" s="84"/>
      <c r="D115" s="176"/>
      <c r="E115" s="176"/>
      <c r="F115" s="85"/>
      <c r="G115" s="140"/>
      <c r="H115" s="181"/>
      <c r="I115" s="86"/>
      <c r="J115" s="86"/>
      <c r="K115" s="86"/>
      <c r="L115" s="87"/>
      <c r="M115" s="88"/>
      <c r="N115" s="609"/>
      <c r="O115" s="609"/>
      <c r="P115" s="262"/>
      <c r="Q115" s="263"/>
    </row>
    <row r="116" spans="1:17" s="3" customFormat="1">
      <c r="A116" s="586"/>
      <c r="B116" s="142"/>
      <c r="C116" s="84"/>
      <c r="D116" s="176"/>
      <c r="E116" s="176"/>
      <c r="F116" s="85"/>
      <c r="G116" s="140"/>
      <c r="H116" s="181"/>
      <c r="I116" s="86"/>
      <c r="J116" s="86"/>
      <c r="K116" s="86"/>
      <c r="L116" s="87"/>
      <c r="M116" s="88"/>
      <c r="N116" s="609"/>
      <c r="O116" s="609"/>
      <c r="P116" s="262"/>
      <c r="Q116" s="263"/>
    </row>
    <row r="117" spans="1:17" s="3" customFormat="1">
      <c r="A117" s="586"/>
      <c r="B117" s="142"/>
      <c r="C117" s="84"/>
      <c r="D117" s="176"/>
      <c r="E117" s="176"/>
      <c r="F117" s="85"/>
      <c r="G117" s="140"/>
      <c r="H117" s="181"/>
      <c r="I117" s="86"/>
      <c r="J117" s="86"/>
      <c r="K117" s="86"/>
      <c r="L117" s="87"/>
      <c r="M117" s="88"/>
      <c r="N117" s="609"/>
      <c r="O117" s="609"/>
      <c r="P117" s="262"/>
      <c r="Q117" s="263"/>
    </row>
    <row r="118" spans="1:17" s="3" customFormat="1">
      <c r="A118" s="586"/>
      <c r="B118" s="142"/>
      <c r="C118" s="84"/>
      <c r="D118" s="176"/>
      <c r="E118" s="176"/>
      <c r="F118" s="85"/>
      <c r="G118" s="140"/>
      <c r="H118" s="181"/>
      <c r="I118" s="86"/>
      <c r="J118" s="86"/>
      <c r="K118" s="86"/>
      <c r="L118" s="87"/>
      <c r="M118" s="88"/>
      <c r="N118" s="609"/>
      <c r="O118" s="609"/>
      <c r="P118" s="262"/>
      <c r="Q118" s="263"/>
    </row>
    <row r="119" spans="1:17" s="3" customFormat="1">
      <c r="A119" s="586"/>
      <c r="B119" s="142"/>
      <c r="C119" s="84"/>
      <c r="D119" s="176"/>
      <c r="E119" s="176"/>
      <c r="F119" s="85"/>
      <c r="G119" s="140"/>
      <c r="H119" s="181"/>
      <c r="I119" s="86"/>
      <c r="J119" s="86"/>
      <c r="K119" s="86"/>
      <c r="L119" s="87"/>
      <c r="M119" s="88"/>
      <c r="N119" s="609"/>
      <c r="O119" s="609"/>
      <c r="P119" s="262"/>
      <c r="Q119" s="263"/>
    </row>
    <row r="120" spans="1:17" s="3" customFormat="1">
      <c r="A120" s="586"/>
      <c r="B120" s="142"/>
      <c r="C120" s="84"/>
      <c r="D120" s="176"/>
      <c r="E120" s="176"/>
      <c r="F120" s="85"/>
      <c r="G120" s="140"/>
      <c r="H120" s="181"/>
      <c r="I120" s="86"/>
      <c r="J120" s="86"/>
      <c r="K120" s="86"/>
      <c r="L120" s="87"/>
      <c r="M120" s="88"/>
      <c r="N120" s="609"/>
      <c r="O120" s="609"/>
      <c r="P120" s="262"/>
      <c r="Q120" s="263"/>
    </row>
    <row r="121" spans="1:17" s="3" customFormat="1">
      <c r="A121" s="586"/>
      <c r="B121" s="142"/>
      <c r="C121" s="84"/>
      <c r="D121" s="176"/>
      <c r="E121" s="176"/>
      <c r="F121" s="85"/>
      <c r="G121" s="140"/>
      <c r="H121" s="181"/>
      <c r="I121" s="86"/>
      <c r="J121" s="86"/>
      <c r="K121" s="86"/>
      <c r="L121" s="87"/>
      <c r="M121" s="88"/>
      <c r="N121" s="609"/>
      <c r="O121" s="609"/>
      <c r="P121" s="262"/>
      <c r="Q121" s="263"/>
    </row>
    <row r="122" spans="1:17" s="3" customFormat="1">
      <c r="A122" s="586"/>
      <c r="B122" s="142"/>
      <c r="C122" s="84"/>
      <c r="D122" s="176"/>
      <c r="E122" s="176"/>
      <c r="F122" s="85"/>
      <c r="G122" s="140"/>
      <c r="H122" s="181"/>
      <c r="I122" s="86"/>
      <c r="J122" s="86"/>
      <c r="K122" s="86"/>
      <c r="L122" s="87"/>
      <c r="M122" s="88"/>
      <c r="N122" s="609"/>
      <c r="O122" s="609"/>
      <c r="P122" s="262"/>
      <c r="Q122" s="263"/>
    </row>
    <row r="123" spans="1:17" s="3" customFormat="1">
      <c r="A123" s="586"/>
      <c r="B123" s="142"/>
      <c r="C123" s="84"/>
      <c r="D123" s="176"/>
      <c r="E123" s="176"/>
      <c r="F123" s="85"/>
      <c r="G123" s="140"/>
      <c r="H123" s="181"/>
      <c r="I123" s="86"/>
      <c r="J123" s="86"/>
      <c r="K123" s="86"/>
      <c r="L123" s="87"/>
      <c r="M123" s="88"/>
      <c r="N123" s="609"/>
      <c r="O123" s="609"/>
      <c r="P123" s="262"/>
      <c r="Q123" s="263"/>
    </row>
    <row r="124" spans="1:17" s="3" customFormat="1">
      <c r="A124" s="586"/>
      <c r="B124" s="142"/>
      <c r="C124" s="84"/>
      <c r="D124" s="176"/>
      <c r="E124" s="176"/>
      <c r="F124" s="85"/>
      <c r="G124" s="140"/>
      <c r="H124" s="181"/>
      <c r="I124" s="86"/>
      <c r="J124" s="86"/>
      <c r="K124" s="86"/>
      <c r="L124" s="87"/>
      <c r="M124" s="88"/>
      <c r="N124" s="609"/>
      <c r="O124" s="609"/>
      <c r="P124" s="262"/>
      <c r="Q124" s="263"/>
    </row>
    <row r="125" spans="1:17" s="3" customFormat="1">
      <c r="A125" s="586"/>
      <c r="B125" s="142"/>
      <c r="C125" s="84"/>
      <c r="D125" s="176"/>
      <c r="E125" s="176"/>
      <c r="F125" s="85"/>
      <c r="G125" s="140"/>
      <c r="H125" s="181"/>
      <c r="I125" s="86"/>
      <c r="J125" s="86"/>
      <c r="K125" s="86"/>
      <c r="L125" s="87"/>
      <c r="M125" s="88"/>
      <c r="N125" s="609"/>
      <c r="O125" s="609"/>
      <c r="P125" s="262"/>
      <c r="Q125" s="263"/>
    </row>
    <row r="126" spans="1:17" s="3" customFormat="1">
      <c r="A126" s="586"/>
      <c r="B126" s="142"/>
      <c r="C126" s="84"/>
      <c r="D126" s="176"/>
      <c r="E126" s="176"/>
      <c r="F126" s="85"/>
      <c r="G126" s="140"/>
      <c r="H126" s="181"/>
      <c r="I126" s="86"/>
      <c r="J126" s="86"/>
      <c r="K126" s="86"/>
      <c r="L126" s="87"/>
      <c r="M126" s="88"/>
      <c r="N126" s="609"/>
      <c r="O126" s="609"/>
      <c r="P126" s="262"/>
      <c r="Q126" s="263"/>
    </row>
    <row r="127" spans="1:17" s="3" customFormat="1">
      <c r="A127" s="586"/>
      <c r="B127" s="142"/>
      <c r="C127" s="84"/>
      <c r="D127" s="176"/>
      <c r="E127" s="176"/>
      <c r="F127" s="85"/>
      <c r="G127" s="140"/>
      <c r="H127" s="181"/>
      <c r="I127" s="86"/>
      <c r="J127" s="86"/>
      <c r="K127" s="86"/>
      <c r="L127" s="87"/>
      <c r="M127" s="88"/>
      <c r="N127" s="609"/>
      <c r="O127" s="609"/>
      <c r="P127" s="262"/>
      <c r="Q127" s="263"/>
    </row>
    <row r="128" spans="1:17" s="3" customFormat="1">
      <c r="A128" s="586"/>
      <c r="B128" s="142"/>
      <c r="C128" s="84"/>
      <c r="D128" s="176"/>
      <c r="E128" s="176"/>
      <c r="F128" s="85"/>
      <c r="G128" s="140"/>
      <c r="H128" s="181"/>
      <c r="I128" s="86"/>
      <c r="J128" s="86"/>
      <c r="K128" s="86"/>
      <c r="L128" s="87"/>
      <c r="M128" s="88"/>
      <c r="N128" s="609"/>
      <c r="O128" s="609"/>
      <c r="P128" s="262"/>
      <c r="Q128" s="263"/>
    </row>
    <row r="129" spans="1:17" s="3" customFormat="1">
      <c r="A129" s="586"/>
      <c r="B129" s="142"/>
      <c r="C129" s="84"/>
      <c r="D129" s="176"/>
      <c r="E129" s="176"/>
      <c r="F129" s="85"/>
      <c r="G129" s="140"/>
      <c r="H129" s="181"/>
      <c r="I129" s="86"/>
      <c r="J129" s="86"/>
      <c r="K129" s="86"/>
      <c r="L129" s="87"/>
      <c r="M129" s="88"/>
      <c r="N129" s="609"/>
      <c r="O129" s="609"/>
      <c r="P129" s="262"/>
      <c r="Q129" s="263"/>
    </row>
    <row r="130" spans="1:17" s="3" customFormat="1">
      <c r="A130" s="586"/>
      <c r="B130" s="142"/>
      <c r="C130" s="84"/>
      <c r="D130" s="176"/>
      <c r="E130" s="176"/>
      <c r="F130" s="85"/>
      <c r="G130" s="140"/>
      <c r="H130" s="181"/>
      <c r="I130" s="86"/>
      <c r="J130" s="86"/>
      <c r="K130" s="86"/>
      <c r="L130" s="87"/>
      <c r="M130" s="88"/>
      <c r="N130" s="609"/>
      <c r="O130" s="609"/>
      <c r="P130" s="262"/>
      <c r="Q130" s="263"/>
    </row>
    <row r="131" spans="1:17" s="3" customFormat="1">
      <c r="A131" s="586"/>
      <c r="B131" s="142"/>
      <c r="C131" s="84"/>
      <c r="D131" s="176"/>
      <c r="E131" s="176"/>
      <c r="F131" s="85"/>
      <c r="G131" s="140"/>
      <c r="H131" s="181"/>
      <c r="I131" s="86"/>
      <c r="J131" s="86"/>
      <c r="K131" s="86"/>
      <c r="L131" s="87"/>
      <c r="M131" s="88"/>
      <c r="N131" s="609"/>
      <c r="O131" s="609"/>
      <c r="P131" s="262"/>
      <c r="Q131" s="263"/>
    </row>
    <row r="132" spans="1:17" s="3" customFormat="1">
      <c r="A132" s="586"/>
      <c r="B132" s="142"/>
      <c r="C132" s="84"/>
      <c r="D132" s="176"/>
      <c r="E132" s="176"/>
      <c r="F132" s="85"/>
      <c r="G132" s="140"/>
      <c r="H132" s="181"/>
      <c r="I132" s="86"/>
      <c r="J132" s="86"/>
      <c r="K132" s="86"/>
      <c r="L132" s="87"/>
      <c r="M132" s="88"/>
      <c r="N132" s="609"/>
      <c r="O132" s="609"/>
      <c r="P132" s="262"/>
      <c r="Q132" s="263"/>
    </row>
    <row r="133" spans="1:17" s="3" customFormat="1">
      <c r="A133" s="586"/>
      <c r="B133" s="142"/>
      <c r="C133" s="84"/>
      <c r="D133" s="176"/>
      <c r="E133" s="176"/>
      <c r="F133" s="85"/>
      <c r="G133" s="140"/>
      <c r="H133" s="181"/>
      <c r="I133" s="86"/>
      <c r="J133" s="86"/>
      <c r="K133" s="86"/>
      <c r="L133" s="87"/>
      <c r="M133" s="88"/>
      <c r="N133" s="609"/>
      <c r="O133" s="609"/>
      <c r="P133" s="262"/>
      <c r="Q133" s="263"/>
    </row>
    <row r="134" spans="1:17" s="3" customFormat="1">
      <c r="A134" s="586"/>
      <c r="B134" s="142"/>
      <c r="C134" s="84"/>
      <c r="D134" s="176"/>
      <c r="E134" s="176"/>
      <c r="F134" s="85"/>
      <c r="G134" s="140"/>
      <c r="H134" s="181"/>
      <c r="I134" s="86"/>
      <c r="J134" s="86"/>
      <c r="K134" s="86"/>
      <c r="L134" s="87"/>
      <c r="M134" s="88"/>
      <c r="N134" s="609"/>
      <c r="O134" s="609"/>
      <c r="P134" s="262"/>
      <c r="Q134" s="263"/>
    </row>
    <row r="135" spans="1:17" s="3" customFormat="1">
      <c r="A135" s="586"/>
      <c r="B135" s="142"/>
      <c r="C135" s="84"/>
      <c r="D135" s="176"/>
      <c r="E135" s="176"/>
      <c r="F135" s="85"/>
      <c r="G135" s="140"/>
      <c r="H135" s="181"/>
      <c r="I135" s="86"/>
      <c r="J135" s="86"/>
      <c r="K135" s="86"/>
      <c r="L135" s="87"/>
      <c r="M135" s="88"/>
      <c r="N135" s="609"/>
      <c r="O135" s="609"/>
      <c r="P135" s="262"/>
      <c r="Q135" s="263"/>
    </row>
    <row r="136" spans="1:17" s="3" customFormat="1">
      <c r="A136" s="586"/>
      <c r="B136" s="142"/>
      <c r="C136" s="84"/>
      <c r="D136" s="176"/>
      <c r="E136" s="176"/>
      <c r="F136" s="85"/>
      <c r="G136" s="140"/>
      <c r="H136" s="181"/>
      <c r="I136" s="86"/>
      <c r="J136" s="86"/>
      <c r="K136" s="86"/>
      <c r="L136" s="87"/>
      <c r="M136" s="88"/>
      <c r="N136" s="609"/>
      <c r="O136" s="609"/>
      <c r="P136" s="262"/>
      <c r="Q136" s="263"/>
    </row>
    <row r="137" spans="1:17" s="3" customFormat="1">
      <c r="A137" s="586"/>
      <c r="B137" s="142"/>
      <c r="C137" s="84"/>
      <c r="D137" s="176"/>
      <c r="E137" s="176"/>
      <c r="F137" s="85"/>
      <c r="G137" s="140"/>
      <c r="H137" s="181"/>
      <c r="I137" s="86"/>
      <c r="J137" s="86"/>
      <c r="K137" s="86"/>
      <c r="L137" s="87"/>
      <c r="M137" s="88"/>
      <c r="N137" s="609"/>
      <c r="O137" s="609"/>
      <c r="P137" s="262"/>
      <c r="Q137" s="263"/>
    </row>
    <row r="138" spans="1:17" s="3" customFormat="1">
      <c r="A138" s="586"/>
      <c r="B138" s="142"/>
      <c r="C138" s="84"/>
      <c r="D138" s="176"/>
      <c r="E138" s="176"/>
      <c r="F138" s="85"/>
      <c r="G138" s="140"/>
      <c r="H138" s="181"/>
      <c r="I138" s="86"/>
      <c r="J138" s="86"/>
      <c r="K138" s="86"/>
      <c r="L138" s="87"/>
      <c r="M138" s="88"/>
      <c r="N138" s="609"/>
      <c r="O138" s="609"/>
      <c r="P138" s="262"/>
      <c r="Q138" s="263"/>
    </row>
    <row r="139" spans="1:17" s="3" customFormat="1">
      <c r="A139" s="586"/>
      <c r="B139" s="142"/>
      <c r="C139" s="84"/>
      <c r="D139" s="176"/>
      <c r="E139" s="176"/>
      <c r="F139" s="85"/>
      <c r="G139" s="140"/>
      <c r="H139" s="181"/>
      <c r="I139" s="86"/>
      <c r="J139" s="86"/>
      <c r="K139" s="86"/>
      <c r="L139" s="87"/>
      <c r="M139" s="88"/>
      <c r="N139" s="609"/>
      <c r="O139" s="609"/>
      <c r="P139" s="262"/>
      <c r="Q139" s="263"/>
    </row>
    <row r="140" spans="1:17" s="3" customFormat="1">
      <c r="A140" s="586"/>
      <c r="B140" s="142"/>
      <c r="C140" s="84"/>
      <c r="D140" s="176"/>
      <c r="E140" s="176"/>
      <c r="F140" s="85"/>
      <c r="G140" s="140"/>
      <c r="H140" s="181"/>
      <c r="I140" s="86"/>
      <c r="J140" s="86"/>
      <c r="K140" s="86"/>
      <c r="L140" s="87"/>
      <c r="M140" s="88"/>
      <c r="N140" s="609"/>
      <c r="O140" s="609"/>
      <c r="P140" s="262"/>
      <c r="Q140" s="263"/>
    </row>
    <row r="141" spans="1:17" s="3" customFormat="1">
      <c r="A141" s="586"/>
      <c r="B141" s="142"/>
      <c r="C141" s="84"/>
      <c r="D141" s="176"/>
      <c r="E141" s="176"/>
      <c r="F141" s="85"/>
      <c r="G141" s="140"/>
      <c r="H141" s="181"/>
      <c r="I141" s="86"/>
      <c r="J141" s="86"/>
      <c r="K141" s="86"/>
      <c r="L141" s="87"/>
      <c r="M141" s="88"/>
      <c r="N141" s="609"/>
      <c r="O141" s="609"/>
      <c r="P141" s="262"/>
      <c r="Q141" s="263"/>
    </row>
    <row r="142" spans="1:17" s="3" customFormat="1">
      <c r="A142" s="586"/>
      <c r="B142" s="142"/>
      <c r="C142" s="84"/>
      <c r="D142" s="176"/>
      <c r="E142" s="176"/>
      <c r="F142" s="85"/>
      <c r="G142" s="140"/>
      <c r="H142" s="181"/>
      <c r="I142" s="86"/>
      <c r="J142" s="86"/>
      <c r="K142" s="86"/>
      <c r="L142" s="87"/>
      <c r="M142" s="88"/>
      <c r="N142" s="609"/>
      <c r="O142" s="609"/>
      <c r="P142" s="262"/>
      <c r="Q142" s="263"/>
    </row>
    <row r="143" spans="1:17" s="3" customFormat="1">
      <c r="A143" s="586"/>
      <c r="B143" s="142"/>
      <c r="C143" s="84"/>
      <c r="D143" s="176"/>
      <c r="E143" s="176"/>
      <c r="F143" s="85"/>
      <c r="G143" s="140"/>
      <c r="H143" s="181"/>
      <c r="I143" s="86"/>
      <c r="J143" s="86"/>
      <c r="K143" s="86"/>
      <c r="L143" s="87"/>
      <c r="M143" s="88"/>
      <c r="N143" s="609"/>
      <c r="O143" s="609"/>
      <c r="P143" s="262"/>
      <c r="Q143" s="263"/>
    </row>
    <row r="144" spans="1:17" s="3" customFormat="1">
      <c r="A144" s="586"/>
      <c r="B144" s="142"/>
      <c r="C144" s="84"/>
      <c r="D144" s="176"/>
      <c r="E144" s="176"/>
      <c r="F144" s="85"/>
      <c r="G144" s="140"/>
      <c r="H144" s="181"/>
      <c r="I144" s="86"/>
      <c r="J144" s="86"/>
      <c r="K144" s="86"/>
      <c r="L144" s="87"/>
      <c r="M144" s="88"/>
      <c r="N144" s="609"/>
      <c r="O144" s="609"/>
      <c r="P144" s="262"/>
      <c r="Q144" s="263"/>
    </row>
    <row r="145" spans="1:17" s="3" customFormat="1">
      <c r="A145" s="586"/>
      <c r="B145" s="142"/>
      <c r="C145" s="84"/>
      <c r="D145" s="176"/>
      <c r="E145" s="176"/>
      <c r="F145" s="85"/>
      <c r="G145" s="140"/>
      <c r="H145" s="181"/>
      <c r="I145" s="86"/>
      <c r="J145" s="86"/>
      <c r="K145" s="86"/>
      <c r="L145" s="87"/>
      <c r="M145" s="88"/>
      <c r="N145" s="609"/>
      <c r="O145" s="609"/>
      <c r="P145" s="262"/>
      <c r="Q145" s="263"/>
    </row>
    <row r="146" spans="1:17" s="3" customFormat="1">
      <c r="A146" s="586"/>
      <c r="B146" s="142"/>
      <c r="C146" s="84"/>
      <c r="D146" s="176"/>
      <c r="E146" s="176"/>
      <c r="F146" s="85"/>
      <c r="G146" s="140"/>
      <c r="H146" s="181"/>
      <c r="I146" s="86"/>
      <c r="J146" s="86"/>
      <c r="K146" s="86"/>
      <c r="L146" s="87"/>
      <c r="M146" s="88"/>
      <c r="N146" s="609"/>
      <c r="O146" s="609"/>
      <c r="P146" s="262"/>
      <c r="Q146" s="263"/>
    </row>
    <row r="147" spans="1:17" s="3" customFormat="1">
      <c r="A147" s="586"/>
      <c r="B147" s="142"/>
      <c r="C147" s="84"/>
      <c r="D147" s="176"/>
      <c r="E147" s="176"/>
      <c r="F147" s="85"/>
      <c r="G147" s="140"/>
      <c r="H147" s="181"/>
      <c r="I147" s="86"/>
      <c r="J147" s="86"/>
      <c r="K147" s="86"/>
      <c r="L147" s="87"/>
      <c r="M147" s="88"/>
      <c r="N147" s="609"/>
      <c r="O147" s="609"/>
      <c r="P147" s="262"/>
      <c r="Q147" s="263"/>
    </row>
    <row r="148" spans="1:17" s="3" customFormat="1">
      <c r="A148" s="586"/>
      <c r="B148" s="142"/>
      <c r="C148" s="84"/>
      <c r="D148" s="176"/>
      <c r="E148" s="176"/>
      <c r="F148" s="85"/>
      <c r="G148" s="140"/>
      <c r="H148" s="181"/>
      <c r="I148" s="86"/>
      <c r="J148" s="86"/>
      <c r="K148" s="86"/>
      <c r="L148" s="87"/>
      <c r="M148" s="88"/>
      <c r="N148" s="609"/>
      <c r="O148" s="609"/>
      <c r="P148" s="262"/>
      <c r="Q148" s="263"/>
    </row>
    <row r="149" spans="1:17" s="3" customFormat="1">
      <c r="A149" s="586"/>
      <c r="B149" s="142"/>
      <c r="C149" s="84"/>
      <c r="D149" s="176"/>
      <c r="E149" s="176"/>
      <c r="F149" s="85"/>
      <c r="G149" s="140"/>
      <c r="H149" s="181"/>
      <c r="I149" s="86"/>
      <c r="J149" s="86"/>
      <c r="K149" s="86"/>
      <c r="L149" s="87"/>
      <c r="M149" s="88"/>
      <c r="N149" s="609"/>
      <c r="O149" s="609"/>
      <c r="P149" s="262"/>
      <c r="Q149" s="263"/>
    </row>
    <row r="150" spans="1:17" s="3" customFormat="1">
      <c r="A150" s="586"/>
      <c r="B150" s="142"/>
      <c r="C150" s="84"/>
      <c r="D150" s="176"/>
      <c r="E150" s="176"/>
      <c r="F150" s="85"/>
      <c r="G150" s="140"/>
      <c r="H150" s="181"/>
      <c r="I150" s="86"/>
      <c r="J150" s="86"/>
      <c r="K150" s="86"/>
      <c r="L150" s="87"/>
      <c r="M150" s="88"/>
      <c r="N150" s="609"/>
      <c r="O150" s="609"/>
      <c r="P150" s="262"/>
      <c r="Q150" s="263"/>
    </row>
    <row r="151" spans="1:17" s="3" customFormat="1">
      <c r="A151" s="586"/>
      <c r="B151" s="142"/>
      <c r="C151" s="84"/>
      <c r="D151" s="176"/>
      <c r="E151" s="176"/>
      <c r="F151" s="85"/>
      <c r="G151" s="140"/>
      <c r="H151" s="181"/>
      <c r="I151" s="86"/>
      <c r="J151" s="86"/>
      <c r="K151" s="86"/>
      <c r="L151" s="87"/>
      <c r="M151" s="88"/>
      <c r="N151" s="609"/>
      <c r="O151" s="609"/>
      <c r="P151" s="262"/>
      <c r="Q151" s="263"/>
    </row>
    <row r="152" spans="1:17" s="3" customFormat="1">
      <c r="A152" s="586"/>
      <c r="B152" s="142"/>
      <c r="C152" s="84"/>
      <c r="D152" s="176"/>
      <c r="E152" s="176"/>
      <c r="F152" s="85"/>
      <c r="G152" s="140"/>
      <c r="H152" s="181"/>
      <c r="I152" s="86"/>
      <c r="J152" s="86"/>
      <c r="K152" s="86"/>
      <c r="L152" s="87"/>
      <c r="M152" s="88"/>
      <c r="N152" s="609"/>
      <c r="O152" s="609"/>
      <c r="P152" s="262"/>
      <c r="Q152" s="263"/>
    </row>
    <row r="153" spans="1:17" s="3" customFormat="1">
      <c r="A153" s="586"/>
      <c r="B153" s="142"/>
      <c r="C153" s="84"/>
      <c r="D153" s="176"/>
      <c r="E153" s="176"/>
      <c r="F153" s="85"/>
      <c r="G153" s="140"/>
      <c r="H153" s="181"/>
      <c r="I153" s="86"/>
      <c r="J153" s="86"/>
      <c r="K153" s="86"/>
      <c r="L153" s="87"/>
      <c r="M153" s="88"/>
      <c r="N153" s="609"/>
      <c r="O153" s="609"/>
      <c r="P153" s="262"/>
      <c r="Q153" s="263"/>
    </row>
    <row r="154" spans="1:17" s="3" customFormat="1">
      <c r="A154" s="586"/>
      <c r="B154" s="142"/>
      <c r="C154" s="84"/>
      <c r="D154" s="176"/>
      <c r="E154" s="176"/>
      <c r="F154" s="85"/>
      <c r="G154" s="140"/>
      <c r="H154" s="181"/>
      <c r="I154" s="86"/>
      <c r="J154" s="86"/>
      <c r="K154" s="86"/>
      <c r="L154" s="87"/>
      <c r="M154" s="88"/>
      <c r="N154" s="609"/>
      <c r="O154" s="609"/>
      <c r="P154" s="262"/>
      <c r="Q154" s="263"/>
    </row>
    <row r="155" spans="1:17" s="3" customFormat="1">
      <c r="A155" s="586"/>
      <c r="B155" s="142"/>
      <c r="C155" s="84"/>
      <c r="D155" s="176"/>
      <c r="E155" s="176"/>
      <c r="F155" s="85"/>
      <c r="G155" s="140"/>
      <c r="H155" s="181"/>
      <c r="I155" s="86"/>
      <c r="J155" s="86"/>
      <c r="K155" s="86"/>
      <c r="L155" s="87"/>
      <c r="M155" s="88"/>
      <c r="N155" s="609"/>
      <c r="O155" s="609"/>
      <c r="P155" s="262"/>
      <c r="Q155" s="263"/>
    </row>
    <row r="156" spans="1:17" s="3" customFormat="1">
      <c r="A156" s="586"/>
      <c r="B156" s="142"/>
      <c r="C156" s="84"/>
      <c r="D156" s="176"/>
      <c r="E156" s="176"/>
      <c r="F156" s="85"/>
      <c r="G156" s="140"/>
      <c r="H156" s="181"/>
      <c r="I156" s="86"/>
      <c r="J156" s="86"/>
      <c r="K156" s="86"/>
      <c r="L156" s="87"/>
      <c r="M156" s="88"/>
      <c r="N156" s="609"/>
      <c r="O156" s="609"/>
      <c r="P156" s="262"/>
      <c r="Q156" s="263"/>
    </row>
    <row r="157" spans="1:17" s="3" customFormat="1">
      <c r="A157" s="586"/>
      <c r="B157" s="142"/>
      <c r="C157" s="84"/>
      <c r="D157" s="176"/>
      <c r="E157" s="176"/>
      <c r="F157" s="85"/>
      <c r="G157" s="140"/>
      <c r="H157" s="181"/>
      <c r="I157" s="86"/>
      <c r="J157" s="86"/>
      <c r="K157" s="86"/>
      <c r="L157" s="87"/>
      <c r="M157" s="88"/>
      <c r="N157" s="609"/>
      <c r="O157" s="609"/>
      <c r="P157" s="262"/>
      <c r="Q157" s="263"/>
    </row>
    <row r="158" spans="1:17" s="3" customFormat="1">
      <c r="A158" s="586"/>
      <c r="B158" s="142"/>
      <c r="C158" s="84"/>
      <c r="D158" s="176"/>
      <c r="E158" s="176"/>
      <c r="F158" s="85"/>
      <c r="G158" s="140"/>
      <c r="H158" s="181"/>
      <c r="I158" s="86"/>
      <c r="J158" s="86"/>
      <c r="K158" s="86"/>
      <c r="L158" s="87"/>
      <c r="M158" s="88"/>
      <c r="N158" s="609"/>
      <c r="O158" s="609"/>
      <c r="P158" s="262"/>
      <c r="Q158" s="263"/>
    </row>
    <row r="159" spans="1:17" s="3" customFormat="1">
      <c r="A159" s="586"/>
      <c r="B159" s="142"/>
      <c r="C159" s="84"/>
      <c r="D159" s="176"/>
      <c r="E159" s="176"/>
      <c r="F159" s="85"/>
      <c r="G159" s="140"/>
      <c r="H159" s="181"/>
      <c r="I159" s="86"/>
      <c r="J159" s="86"/>
      <c r="K159" s="86"/>
      <c r="L159" s="87"/>
      <c r="M159" s="88"/>
      <c r="N159" s="609"/>
      <c r="O159" s="609"/>
      <c r="P159" s="262"/>
      <c r="Q159" s="263"/>
    </row>
    <row r="160" spans="1:17" s="3" customFormat="1">
      <c r="A160" s="586"/>
      <c r="B160" s="142"/>
      <c r="C160" s="84"/>
      <c r="D160" s="176"/>
      <c r="E160" s="176"/>
      <c r="F160" s="85"/>
      <c r="G160" s="140"/>
      <c r="H160" s="181"/>
      <c r="I160" s="86"/>
      <c r="J160" s="86"/>
      <c r="K160" s="86"/>
      <c r="L160" s="87"/>
      <c r="M160" s="88"/>
      <c r="N160" s="609"/>
      <c r="O160" s="609"/>
      <c r="P160" s="262"/>
      <c r="Q160" s="263"/>
    </row>
    <row r="161" spans="1:17" s="3" customFormat="1">
      <c r="A161" s="586"/>
      <c r="B161" s="142"/>
      <c r="C161" s="84"/>
      <c r="D161" s="176"/>
      <c r="E161" s="176"/>
      <c r="F161" s="85"/>
      <c r="G161" s="140"/>
      <c r="H161" s="181"/>
      <c r="I161" s="86"/>
      <c r="J161" s="86"/>
      <c r="K161" s="86"/>
      <c r="L161" s="87"/>
      <c r="M161" s="88"/>
      <c r="N161" s="609"/>
      <c r="O161" s="609"/>
      <c r="P161" s="262"/>
      <c r="Q161" s="263"/>
    </row>
    <row r="162" spans="1:17" s="3" customFormat="1">
      <c r="A162" s="586"/>
      <c r="B162" s="142"/>
      <c r="C162" s="84"/>
      <c r="D162" s="176"/>
      <c r="E162" s="176"/>
      <c r="F162" s="85"/>
      <c r="G162" s="140"/>
      <c r="H162" s="181"/>
      <c r="I162" s="86"/>
      <c r="J162" s="86"/>
      <c r="K162" s="86"/>
      <c r="L162" s="87"/>
      <c r="M162" s="88"/>
      <c r="N162" s="609"/>
      <c r="O162" s="609"/>
      <c r="P162" s="262"/>
      <c r="Q162" s="263"/>
    </row>
    <row r="163" spans="1:17" s="3" customFormat="1">
      <c r="A163" s="586"/>
      <c r="B163" s="142"/>
      <c r="C163" s="84"/>
      <c r="D163" s="176"/>
      <c r="E163" s="176"/>
      <c r="F163" s="85"/>
      <c r="G163" s="140"/>
      <c r="H163" s="181"/>
      <c r="I163" s="86"/>
      <c r="J163" s="86"/>
      <c r="K163" s="86"/>
      <c r="L163" s="87"/>
      <c r="M163" s="88"/>
      <c r="N163" s="609"/>
      <c r="O163" s="609"/>
      <c r="P163" s="262"/>
      <c r="Q163" s="263"/>
    </row>
    <row r="164" spans="1:17" s="3" customFormat="1">
      <c r="A164" s="586"/>
      <c r="B164" s="142"/>
      <c r="C164" s="84"/>
      <c r="D164" s="176"/>
      <c r="E164" s="176"/>
      <c r="F164" s="85"/>
      <c r="G164" s="140"/>
      <c r="H164" s="181"/>
      <c r="I164" s="86"/>
      <c r="J164" s="86"/>
      <c r="K164" s="86"/>
      <c r="L164" s="87"/>
      <c r="M164" s="88"/>
      <c r="N164" s="609"/>
      <c r="O164" s="609"/>
      <c r="P164" s="262"/>
      <c r="Q164" s="263"/>
    </row>
    <row r="165" spans="1:17" s="3" customFormat="1">
      <c r="A165" s="586"/>
      <c r="B165" s="142"/>
      <c r="C165" s="84"/>
      <c r="D165" s="176"/>
      <c r="E165" s="176"/>
      <c r="F165" s="85"/>
      <c r="G165" s="140"/>
      <c r="H165" s="181"/>
      <c r="I165" s="86"/>
      <c r="J165" s="86"/>
      <c r="K165" s="86"/>
      <c r="L165" s="87"/>
      <c r="M165" s="88"/>
      <c r="N165" s="609"/>
      <c r="O165" s="609"/>
      <c r="P165" s="262"/>
      <c r="Q165" s="263"/>
    </row>
    <row r="166" spans="1:17" s="3" customFormat="1">
      <c r="A166" s="586"/>
      <c r="B166" s="142"/>
      <c r="C166" s="84"/>
      <c r="D166" s="176"/>
      <c r="E166" s="176"/>
      <c r="F166" s="85"/>
      <c r="G166" s="140"/>
      <c r="H166" s="181"/>
      <c r="I166" s="86"/>
      <c r="J166" s="86"/>
      <c r="K166" s="86"/>
      <c r="L166" s="87"/>
      <c r="M166" s="88"/>
      <c r="N166" s="609"/>
      <c r="O166" s="609"/>
      <c r="P166" s="262"/>
      <c r="Q166" s="263"/>
    </row>
    <row r="167" spans="1:17" s="3" customFormat="1">
      <c r="A167" s="586"/>
      <c r="B167" s="142"/>
      <c r="C167" s="84"/>
      <c r="D167" s="176"/>
      <c r="E167" s="176"/>
      <c r="F167" s="85"/>
      <c r="G167" s="140"/>
      <c r="H167" s="181"/>
      <c r="I167" s="86"/>
      <c r="J167" s="86"/>
      <c r="K167" s="86"/>
      <c r="L167" s="87"/>
      <c r="M167" s="88"/>
      <c r="N167" s="609"/>
      <c r="O167" s="609"/>
      <c r="P167" s="262"/>
      <c r="Q167" s="263"/>
    </row>
    <row r="168" spans="1:17" s="3" customFormat="1">
      <c r="A168" s="586"/>
      <c r="B168" s="142"/>
      <c r="C168" s="84"/>
      <c r="D168" s="176"/>
      <c r="E168" s="176"/>
      <c r="F168" s="85"/>
      <c r="G168" s="140"/>
      <c r="H168" s="181"/>
      <c r="I168" s="86"/>
      <c r="J168" s="86"/>
      <c r="K168" s="86"/>
      <c r="L168" s="87"/>
      <c r="M168" s="88"/>
      <c r="N168" s="609"/>
      <c r="O168" s="609"/>
      <c r="P168" s="262"/>
      <c r="Q168" s="263"/>
    </row>
    <row r="169" spans="1:17" s="3" customFormat="1">
      <c r="A169" s="586"/>
      <c r="B169" s="142"/>
      <c r="C169" s="84"/>
      <c r="D169" s="176"/>
      <c r="E169" s="176"/>
      <c r="F169" s="85"/>
      <c r="G169" s="140"/>
      <c r="H169" s="181"/>
      <c r="I169" s="86"/>
      <c r="J169" s="86"/>
      <c r="K169" s="86"/>
      <c r="L169" s="87"/>
      <c r="M169" s="88"/>
      <c r="N169" s="609"/>
      <c r="O169" s="609"/>
      <c r="P169" s="262"/>
      <c r="Q169" s="263"/>
    </row>
    <row r="170" spans="1:17" s="3" customFormat="1">
      <c r="A170" s="586"/>
      <c r="B170" s="142"/>
      <c r="C170" s="84"/>
      <c r="D170" s="176"/>
      <c r="E170" s="176"/>
      <c r="F170" s="85"/>
      <c r="G170" s="140"/>
      <c r="H170" s="181"/>
      <c r="I170" s="86"/>
      <c r="J170" s="86"/>
      <c r="K170" s="86"/>
      <c r="L170" s="87"/>
      <c r="M170" s="88"/>
      <c r="N170" s="609"/>
      <c r="O170" s="609"/>
      <c r="P170" s="262"/>
      <c r="Q170" s="263"/>
    </row>
    <row r="171" spans="1:17" s="3" customFormat="1">
      <c r="A171" s="586"/>
      <c r="B171" s="142"/>
      <c r="C171" s="84"/>
      <c r="D171" s="176"/>
      <c r="E171" s="176"/>
      <c r="F171" s="85"/>
      <c r="G171" s="140"/>
      <c r="H171" s="181"/>
      <c r="I171" s="86"/>
      <c r="J171" s="86"/>
      <c r="K171" s="86"/>
      <c r="L171" s="87"/>
      <c r="M171" s="88"/>
      <c r="N171" s="609"/>
      <c r="O171" s="609"/>
      <c r="P171" s="262"/>
      <c r="Q171" s="263"/>
    </row>
    <row r="172" spans="1:17" s="3" customFormat="1">
      <c r="A172" s="586"/>
      <c r="B172" s="142"/>
      <c r="C172" s="84"/>
      <c r="D172" s="176"/>
      <c r="E172" s="176"/>
      <c r="F172" s="85"/>
      <c r="G172" s="140"/>
      <c r="H172" s="181"/>
      <c r="I172" s="86"/>
      <c r="J172" s="86"/>
      <c r="K172" s="86"/>
      <c r="L172" s="87"/>
      <c r="M172" s="88"/>
      <c r="N172" s="609"/>
      <c r="O172" s="609"/>
      <c r="P172" s="262"/>
      <c r="Q172" s="263"/>
    </row>
    <row r="173" spans="1:17" s="3" customFormat="1">
      <c r="A173" s="586"/>
      <c r="B173" s="142"/>
      <c r="C173" s="84"/>
      <c r="D173" s="176"/>
      <c r="E173" s="176"/>
      <c r="F173" s="85"/>
      <c r="G173" s="140"/>
      <c r="H173" s="181"/>
      <c r="I173" s="86"/>
      <c r="J173" s="86"/>
      <c r="K173" s="86"/>
      <c r="L173" s="87"/>
      <c r="M173" s="88"/>
      <c r="N173" s="609"/>
      <c r="O173" s="609"/>
      <c r="P173" s="262"/>
      <c r="Q173" s="263"/>
    </row>
    <row r="174" spans="1:17" s="3" customFormat="1">
      <c r="A174" s="586"/>
      <c r="B174" s="142"/>
      <c r="C174" s="84"/>
      <c r="D174" s="176"/>
      <c r="E174" s="176"/>
      <c r="F174" s="85"/>
      <c r="G174" s="140"/>
      <c r="H174" s="181"/>
      <c r="I174" s="86"/>
      <c r="J174" s="86"/>
      <c r="K174" s="86"/>
      <c r="L174" s="87"/>
      <c r="M174" s="88"/>
      <c r="N174" s="609"/>
      <c r="O174" s="609"/>
      <c r="P174" s="262"/>
      <c r="Q174" s="263"/>
    </row>
    <row r="175" spans="1:17" s="3" customFormat="1">
      <c r="A175" s="586"/>
      <c r="B175" s="142"/>
      <c r="C175" s="84"/>
      <c r="D175" s="176"/>
      <c r="E175" s="176"/>
      <c r="F175" s="85"/>
      <c r="G175" s="140"/>
      <c r="H175" s="181"/>
      <c r="I175" s="86"/>
      <c r="J175" s="86"/>
      <c r="K175" s="86"/>
      <c r="L175" s="87"/>
      <c r="M175" s="88"/>
      <c r="N175" s="609"/>
      <c r="O175" s="609"/>
      <c r="P175" s="262"/>
      <c r="Q175" s="263"/>
    </row>
    <row r="176" spans="1:17" s="3" customFormat="1">
      <c r="A176" s="586"/>
      <c r="B176" s="142"/>
      <c r="C176" s="84"/>
      <c r="D176" s="176"/>
      <c r="E176" s="176"/>
      <c r="F176" s="85"/>
      <c r="G176" s="140"/>
      <c r="H176" s="181"/>
      <c r="I176" s="86"/>
      <c r="J176" s="86"/>
      <c r="K176" s="86"/>
      <c r="L176" s="87"/>
      <c r="M176" s="88"/>
      <c r="N176" s="609"/>
      <c r="O176" s="609"/>
      <c r="P176" s="262"/>
      <c r="Q176" s="263"/>
    </row>
    <row r="177" spans="1:17" s="3" customFormat="1">
      <c r="A177" s="586"/>
      <c r="B177" s="142"/>
      <c r="C177" s="84"/>
      <c r="D177" s="176"/>
      <c r="E177" s="176"/>
      <c r="F177" s="85"/>
      <c r="G177" s="140"/>
      <c r="H177" s="181"/>
      <c r="I177" s="86"/>
      <c r="J177" s="86"/>
      <c r="K177" s="86"/>
      <c r="L177" s="87"/>
      <c r="M177" s="88"/>
      <c r="N177" s="609"/>
      <c r="O177" s="609"/>
      <c r="P177" s="262"/>
      <c r="Q177" s="263"/>
    </row>
    <row r="178" spans="1:17" s="3" customFormat="1">
      <c r="A178" s="586"/>
      <c r="B178" s="142"/>
      <c r="C178" s="84"/>
      <c r="D178" s="176"/>
      <c r="E178" s="176"/>
      <c r="F178" s="85"/>
      <c r="G178" s="140"/>
      <c r="H178" s="181"/>
      <c r="I178" s="86"/>
      <c r="J178" s="86"/>
      <c r="K178" s="86"/>
      <c r="L178" s="87"/>
      <c r="M178" s="88"/>
      <c r="N178" s="609"/>
      <c r="O178" s="609"/>
      <c r="P178" s="262"/>
      <c r="Q178" s="263"/>
    </row>
    <row r="179" spans="1:17" s="3" customFormat="1">
      <c r="A179" s="586"/>
      <c r="B179" s="142"/>
      <c r="C179" s="84"/>
      <c r="D179" s="176"/>
      <c r="E179" s="176"/>
      <c r="F179" s="85"/>
      <c r="G179" s="140"/>
      <c r="H179" s="181"/>
      <c r="I179" s="86"/>
      <c r="J179" s="86"/>
      <c r="K179" s="86"/>
      <c r="L179" s="87"/>
      <c r="M179" s="88"/>
      <c r="N179" s="609"/>
      <c r="O179" s="609"/>
      <c r="P179" s="262"/>
      <c r="Q179" s="263"/>
    </row>
    <row r="180" spans="1:17" s="3" customFormat="1">
      <c r="A180" s="586"/>
      <c r="B180" s="142"/>
      <c r="C180" s="84"/>
      <c r="D180" s="176"/>
      <c r="E180" s="176"/>
      <c r="F180" s="85"/>
      <c r="G180" s="140"/>
      <c r="H180" s="181"/>
      <c r="I180" s="86"/>
      <c r="J180" s="86"/>
      <c r="K180" s="86"/>
      <c r="L180" s="87"/>
      <c r="M180" s="88"/>
      <c r="N180" s="609"/>
      <c r="O180" s="609"/>
      <c r="P180" s="262"/>
      <c r="Q180" s="263"/>
    </row>
    <row r="181" spans="1:17" s="3" customFormat="1">
      <c r="A181" s="586"/>
      <c r="B181" s="142"/>
      <c r="C181" s="84"/>
      <c r="D181" s="176"/>
      <c r="E181" s="176"/>
      <c r="F181" s="85"/>
      <c r="G181" s="140"/>
      <c r="H181" s="181"/>
      <c r="I181" s="86"/>
      <c r="J181" s="86"/>
      <c r="K181" s="86"/>
      <c r="L181" s="87"/>
      <c r="M181" s="88"/>
      <c r="N181" s="609"/>
      <c r="O181" s="609"/>
      <c r="P181" s="262"/>
      <c r="Q181" s="263"/>
    </row>
    <row r="182" spans="1:17" s="3" customFormat="1">
      <c r="A182" s="586"/>
      <c r="B182" s="142"/>
      <c r="C182" s="84"/>
      <c r="D182" s="176"/>
      <c r="E182" s="176"/>
      <c r="F182" s="85"/>
      <c r="G182" s="140"/>
      <c r="H182" s="181"/>
      <c r="I182" s="86"/>
      <c r="J182" s="86"/>
      <c r="K182" s="86"/>
      <c r="L182" s="87"/>
      <c r="M182" s="88"/>
      <c r="N182" s="609"/>
      <c r="O182" s="609"/>
      <c r="P182" s="262"/>
      <c r="Q182" s="263"/>
    </row>
    <row r="183" spans="1:17" s="3" customFormat="1">
      <c r="A183" s="586"/>
      <c r="B183" s="142"/>
      <c r="C183" s="84"/>
      <c r="D183" s="176"/>
      <c r="E183" s="176"/>
      <c r="F183" s="85"/>
      <c r="G183" s="140"/>
      <c r="H183" s="181"/>
      <c r="I183" s="86"/>
      <c r="J183" s="86"/>
      <c r="K183" s="86"/>
      <c r="L183" s="87"/>
      <c r="M183" s="88"/>
      <c r="N183" s="609"/>
      <c r="O183" s="609"/>
      <c r="P183" s="262"/>
      <c r="Q183" s="263"/>
    </row>
    <row r="184" spans="1:17" s="3" customFormat="1">
      <c r="A184" s="586"/>
      <c r="B184" s="142"/>
      <c r="C184" s="84"/>
      <c r="D184" s="176"/>
      <c r="E184" s="176"/>
      <c r="F184" s="85"/>
      <c r="G184" s="140"/>
      <c r="H184" s="181"/>
      <c r="I184" s="86"/>
      <c r="J184" s="86"/>
      <c r="K184" s="86"/>
      <c r="L184" s="87"/>
      <c r="M184" s="88"/>
      <c r="N184" s="609"/>
      <c r="O184" s="609"/>
      <c r="P184" s="262"/>
      <c r="Q184" s="263"/>
    </row>
    <row r="185" spans="1:17" s="3" customFormat="1">
      <c r="A185" s="586"/>
      <c r="B185" s="142"/>
      <c r="C185" s="84"/>
      <c r="D185" s="176"/>
      <c r="E185" s="176"/>
      <c r="F185" s="85"/>
      <c r="G185" s="140"/>
      <c r="H185" s="181"/>
      <c r="I185" s="86"/>
      <c r="J185" s="86"/>
      <c r="K185" s="86"/>
      <c r="L185" s="87"/>
      <c r="M185" s="88"/>
      <c r="N185" s="609"/>
      <c r="O185" s="609"/>
      <c r="P185" s="262"/>
      <c r="Q185" s="263"/>
    </row>
    <row r="186" spans="1:17" s="3" customFormat="1">
      <c r="A186" s="586"/>
      <c r="B186" s="142"/>
      <c r="C186" s="84"/>
      <c r="D186" s="176"/>
      <c r="E186" s="176"/>
      <c r="F186" s="85"/>
      <c r="G186" s="140"/>
      <c r="H186" s="181"/>
      <c r="I186" s="86"/>
      <c r="J186" s="86"/>
      <c r="K186" s="86"/>
      <c r="L186" s="87"/>
      <c r="M186" s="88"/>
      <c r="N186" s="609"/>
      <c r="O186" s="609"/>
      <c r="P186" s="262"/>
      <c r="Q186" s="263"/>
    </row>
    <row r="187" spans="1:17" s="3" customFormat="1">
      <c r="A187" s="586"/>
      <c r="B187" s="142"/>
      <c r="C187" s="84"/>
      <c r="D187" s="176"/>
      <c r="E187" s="176"/>
      <c r="F187" s="85"/>
      <c r="G187" s="140"/>
      <c r="H187" s="181"/>
      <c r="I187" s="86"/>
      <c r="J187" s="86"/>
      <c r="K187" s="86"/>
      <c r="L187" s="87"/>
      <c r="M187" s="88"/>
      <c r="N187" s="609"/>
      <c r="O187" s="609"/>
      <c r="P187" s="262"/>
      <c r="Q187" s="263"/>
    </row>
    <row r="188" spans="1:17" s="3" customFormat="1">
      <c r="A188" s="586"/>
      <c r="B188" s="142"/>
      <c r="C188" s="84"/>
      <c r="D188" s="176"/>
      <c r="E188" s="176"/>
      <c r="F188" s="85"/>
      <c r="G188" s="140"/>
      <c r="H188" s="181"/>
      <c r="I188" s="86"/>
      <c r="J188" s="86"/>
      <c r="K188" s="86"/>
      <c r="L188" s="87"/>
      <c r="M188" s="88"/>
      <c r="N188" s="609"/>
      <c r="O188" s="609"/>
      <c r="P188" s="262"/>
      <c r="Q188" s="263"/>
    </row>
    <row r="189" spans="1:17" s="3" customFormat="1">
      <c r="A189" s="586"/>
      <c r="B189" s="142"/>
      <c r="C189" s="84"/>
      <c r="D189" s="176"/>
      <c r="E189" s="176"/>
      <c r="F189" s="85"/>
      <c r="G189" s="140"/>
      <c r="H189" s="181"/>
      <c r="I189" s="86"/>
      <c r="J189" s="86"/>
      <c r="K189" s="86"/>
      <c r="L189" s="87"/>
      <c r="M189" s="88"/>
      <c r="N189" s="609"/>
      <c r="O189" s="609"/>
      <c r="P189" s="262"/>
      <c r="Q189" s="263"/>
    </row>
    <row r="190" spans="1:17" s="3" customFormat="1">
      <c r="A190" s="586"/>
      <c r="B190" s="142"/>
      <c r="C190" s="84"/>
      <c r="D190" s="176"/>
      <c r="E190" s="176"/>
      <c r="F190" s="85"/>
      <c r="G190" s="140"/>
      <c r="H190" s="181"/>
      <c r="I190" s="86"/>
      <c r="J190" s="86"/>
      <c r="K190" s="86"/>
      <c r="L190" s="87"/>
      <c r="M190" s="88"/>
      <c r="N190" s="609"/>
      <c r="O190" s="609"/>
      <c r="P190" s="262"/>
      <c r="Q190" s="263"/>
    </row>
    <row r="191" spans="1:17" s="3" customFormat="1">
      <c r="A191" s="586"/>
      <c r="B191" s="142"/>
      <c r="C191" s="84"/>
      <c r="D191" s="176"/>
      <c r="E191" s="176"/>
      <c r="F191" s="85"/>
      <c r="G191" s="140"/>
      <c r="H191" s="181"/>
      <c r="I191" s="86"/>
      <c r="J191" s="86"/>
      <c r="K191" s="86"/>
      <c r="L191" s="87"/>
      <c r="M191" s="88"/>
      <c r="N191" s="609"/>
      <c r="O191" s="609"/>
      <c r="P191" s="262"/>
      <c r="Q191" s="263"/>
    </row>
    <row r="192" spans="1:17" s="3" customFormat="1">
      <c r="A192" s="586"/>
      <c r="B192" s="142"/>
      <c r="C192" s="84"/>
      <c r="D192" s="176"/>
      <c r="E192" s="176"/>
      <c r="F192" s="85"/>
      <c r="G192" s="140"/>
      <c r="H192" s="181"/>
      <c r="I192" s="86"/>
      <c r="J192" s="86"/>
      <c r="K192" s="86"/>
      <c r="L192" s="87"/>
      <c r="M192" s="88"/>
      <c r="N192" s="609"/>
      <c r="O192" s="609"/>
      <c r="P192" s="262"/>
      <c r="Q192" s="263"/>
    </row>
    <row r="193" spans="1:17" s="3" customFormat="1">
      <c r="A193" s="586"/>
      <c r="B193" s="142"/>
      <c r="C193" s="84"/>
      <c r="D193" s="176"/>
      <c r="E193" s="176"/>
      <c r="F193" s="85"/>
      <c r="G193" s="140"/>
      <c r="H193" s="181"/>
      <c r="I193" s="86"/>
      <c r="J193" s="86"/>
      <c r="K193" s="86"/>
      <c r="L193" s="87"/>
      <c r="M193" s="88"/>
      <c r="N193" s="609"/>
      <c r="O193" s="609"/>
      <c r="P193" s="262"/>
      <c r="Q193" s="263"/>
    </row>
    <row r="194" spans="1:17" s="3" customFormat="1">
      <c r="A194" s="586"/>
      <c r="B194" s="142"/>
      <c r="C194" s="84"/>
      <c r="D194" s="176"/>
      <c r="E194" s="176"/>
      <c r="F194" s="85"/>
      <c r="G194" s="140"/>
      <c r="H194" s="181"/>
      <c r="I194" s="86"/>
      <c r="J194" s="86"/>
      <c r="K194" s="86"/>
      <c r="L194" s="87"/>
      <c r="M194" s="88"/>
      <c r="N194" s="609"/>
      <c r="O194" s="609"/>
      <c r="P194" s="262"/>
      <c r="Q194" s="263"/>
    </row>
    <row r="195" spans="1:17" s="3" customFormat="1">
      <c r="A195" s="586"/>
      <c r="B195" s="142"/>
      <c r="C195" s="84"/>
      <c r="D195" s="176"/>
      <c r="E195" s="176"/>
      <c r="F195" s="85"/>
      <c r="G195" s="140"/>
      <c r="H195" s="181"/>
      <c r="I195" s="86"/>
      <c r="J195" s="86"/>
      <c r="K195" s="86"/>
      <c r="L195" s="87"/>
      <c r="M195" s="88"/>
      <c r="N195" s="609"/>
      <c r="O195" s="609"/>
      <c r="P195" s="262"/>
      <c r="Q195" s="263"/>
    </row>
    <row r="196" spans="1:17" s="3" customFormat="1">
      <c r="A196" s="586"/>
      <c r="B196" s="142"/>
      <c r="C196" s="84"/>
      <c r="D196" s="176"/>
      <c r="E196" s="176"/>
      <c r="F196" s="85"/>
      <c r="G196" s="140"/>
      <c r="H196" s="181"/>
      <c r="I196" s="86"/>
      <c r="J196" s="86"/>
      <c r="K196" s="86"/>
      <c r="L196" s="87"/>
      <c r="M196" s="88"/>
      <c r="N196" s="609"/>
      <c r="O196" s="609"/>
      <c r="P196" s="262"/>
      <c r="Q196" s="263"/>
    </row>
    <row r="197" spans="1:17" s="3" customFormat="1">
      <c r="A197" s="586"/>
      <c r="B197" s="142"/>
      <c r="C197" s="84"/>
      <c r="D197" s="176"/>
      <c r="E197" s="176"/>
      <c r="F197" s="85"/>
      <c r="G197" s="140"/>
      <c r="H197" s="181"/>
      <c r="I197" s="86"/>
      <c r="J197" s="86"/>
      <c r="K197" s="86"/>
      <c r="L197" s="87"/>
      <c r="M197" s="88"/>
      <c r="N197" s="609"/>
      <c r="O197" s="609"/>
      <c r="P197" s="262"/>
      <c r="Q197" s="263"/>
    </row>
    <row r="198" spans="1:17" s="3" customFormat="1">
      <c r="A198" s="586"/>
      <c r="B198" s="142"/>
      <c r="C198" s="84"/>
      <c r="D198" s="176"/>
      <c r="E198" s="176"/>
      <c r="F198" s="85"/>
      <c r="G198" s="140"/>
      <c r="H198" s="181"/>
      <c r="I198" s="86"/>
      <c r="J198" s="86"/>
      <c r="K198" s="86"/>
      <c r="L198" s="87"/>
      <c r="M198" s="88"/>
      <c r="N198" s="609"/>
      <c r="O198" s="609"/>
      <c r="P198" s="262"/>
      <c r="Q198" s="263"/>
    </row>
    <row r="199" spans="1:17" s="3" customFormat="1">
      <c r="A199" s="586"/>
      <c r="B199" s="142"/>
      <c r="C199" s="84"/>
      <c r="D199" s="176"/>
      <c r="E199" s="176"/>
      <c r="F199" s="85"/>
      <c r="G199" s="140"/>
      <c r="H199" s="181"/>
      <c r="I199" s="86"/>
      <c r="J199" s="86"/>
      <c r="K199" s="86"/>
      <c r="L199" s="87"/>
      <c r="M199" s="88"/>
      <c r="N199" s="609"/>
      <c r="O199" s="609"/>
      <c r="P199" s="262"/>
      <c r="Q199" s="263"/>
    </row>
    <row r="200" spans="1:17" s="3" customFormat="1">
      <c r="A200" s="586"/>
      <c r="B200" s="142"/>
      <c r="C200" s="84"/>
      <c r="D200" s="176"/>
      <c r="E200" s="176"/>
      <c r="F200" s="85"/>
      <c r="G200" s="140"/>
      <c r="H200" s="181"/>
      <c r="I200" s="86"/>
      <c r="J200" s="86"/>
      <c r="K200" s="86"/>
      <c r="L200" s="87"/>
      <c r="M200" s="88"/>
      <c r="N200" s="609"/>
      <c r="O200" s="609"/>
      <c r="P200" s="262"/>
      <c r="Q200" s="263"/>
    </row>
    <row r="201" spans="1:17" s="3" customFormat="1">
      <c r="A201" s="586"/>
      <c r="B201" s="142"/>
      <c r="C201" s="84"/>
      <c r="D201" s="176"/>
      <c r="E201" s="176"/>
      <c r="F201" s="85"/>
      <c r="G201" s="140"/>
      <c r="H201" s="181"/>
      <c r="I201" s="86"/>
      <c r="J201" s="86"/>
      <c r="K201" s="86"/>
      <c r="L201" s="87"/>
      <c r="M201" s="88"/>
      <c r="N201" s="609"/>
      <c r="O201" s="609"/>
      <c r="P201" s="262"/>
      <c r="Q201" s="263"/>
    </row>
    <row r="202" spans="1:17" s="3" customFormat="1">
      <c r="A202" s="586"/>
      <c r="B202" s="142"/>
      <c r="C202" s="84"/>
      <c r="D202" s="176"/>
      <c r="E202" s="176"/>
      <c r="F202" s="85"/>
      <c r="G202" s="140"/>
      <c r="H202" s="181"/>
      <c r="I202" s="86"/>
      <c r="J202" s="86"/>
      <c r="K202" s="86"/>
      <c r="L202" s="87"/>
      <c r="M202" s="88"/>
      <c r="N202" s="609"/>
      <c r="O202" s="609"/>
      <c r="P202" s="262"/>
      <c r="Q202" s="263"/>
    </row>
    <row r="203" spans="1:17" s="3" customFormat="1">
      <c r="A203" s="586"/>
      <c r="B203" s="142"/>
      <c r="C203" s="84"/>
      <c r="D203" s="176"/>
      <c r="E203" s="176"/>
      <c r="F203" s="85"/>
      <c r="G203" s="140"/>
      <c r="H203" s="181"/>
      <c r="I203" s="86"/>
      <c r="J203" s="86"/>
      <c r="K203" s="86"/>
      <c r="L203" s="87"/>
      <c r="M203" s="88"/>
      <c r="N203" s="609"/>
      <c r="O203" s="609"/>
      <c r="P203" s="262"/>
      <c r="Q203" s="263"/>
    </row>
    <row r="204" spans="1:17" s="3" customFormat="1">
      <c r="A204" s="586"/>
      <c r="B204" s="142"/>
      <c r="C204" s="84"/>
      <c r="D204" s="176"/>
      <c r="E204" s="176"/>
      <c r="F204" s="85"/>
      <c r="G204" s="140"/>
      <c r="H204" s="181"/>
      <c r="I204" s="86"/>
      <c r="J204" s="86"/>
      <c r="K204" s="86"/>
      <c r="L204" s="87"/>
      <c r="M204" s="88"/>
      <c r="N204" s="609"/>
      <c r="O204" s="609"/>
      <c r="P204" s="262"/>
      <c r="Q204" s="263"/>
    </row>
    <row r="205" spans="1:17" s="3" customFormat="1">
      <c r="A205" s="586"/>
      <c r="B205" s="142"/>
      <c r="C205" s="84"/>
      <c r="D205" s="176"/>
      <c r="E205" s="176"/>
      <c r="F205" s="85"/>
      <c r="G205" s="140"/>
      <c r="H205" s="181"/>
      <c r="I205" s="86"/>
      <c r="J205" s="86"/>
      <c r="K205" s="86"/>
      <c r="L205" s="87"/>
      <c r="M205" s="88"/>
      <c r="N205" s="609"/>
      <c r="O205" s="609"/>
      <c r="P205" s="262"/>
      <c r="Q205" s="263"/>
    </row>
    <row r="206" spans="1:17" s="3" customFormat="1">
      <c r="A206" s="586"/>
      <c r="B206" s="142"/>
      <c r="C206" s="84"/>
      <c r="D206" s="176"/>
      <c r="E206" s="176"/>
      <c r="F206" s="85"/>
      <c r="G206" s="140"/>
      <c r="H206" s="181"/>
      <c r="I206" s="86"/>
      <c r="J206" s="86"/>
      <c r="K206" s="86"/>
      <c r="L206" s="87"/>
      <c r="M206" s="88"/>
      <c r="N206" s="609"/>
      <c r="O206" s="609"/>
      <c r="P206" s="262"/>
      <c r="Q206" s="263"/>
    </row>
    <row r="207" spans="1:17" s="3" customFormat="1">
      <c r="A207" s="586"/>
      <c r="B207" s="142"/>
      <c r="C207" s="84"/>
      <c r="D207" s="176"/>
      <c r="E207" s="176"/>
      <c r="F207" s="85"/>
      <c r="G207" s="140"/>
      <c r="H207" s="181"/>
      <c r="I207" s="86"/>
      <c r="J207" s="86"/>
      <c r="K207" s="86"/>
      <c r="L207" s="87"/>
      <c r="M207" s="88"/>
      <c r="N207" s="609"/>
      <c r="O207" s="609"/>
      <c r="P207" s="262"/>
      <c r="Q207" s="263"/>
    </row>
    <row r="208" spans="1:17" s="3" customFormat="1">
      <c r="A208" s="586"/>
      <c r="B208" s="142"/>
      <c r="C208" s="84"/>
      <c r="D208" s="176"/>
      <c r="E208" s="176"/>
      <c r="F208" s="85"/>
      <c r="G208" s="140"/>
      <c r="H208" s="181"/>
      <c r="I208" s="86"/>
      <c r="J208" s="86"/>
      <c r="K208" s="86"/>
      <c r="L208" s="87"/>
      <c r="M208" s="88"/>
      <c r="N208" s="609"/>
      <c r="O208" s="609"/>
      <c r="P208" s="29"/>
      <c r="Q208" s="30"/>
    </row>
    <row r="209" spans="1:17" s="3" customFormat="1">
      <c r="A209" s="586"/>
      <c r="B209" s="142"/>
      <c r="C209" s="84"/>
      <c r="D209" s="176"/>
      <c r="E209" s="176"/>
      <c r="F209" s="85"/>
      <c r="G209" s="140"/>
      <c r="H209" s="181"/>
      <c r="I209" s="86"/>
      <c r="J209" s="86"/>
      <c r="K209" s="86"/>
      <c r="L209" s="87"/>
      <c r="M209" s="88"/>
      <c r="N209" s="609"/>
      <c r="O209" s="609"/>
      <c r="P209" s="29"/>
      <c r="Q209" s="30"/>
    </row>
    <row r="210" spans="1:17" s="3" customFormat="1">
      <c r="A210" s="586"/>
      <c r="B210" s="142"/>
      <c r="C210" s="84"/>
      <c r="D210" s="176"/>
      <c r="E210" s="176"/>
      <c r="F210" s="85"/>
      <c r="G210" s="140"/>
      <c r="H210" s="181"/>
      <c r="I210" s="86"/>
      <c r="J210" s="86"/>
      <c r="K210" s="86"/>
      <c r="L210" s="87"/>
      <c r="M210" s="88"/>
      <c r="N210" s="609"/>
      <c r="O210" s="609"/>
      <c r="P210" s="29"/>
      <c r="Q210" s="30"/>
    </row>
    <row r="211" spans="1:17" s="3" customFormat="1">
      <c r="A211" s="586"/>
      <c r="B211" s="142"/>
      <c r="C211" s="84"/>
      <c r="D211" s="176"/>
      <c r="E211" s="176"/>
      <c r="F211" s="85"/>
      <c r="G211" s="140"/>
      <c r="H211" s="181"/>
      <c r="I211" s="86"/>
      <c r="J211" s="86"/>
      <c r="K211" s="86"/>
      <c r="L211" s="87"/>
      <c r="M211" s="88"/>
      <c r="N211" s="609"/>
      <c r="O211" s="609"/>
      <c r="P211" s="29"/>
      <c r="Q211" s="30"/>
    </row>
    <row r="212" spans="1:17" s="3" customFormat="1">
      <c r="A212" s="586"/>
      <c r="B212" s="142"/>
      <c r="C212" s="84"/>
      <c r="D212" s="176"/>
      <c r="E212" s="176"/>
      <c r="F212" s="85"/>
      <c r="G212" s="140"/>
      <c r="H212" s="181"/>
      <c r="I212" s="86"/>
      <c r="J212" s="86"/>
      <c r="K212" s="86"/>
      <c r="L212" s="87"/>
      <c r="M212" s="88"/>
      <c r="N212" s="609"/>
      <c r="O212" s="609"/>
      <c r="P212" s="29"/>
      <c r="Q212" s="30"/>
    </row>
    <row r="213" spans="1:17" s="3" customFormat="1">
      <c r="A213" s="586"/>
      <c r="B213" s="142"/>
      <c r="C213" s="84"/>
      <c r="D213" s="176"/>
      <c r="E213" s="176"/>
      <c r="F213" s="85"/>
      <c r="G213" s="140"/>
      <c r="H213" s="181"/>
      <c r="I213" s="86"/>
      <c r="J213" s="86"/>
      <c r="K213" s="86"/>
      <c r="L213" s="87"/>
      <c r="M213" s="88"/>
      <c r="N213" s="609"/>
      <c r="O213" s="609"/>
      <c r="P213" s="29"/>
      <c r="Q213" s="30"/>
    </row>
    <row r="214" spans="1:17" s="3" customFormat="1">
      <c r="A214" s="586"/>
      <c r="B214" s="142"/>
      <c r="C214" s="84"/>
      <c r="D214" s="176"/>
      <c r="E214" s="176"/>
      <c r="F214" s="85"/>
      <c r="G214" s="140"/>
      <c r="H214" s="181"/>
      <c r="I214" s="86"/>
      <c r="J214" s="86"/>
      <c r="K214" s="86"/>
      <c r="L214" s="87"/>
      <c r="M214" s="88"/>
      <c r="N214" s="609"/>
      <c r="O214" s="609"/>
      <c r="P214" s="29"/>
      <c r="Q214" s="30"/>
    </row>
    <row r="215" spans="1:17" s="3" customFormat="1">
      <c r="A215" s="586"/>
      <c r="B215" s="142"/>
      <c r="C215" s="84"/>
      <c r="D215" s="176"/>
      <c r="E215" s="176"/>
      <c r="F215" s="85"/>
      <c r="G215" s="140"/>
      <c r="H215" s="181"/>
      <c r="I215" s="86"/>
      <c r="J215" s="86"/>
      <c r="K215" s="86"/>
      <c r="L215" s="87"/>
      <c r="M215" s="88"/>
      <c r="N215" s="609"/>
      <c r="O215" s="609"/>
      <c r="P215" s="29"/>
      <c r="Q215" s="30"/>
    </row>
    <row r="216" spans="1:17" s="3" customFormat="1">
      <c r="A216" s="586"/>
      <c r="B216" s="142"/>
      <c r="C216" s="84"/>
      <c r="D216" s="176"/>
      <c r="E216" s="176"/>
      <c r="F216" s="85"/>
      <c r="G216" s="140"/>
      <c r="H216" s="181"/>
      <c r="I216" s="86"/>
      <c r="J216" s="86"/>
      <c r="K216" s="86"/>
      <c r="L216" s="87"/>
      <c r="M216" s="88"/>
      <c r="N216" s="609"/>
      <c r="O216" s="609"/>
      <c r="P216" s="29"/>
      <c r="Q216" s="30"/>
    </row>
    <row r="217" spans="1:17" s="3" customFormat="1">
      <c r="A217" s="586"/>
      <c r="B217" s="142"/>
      <c r="C217" s="84"/>
      <c r="D217" s="176"/>
      <c r="E217" s="176"/>
      <c r="F217" s="85"/>
      <c r="G217" s="140"/>
      <c r="H217" s="181"/>
      <c r="I217" s="86"/>
      <c r="J217" s="86"/>
      <c r="K217" s="86"/>
      <c r="L217" s="87"/>
      <c r="M217" s="88"/>
      <c r="N217" s="609"/>
      <c r="O217" s="609"/>
      <c r="P217" s="29"/>
      <c r="Q217" s="30"/>
    </row>
    <row r="218" spans="1:17" s="3" customFormat="1">
      <c r="A218" s="586"/>
      <c r="B218" s="142"/>
      <c r="C218" s="84"/>
      <c r="D218" s="176"/>
      <c r="E218" s="176"/>
      <c r="F218" s="85"/>
      <c r="G218" s="140"/>
      <c r="H218" s="181"/>
      <c r="I218" s="86"/>
      <c r="J218" s="86"/>
      <c r="K218" s="86"/>
      <c r="L218" s="87"/>
      <c r="M218" s="88"/>
      <c r="N218" s="609"/>
      <c r="O218" s="609"/>
      <c r="P218" s="29"/>
      <c r="Q218" s="30"/>
    </row>
    <row r="219" spans="1:17" s="3" customFormat="1">
      <c r="A219" s="586"/>
      <c r="B219" s="142"/>
      <c r="C219" s="84"/>
      <c r="D219" s="176"/>
      <c r="E219" s="176"/>
      <c r="F219" s="85"/>
      <c r="G219" s="140"/>
      <c r="H219" s="181"/>
      <c r="I219" s="86"/>
      <c r="J219" s="86"/>
      <c r="K219" s="86"/>
      <c r="L219" s="87"/>
      <c r="M219" s="88"/>
      <c r="N219" s="609"/>
      <c r="O219" s="609"/>
      <c r="P219" s="29"/>
      <c r="Q219" s="30"/>
    </row>
    <row r="220" spans="1:17" s="3" customFormat="1">
      <c r="A220" s="586"/>
      <c r="B220" s="142"/>
      <c r="C220" s="84"/>
      <c r="D220" s="176"/>
      <c r="E220" s="176"/>
      <c r="F220" s="85"/>
      <c r="G220" s="140"/>
      <c r="H220" s="181"/>
      <c r="I220" s="86"/>
      <c r="J220" s="86"/>
      <c r="K220" s="86"/>
      <c r="L220" s="87"/>
      <c r="M220" s="88"/>
      <c r="N220" s="609"/>
      <c r="O220" s="609"/>
      <c r="P220" s="29"/>
      <c r="Q220" s="30"/>
    </row>
    <row r="221" spans="1:17" s="3" customFormat="1">
      <c r="A221" s="586"/>
      <c r="B221" s="142"/>
      <c r="C221" s="84"/>
      <c r="D221" s="176"/>
      <c r="E221" s="176"/>
      <c r="F221" s="85"/>
      <c r="G221" s="140"/>
      <c r="H221" s="181"/>
      <c r="I221" s="86"/>
      <c r="J221" s="86"/>
      <c r="K221" s="86"/>
      <c r="L221" s="87"/>
      <c r="M221" s="88"/>
      <c r="N221" s="609"/>
      <c r="O221" s="609"/>
      <c r="P221" s="29"/>
      <c r="Q221" s="30"/>
    </row>
    <row r="222" spans="1:17" s="3" customFormat="1">
      <c r="A222" s="586"/>
      <c r="B222" s="142"/>
      <c r="C222" s="84"/>
      <c r="D222" s="176"/>
      <c r="E222" s="176"/>
      <c r="F222" s="85"/>
      <c r="G222" s="140"/>
      <c r="H222" s="181"/>
      <c r="I222" s="86"/>
      <c r="J222" s="86"/>
      <c r="K222" s="86"/>
      <c r="L222" s="87"/>
      <c r="M222" s="88"/>
      <c r="N222" s="609"/>
      <c r="O222" s="609"/>
      <c r="P222" s="29"/>
      <c r="Q222" s="30"/>
    </row>
    <row r="223" spans="1:17" s="3" customFormat="1">
      <c r="A223" s="586"/>
      <c r="B223" s="142"/>
      <c r="C223" s="84"/>
      <c r="D223" s="176"/>
      <c r="E223" s="176"/>
      <c r="F223" s="85"/>
      <c r="G223" s="140"/>
      <c r="H223" s="181"/>
      <c r="I223" s="86"/>
      <c r="J223" s="86"/>
      <c r="K223" s="86"/>
      <c r="L223" s="87"/>
      <c r="M223" s="88"/>
      <c r="N223" s="609"/>
      <c r="O223" s="609"/>
      <c r="P223" s="29"/>
      <c r="Q223" s="30"/>
    </row>
    <row r="224" spans="1:17" s="3" customFormat="1">
      <c r="A224" s="586"/>
      <c r="B224" s="142"/>
      <c r="C224" s="84"/>
      <c r="D224" s="176"/>
      <c r="E224" s="176"/>
      <c r="F224" s="85"/>
      <c r="G224" s="140"/>
      <c r="H224" s="181"/>
      <c r="I224" s="86"/>
      <c r="J224" s="86"/>
      <c r="K224" s="86"/>
      <c r="L224" s="87"/>
      <c r="M224" s="88"/>
      <c r="N224" s="609"/>
      <c r="O224" s="609"/>
      <c r="P224" s="29"/>
      <c r="Q224" s="30"/>
    </row>
    <row r="225" spans="1:17" s="3" customFormat="1">
      <c r="A225" s="586"/>
      <c r="B225" s="142"/>
      <c r="C225" s="84"/>
      <c r="D225" s="176"/>
      <c r="E225" s="176"/>
      <c r="F225" s="85"/>
      <c r="G225" s="140"/>
      <c r="H225" s="181"/>
      <c r="I225" s="86"/>
      <c r="J225" s="86"/>
      <c r="K225" s="86"/>
      <c r="L225" s="87"/>
      <c r="M225" s="88"/>
      <c r="N225" s="609"/>
      <c r="O225" s="609"/>
      <c r="P225" s="29"/>
      <c r="Q225" s="30"/>
    </row>
    <row r="226" spans="1:17" s="3" customFormat="1">
      <c r="A226" s="586"/>
      <c r="B226" s="142"/>
      <c r="C226" s="84"/>
      <c r="D226" s="176"/>
      <c r="E226" s="176"/>
      <c r="F226" s="85"/>
      <c r="G226" s="140"/>
      <c r="H226" s="181"/>
      <c r="I226" s="86"/>
      <c r="J226" s="86"/>
      <c r="K226" s="86"/>
      <c r="L226" s="87"/>
      <c r="M226" s="88"/>
      <c r="N226" s="609"/>
      <c r="O226" s="609"/>
      <c r="P226" s="29"/>
      <c r="Q226" s="30"/>
    </row>
    <row r="227" spans="1:17" s="3" customFormat="1">
      <c r="A227" s="586"/>
      <c r="B227" s="142"/>
      <c r="C227" s="84"/>
      <c r="D227" s="176"/>
      <c r="E227" s="176"/>
      <c r="F227" s="85"/>
      <c r="G227" s="140"/>
      <c r="H227" s="181"/>
      <c r="I227" s="86"/>
      <c r="J227" s="86"/>
      <c r="K227" s="86"/>
      <c r="L227" s="87"/>
      <c r="M227" s="88"/>
      <c r="N227" s="609"/>
      <c r="O227" s="609"/>
      <c r="P227" s="29"/>
      <c r="Q227" s="30"/>
    </row>
    <row r="228" spans="1:17" s="3" customFormat="1">
      <c r="A228" s="586"/>
      <c r="B228" s="142"/>
      <c r="C228" s="84"/>
      <c r="D228" s="176"/>
      <c r="E228" s="176"/>
      <c r="F228" s="85"/>
      <c r="G228" s="140"/>
      <c r="H228" s="181"/>
      <c r="I228" s="86"/>
      <c r="J228" s="86"/>
      <c r="K228" s="86"/>
      <c r="L228" s="87"/>
      <c r="M228" s="88"/>
      <c r="N228" s="609"/>
      <c r="O228" s="609"/>
      <c r="P228" s="29"/>
      <c r="Q228" s="30"/>
    </row>
    <row r="229" spans="1:17" s="3" customFormat="1">
      <c r="A229" s="586"/>
      <c r="B229" s="142"/>
      <c r="C229" s="84"/>
      <c r="D229" s="176"/>
      <c r="E229" s="176"/>
      <c r="F229" s="85"/>
      <c r="G229" s="140"/>
      <c r="H229" s="181"/>
      <c r="I229" s="86"/>
      <c r="J229" s="86"/>
      <c r="K229" s="86"/>
      <c r="L229" s="87"/>
      <c r="M229" s="88"/>
      <c r="N229" s="609"/>
      <c r="O229" s="609"/>
      <c r="P229" s="29"/>
      <c r="Q229" s="30"/>
    </row>
    <row r="230" spans="1:17" s="3" customFormat="1">
      <c r="A230" s="586"/>
      <c r="B230" s="142"/>
      <c r="C230" s="84"/>
      <c r="D230" s="176"/>
      <c r="E230" s="176"/>
      <c r="F230" s="85"/>
      <c r="G230" s="140"/>
      <c r="H230" s="181"/>
      <c r="I230" s="86"/>
      <c r="J230" s="86"/>
      <c r="K230" s="86"/>
      <c r="L230" s="87"/>
      <c r="M230" s="88"/>
      <c r="N230" s="609"/>
      <c r="O230" s="609"/>
      <c r="P230" s="29"/>
      <c r="Q230" s="30"/>
    </row>
    <row r="231" spans="1:17" s="3" customFormat="1">
      <c r="A231" s="586"/>
      <c r="B231" s="142"/>
      <c r="C231" s="84"/>
      <c r="D231" s="176"/>
      <c r="E231" s="176"/>
      <c r="F231" s="85"/>
      <c r="G231" s="140"/>
      <c r="H231" s="181"/>
      <c r="I231" s="86"/>
      <c r="J231" s="86"/>
      <c r="K231" s="86"/>
      <c r="L231" s="87"/>
      <c r="M231" s="88"/>
      <c r="N231" s="609"/>
      <c r="O231" s="609"/>
      <c r="P231" s="29"/>
      <c r="Q231" s="30"/>
    </row>
    <row r="232" spans="1:17" s="3" customFormat="1">
      <c r="A232" s="586"/>
      <c r="B232" s="142"/>
      <c r="C232" s="84"/>
      <c r="D232" s="176"/>
      <c r="E232" s="176"/>
      <c r="F232" s="85"/>
      <c r="G232" s="140"/>
      <c r="H232" s="181"/>
      <c r="I232" s="86"/>
      <c r="J232" s="86"/>
      <c r="K232" s="86"/>
      <c r="L232" s="87"/>
      <c r="M232" s="88"/>
      <c r="N232" s="609"/>
      <c r="O232" s="609"/>
      <c r="P232" s="29"/>
      <c r="Q232" s="30"/>
    </row>
    <row r="233" spans="1:17" s="3" customFormat="1">
      <c r="A233" s="586"/>
      <c r="B233" s="142"/>
      <c r="C233" s="84"/>
      <c r="D233" s="176"/>
      <c r="E233" s="176"/>
      <c r="F233" s="85"/>
      <c r="G233" s="140"/>
      <c r="H233" s="181"/>
      <c r="I233" s="86"/>
      <c r="J233" s="86"/>
      <c r="K233" s="86"/>
      <c r="L233" s="87"/>
      <c r="M233" s="88"/>
      <c r="N233" s="609"/>
      <c r="O233" s="609"/>
      <c r="P233" s="29"/>
      <c r="Q233" s="30"/>
    </row>
    <row r="234" spans="1:17" s="3" customFormat="1">
      <c r="A234" s="586"/>
      <c r="B234" s="142"/>
      <c r="C234" s="84"/>
      <c r="D234" s="176"/>
      <c r="E234" s="176"/>
      <c r="F234" s="85"/>
      <c r="G234" s="140"/>
      <c r="H234" s="181"/>
      <c r="I234" s="86"/>
      <c r="J234" s="86"/>
      <c r="K234" s="86"/>
      <c r="L234" s="87"/>
      <c r="M234" s="88"/>
      <c r="N234" s="609"/>
      <c r="O234" s="609"/>
      <c r="P234" s="29"/>
      <c r="Q234" s="30"/>
    </row>
    <row r="235" spans="1:17" s="3" customFormat="1">
      <c r="A235" s="586"/>
      <c r="B235" s="142"/>
      <c r="C235" s="84"/>
      <c r="D235" s="176"/>
      <c r="E235" s="176"/>
      <c r="F235" s="85"/>
      <c r="G235" s="140"/>
      <c r="H235" s="181"/>
      <c r="I235" s="86"/>
      <c r="J235" s="86"/>
      <c r="K235" s="86"/>
      <c r="L235" s="87"/>
      <c r="M235" s="88"/>
      <c r="N235" s="609"/>
      <c r="O235" s="609"/>
      <c r="P235" s="29"/>
      <c r="Q235" s="30"/>
    </row>
    <row r="236" spans="1:17" s="3" customFormat="1">
      <c r="A236" s="586"/>
      <c r="B236" s="142"/>
      <c r="C236" s="84"/>
      <c r="D236" s="176"/>
      <c r="E236" s="176"/>
      <c r="F236" s="85"/>
      <c r="G236" s="140"/>
      <c r="H236" s="181"/>
      <c r="I236" s="86"/>
      <c r="J236" s="86"/>
      <c r="K236" s="86"/>
      <c r="L236" s="87"/>
      <c r="M236" s="88"/>
      <c r="N236" s="609"/>
      <c r="O236" s="609"/>
      <c r="P236" s="29"/>
      <c r="Q236" s="30"/>
    </row>
    <row r="237" spans="1:17" s="3" customFormat="1">
      <c r="A237" s="586"/>
      <c r="B237" s="142"/>
      <c r="C237" s="84"/>
      <c r="D237" s="176"/>
      <c r="E237" s="176"/>
      <c r="F237" s="85"/>
      <c r="G237" s="140"/>
      <c r="H237" s="181"/>
      <c r="I237" s="86"/>
      <c r="J237" s="86"/>
      <c r="K237" s="86"/>
      <c r="L237" s="87"/>
      <c r="M237" s="88"/>
      <c r="N237" s="609"/>
      <c r="O237" s="609"/>
      <c r="P237" s="29"/>
      <c r="Q237" s="30"/>
    </row>
    <row r="238" spans="1:17" s="3" customFormat="1">
      <c r="A238" s="586"/>
      <c r="B238" s="142"/>
      <c r="C238" s="84"/>
      <c r="D238" s="176"/>
      <c r="E238" s="176"/>
      <c r="F238" s="85"/>
      <c r="G238" s="140"/>
      <c r="H238" s="181"/>
      <c r="I238" s="86"/>
      <c r="J238" s="86"/>
      <c r="K238" s="86"/>
      <c r="L238" s="87"/>
      <c r="M238" s="88"/>
      <c r="N238" s="609"/>
      <c r="O238" s="609"/>
      <c r="P238" s="29"/>
      <c r="Q238" s="30"/>
    </row>
    <row r="239" spans="1:17" s="3" customFormat="1">
      <c r="A239" s="586"/>
      <c r="B239" s="142"/>
      <c r="C239" s="84"/>
      <c r="D239" s="176"/>
      <c r="E239" s="176"/>
      <c r="F239" s="85"/>
      <c r="G239" s="140"/>
      <c r="H239" s="181"/>
      <c r="I239" s="86"/>
      <c r="J239" s="86"/>
      <c r="K239" s="86"/>
      <c r="L239" s="87"/>
      <c r="M239" s="88"/>
      <c r="N239" s="609"/>
      <c r="O239" s="609"/>
      <c r="P239" s="29"/>
      <c r="Q239" s="30"/>
    </row>
    <row r="240" spans="1:17" s="3" customFormat="1">
      <c r="A240" s="586"/>
      <c r="B240" s="142"/>
      <c r="C240" s="84"/>
      <c r="D240" s="176"/>
      <c r="E240" s="176"/>
      <c r="F240" s="85"/>
      <c r="G240" s="140"/>
      <c r="H240" s="181"/>
      <c r="I240" s="86"/>
      <c r="J240" s="86"/>
      <c r="K240" s="86"/>
      <c r="L240" s="87"/>
      <c r="M240" s="88"/>
      <c r="N240" s="609"/>
      <c r="O240" s="609"/>
      <c r="P240" s="29"/>
      <c r="Q240" s="30"/>
    </row>
    <row r="241" spans="1:17" s="3" customFormat="1">
      <c r="A241" s="586"/>
      <c r="B241" s="142"/>
      <c r="C241" s="84"/>
      <c r="D241" s="176"/>
      <c r="E241" s="176"/>
      <c r="F241" s="85"/>
      <c r="G241" s="140"/>
      <c r="H241" s="181"/>
      <c r="I241" s="86"/>
      <c r="J241" s="86"/>
      <c r="K241" s="86"/>
      <c r="L241" s="87"/>
      <c r="M241" s="88"/>
      <c r="N241" s="609"/>
      <c r="O241" s="609"/>
      <c r="P241" s="29"/>
      <c r="Q241" s="30"/>
    </row>
    <row r="242" spans="1:17" s="3" customFormat="1">
      <c r="A242" s="586"/>
      <c r="B242" s="142"/>
      <c r="C242" s="84"/>
      <c r="D242" s="176"/>
      <c r="E242" s="176"/>
      <c r="F242" s="85"/>
      <c r="G242" s="140"/>
      <c r="H242" s="181"/>
      <c r="I242" s="86"/>
      <c r="J242" s="86"/>
      <c r="K242" s="86"/>
      <c r="L242" s="87"/>
      <c r="M242" s="88"/>
      <c r="N242" s="609"/>
      <c r="O242" s="609"/>
      <c r="P242" s="29"/>
      <c r="Q242" s="30"/>
    </row>
    <row r="243" spans="1:17" s="3" customFormat="1">
      <c r="A243" s="586"/>
      <c r="B243" s="142"/>
      <c r="C243" s="84"/>
      <c r="D243" s="176"/>
      <c r="E243" s="176"/>
      <c r="F243" s="85"/>
      <c r="G243" s="140"/>
      <c r="H243" s="181"/>
      <c r="I243" s="86"/>
      <c r="J243" s="86"/>
      <c r="K243" s="86"/>
      <c r="L243" s="87"/>
      <c r="M243" s="88"/>
      <c r="N243" s="609"/>
      <c r="O243" s="609"/>
      <c r="P243" s="29"/>
      <c r="Q243" s="30"/>
    </row>
    <row r="244" spans="1:17" s="3" customFormat="1">
      <c r="A244" s="586"/>
      <c r="B244" s="142"/>
      <c r="C244" s="84"/>
      <c r="D244" s="176"/>
      <c r="E244" s="176"/>
      <c r="F244" s="85"/>
      <c r="G244" s="140"/>
      <c r="H244" s="181"/>
      <c r="I244" s="86"/>
      <c r="J244" s="86"/>
      <c r="K244" s="86"/>
      <c r="L244" s="87"/>
      <c r="M244" s="88"/>
      <c r="N244" s="609"/>
      <c r="O244" s="609"/>
      <c r="P244" s="29"/>
      <c r="Q244" s="30"/>
    </row>
    <row r="245" spans="1:17" s="3" customFormat="1">
      <c r="A245" s="586"/>
      <c r="B245" s="142"/>
      <c r="C245" s="84"/>
      <c r="D245" s="176"/>
      <c r="E245" s="176"/>
      <c r="F245" s="85"/>
      <c r="G245" s="140"/>
      <c r="H245" s="181"/>
      <c r="I245" s="86"/>
      <c r="J245" s="86"/>
      <c r="K245" s="86"/>
      <c r="L245" s="87"/>
      <c r="M245" s="88"/>
      <c r="N245" s="609"/>
      <c r="O245" s="609"/>
      <c r="P245" s="29"/>
      <c r="Q245" s="30"/>
    </row>
    <row r="246" spans="1:17" s="3" customFormat="1">
      <c r="A246" s="586"/>
      <c r="B246" s="142"/>
      <c r="C246" s="84"/>
      <c r="D246" s="176"/>
      <c r="E246" s="176"/>
      <c r="F246" s="85"/>
      <c r="G246" s="140"/>
      <c r="H246" s="181"/>
      <c r="I246" s="86"/>
      <c r="J246" s="86"/>
      <c r="K246" s="86"/>
      <c r="L246" s="87"/>
      <c r="M246" s="88"/>
      <c r="N246" s="609"/>
      <c r="O246" s="609"/>
      <c r="P246" s="29"/>
      <c r="Q246" s="30"/>
    </row>
    <row r="247" spans="1:17" s="3" customFormat="1">
      <c r="A247" s="586"/>
      <c r="B247" s="142"/>
      <c r="C247" s="84"/>
      <c r="D247" s="176"/>
      <c r="E247" s="176"/>
      <c r="F247" s="85"/>
      <c r="G247" s="140"/>
      <c r="H247" s="181"/>
      <c r="I247" s="86"/>
      <c r="J247" s="86"/>
      <c r="K247" s="86"/>
      <c r="L247" s="87"/>
      <c r="M247" s="88"/>
      <c r="N247" s="609"/>
      <c r="O247" s="609"/>
      <c r="P247" s="29"/>
      <c r="Q247" s="30"/>
    </row>
    <row r="248" spans="1:17" s="3" customFormat="1">
      <c r="A248" s="586"/>
      <c r="B248" s="142"/>
      <c r="C248" s="84"/>
      <c r="D248" s="176"/>
      <c r="E248" s="176"/>
      <c r="F248" s="85"/>
      <c r="G248" s="140"/>
      <c r="H248" s="181"/>
      <c r="I248" s="86"/>
      <c r="J248" s="86"/>
      <c r="K248" s="86"/>
      <c r="L248" s="87"/>
      <c r="M248" s="88"/>
      <c r="N248" s="609"/>
      <c r="O248" s="609"/>
      <c r="P248" s="29"/>
      <c r="Q248" s="30"/>
    </row>
    <row r="249" spans="1:17" s="3" customFormat="1">
      <c r="A249" s="586"/>
      <c r="B249" s="142"/>
      <c r="C249" s="84"/>
      <c r="D249" s="176"/>
      <c r="E249" s="176"/>
      <c r="F249" s="85"/>
      <c r="G249" s="140"/>
      <c r="H249" s="181"/>
      <c r="I249" s="86"/>
      <c r="J249" s="86"/>
      <c r="K249" s="86"/>
      <c r="L249" s="87"/>
      <c r="M249" s="88"/>
      <c r="N249" s="609"/>
      <c r="O249" s="609"/>
      <c r="P249" s="29"/>
      <c r="Q249" s="30"/>
    </row>
    <row r="250" spans="1:17" s="3" customFormat="1">
      <c r="A250" s="586"/>
      <c r="B250" s="142"/>
      <c r="C250" s="84"/>
      <c r="D250" s="176"/>
      <c r="E250" s="176"/>
      <c r="F250" s="85"/>
      <c r="G250" s="140"/>
      <c r="H250" s="181"/>
      <c r="I250" s="86"/>
      <c r="J250" s="86"/>
      <c r="K250" s="86"/>
      <c r="L250" s="87"/>
      <c r="M250" s="88"/>
      <c r="N250" s="609"/>
      <c r="O250" s="609"/>
      <c r="P250" s="29"/>
      <c r="Q250" s="30"/>
    </row>
    <row r="251" spans="1:17" s="3" customFormat="1">
      <c r="A251" s="586"/>
      <c r="B251" s="142"/>
      <c r="C251" s="84"/>
      <c r="D251" s="176"/>
      <c r="E251" s="176"/>
      <c r="F251" s="85"/>
      <c r="G251" s="140"/>
      <c r="H251" s="181"/>
      <c r="I251" s="86"/>
      <c r="J251" s="86"/>
      <c r="K251" s="86"/>
      <c r="L251" s="87"/>
      <c r="M251" s="88"/>
      <c r="N251" s="609"/>
      <c r="O251" s="609"/>
      <c r="P251" s="29"/>
      <c r="Q251" s="30"/>
    </row>
    <row r="252" spans="1:17" s="3" customFormat="1">
      <c r="A252" s="586"/>
      <c r="B252" s="142"/>
      <c r="C252" s="84"/>
      <c r="D252" s="176"/>
      <c r="E252" s="176"/>
      <c r="F252" s="85"/>
      <c r="G252" s="140"/>
      <c r="H252" s="181"/>
      <c r="I252" s="86"/>
      <c r="J252" s="86"/>
      <c r="K252" s="86"/>
      <c r="L252" s="87"/>
      <c r="M252" s="88"/>
      <c r="N252" s="609"/>
      <c r="O252" s="609"/>
      <c r="P252" s="29"/>
      <c r="Q252" s="30"/>
    </row>
    <row r="253" spans="1:17" s="3" customFormat="1">
      <c r="A253" s="586"/>
      <c r="B253" s="142"/>
      <c r="C253" s="84"/>
      <c r="D253" s="176"/>
      <c r="E253" s="176"/>
      <c r="F253" s="85"/>
      <c r="G253" s="140"/>
      <c r="H253" s="181"/>
      <c r="I253" s="86"/>
      <c r="J253" s="86"/>
      <c r="K253" s="86"/>
      <c r="L253" s="87"/>
      <c r="M253" s="88"/>
      <c r="N253" s="609"/>
      <c r="O253" s="609"/>
      <c r="P253" s="29"/>
      <c r="Q253" s="30"/>
    </row>
    <row r="254" spans="1:17" s="3" customFormat="1">
      <c r="A254" s="586"/>
      <c r="B254" s="142"/>
      <c r="C254" s="84"/>
      <c r="D254" s="176"/>
      <c r="E254" s="176"/>
      <c r="F254" s="85"/>
      <c r="G254" s="140"/>
      <c r="H254" s="181"/>
      <c r="I254" s="86"/>
      <c r="J254" s="86"/>
      <c r="K254" s="86"/>
      <c r="L254" s="87"/>
      <c r="M254" s="88"/>
      <c r="N254" s="609"/>
      <c r="O254" s="609"/>
      <c r="P254" s="29"/>
      <c r="Q254" s="30"/>
    </row>
    <row r="255" spans="1:17" s="3" customFormat="1">
      <c r="A255" s="586"/>
      <c r="B255" s="142"/>
      <c r="C255" s="84"/>
      <c r="D255" s="176"/>
      <c r="E255" s="176"/>
      <c r="F255" s="85"/>
      <c r="G255" s="140"/>
      <c r="H255" s="181"/>
      <c r="I255" s="86"/>
      <c r="J255" s="86"/>
      <c r="K255" s="86"/>
      <c r="L255" s="87"/>
      <c r="M255" s="88"/>
      <c r="N255" s="609"/>
      <c r="O255" s="609"/>
      <c r="P255" s="29"/>
      <c r="Q255" s="30"/>
    </row>
    <row r="256" spans="1:17" s="3" customFormat="1">
      <c r="A256" s="586"/>
      <c r="B256" s="142"/>
      <c r="C256" s="84"/>
      <c r="D256" s="176"/>
      <c r="E256" s="176"/>
      <c r="F256" s="85"/>
      <c r="G256" s="140"/>
      <c r="H256" s="181"/>
      <c r="I256" s="86"/>
      <c r="J256" s="86"/>
      <c r="K256" s="86"/>
      <c r="L256" s="87"/>
      <c r="M256" s="88"/>
      <c r="N256" s="609"/>
      <c r="O256" s="609"/>
      <c r="P256" s="29"/>
      <c r="Q256" s="30"/>
    </row>
    <row r="257" spans="1:17" s="3" customFormat="1">
      <c r="A257" s="586"/>
      <c r="B257" s="142"/>
      <c r="C257" s="84"/>
      <c r="D257" s="176"/>
      <c r="E257" s="176"/>
      <c r="F257" s="85"/>
      <c r="G257" s="140"/>
      <c r="H257" s="181"/>
      <c r="I257" s="86"/>
      <c r="J257" s="86"/>
      <c r="K257" s="86"/>
      <c r="L257" s="87"/>
      <c r="M257" s="88"/>
      <c r="N257" s="609"/>
      <c r="O257" s="609"/>
      <c r="P257" s="29"/>
      <c r="Q257" s="30"/>
    </row>
    <row r="258" spans="1:17" s="3" customFormat="1">
      <c r="A258" s="586"/>
      <c r="B258" s="142"/>
      <c r="C258" s="84"/>
      <c r="D258" s="176"/>
      <c r="E258" s="176"/>
      <c r="F258" s="85"/>
      <c r="G258" s="140"/>
      <c r="H258" s="181"/>
      <c r="I258" s="86"/>
      <c r="J258" s="86"/>
      <c r="K258" s="86"/>
      <c r="L258" s="87"/>
      <c r="M258" s="88"/>
      <c r="N258" s="609"/>
      <c r="O258" s="609"/>
      <c r="P258" s="29"/>
      <c r="Q258" s="30"/>
    </row>
    <row r="259" spans="1:17" s="3" customFormat="1">
      <c r="A259" s="586"/>
      <c r="B259" s="142"/>
      <c r="C259" s="84"/>
      <c r="D259" s="176"/>
      <c r="E259" s="176"/>
      <c r="F259" s="85"/>
      <c r="G259" s="140"/>
      <c r="H259" s="181"/>
      <c r="I259" s="86"/>
      <c r="J259" s="86"/>
      <c r="K259" s="86"/>
      <c r="L259" s="87"/>
      <c r="M259" s="88"/>
      <c r="N259" s="609"/>
      <c r="O259" s="609"/>
      <c r="P259" s="29"/>
      <c r="Q259" s="30"/>
    </row>
    <row r="260" spans="1:17" s="3" customFormat="1">
      <c r="A260" s="586"/>
      <c r="B260" s="142"/>
      <c r="C260" s="84"/>
      <c r="D260" s="176"/>
      <c r="E260" s="176"/>
      <c r="F260" s="85"/>
      <c r="G260" s="140"/>
      <c r="H260" s="181"/>
      <c r="I260" s="86"/>
      <c r="J260" s="86"/>
      <c r="K260" s="86"/>
      <c r="L260" s="87"/>
      <c r="M260" s="88"/>
      <c r="N260" s="609"/>
      <c r="O260" s="609"/>
      <c r="P260" s="29"/>
      <c r="Q260" s="30"/>
    </row>
    <row r="261" spans="1:17" s="3" customFormat="1">
      <c r="A261" s="586"/>
      <c r="B261" s="142"/>
      <c r="C261" s="84"/>
      <c r="D261" s="176"/>
      <c r="E261" s="176"/>
      <c r="F261" s="85"/>
      <c r="G261" s="140"/>
      <c r="H261" s="181"/>
      <c r="I261" s="86"/>
      <c r="J261" s="86"/>
      <c r="K261" s="86"/>
      <c r="L261" s="87"/>
      <c r="M261" s="88"/>
      <c r="N261" s="609"/>
      <c r="O261" s="609"/>
      <c r="P261" s="29"/>
      <c r="Q261" s="30"/>
    </row>
    <row r="262" spans="1:17" s="3" customFormat="1">
      <c r="A262" s="586"/>
      <c r="B262" s="142"/>
      <c r="C262" s="84"/>
      <c r="D262" s="176"/>
      <c r="E262" s="176"/>
      <c r="F262" s="85"/>
      <c r="G262" s="140"/>
      <c r="H262" s="181"/>
      <c r="I262" s="86"/>
      <c r="J262" s="86"/>
      <c r="K262" s="86"/>
      <c r="L262" s="87"/>
      <c r="M262" s="88"/>
      <c r="N262" s="609"/>
      <c r="O262" s="609"/>
      <c r="P262" s="29"/>
      <c r="Q262" s="30"/>
    </row>
    <row r="263" spans="1:17" s="3" customFormat="1">
      <c r="A263" s="586"/>
      <c r="B263" s="142"/>
      <c r="C263" s="84"/>
      <c r="D263" s="176"/>
      <c r="E263" s="176"/>
      <c r="F263" s="85"/>
      <c r="G263" s="140"/>
      <c r="H263" s="181"/>
      <c r="I263" s="86"/>
      <c r="J263" s="86"/>
      <c r="K263" s="86"/>
      <c r="L263" s="87"/>
      <c r="M263" s="88"/>
      <c r="N263" s="609"/>
      <c r="O263" s="609"/>
      <c r="P263" s="29"/>
      <c r="Q263" s="30"/>
    </row>
    <row r="264" spans="1:17" s="3" customFormat="1">
      <c r="A264" s="586"/>
      <c r="B264" s="142"/>
      <c r="C264" s="84"/>
      <c r="D264" s="176"/>
      <c r="E264" s="176"/>
      <c r="F264" s="85"/>
      <c r="G264" s="140"/>
      <c r="H264" s="181"/>
      <c r="I264" s="86"/>
      <c r="J264" s="86"/>
      <c r="K264" s="86"/>
      <c r="L264" s="87"/>
      <c r="M264" s="88"/>
      <c r="N264" s="609"/>
      <c r="O264" s="609"/>
      <c r="P264" s="29"/>
      <c r="Q264" s="30"/>
    </row>
    <row r="265" spans="1:17" s="3" customFormat="1">
      <c r="A265" s="586"/>
      <c r="B265" s="142"/>
      <c r="C265" s="84"/>
      <c r="D265" s="176"/>
      <c r="E265" s="176"/>
      <c r="F265" s="85"/>
      <c r="G265" s="140"/>
      <c r="H265" s="181"/>
      <c r="I265" s="86"/>
      <c r="J265" s="86"/>
      <c r="K265" s="86"/>
      <c r="L265" s="87"/>
      <c r="M265" s="88"/>
      <c r="N265" s="609"/>
      <c r="O265" s="609"/>
      <c r="P265" s="29"/>
      <c r="Q265" s="30"/>
    </row>
    <row r="266" spans="1:17" s="3" customFormat="1">
      <c r="A266" s="586"/>
      <c r="B266" s="142"/>
      <c r="C266" s="84"/>
      <c r="D266" s="176"/>
      <c r="E266" s="176"/>
      <c r="F266" s="85"/>
      <c r="G266" s="140"/>
      <c r="H266" s="181"/>
      <c r="I266" s="86"/>
      <c r="J266" s="86"/>
      <c r="K266" s="86"/>
      <c r="L266" s="87"/>
      <c r="M266" s="88"/>
      <c r="N266" s="609"/>
      <c r="O266" s="609"/>
      <c r="P266" s="29"/>
      <c r="Q266" s="30"/>
    </row>
    <row r="267" spans="1:17" s="3" customFormat="1">
      <c r="A267" s="586"/>
      <c r="B267" s="142"/>
      <c r="C267" s="84"/>
      <c r="D267" s="176"/>
      <c r="E267" s="176"/>
      <c r="F267" s="85"/>
      <c r="G267" s="140"/>
      <c r="H267" s="181"/>
      <c r="I267" s="86"/>
      <c r="J267" s="86"/>
      <c r="K267" s="86"/>
      <c r="L267" s="87"/>
      <c r="M267" s="88"/>
      <c r="N267" s="609"/>
      <c r="O267" s="609"/>
      <c r="P267" s="29"/>
      <c r="Q267" s="30"/>
    </row>
    <row r="268" spans="1:17" s="3" customFormat="1">
      <c r="A268" s="586"/>
      <c r="B268" s="142"/>
      <c r="C268" s="84"/>
      <c r="D268" s="176"/>
      <c r="E268" s="176"/>
      <c r="F268" s="85"/>
      <c r="G268" s="140"/>
      <c r="H268" s="181"/>
      <c r="I268" s="86"/>
      <c r="J268" s="86"/>
      <c r="K268" s="86"/>
      <c r="L268" s="87"/>
      <c r="M268" s="88"/>
      <c r="N268" s="609"/>
      <c r="O268" s="609"/>
      <c r="P268" s="29"/>
      <c r="Q268" s="30"/>
    </row>
    <row r="269" spans="1:17" s="3" customFormat="1">
      <c r="A269" s="586"/>
      <c r="B269" s="142"/>
      <c r="C269" s="84"/>
      <c r="D269" s="176"/>
      <c r="E269" s="176"/>
      <c r="F269" s="85"/>
      <c r="G269" s="140"/>
      <c r="H269" s="181"/>
      <c r="I269" s="86"/>
      <c r="J269" s="86"/>
      <c r="K269" s="86"/>
      <c r="L269" s="87"/>
      <c r="M269" s="88"/>
      <c r="N269" s="609"/>
      <c r="O269" s="609"/>
      <c r="P269" s="29"/>
      <c r="Q269" s="30"/>
    </row>
    <row r="270" spans="1:17" s="3" customFormat="1">
      <c r="A270" s="586"/>
      <c r="B270" s="142"/>
      <c r="C270" s="84"/>
      <c r="D270" s="176"/>
      <c r="E270" s="176"/>
      <c r="F270" s="85"/>
      <c r="G270" s="140"/>
      <c r="H270" s="181"/>
      <c r="I270" s="86"/>
      <c r="J270" s="86"/>
      <c r="K270" s="86"/>
      <c r="L270" s="87"/>
      <c r="M270" s="88"/>
      <c r="N270" s="609"/>
      <c r="O270" s="609"/>
      <c r="P270" s="29"/>
      <c r="Q270" s="30"/>
    </row>
    <row r="271" spans="1:17" s="3" customFormat="1">
      <c r="A271" s="586"/>
      <c r="B271" s="142"/>
      <c r="C271" s="84"/>
      <c r="D271" s="176"/>
      <c r="E271" s="176"/>
      <c r="F271" s="85"/>
      <c r="G271" s="140"/>
      <c r="H271" s="181"/>
      <c r="I271" s="86"/>
      <c r="J271" s="86"/>
      <c r="K271" s="86"/>
      <c r="L271" s="87"/>
      <c r="M271" s="88"/>
      <c r="N271" s="609"/>
      <c r="O271" s="609"/>
      <c r="P271" s="29"/>
      <c r="Q271" s="30"/>
    </row>
    <row r="272" spans="1:17" s="3" customFormat="1">
      <c r="A272" s="586"/>
      <c r="B272" s="142"/>
      <c r="C272" s="84"/>
      <c r="D272" s="176"/>
      <c r="E272" s="176"/>
      <c r="F272" s="85"/>
      <c r="G272" s="140"/>
      <c r="H272" s="181"/>
      <c r="I272" s="86"/>
      <c r="J272" s="86"/>
      <c r="K272" s="86"/>
      <c r="L272" s="87"/>
      <c r="M272" s="88"/>
      <c r="N272" s="609"/>
      <c r="O272" s="609"/>
      <c r="P272" s="29"/>
      <c r="Q272" s="30"/>
    </row>
    <row r="273" spans="1:17" s="3" customFormat="1">
      <c r="A273" s="586"/>
      <c r="B273" s="142"/>
      <c r="C273" s="84"/>
      <c r="D273" s="176"/>
      <c r="E273" s="176"/>
      <c r="F273" s="85"/>
      <c r="G273" s="140"/>
      <c r="H273" s="181"/>
      <c r="I273" s="86"/>
      <c r="J273" s="86"/>
      <c r="K273" s="86"/>
      <c r="L273" s="87"/>
      <c r="M273" s="88"/>
      <c r="N273" s="609"/>
      <c r="O273" s="609"/>
      <c r="P273" s="29"/>
      <c r="Q273" s="30"/>
    </row>
    <row r="274" spans="1:17" s="3" customFormat="1">
      <c r="A274" s="586"/>
      <c r="B274" s="142"/>
      <c r="C274" s="84"/>
      <c r="D274" s="176"/>
      <c r="E274" s="176"/>
      <c r="F274" s="85"/>
      <c r="G274" s="140"/>
      <c r="H274" s="181"/>
      <c r="I274" s="86"/>
      <c r="J274" s="86"/>
      <c r="K274" s="86"/>
      <c r="L274" s="87"/>
      <c r="M274" s="88"/>
      <c r="N274" s="609"/>
      <c r="O274" s="609"/>
      <c r="P274" s="29"/>
      <c r="Q274" s="30"/>
    </row>
    <row r="275" spans="1:17" s="3" customFormat="1">
      <c r="A275" s="586"/>
      <c r="B275" s="142"/>
      <c r="C275" s="84"/>
      <c r="D275" s="176"/>
      <c r="E275" s="176"/>
      <c r="F275" s="85"/>
      <c r="G275" s="140"/>
      <c r="H275" s="181"/>
      <c r="I275" s="86"/>
      <c r="J275" s="86"/>
      <c r="K275" s="86"/>
      <c r="L275" s="87"/>
      <c r="M275" s="88"/>
      <c r="N275" s="609"/>
      <c r="O275" s="609"/>
      <c r="P275" s="29"/>
      <c r="Q275" s="30"/>
    </row>
    <row r="276" spans="1:17" s="3" customFormat="1">
      <c r="A276" s="586"/>
      <c r="B276" s="142"/>
      <c r="C276" s="84"/>
      <c r="D276" s="176"/>
      <c r="E276" s="176"/>
      <c r="F276" s="85"/>
      <c r="G276" s="140"/>
      <c r="H276" s="181"/>
      <c r="I276" s="86"/>
      <c r="J276" s="86"/>
      <c r="K276" s="86"/>
      <c r="L276" s="87"/>
      <c r="M276" s="88"/>
      <c r="N276" s="609"/>
      <c r="O276" s="609"/>
      <c r="P276" s="29"/>
      <c r="Q276" s="30"/>
    </row>
    <row r="277" spans="1:17" s="3" customFormat="1">
      <c r="A277" s="586"/>
      <c r="B277" s="142"/>
      <c r="C277" s="84"/>
      <c r="D277" s="176"/>
      <c r="E277" s="176"/>
      <c r="F277" s="85"/>
      <c r="G277" s="140"/>
      <c r="H277" s="181"/>
      <c r="I277" s="86"/>
      <c r="J277" s="86"/>
      <c r="K277" s="86"/>
      <c r="L277" s="87"/>
      <c r="M277" s="88"/>
      <c r="N277" s="609"/>
      <c r="O277" s="609"/>
      <c r="P277" s="29"/>
      <c r="Q277" s="30"/>
    </row>
    <row r="278" spans="1:17" s="3" customFormat="1">
      <c r="A278" s="586"/>
      <c r="B278" s="142"/>
      <c r="C278" s="84"/>
      <c r="D278" s="176"/>
      <c r="E278" s="176"/>
      <c r="F278" s="85"/>
      <c r="G278" s="140"/>
      <c r="H278" s="181"/>
      <c r="I278" s="86"/>
      <c r="J278" s="86"/>
      <c r="K278" s="86"/>
      <c r="L278" s="87"/>
      <c r="M278" s="88"/>
      <c r="N278" s="609"/>
      <c r="O278" s="609"/>
      <c r="P278" s="29"/>
      <c r="Q278" s="30"/>
    </row>
    <row r="279" spans="1:17" s="3" customFormat="1">
      <c r="A279" s="586"/>
      <c r="B279" s="142"/>
      <c r="C279" s="84"/>
      <c r="D279" s="176"/>
      <c r="E279" s="176"/>
      <c r="F279" s="85"/>
      <c r="G279" s="140"/>
      <c r="H279" s="181"/>
      <c r="I279" s="86"/>
      <c r="J279" s="86"/>
      <c r="K279" s="86"/>
      <c r="L279" s="87"/>
      <c r="M279" s="88"/>
      <c r="N279" s="609"/>
      <c r="O279" s="609"/>
      <c r="P279" s="29"/>
      <c r="Q279" s="30"/>
    </row>
    <row r="280" spans="1:17" s="3" customFormat="1">
      <c r="A280" s="586"/>
      <c r="B280" s="142"/>
      <c r="C280" s="84"/>
      <c r="D280" s="176"/>
      <c r="E280" s="176"/>
      <c r="F280" s="85"/>
      <c r="G280" s="140"/>
      <c r="H280" s="181"/>
      <c r="I280" s="86"/>
      <c r="J280" s="86"/>
      <c r="K280" s="86"/>
      <c r="L280" s="87"/>
      <c r="M280" s="88"/>
      <c r="N280" s="609"/>
      <c r="O280" s="609"/>
      <c r="P280" s="29"/>
      <c r="Q280" s="30"/>
    </row>
    <row r="281" spans="1:17" s="3" customFormat="1">
      <c r="A281" s="586"/>
      <c r="B281" s="142"/>
      <c r="C281" s="84"/>
      <c r="D281" s="176"/>
      <c r="E281" s="176"/>
      <c r="F281" s="85"/>
      <c r="G281" s="140"/>
      <c r="H281" s="181"/>
      <c r="I281" s="86"/>
      <c r="J281" s="86"/>
      <c r="K281" s="86"/>
      <c r="L281" s="87"/>
      <c r="M281" s="88"/>
      <c r="N281" s="609"/>
      <c r="O281" s="609"/>
      <c r="P281" s="29"/>
      <c r="Q281" s="30"/>
    </row>
    <row r="282" spans="1:17" s="3" customFormat="1">
      <c r="A282" s="586"/>
      <c r="B282" s="142"/>
      <c r="C282" s="84"/>
      <c r="D282" s="176"/>
      <c r="E282" s="176"/>
      <c r="F282" s="85"/>
      <c r="G282" s="140"/>
      <c r="H282" s="181"/>
      <c r="I282" s="86"/>
      <c r="J282" s="86"/>
      <c r="K282" s="86"/>
      <c r="L282" s="87"/>
      <c r="M282" s="88"/>
      <c r="N282" s="609"/>
      <c r="O282" s="609"/>
      <c r="P282" s="29"/>
      <c r="Q282" s="30"/>
    </row>
    <row r="283" spans="1:17" s="3" customFormat="1">
      <c r="A283" s="586"/>
      <c r="B283" s="142"/>
      <c r="C283" s="84"/>
      <c r="D283" s="176"/>
      <c r="E283" s="176"/>
      <c r="F283" s="85"/>
      <c r="G283" s="140"/>
      <c r="H283" s="181"/>
      <c r="I283" s="86"/>
      <c r="J283" s="86"/>
      <c r="K283" s="86"/>
      <c r="L283" s="87"/>
      <c r="M283" s="88"/>
      <c r="N283" s="609"/>
      <c r="O283" s="609"/>
      <c r="P283" s="29"/>
      <c r="Q283" s="30"/>
    </row>
    <row r="284" spans="1:17" s="3" customFormat="1">
      <c r="A284" s="586"/>
      <c r="B284" s="142"/>
      <c r="C284" s="84"/>
      <c r="D284" s="176"/>
      <c r="E284" s="176"/>
      <c r="F284" s="85"/>
      <c r="G284" s="140"/>
      <c r="H284" s="181"/>
      <c r="I284" s="86"/>
      <c r="J284" s="86"/>
      <c r="K284" s="86"/>
      <c r="L284" s="87"/>
      <c r="M284" s="88"/>
      <c r="N284" s="609"/>
      <c r="O284" s="609"/>
      <c r="P284" s="29"/>
      <c r="Q284" s="30"/>
    </row>
    <row r="285" spans="1:17" s="3" customFormat="1">
      <c r="A285" s="586"/>
      <c r="B285" s="142"/>
      <c r="C285" s="84"/>
      <c r="D285" s="176"/>
      <c r="E285" s="176"/>
      <c r="F285" s="85"/>
      <c r="G285" s="140"/>
      <c r="H285" s="181"/>
      <c r="I285" s="86"/>
      <c r="J285" s="86"/>
      <c r="K285" s="86"/>
      <c r="L285" s="87"/>
      <c r="M285" s="88"/>
      <c r="N285" s="609"/>
      <c r="O285" s="609"/>
      <c r="P285" s="29"/>
      <c r="Q285" s="30"/>
    </row>
    <row r="286" spans="1:17" s="3" customFormat="1">
      <c r="A286" s="586"/>
      <c r="B286" s="142"/>
      <c r="C286" s="84"/>
      <c r="D286" s="176"/>
      <c r="E286" s="176"/>
      <c r="F286" s="85"/>
      <c r="G286" s="140"/>
      <c r="H286" s="181"/>
      <c r="I286" s="86"/>
      <c r="J286" s="86"/>
      <c r="K286" s="86"/>
      <c r="L286" s="87"/>
      <c r="M286" s="88"/>
      <c r="N286" s="609"/>
      <c r="O286" s="609"/>
      <c r="P286" s="29"/>
      <c r="Q286" s="30"/>
    </row>
    <row r="287" spans="1:17" s="3" customFormat="1">
      <c r="A287" s="586"/>
      <c r="B287" s="142"/>
      <c r="C287" s="84"/>
      <c r="D287" s="176"/>
      <c r="E287" s="176"/>
      <c r="F287" s="85"/>
      <c r="G287" s="140"/>
      <c r="H287" s="181"/>
      <c r="I287" s="86"/>
      <c r="J287" s="86"/>
      <c r="K287" s="86"/>
      <c r="L287" s="87"/>
      <c r="M287" s="88"/>
      <c r="N287" s="609"/>
      <c r="O287" s="609"/>
      <c r="P287" s="29"/>
      <c r="Q287" s="30"/>
    </row>
    <row r="288" spans="1:17" s="3" customFormat="1">
      <c r="A288" s="586"/>
      <c r="B288" s="142"/>
      <c r="C288" s="84"/>
      <c r="D288" s="176"/>
      <c r="E288" s="176"/>
      <c r="F288" s="85"/>
      <c r="G288" s="140"/>
      <c r="H288" s="181"/>
      <c r="I288" s="86"/>
      <c r="J288" s="86"/>
      <c r="K288" s="86"/>
      <c r="L288" s="87"/>
      <c r="M288" s="88"/>
      <c r="N288" s="609"/>
      <c r="O288" s="609"/>
      <c r="P288" s="29"/>
      <c r="Q288" s="30"/>
    </row>
    <row r="289" spans="1:17" s="3" customFormat="1">
      <c r="A289" s="586"/>
      <c r="B289" s="142"/>
      <c r="C289" s="84"/>
      <c r="D289" s="176"/>
      <c r="E289" s="176"/>
      <c r="F289" s="85"/>
      <c r="G289" s="140"/>
      <c r="H289" s="181"/>
      <c r="I289" s="86"/>
      <c r="J289" s="86"/>
      <c r="K289" s="86"/>
      <c r="L289" s="87"/>
      <c r="M289" s="88"/>
      <c r="N289" s="609"/>
      <c r="O289" s="609"/>
      <c r="P289" s="29"/>
      <c r="Q289" s="30"/>
    </row>
    <row r="290" spans="1:17" s="3" customFormat="1">
      <c r="A290" s="586"/>
      <c r="B290" s="142"/>
      <c r="C290" s="84"/>
      <c r="D290" s="176"/>
      <c r="E290" s="176"/>
      <c r="F290" s="85"/>
      <c r="G290" s="140"/>
      <c r="H290" s="181"/>
      <c r="I290" s="86"/>
      <c r="J290" s="86"/>
      <c r="K290" s="86"/>
      <c r="L290" s="87"/>
      <c r="M290" s="88"/>
      <c r="N290" s="609"/>
      <c r="O290" s="609"/>
      <c r="P290" s="29"/>
      <c r="Q290" s="30"/>
    </row>
    <row r="291" spans="1:17" s="3" customFormat="1">
      <c r="A291" s="586"/>
      <c r="B291" s="142"/>
      <c r="C291" s="84"/>
      <c r="D291" s="176"/>
      <c r="E291" s="176"/>
      <c r="F291" s="85"/>
      <c r="G291" s="140"/>
      <c r="H291" s="181"/>
      <c r="I291" s="86"/>
      <c r="J291" s="86"/>
      <c r="K291" s="86"/>
      <c r="L291" s="87"/>
      <c r="M291" s="88"/>
      <c r="N291" s="609"/>
      <c r="O291" s="609"/>
      <c r="P291" s="29"/>
      <c r="Q291" s="30"/>
    </row>
    <row r="292" spans="1:17" s="3" customFormat="1">
      <c r="A292" s="586"/>
      <c r="B292" s="142"/>
      <c r="C292" s="84"/>
      <c r="D292" s="176"/>
      <c r="E292" s="176"/>
      <c r="F292" s="85"/>
      <c r="G292" s="140"/>
      <c r="H292" s="181"/>
      <c r="I292" s="86"/>
      <c r="J292" s="86"/>
      <c r="K292" s="86"/>
      <c r="L292" s="87"/>
      <c r="M292" s="88"/>
      <c r="N292" s="609"/>
      <c r="O292" s="609"/>
      <c r="P292" s="29"/>
      <c r="Q292" s="30"/>
    </row>
    <row r="293" spans="1:17" s="3" customFormat="1">
      <c r="A293" s="586"/>
      <c r="B293" s="142"/>
      <c r="C293" s="84"/>
      <c r="D293" s="176"/>
      <c r="E293" s="176"/>
      <c r="F293" s="85"/>
      <c r="G293" s="140"/>
      <c r="H293" s="181"/>
      <c r="I293" s="86"/>
      <c r="J293" s="86"/>
      <c r="K293" s="86"/>
      <c r="L293" s="87"/>
      <c r="M293" s="88"/>
      <c r="N293" s="609"/>
      <c r="O293" s="609"/>
      <c r="P293" s="29"/>
      <c r="Q293" s="30"/>
    </row>
    <row r="294" spans="1:17" s="3" customFormat="1">
      <c r="A294" s="586"/>
      <c r="B294" s="142"/>
      <c r="C294" s="84"/>
      <c r="D294" s="176"/>
      <c r="E294" s="176"/>
      <c r="F294" s="85"/>
      <c r="G294" s="140"/>
      <c r="H294" s="181"/>
      <c r="I294" s="86"/>
      <c r="J294" s="86"/>
      <c r="K294" s="86"/>
      <c r="L294" s="87"/>
      <c r="M294" s="88"/>
      <c r="N294" s="609"/>
      <c r="O294" s="609"/>
      <c r="P294" s="29"/>
      <c r="Q294" s="30"/>
    </row>
    <row r="295" spans="1:17" s="3" customFormat="1">
      <c r="A295" s="586"/>
      <c r="B295" s="142"/>
      <c r="C295" s="84"/>
      <c r="D295" s="176"/>
      <c r="E295" s="176"/>
      <c r="F295" s="85"/>
      <c r="G295" s="140"/>
      <c r="H295" s="181"/>
      <c r="I295" s="86"/>
      <c r="J295" s="86"/>
      <c r="K295" s="86"/>
      <c r="L295" s="87"/>
      <c r="M295" s="88"/>
      <c r="N295" s="609"/>
      <c r="O295" s="609"/>
      <c r="P295" s="29"/>
      <c r="Q295" s="30"/>
    </row>
    <row r="296" spans="1:17" s="3" customFormat="1">
      <c r="A296" s="586"/>
      <c r="B296" s="142"/>
      <c r="C296" s="84"/>
      <c r="D296" s="176"/>
      <c r="E296" s="176"/>
      <c r="F296" s="85"/>
      <c r="G296" s="140"/>
      <c r="H296" s="181"/>
      <c r="I296" s="86"/>
      <c r="J296" s="86"/>
      <c r="K296" s="86"/>
      <c r="L296" s="87"/>
      <c r="M296" s="88"/>
      <c r="N296" s="609"/>
      <c r="O296" s="609"/>
      <c r="P296" s="29"/>
      <c r="Q296" s="30"/>
    </row>
    <row r="297" spans="1:17" s="3" customFormat="1">
      <c r="A297" s="586"/>
      <c r="B297" s="142"/>
      <c r="C297" s="84"/>
      <c r="D297" s="176"/>
      <c r="E297" s="176"/>
      <c r="F297" s="85"/>
      <c r="G297" s="140"/>
      <c r="H297" s="181"/>
      <c r="I297" s="86"/>
      <c r="J297" s="86"/>
      <c r="K297" s="86"/>
      <c r="L297" s="87"/>
      <c r="M297" s="88"/>
      <c r="N297" s="609"/>
      <c r="O297" s="609"/>
      <c r="P297" s="29"/>
      <c r="Q297" s="30"/>
    </row>
    <row r="298" spans="1:17" s="3" customFormat="1">
      <c r="A298" s="586"/>
      <c r="B298" s="142"/>
      <c r="C298" s="84"/>
      <c r="D298" s="176"/>
      <c r="E298" s="176"/>
      <c r="F298" s="85"/>
      <c r="G298" s="140"/>
      <c r="H298" s="181"/>
      <c r="I298" s="86"/>
      <c r="J298" s="86"/>
      <c r="K298" s="86"/>
      <c r="L298" s="87"/>
      <c r="M298" s="88"/>
      <c r="N298" s="609"/>
      <c r="O298" s="609"/>
      <c r="P298" s="29"/>
      <c r="Q298" s="30"/>
    </row>
    <row r="299" spans="1:17" s="3" customFormat="1" ht="15" customHeight="1">
      <c r="A299" s="586"/>
      <c r="B299" s="142"/>
      <c r="C299" s="89"/>
      <c r="D299" s="177"/>
      <c r="E299" s="177"/>
      <c r="F299" s="85"/>
      <c r="G299" s="140"/>
      <c r="H299" s="181"/>
      <c r="I299" s="86"/>
      <c r="J299" s="86"/>
      <c r="K299" s="86"/>
      <c r="L299" s="87"/>
      <c r="M299" s="88"/>
      <c r="N299" s="610"/>
      <c r="O299" s="610"/>
      <c r="P299" s="29"/>
      <c r="Q299" s="30"/>
    </row>
    <row r="300" spans="1:17" s="3" customFormat="1" ht="15" customHeight="1">
      <c r="A300" s="586"/>
      <c r="B300" s="137"/>
      <c r="C300" s="90"/>
      <c r="D300" s="105"/>
      <c r="E300" s="105"/>
      <c r="F300" s="91"/>
      <c r="G300" s="140"/>
      <c r="H300" s="181"/>
      <c r="I300" s="92"/>
      <c r="J300" s="92"/>
      <c r="K300" s="92"/>
      <c r="L300" s="93"/>
      <c r="M300" s="94"/>
      <c r="N300" s="611"/>
      <c r="O300" s="611"/>
      <c r="P300" s="29"/>
      <c r="Q300" s="30"/>
    </row>
    <row r="301" spans="1:17" s="3" customFormat="1" ht="15" customHeight="1">
      <c r="A301" s="586"/>
      <c r="B301" s="137"/>
      <c r="C301" s="90"/>
      <c r="D301" s="105"/>
      <c r="E301" s="105"/>
      <c r="F301" s="91"/>
      <c r="G301" s="140"/>
      <c r="H301" s="181"/>
      <c r="I301" s="92"/>
      <c r="J301" s="92"/>
      <c r="K301" s="92"/>
      <c r="L301" s="93"/>
      <c r="M301" s="88"/>
      <c r="N301" s="611"/>
      <c r="O301" s="611"/>
      <c r="P301" s="29"/>
      <c r="Q301" s="30"/>
    </row>
    <row r="302" spans="1:17" s="3" customFormat="1" ht="15" customHeight="1">
      <c r="A302" s="586"/>
      <c r="B302" s="137"/>
      <c r="C302" s="90"/>
      <c r="D302" s="105"/>
      <c r="E302" s="105"/>
      <c r="F302" s="91"/>
      <c r="G302" s="140"/>
      <c r="H302" s="181"/>
      <c r="I302" s="92"/>
      <c r="J302" s="92"/>
      <c r="K302" s="92"/>
      <c r="L302" s="93"/>
      <c r="M302" s="88"/>
      <c r="N302" s="611"/>
      <c r="O302" s="611"/>
      <c r="P302" s="29"/>
      <c r="Q302" s="30"/>
    </row>
    <row r="303" spans="1:17" s="3" customFormat="1" ht="15" customHeight="1">
      <c r="A303" s="586"/>
      <c r="B303" s="137"/>
      <c r="C303" s="90"/>
      <c r="D303" s="105"/>
      <c r="E303" s="105"/>
      <c r="F303" s="91"/>
      <c r="G303" s="140"/>
      <c r="H303" s="181"/>
      <c r="I303" s="92"/>
      <c r="J303" s="92"/>
      <c r="K303" s="92"/>
      <c r="L303" s="93"/>
      <c r="M303" s="88"/>
      <c r="N303" s="611"/>
      <c r="O303" s="611"/>
      <c r="P303" s="29"/>
      <c r="Q303" s="30"/>
    </row>
    <row r="304" spans="1:17" s="3" customFormat="1" ht="15" customHeight="1">
      <c r="A304" s="586"/>
      <c r="B304" s="137"/>
      <c r="C304" s="90"/>
      <c r="D304" s="105"/>
      <c r="E304" s="105"/>
      <c r="F304" s="91"/>
      <c r="G304" s="140"/>
      <c r="H304" s="181"/>
      <c r="I304" s="92"/>
      <c r="J304" s="92"/>
      <c r="K304" s="92"/>
      <c r="L304" s="93"/>
      <c r="M304" s="88"/>
      <c r="N304" s="611"/>
      <c r="O304" s="611"/>
      <c r="P304" s="29"/>
      <c r="Q304" s="30"/>
    </row>
    <row r="305" spans="1:17" s="3" customFormat="1" ht="15" customHeight="1">
      <c r="A305" s="586"/>
      <c r="B305" s="137"/>
      <c r="C305" s="90"/>
      <c r="D305" s="105"/>
      <c r="E305" s="105"/>
      <c r="F305" s="91"/>
      <c r="G305" s="140"/>
      <c r="H305" s="181"/>
      <c r="I305" s="92"/>
      <c r="J305" s="92"/>
      <c r="K305" s="92"/>
      <c r="L305" s="93"/>
      <c r="M305" s="88"/>
      <c r="N305" s="611"/>
      <c r="O305" s="611"/>
      <c r="P305" s="29"/>
      <c r="Q305" s="30"/>
    </row>
    <row r="306" spans="1:17" s="3" customFormat="1" ht="15" customHeight="1">
      <c r="A306" s="586"/>
      <c r="B306" s="137"/>
      <c r="C306" s="90"/>
      <c r="D306" s="105"/>
      <c r="E306" s="105"/>
      <c r="F306" s="91"/>
      <c r="G306" s="140"/>
      <c r="H306" s="181"/>
      <c r="I306" s="92"/>
      <c r="J306" s="92"/>
      <c r="K306" s="92"/>
      <c r="L306" s="93"/>
      <c r="M306" s="88"/>
      <c r="N306" s="611"/>
      <c r="O306" s="611"/>
      <c r="P306" s="29"/>
      <c r="Q306" s="30"/>
    </row>
    <row r="307" spans="1:17" s="3" customFormat="1" ht="15" customHeight="1">
      <c r="A307" s="586"/>
      <c r="B307" s="137"/>
      <c r="C307" s="90"/>
      <c r="D307" s="105"/>
      <c r="E307" s="105"/>
      <c r="F307" s="91"/>
      <c r="G307" s="140"/>
      <c r="H307" s="181"/>
      <c r="I307" s="92"/>
      <c r="J307" s="92"/>
      <c r="K307" s="92"/>
      <c r="L307" s="93"/>
      <c r="M307" s="88"/>
      <c r="N307" s="611"/>
      <c r="O307" s="611"/>
      <c r="P307" s="29"/>
      <c r="Q307" s="30"/>
    </row>
    <row r="308" spans="1:17" s="3" customFormat="1" ht="15" customHeight="1">
      <c r="A308" s="586"/>
      <c r="B308" s="137"/>
      <c r="C308" s="90"/>
      <c r="D308" s="105"/>
      <c r="E308" s="105"/>
      <c r="F308" s="91"/>
      <c r="G308" s="140"/>
      <c r="H308" s="181"/>
      <c r="I308" s="92"/>
      <c r="J308" s="92"/>
      <c r="K308" s="92"/>
      <c r="L308" s="93"/>
      <c r="M308" s="88"/>
      <c r="N308" s="611"/>
      <c r="O308" s="611"/>
      <c r="P308" s="29"/>
      <c r="Q308" s="30"/>
    </row>
    <row r="309" spans="1:17" s="3" customFormat="1" ht="15.75" thickBot="1">
      <c r="A309" s="586"/>
      <c r="B309" s="143"/>
      <c r="C309" s="144"/>
      <c r="D309" s="178"/>
      <c r="E309" s="178"/>
      <c r="F309" s="145"/>
      <c r="G309" s="140"/>
      <c r="H309" s="182"/>
      <c r="I309" s="146"/>
      <c r="J309" s="146"/>
      <c r="K309" s="146"/>
      <c r="L309" s="147"/>
      <c r="M309" s="148"/>
      <c r="N309" s="612"/>
      <c r="O309" s="612"/>
      <c r="P309" s="31"/>
      <c r="Q309" s="55"/>
    </row>
    <row r="310" spans="1:17" ht="19.5" customHeight="1" thickBot="1">
      <c r="B310" s="7"/>
      <c r="C310" s="7"/>
      <c r="D310" s="9"/>
      <c r="E310" s="9"/>
      <c r="F310" s="241" t="s">
        <v>2</v>
      </c>
      <c r="G310" s="271">
        <f>SUM(G5:G309)</f>
        <v>0</v>
      </c>
      <c r="H310" s="272">
        <f>SUM(H5:H309)</f>
        <v>0</v>
      </c>
      <c r="I310" s="16"/>
      <c r="J310" s="16"/>
      <c r="K310" s="16"/>
      <c r="L310" s="16"/>
    </row>
    <row r="311" spans="1:17" ht="22.9" hidden="1" customHeight="1" thickBot="1">
      <c r="C311" s="3"/>
      <c r="F311" s="244" t="s">
        <v>111</v>
      </c>
      <c r="G311" s="273">
        <f>G310-H310</f>
        <v>0</v>
      </c>
      <c r="I311" s="16"/>
      <c r="J311" s="16"/>
      <c r="K311" s="16"/>
      <c r="L311" s="16"/>
    </row>
  </sheetData>
  <mergeCells count="4">
    <mergeCell ref="D2:E2"/>
    <mergeCell ref="B1:O1"/>
    <mergeCell ref="K3:L3"/>
    <mergeCell ref="O3:O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A68A5278-71E8-4F3F-8D3A-F6D1783F01C1}">
          <x14:formula1>
            <xm:f>Narratives!$B$5:$B$30</xm:f>
          </x14:formula1>
          <xm:sqref>O5:O309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F366-D7B3-4D51-9E82-F4E9974677B4}">
  <sheetPr>
    <tabColor theme="9" tint="-0.249977111117893"/>
  </sheetPr>
  <dimension ref="A1:J61"/>
  <sheetViews>
    <sheetView showGridLines="0" workbookViewId="0">
      <selection activeCell="B15" sqref="B15"/>
    </sheetView>
  </sheetViews>
  <sheetFormatPr defaultRowHeight="15" outlineLevelCol="1"/>
  <cols>
    <col min="1" max="1" width="33.5703125" customWidth="1"/>
    <col min="2" max="2" width="20.42578125" customWidth="1"/>
    <col min="3" max="3" width="11.7109375" customWidth="1"/>
    <col min="4" max="4" width="16.28515625" bestFit="1" customWidth="1"/>
    <col min="5" max="5" width="18.42578125" customWidth="1"/>
    <col min="6" max="6" width="16.7109375" style="3" hidden="1" customWidth="1"/>
    <col min="7" max="7" width="24.28515625" customWidth="1"/>
    <col min="8" max="8" width="27.7109375" customWidth="1"/>
    <col min="9" max="9" width="16.28515625" bestFit="1" customWidth="1" outlineLevel="1"/>
    <col min="10" max="10" width="22.28515625" bestFit="1" customWidth="1" outlineLevel="1"/>
  </cols>
  <sheetData>
    <row r="1" spans="1:10" ht="18.75">
      <c r="A1" s="1" t="s">
        <v>91</v>
      </c>
      <c r="B1" s="3"/>
      <c r="C1" s="3"/>
      <c r="D1" s="5"/>
      <c r="E1" s="5"/>
      <c r="F1" s="5"/>
      <c r="G1" s="3"/>
      <c r="H1" s="3"/>
    </row>
    <row r="2" spans="1:10" ht="15.75" thickBot="1">
      <c r="A2" s="267" t="str">
        <f>Summary!B7</f>
        <v xml:space="preserve">Disaster #: </v>
      </c>
      <c r="B2" s="3"/>
      <c r="C2" s="3"/>
      <c r="D2" s="5"/>
      <c r="E2" s="5"/>
      <c r="F2" s="5"/>
      <c r="G2" s="3"/>
      <c r="H2" s="3"/>
    </row>
    <row r="3" spans="1:10" s="7" customFormat="1" ht="30.75" thickBot="1">
      <c r="A3" s="448" t="s">
        <v>31</v>
      </c>
      <c r="B3" s="449" t="s">
        <v>25</v>
      </c>
      <c r="C3" s="450" t="s">
        <v>50</v>
      </c>
      <c r="D3" s="451" t="s">
        <v>51</v>
      </c>
      <c r="E3" s="452" t="s">
        <v>52</v>
      </c>
      <c r="F3" s="445" t="s">
        <v>118</v>
      </c>
      <c r="G3" s="453" t="s">
        <v>54</v>
      </c>
      <c r="H3" s="454" t="s">
        <v>26</v>
      </c>
      <c r="I3" s="439" t="s">
        <v>114</v>
      </c>
      <c r="J3" s="447" t="s">
        <v>113</v>
      </c>
    </row>
    <row r="4" spans="1:10">
      <c r="A4" s="96"/>
      <c r="B4" s="97"/>
      <c r="C4" s="98"/>
      <c r="D4" s="99"/>
      <c r="E4" s="100"/>
      <c r="F4" s="183"/>
      <c r="G4" s="97"/>
      <c r="H4" s="136"/>
      <c r="I4" s="262"/>
      <c r="J4" s="263"/>
    </row>
    <row r="5" spans="1:10" s="3" customFormat="1">
      <c r="A5" s="96"/>
      <c r="B5" s="97"/>
      <c r="C5" s="98"/>
      <c r="D5" s="99"/>
      <c r="E5" s="100"/>
      <c r="F5" s="183"/>
      <c r="G5" s="97"/>
      <c r="H5" s="136"/>
      <c r="I5" s="262"/>
      <c r="J5" s="263"/>
    </row>
    <row r="6" spans="1:10" s="3" customFormat="1">
      <c r="A6" s="96"/>
      <c r="B6" s="97"/>
      <c r="C6" s="98"/>
      <c r="D6" s="99"/>
      <c r="E6" s="100"/>
      <c r="F6" s="183"/>
      <c r="G6" s="97"/>
      <c r="H6" s="136"/>
      <c r="I6" s="262"/>
      <c r="J6" s="263"/>
    </row>
    <row r="7" spans="1:10" s="3" customFormat="1">
      <c r="A7" s="96"/>
      <c r="B7" s="97"/>
      <c r="C7" s="98"/>
      <c r="D7" s="99"/>
      <c r="E7" s="100"/>
      <c r="F7" s="183"/>
      <c r="G7" s="97"/>
      <c r="H7" s="136"/>
      <c r="I7" s="262"/>
      <c r="J7" s="263"/>
    </row>
    <row r="8" spans="1:10" s="3" customFormat="1">
      <c r="A8" s="96"/>
      <c r="B8" s="97"/>
      <c r="C8" s="98"/>
      <c r="D8" s="99"/>
      <c r="E8" s="100"/>
      <c r="F8" s="183"/>
      <c r="G8" s="97"/>
      <c r="H8" s="136"/>
      <c r="I8" s="262"/>
      <c r="J8" s="263"/>
    </row>
    <row r="9" spans="1:10" s="3" customFormat="1">
      <c r="A9" s="96"/>
      <c r="B9" s="97"/>
      <c r="C9" s="98"/>
      <c r="D9" s="99"/>
      <c r="E9" s="100"/>
      <c r="F9" s="183"/>
      <c r="G9" s="97"/>
      <c r="H9" s="136"/>
      <c r="I9" s="262"/>
      <c r="J9" s="263"/>
    </row>
    <row r="10" spans="1:10" s="3" customFormat="1">
      <c r="A10" s="96"/>
      <c r="B10" s="97"/>
      <c r="C10" s="98"/>
      <c r="D10" s="99"/>
      <c r="E10" s="100"/>
      <c r="F10" s="183"/>
      <c r="G10" s="97"/>
      <c r="H10" s="136"/>
      <c r="I10" s="262"/>
      <c r="J10" s="263"/>
    </row>
    <row r="11" spans="1:10" s="3" customFormat="1">
      <c r="A11" s="96"/>
      <c r="B11" s="97"/>
      <c r="C11" s="98"/>
      <c r="D11" s="99"/>
      <c r="E11" s="100"/>
      <c r="F11" s="183"/>
      <c r="G11" s="97"/>
      <c r="H11" s="136"/>
      <c r="I11" s="262"/>
      <c r="J11" s="263"/>
    </row>
    <row r="12" spans="1:10" s="3" customFormat="1">
      <c r="A12" s="96"/>
      <c r="B12" s="97"/>
      <c r="C12" s="98"/>
      <c r="D12" s="99"/>
      <c r="E12" s="100"/>
      <c r="F12" s="183"/>
      <c r="G12" s="97"/>
      <c r="H12" s="136"/>
      <c r="I12" s="262"/>
      <c r="J12" s="263"/>
    </row>
    <row r="13" spans="1:10" s="3" customFormat="1">
      <c r="A13" s="96"/>
      <c r="B13" s="97"/>
      <c r="C13" s="98"/>
      <c r="D13" s="99"/>
      <c r="E13" s="100"/>
      <c r="F13" s="183"/>
      <c r="G13" s="97"/>
      <c r="H13" s="136"/>
      <c r="I13" s="262"/>
      <c r="J13" s="263"/>
    </row>
    <row r="14" spans="1:10" s="3" customFormat="1">
      <c r="A14" s="96"/>
      <c r="B14" s="97"/>
      <c r="C14" s="98"/>
      <c r="D14" s="99"/>
      <c r="E14" s="100"/>
      <c r="F14" s="183"/>
      <c r="G14" s="97"/>
      <c r="H14" s="136"/>
      <c r="I14" s="262"/>
      <c r="J14" s="263"/>
    </row>
    <row r="15" spans="1:10" s="3" customFormat="1">
      <c r="A15" s="96"/>
      <c r="B15" s="97"/>
      <c r="C15" s="98"/>
      <c r="D15" s="99"/>
      <c r="E15" s="100"/>
      <c r="F15" s="183"/>
      <c r="G15" s="97"/>
      <c r="H15" s="136"/>
      <c r="I15" s="262"/>
      <c r="J15" s="263"/>
    </row>
    <row r="16" spans="1:10" s="3" customFormat="1">
      <c r="A16" s="96"/>
      <c r="B16" s="97"/>
      <c r="C16" s="98"/>
      <c r="D16" s="99"/>
      <c r="E16" s="100"/>
      <c r="F16" s="183"/>
      <c r="G16" s="97"/>
      <c r="H16" s="136"/>
      <c r="I16" s="262"/>
      <c r="J16" s="263"/>
    </row>
    <row r="17" spans="1:10" s="3" customFormat="1">
      <c r="A17" s="96"/>
      <c r="B17" s="97"/>
      <c r="C17" s="98"/>
      <c r="D17" s="99"/>
      <c r="E17" s="100"/>
      <c r="F17" s="183"/>
      <c r="G17" s="97"/>
      <c r="H17" s="136"/>
      <c r="I17" s="262"/>
      <c r="J17" s="263"/>
    </row>
    <row r="18" spans="1:10" s="3" customFormat="1">
      <c r="A18" s="96"/>
      <c r="B18" s="97"/>
      <c r="C18" s="98"/>
      <c r="D18" s="99"/>
      <c r="E18" s="100"/>
      <c r="F18" s="183"/>
      <c r="G18" s="97"/>
      <c r="H18" s="136"/>
      <c r="I18" s="262"/>
      <c r="J18" s="263"/>
    </row>
    <row r="19" spans="1:10" s="3" customFormat="1">
      <c r="A19" s="96"/>
      <c r="B19" s="97"/>
      <c r="C19" s="98"/>
      <c r="D19" s="99"/>
      <c r="E19" s="100"/>
      <c r="F19" s="183"/>
      <c r="G19" s="97"/>
      <c r="H19" s="136"/>
      <c r="I19" s="262"/>
      <c r="J19" s="263"/>
    </row>
    <row r="20" spans="1:10" s="3" customFormat="1">
      <c r="A20" s="96"/>
      <c r="B20" s="97"/>
      <c r="C20" s="98"/>
      <c r="D20" s="99"/>
      <c r="E20" s="100"/>
      <c r="F20" s="183"/>
      <c r="G20" s="97"/>
      <c r="H20" s="136"/>
      <c r="I20" s="262"/>
      <c r="J20" s="263"/>
    </row>
    <row r="21" spans="1:10" s="3" customFormat="1">
      <c r="A21" s="96"/>
      <c r="B21" s="97"/>
      <c r="C21" s="98"/>
      <c r="D21" s="99"/>
      <c r="E21" s="100"/>
      <c r="F21" s="183"/>
      <c r="G21" s="97"/>
      <c r="H21" s="136"/>
      <c r="I21" s="262"/>
      <c r="J21" s="263"/>
    </row>
    <row r="22" spans="1:10" s="3" customFormat="1">
      <c r="A22" s="96"/>
      <c r="B22" s="97"/>
      <c r="C22" s="98"/>
      <c r="D22" s="99"/>
      <c r="E22" s="100"/>
      <c r="F22" s="183"/>
      <c r="G22" s="97"/>
      <c r="H22" s="136"/>
      <c r="I22" s="262"/>
      <c r="J22" s="263"/>
    </row>
    <row r="23" spans="1:10" s="3" customFormat="1">
      <c r="A23" s="96"/>
      <c r="B23" s="97"/>
      <c r="C23" s="98"/>
      <c r="D23" s="99"/>
      <c r="E23" s="100"/>
      <c r="F23" s="183"/>
      <c r="G23" s="97"/>
      <c r="H23" s="136"/>
      <c r="I23" s="262"/>
      <c r="J23" s="263"/>
    </row>
    <row r="24" spans="1:10" s="3" customFormat="1">
      <c r="A24" s="96"/>
      <c r="B24" s="97"/>
      <c r="C24" s="98"/>
      <c r="D24" s="99"/>
      <c r="E24" s="100"/>
      <c r="F24" s="183"/>
      <c r="G24" s="97"/>
      <c r="H24" s="136"/>
      <c r="I24" s="262"/>
      <c r="J24" s="263"/>
    </row>
    <row r="25" spans="1:10" s="3" customFormat="1">
      <c r="A25" s="96"/>
      <c r="B25" s="97"/>
      <c r="C25" s="98"/>
      <c r="D25" s="99"/>
      <c r="E25" s="100"/>
      <c r="F25" s="183"/>
      <c r="G25" s="97"/>
      <c r="H25" s="136"/>
      <c r="I25" s="262"/>
      <c r="J25" s="263"/>
    </row>
    <row r="26" spans="1:10" s="3" customFormat="1">
      <c r="A26" s="96"/>
      <c r="B26" s="97"/>
      <c r="C26" s="98"/>
      <c r="D26" s="99"/>
      <c r="E26" s="100"/>
      <c r="F26" s="183"/>
      <c r="G26" s="97"/>
      <c r="H26" s="136"/>
      <c r="I26" s="262"/>
      <c r="J26" s="263"/>
    </row>
    <row r="27" spans="1:10" s="3" customFormat="1">
      <c r="A27" s="96"/>
      <c r="B27" s="97"/>
      <c r="C27" s="98"/>
      <c r="D27" s="99"/>
      <c r="E27" s="100"/>
      <c r="F27" s="183"/>
      <c r="G27" s="97"/>
      <c r="H27" s="136"/>
      <c r="I27" s="262"/>
      <c r="J27" s="263"/>
    </row>
    <row r="28" spans="1:10" s="3" customFormat="1">
      <c r="A28" s="96"/>
      <c r="B28" s="97"/>
      <c r="C28" s="98"/>
      <c r="D28" s="99"/>
      <c r="E28" s="100"/>
      <c r="F28" s="183"/>
      <c r="G28" s="97"/>
      <c r="H28" s="136"/>
      <c r="I28" s="262"/>
      <c r="J28" s="263"/>
    </row>
    <row r="29" spans="1:10" s="3" customFormat="1">
      <c r="A29" s="96"/>
      <c r="B29" s="97"/>
      <c r="C29" s="98"/>
      <c r="D29" s="99"/>
      <c r="E29" s="100"/>
      <c r="F29" s="183"/>
      <c r="G29" s="97"/>
      <c r="H29" s="136"/>
      <c r="I29" s="262"/>
      <c r="J29" s="263"/>
    </row>
    <row r="30" spans="1:10" s="3" customFormat="1">
      <c r="A30" s="96"/>
      <c r="B30" s="97"/>
      <c r="C30" s="98"/>
      <c r="D30" s="99"/>
      <c r="E30" s="100"/>
      <c r="F30" s="183"/>
      <c r="G30" s="97"/>
      <c r="H30" s="136"/>
      <c r="I30" s="262"/>
      <c r="J30" s="263"/>
    </row>
    <row r="31" spans="1:10" s="3" customFormat="1">
      <c r="A31" s="96"/>
      <c r="B31" s="97"/>
      <c r="C31" s="98"/>
      <c r="D31" s="99"/>
      <c r="E31" s="100"/>
      <c r="F31" s="183"/>
      <c r="G31" s="97"/>
      <c r="H31" s="136"/>
      <c r="I31" s="262"/>
      <c r="J31" s="263"/>
    </row>
    <row r="32" spans="1:10" s="3" customFormat="1">
      <c r="A32" s="96"/>
      <c r="B32" s="97"/>
      <c r="C32" s="98"/>
      <c r="D32" s="99"/>
      <c r="E32" s="100"/>
      <c r="F32" s="183"/>
      <c r="G32" s="97"/>
      <c r="H32" s="136"/>
      <c r="I32" s="262"/>
      <c r="J32" s="263"/>
    </row>
    <row r="33" spans="1:10" s="3" customFormat="1">
      <c r="A33" s="96"/>
      <c r="B33" s="97"/>
      <c r="C33" s="98"/>
      <c r="D33" s="99"/>
      <c r="E33" s="100"/>
      <c r="F33" s="183"/>
      <c r="G33" s="97"/>
      <c r="H33" s="136"/>
      <c r="I33" s="262"/>
      <c r="J33" s="263"/>
    </row>
    <row r="34" spans="1:10" s="3" customFormat="1">
      <c r="A34" s="96"/>
      <c r="B34" s="97"/>
      <c r="C34" s="98"/>
      <c r="D34" s="99"/>
      <c r="E34" s="100"/>
      <c r="F34" s="183"/>
      <c r="G34" s="97"/>
      <c r="H34" s="136"/>
      <c r="I34" s="262"/>
      <c r="J34" s="263"/>
    </row>
    <row r="35" spans="1:10" s="3" customFormat="1">
      <c r="A35" s="96"/>
      <c r="B35" s="97"/>
      <c r="C35" s="98"/>
      <c r="D35" s="99"/>
      <c r="E35" s="100"/>
      <c r="F35" s="183"/>
      <c r="G35" s="97"/>
      <c r="H35" s="136"/>
      <c r="I35" s="262"/>
      <c r="J35" s="263"/>
    </row>
    <row r="36" spans="1:10" s="3" customFormat="1">
      <c r="A36" s="96"/>
      <c r="B36" s="97"/>
      <c r="C36" s="98"/>
      <c r="D36" s="99"/>
      <c r="E36" s="100"/>
      <c r="F36" s="183"/>
      <c r="G36" s="97"/>
      <c r="H36" s="136"/>
      <c r="I36" s="262"/>
      <c r="J36" s="263"/>
    </row>
    <row r="37" spans="1:10" s="3" customFormat="1">
      <c r="A37" s="96"/>
      <c r="B37" s="97"/>
      <c r="C37" s="98"/>
      <c r="D37" s="99"/>
      <c r="E37" s="100"/>
      <c r="F37" s="183"/>
      <c r="G37" s="97"/>
      <c r="H37" s="136"/>
      <c r="I37" s="262"/>
      <c r="J37" s="263"/>
    </row>
    <row r="38" spans="1:10" s="3" customFormat="1">
      <c r="A38" s="96"/>
      <c r="B38" s="97"/>
      <c r="C38" s="98"/>
      <c r="D38" s="99"/>
      <c r="E38" s="100"/>
      <c r="F38" s="183"/>
      <c r="G38" s="97"/>
      <c r="H38" s="136"/>
      <c r="I38" s="262"/>
      <c r="J38" s="263"/>
    </row>
    <row r="39" spans="1:10" s="3" customFormat="1">
      <c r="A39" s="96"/>
      <c r="B39" s="97"/>
      <c r="C39" s="98"/>
      <c r="D39" s="99"/>
      <c r="E39" s="100"/>
      <c r="F39" s="183"/>
      <c r="G39" s="97"/>
      <c r="H39" s="136"/>
      <c r="I39" s="262"/>
      <c r="J39" s="263"/>
    </row>
    <row r="40" spans="1:10" s="3" customFormat="1">
      <c r="A40" s="96"/>
      <c r="B40" s="97"/>
      <c r="C40" s="98"/>
      <c r="D40" s="99"/>
      <c r="E40" s="100"/>
      <c r="F40" s="183"/>
      <c r="G40" s="97"/>
      <c r="H40" s="136"/>
      <c r="I40" s="262"/>
      <c r="J40" s="263"/>
    </row>
    <row r="41" spans="1:10" s="3" customFormat="1">
      <c r="A41" s="96"/>
      <c r="B41" s="97"/>
      <c r="C41" s="98"/>
      <c r="D41" s="99"/>
      <c r="E41" s="100"/>
      <c r="F41" s="183"/>
      <c r="G41" s="97"/>
      <c r="H41" s="136"/>
      <c r="I41" s="262"/>
      <c r="J41" s="263"/>
    </row>
    <row r="42" spans="1:10" s="3" customFormat="1">
      <c r="A42" s="96"/>
      <c r="B42" s="97"/>
      <c r="C42" s="98"/>
      <c r="D42" s="99"/>
      <c r="E42" s="100"/>
      <c r="F42" s="183"/>
      <c r="G42" s="97"/>
      <c r="H42" s="136"/>
      <c r="I42" s="262"/>
      <c r="J42" s="263"/>
    </row>
    <row r="43" spans="1:10" s="3" customFormat="1">
      <c r="A43" s="96"/>
      <c r="B43" s="97"/>
      <c r="C43" s="98"/>
      <c r="D43" s="99"/>
      <c r="E43" s="100"/>
      <c r="F43" s="183"/>
      <c r="G43" s="97"/>
      <c r="H43" s="136"/>
      <c r="I43" s="262"/>
      <c r="J43" s="263"/>
    </row>
    <row r="44" spans="1:10" s="3" customFormat="1">
      <c r="A44" s="96"/>
      <c r="B44" s="97"/>
      <c r="C44" s="98"/>
      <c r="D44" s="99"/>
      <c r="E44" s="100"/>
      <c r="F44" s="183"/>
      <c r="G44" s="97"/>
      <c r="H44" s="136"/>
      <c r="I44" s="262"/>
      <c r="J44" s="263"/>
    </row>
    <row r="45" spans="1:10" s="3" customFormat="1">
      <c r="A45" s="96"/>
      <c r="B45" s="97"/>
      <c r="C45" s="98"/>
      <c r="D45" s="99"/>
      <c r="E45" s="100"/>
      <c r="F45" s="183"/>
      <c r="G45" s="97"/>
      <c r="H45" s="136"/>
      <c r="I45" s="262"/>
      <c r="J45" s="263"/>
    </row>
    <row r="46" spans="1:10" s="3" customFormat="1">
      <c r="A46" s="96"/>
      <c r="B46" s="97"/>
      <c r="C46" s="98"/>
      <c r="D46" s="99"/>
      <c r="E46" s="100"/>
      <c r="F46" s="183"/>
      <c r="G46" s="97"/>
      <c r="H46" s="136"/>
      <c r="I46" s="262"/>
      <c r="J46" s="263"/>
    </row>
    <row r="47" spans="1:10" s="3" customFormat="1">
      <c r="A47" s="96"/>
      <c r="B47" s="97"/>
      <c r="C47" s="98"/>
      <c r="D47" s="99"/>
      <c r="E47" s="100"/>
      <c r="F47" s="183"/>
      <c r="G47" s="97"/>
      <c r="H47" s="136"/>
      <c r="I47" s="262"/>
      <c r="J47" s="263"/>
    </row>
    <row r="48" spans="1:10" s="3" customFormat="1">
      <c r="A48" s="96"/>
      <c r="B48" s="97"/>
      <c r="C48" s="98"/>
      <c r="D48" s="99"/>
      <c r="E48" s="100"/>
      <c r="F48" s="183"/>
      <c r="G48" s="97"/>
      <c r="H48" s="136"/>
      <c r="I48" s="262"/>
      <c r="J48" s="263"/>
    </row>
    <row r="49" spans="1:10" s="3" customFormat="1">
      <c r="A49" s="96"/>
      <c r="B49" s="97"/>
      <c r="C49" s="98"/>
      <c r="D49" s="99"/>
      <c r="E49" s="100"/>
      <c r="F49" s="183"/>
      <c r="G49" s="97"/>
      <c r="H49" s="136"/>
      <c r="I49" s="262"/>
      <c r="J49" s="263"/>
    </row>
    <row r="50" spans="1:10" s="3" customFormat="1">
      <c r="A50" s="96"/>
      <c r="B50" s="97"/>
      <c r="C50" s="98"/>
      <c r="D50" s="99"/>
      <c r="E50" s="100"/>
      <c r="F50" s="183"/>
      <c r="G50" s="97"/>
      <c r="H50" s="136"/>
      <c r="I50" s="262"/>
      <c r="J50" s="263"/>
    </row>
    <row r="51" spans="1:10" s="3" customFormat="1">
      <c r="A51" s="96"/>
      <c r="B51" s="97"/>
      <c r="C51" s="98"/>
      <c r="D51" s="99"/>
      <c r="E51" s="100"/>
      <c r="F51" s="183"/>
      <c r="G51" s="97"/>
      <c r="H51" s="136"/>
      <c r="I51" s="262"/>
      <c r="J51" s="263"/>
    </row>
    <row r="52" spans="1:10" s="3" customFormat="1">
      <c r="A52" s="96"/>
      <c r="B52" s="97"/>
      <c r="C52" s="98"/>
      <c r="D52" s="99"/>
      <c r="E52" s="100"/>
      <c r="F52" s="183"/>
      <c r="G52" s="97"/>
      <c r="H52" s="136"/>
      <c r="I52" s="262"/>
      <c r="J52" s="263"/>
    </row>
    <row r="53" spans="1:10" s="3" customFormat="1">
      <c r="A53" s="96"/>
      <c r="B53" s="97"/>
      <c r="C53" s="98"/>
      <c r="D53" s="99"/>
      <c r="E53" s="100"/>
      <c r="F53" s="183"/>
      <c r="G53" s="97"/>
      <c r="H53" s="136"/>
      <c r="I53" s="262"/>
      <c r="J53" s="263"/>
    </row>
    <row r="54" spans="1:10" s="3" customFormat="1">
      <c r="A54" s="96"/>
      <c r="B54" s="97"/>
      <c r="C54" s="98"/>
      <c r="D54" s="99"/>
      <c r="E54" s="100"/>
      <c r="F54" s="183"/>
      <c r="G54" s="97"/>
      <c r="H54" s="136"/>
      <c r="I54" s="262"/>
      <c r="J54" s="263"/>
    </row>
    <row r="55" spans="1:10" s="3" customFormat="1">
      <c r="A55" s="96"/>
      <c r="B55" s="97"/>
      <c r="C55" s="98"/>
      <c r="D55" s="99"/>
      <c r="E55" s="100"/>
      <c r="F55" s="183"/>
      <c r="G55" s="97"/>
      <c r="H55" s="136"/>
      <c r="I55" s="262"/>
      <c r="J55" s="263"/>
    </row>
    <row r="56" spans="1:10">
      <c r="A56" s="96"/>
      <c r="B56" s="97"/>
      <c r="C56" s="98"/>
      <c r="D56" s="99"/>
      <c r="E56" s="100"/>
      <c r="F56" s="183"/>
      <c r="G56" s="97"/>
      <c r="H56" s="136"/>
      <c r="I56" s="29"/>
      <c r="J56" s="30"/>
    </row>
    <row r="57" spans="1:10">
      <c r="A57" s="96"/>
      <c r="B57" s="97"/>
      <c r="C57" s="98"/>
      <c r="D57" s="99"/>
      <c r="E57" s="100"/>
      <c r="F57" s="183"/>
      <c r="G57" s="97"/>
      <c r="H57" s="136"/>
      <c r="I57" s="29"/>
      <c r="J57" s="30"/>
    </row>
    <row r="58" spans="1:10">
      <c r="A58" s="90"/>
      <c r="B58" s="101"/>
      <c r="C58" s="102"/>
      <c r="D58" s="103"/>
      <c r="E58" s="106"/>
      <c r="F58" s="184"/>
      <c r="G58" s="104"/>
      <c r="H58" s="253"/>
      <c r="I58" s="29"/>
      <c r="J58" s="30"/>
    </row>
    <row r="59" spans="1:10" ht="15.75" thickBot="1">
      <c r="A59" s="245"/>
      <c r="B59" s="246"/>
      <c r="C59" s="247"/>
      <c r="D59" s="248"/>
      <c r="E59" s="249"/>
      <c r="F59" s="250"/>
      <c r="G59" s="251"/>
      <c r="H59" s="252"/>
      <c r="I59" s="264"/>
      <c r="J59" s="38"/>
    </row>
    <row r="60" spans="1:10" ht="22.15" customHeight="1" thickBot="1">
      <c r="A60" s="56"/>
      <c r="B60" s="3"/>
      <c r="C60" s="57"/>
      <c r="D60" s="241" t="s">
        <v>2</v>
      </c>
      <c r="E60" s="242">
        <f>SUM(E4:E59)</f>
        <v>0</v>
      </c>
      <c r="F60" s="243">
        <f>SUM(F4:F59)</f>
        <v>0</v>
      </c>
      <c r="G60" s="62"/>
      <c r="H60" s="56"/>
      <c r="I60" s="56"/>
      <c r="J60" s="56"/>
    </row>
    <row r="61" spans="1:10" ht="21" hidden="1" customHeight="1" thickBot="1">
      <c r="D61" s="244" t="s">
        <v>111</v>
      </c>
      <c r="E61" s="240">
        <f>E60-F60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0000"/>
  </sheetPr>
  <dimension ref="A1:K50"/>
  <sheetViews>
    <sheetView showGridLines="0" workbookViewId="0">
      <selection activeCell="A3" sqref="A3"/>
    </sheetView>
  </sheetViews>
  <sheetFormatPr defaultRowHeight="15" outlineLevelCol="1"/>
  <cols>
    <col min="1" max="1" width="21.7109375" customWidth="1"/>
    <col min="2" max="2" width="16.28515625" customWidth="1"/>
    <col min="3" max="3" width="16.28515625" style="3" customWidth="1"/>
    <col min="4" max="4" width="13.7109375" customWidth="1"/>
    <col min="5" max="5" width="18" style="5" bestFit="1" customWidth="1"/>
    <col min="6" max="6" width="12.7109375" style="5" customWidth="1"/>
    <col min="7" max="7" width="12.7109375" style="5" customWidth="1" outlineLevel="1"/>
    <col min="8" max="8" width="39.28515625" style="3" customWidth="1"/>
    <col min="9" max="9" width="30.7109375" customWidth="1"/>
    <col min="10" max="10" width="30" hidden="1" customWidth="1"/>
    <col min="11" max="11" width="34.28515625" hidden="1" customWidth="1"/>
  </cols>
  <sheetData>
    <row r="1" spans="1:11" ht="18.75">
      <c r="A1" s="1" t="s">
        <v>24</v>
      </c>
    </row>
    <row r="2" spans="1:11" ht="16.5" thickBot="1">
      <c r="A2" s="167" t="str">
        <f>Summary!B7</f>
        <v xml:space="preserve">Disaster #: </v>
      </c>
    </row>
    <row r="3" spans="1:11" s="455" customFormat="1" ht="45.75" thickBot="1">
      <c r="A3" s="448" t="s">
        <v>1</v>
      </c>
      <c r="B3" s="449" t="s">
        <v>25</v>
      </c>
      <c r="C3" s="449" t="s">
        <v>123</v>
      </c>
      <c r="D3" s="450" t="s">
        <v>50</v>
      </c>
      <c r="E3" s="451" t="s">
        <v>51</v>
      </c>
      <c r="F3" s="452" t="s">
        <v>52</v>
      </c>
      <c r="G3" s="445" t="s">
        <v>118</v>
      </c>
      <c r="H3" s="453" t="s">
        <v>54</v>
      </c>
      <c r="I3" s="454" t="s">
        <v>26</v>
      </c>
      <c r="J3" s="431" t="s">
        <v>114</v>
      </c>
      <c r="K3" s="446" t="s">
        <v>113</v>
      </c>
    </row>
    <row r="4" spans="1:11" s="2" customFormat="1">
      <c r="A4" s="135"/>
      <c r="B4" s="97"/>
      <c r="C4" s="97"/>
      <c r="D4" s="98"/>
      <c r="E4" s="99"/>
      <c r="F4" s="138"/>
      <c r="G4" s="185"/>
      <c r="H4" s="97"/>
      <c r="I4" s="136"/>
      <c r="J4" s="262"/>
      <c r="K4" s="263"/>
    </row>
    <row r="5" spans="1:11" s="2" customFormat="1">
      <c r="A5" s="135"/>
      <c r="B5" s="97"/>
      <c r="C5" s="97"/>
      <c r="D5" s="98"/>
      <c r="E5" s="99"/>
      <c r="F5" s="138"/>
      <c r="G5" s="185"/>
      <c r="H5" s="97"/>
      <c r="I5" s="136"/>
      <c r="J5" s="262"/>
      <c r="K5" s="263"/>
    </row>
    <row r="6" spans="1:11" s="2" customFormat="1">
      <c r="A6" s="135"/>
      <c r="B6" s="97"/>
      <c r="C6" s="97"/>
      <c r="D6" s="98"/>
      <c r="E6" s="99"/>
      <c r="F6" s="138"/>
      <c r="G6" s="185"/>
      <c r="H6" s="97"/>
      <c r="I6" s="136"/>
      <c r="J6" s="262"/>
      <c r="K6" s="263"/>
    </row>
    <row r="7" spans="1:11" s="2" customFormat="1">
      <c r="A7" s="135"/>
      <c r="B7" s="97"/>
      <c r="C7" s="97"/>
      <c r="D7" s="98"/>
      <c r="E7" s="99"/>
      <c r="F7" s="138"/>
      <c r="G7" s="185"/>
      <c r="H7" s="97"/>
      <c r="I7" s="136"/>
      <c r="J7" s="262"/>
      <c r="K7" s="263"/>
    </row>
    <row r="8" spans="1:11" s="2" customFormat="1">
      <c r="A8" s="135"/>
      <c r="B8" s="97"/>
      <c r="C8" s="97"/>
      <c r="D8" s="98"/>
      <c r="E8" s="99"/>
      <c r="F8" s="138"/>
      <c r="G8" s="185"/>
      <c r="H8" s="97"/>
      <c r="I8" s="136"/>
      <c r="J8" s="262"/>
      <c r="K8" s="263"/>
    </row>
    <row r="9" spans="1:11" s="2" customFormat="1">
      <c r="A9" s="135"/>
      <c r="B9" s="97"/>
      <c r="C9" s="97"/>
      <c r="D9" s="98"/>
      <c r="E9" s="99"/>
      <c r="F9" s="138"/>
      <c r="G9" s="185"/>
      <c r="H9" s="97"/>
      <c r="I9" s="136"/>
      <c r="J9" s="262"/>
      <c r="K9" s="263"/>
    </row>
    <row r="10" spans="1:11" s="2" customFormat="1">
      <c r="A10" s="135"/>
      <c r="B10" s="97"/>
      <c r="C10" s="97"/>
      <c r="D10" s="98"/>
      <c r="E10" s="99"/>
      <c r="F10" s="138"/>
      <c r="G10" s="185"/>
      <c r="H10" s="97"/>
      <c r="I10" s="136"/>
      <c r="J10" s="262"/>
      <c r="K10" s="263"/>
    </row>
    <row r="11" spans="1:11" s="2" customFormat="1">
      <c r="A11" s="135"/>
      <c r="B11" s="97"/>
      <c r="C11" s="97"/>
      <c r="D11" s="98"/>
      <c r="E11" s="99"/>
      <c r="F11" s="138"/>
      <c r="G11" s="185"/>
      <c r="H11" s="97"/>
      <c r="I11" s="136"/>
      <c r="J11" s="262"/>
      <c r="K11" s="263"/>
    </row>
    <row r="12" spans="1:11" s="2" customFormat="1">
      <c r="A12" s="135"/>
      <c r="B12" s="97"/>
      <c r="C12" s="97"/>
      <c r="D12" s="98"/>
      <c r="E12" s="99"/>
      <c r="F12" s="138"/>
      <c r="G12" s="185"/>
      <c r="H12" s="97"/>
      <c r="I12" s="136"/>
      <c r="J12" s="262"/>
      <c r="K12" s="263"/>
    </row>
    <row r="13" spans="1:11" s="2" customFormat="1">
      <c r="A13" s="135"/>
      <c r="B13" s="97"/>
      <c r="C13" s="97"/>
      <c r="D13" s="98"/>
      <c r="E13" s="99"/>
      <c r="F13" s="138"/>
      <c r="G13" s="185"/>
      <c r="H13" s="97"/>
      <c r="I13" s="136"/>
      <c r="J13" s="262"/>
      <c r="K13" s="263"/>
    </row>
    <row r="14" spans="1:11" s="2" customFormat="1">
      <c r="A14" s="135"/>
      <c r="B14" s="97"/>
      <c r="C14" s="97"/>
      <c r="D14" s="98"/>
      <c r="E14" s="99"/>
      <c r="F14" s="138"/>
      <c r="G14" s="185"/>
      <c r="H14" s="97"/>
      <c r="I14" s="136"/>
      <c r="J14" s="262"/>
      <c r="K14" s="263"/>
    </row>
    <row r="15" spans="1:11" s="2" customFormat="1">
      <c r="A15" s="135"/>
      <c r="B15" s="97"/>
      <c r="C15" s="97"/>
      <c r="D15" s="98"/>
      <c r="E15" s="99"/>
      <c r="F15" s="138"/>
      <c r="G15" s="185"/>
      <c r="H15" s="97"/>
      <c r="I15" s="136"/>
      <c r="J15" s="262"/>
      <c r="K15" s="263"/>
    </row>
    <row r="16" spans="1:11" s="2" customFormat="1">
      <c r="A16" s="135"/>
      <c r="B16" s="97"/>
      <c r="C16" s="97"/>
      <c r="D16" s="98"/>
      <c r="E16" s="99"/>
      <c r="F16" s="138"/>
      <c r="G16" s="185"/>
      <c r="H16" s="97"/>
      <c r="I16" s="136"/>
      <c r="J16" s="262"/>
      <c r="K16" s="263"/>
    </row>
    <row r="17" spans="1:11" s="2" customFormat="1">
      <c r="A17" s="135"/>
      <c r="B17" s="97"/>
      <c r="C17" s="97"/>
      <c r="D17" s="98"/>
      <c r="E17" s="99"/>
      <c r="F17" s="138"/>
      <c r="G17" s="185"/>
      <c r="H17" s="97"/>
      <c r="I17" s="136"/>
      <c r="J17" s="262"/>
      <c r="K17" s="263"/>
    </row>
    <row r="18" spans="1:11" s="2" customFormat="1">
      <c r="A18" s="135"/>
      <c r="B18" s="97"/>
      <c r="C18" s="97"/>
      <c r="D18" s="98"/>
      <c r="E18" s="99"/>
      <c r="F18" s="138"/>
      <c r="G18" s="185"/>
      <c r="H18" s="97"/>
      <c r="I18" s="136"/>
      <c r="J18" s="262"/>
      <c r="K18" s="263"/>
    </row>
    <row r="19" spans="1:11" s="2" customFormat="1">
      <c r="A19" s="135"/>
      <c r="B19" s="97"/>
      <c r="C19" s="97"/>
      <c r="D19" s="98"/>
      <c r="E19" s="99"/>
      <c r="F19" s="138"/>
      <c r="G19" s="185"/>
      <c r="H19" s="97"/>
      <c r="I19" s="136"/>
      <c r="J19" s="262"/>
      <c r="K19" s="263"/>
    </row>
    <row r="20" spans="1:11" s="2" customFormat="1">
      <c r="A20" s="135"/>
      <c r="B20" s="97"/>
      <c r="C20" s="97"/>
      <c r="D20" s="98"/>
      <c r="E20" s="99"/>
      <c r="F20" s="138"/>
      <c r="G20" s="185"/>
      <c r="H20" s="97"/>
      <c r="I20" s="136"/>
      <c r="J20" s="262"/>
      <c r="K20" s="263"/>
    </row>
    <row r="21" spans="1:11" s="2" customFormat="1">
      <c r="A21" s="135"/>
      <c r="B21" s="97"/>
      <c r="C21" s="97"/>
      <c r="D21" s="98"/>
      <c r="E21" s="99"/>
      <c r="F21" s="138"/>
      <c r="G21" s="185"/>
      <c r="H21" s="97"/>
      <c r="I21" s="136"/>
      <c r="J21" s="262"/>
      <c r="K21" s="263"/>
    </row>
    <row r="22" spans="1:11" s="2" customFormat="1">
      <c r="A22" s="135"/>
      <c r="B22" s="97"/>
      <c r="C22" s="97"/>
      <c r="D22" s="98"/>
      <c r="E22" s="99"/>
      <c r="F22" s="138"/>
      <c r="G22" s="185"/>
      <c r="H22" s="97"/>
      <c r="I22" s="136"/>
      <c r="J22" s="262"/>
      <c r="K22" s="263"/>
    </row>
    <row r="23" spans="1:11" s="2" customFormat="1">
      <c r="A23" s="135"/>
      <c r="B23" s="97"/>
      <c r="C23" s="97"/>
      <c r="D23" s="98"/>
      <c r="E23" s="99"/>
      <c r="F23" s="138"/>
      <c r="G23" s="185"/>
      <c r="H23" s="97"/>
      <c r="I23" s="136"/>
      <c r="J23" s="262"/>
      <c r="K23" s="263"/>
    </row>
    <row r="24" spans="1:11" s="2" customFormat="1">
      <c r="A24" s="135"/>
      <c r="B24" s="97"/>
      <c r="C24" s="97"/>
      <c r="D24" s="98"/>
      <c r="E24" s="99"/>
      <c r="F24" s="138"/>
      <c r="G24" s="185"/>
      <c r="H24" s="97"/>
      <c r="I24" s="136"/>
      <c r="J24" s="262"/>
      <c r="K24" s="263"/>
    </row>
    <row r="25" spans="1:11" s="2" customFormat="1">
      <c r="A25" s="135"/>
      <c r="B25" s="97"/>
      <c r="C25" s="97"/>
      <c r="D25" s="98"/>
      <c r="E25" s="99"/>
      <c r="F25" s="138"/>
      <c r="G25" s="185"/>
      <c r="H25" s="97"/>
      <c r="I25" s="136"/>
      <c r="J25" s="262"/>
      <c r="K25" s="263"/>
    </row>
    <row r="26" spans="1:11" s="2" customFormat="1">
      <c r="A26" s="135"/>
      <c r="B26" s="97"/>
      <c r="C26" s="97"/>
      <c r="D26" s="98"/>
      <c r="E26" s="99"/>
      <c r="F26" s="138"/>
      <c r="G26" s="185"/>
      <c r="H26" s="97"/>
      <c r="I26" s="136"/>
      <c r="J26" s="262"/>
      <c r="K26" s="263"/>
    </row>
    <row r="27" spans="1:11" s="2" customFormat="1">
      <c r="A27" s="135"/>
      <c r="B27" s="97"/>
      <c r="C27" s="97"/>
      <c r="D27" s="98"/>
      <c r="E27" s="99"/>
      <c r="F27" s="138"/>
      <c r="G27" s="185"/>
      <c r="H27" s="97"/>
      <c r="I27" s="136"/>
      <c r="J27" s="262"/>
      <c r="K27" s="263"/>
    </row>
    <row r="28" spans="1:11" s="2" customFormat="1">
      <c r="A28" s="135"/>
      <c r="B28" s="97"/>
      <c r="C28" s="97"/>
      <c r="D28" s="98"/>
      <c r="E28" s="99"/>
      <c r="F28" s="138"/>
      <c r="G28" s="185"/>
      <c r="H28" s="97"/>
      <c r="I28" s="136"/>
      <c r="J28" s="262"/>
      <c r="K28" s="263"/>
    </row>
    <row r="29" spans="1:11" s="2" customFormat="1">
      <c r="A29" s="135"/>
      <c r="B29" s="97"/>
      <c r="C29" s="97"/>
      <c r="D29" s="98"/>
      <c r="E29" s="99"/>
      <c r="F29" s="138"/>
      <c r="G29" s="185"/>
      <c r="H29" s="97"/>
      <c r="I29" s="136"/>
      <c r="J29" s="262"/>
      <c r="K29" s="263"/>
    </row>
    <row r="30" spans="1:11" s="2" customFormat="1">
      <c r="A30" s="135"/>
      <c r="B30" s="97"/>
      <c r="C30" s="97"/>
      <c r="D30" s="98"/>
      <c r="E30" s="99"/>
      <c r="F30" s="138"/>
      <c r="G30" s="185"/>
      <c r="H30" s="97"/>
      <c r="I30" s="136"/>
      <c r="J30" s="262"/>
      <c r="K30" s="263"/>
    </row>
    <row r="31" spans="1:11" s="2" customFormat="1">
      <c r="A31" s="135"/>
      <c r="B31" s="97"/>
      <c r="C31" s="97"/>
      <c r="D31" s="98"/>
      <c r="E31" s="99"/>
      <c r="F31" s="138"/>
      <c r="G31" s="185"/>
      <c r="H31" s="97"/>
      <c r="I31" s="136"/>
      <c r="J31" s="262"/>
      <c r="K31" s="263"/>
    </row>
    <row r="32" spans="1:11" s="2" customFormat="1">
      <c r="A32" s="135"/>
      <c r="B32" s="97"/>
      <c r="C32" s="97"/>
      <c r="D32" s="98"/>
      <c r="E32" s="99"/>
      <c r="F32" s="138"/>
      <c r="G32" s="185"/>
      <c r="H32" s="97"/>
      <c r="I32" s="136"/>
      <c r="J32" s="262"/>
      <c r="K32" s="263"/>
    </row>
    <row r="33" spans="1:11" s="2" customFormat="1">
      <c r="A33" s="135"/>
      <c r="B33" s="97"/>
      <c r="C33" s="97"/>
      <c r="D33" s="98"/>
      <c r="E33" s="99"/>
      <c r="F33" s="138"/>
      <c r="G33" s="185"/>
      <c r="H33" s="97"/>
      <c r="I33" s="136"/>
      <c r="J33" s="262"/>
      <c r="K33" s="263"/>
    </row>
    <row r="34" spans="1:11" s="2" customFormat="1">
      <c r="A34" s="135"/>
      <c r="B34" s="97"/>
      <c r="C34" s="97"/>
      <c r="D34" s="98"/>
      <c r="E34" s="99"/>
      <c r="F34" s="138"/>
      <c r="G34" s="185"/>
      <c r="H34" s="97"/>
      <c r="I34" s="136"/>
      <c r="J34" s="262"/>
      <c r="K34" s="263"/>
    </row>
    <row r="35" spans="1:11" s="2" customFormat="1">
      <c r="A35" s="135"/>
      <c r="B35" s="97"/>
      <c r="C35" s="97"/>
      <c r="D35" s="98"/>
      <c r="E35" s="99"/>
      <c r="F35" s="138"/>
      <c r="G35" s="185"/>
      <c r="H35" s="97"/>
      <c r="I35" s="136"/>
      <c r="J35" s="262"/>
      <c r="K35" s="263"/>
    </row>
    <row r="36" spans="1:11" s="2" customFormat="1">
      <c r="A36" s="135"/>
      <c r="B36" s="97"/>
      <c r="C36" s="97"/>
      <c r="D36" s="98"/>
      <c r="E36" s="99"/>
      <c r="F36" s="138"/>
      <c r="G36" s="185"/>
      <c r="H36" s="97"/>
      <c r="I36" s="136"/>
      <c r="J36" s="262"/>
      <c r="K36" s="263"/>
    </row>
    <row r="37" spans="1:11" s="2" customFormat="1">
      <c r="A37" s="135"/>
      <c r="B37" s="97"/>
      <c r="C37" s="97"/>
      <c r="D37" s="98"/>
      <c r="E37" s="99"/>
      <c r="F37" s="138"/>
      <c r="G37" s="185"/>
      <c r="H37" s="97"/>
      <c r="I37" s="136"/>
      <c r="J37" s="262"/>
      <c r="K37" s="263"/>
    </row>
    <row r="38" spans="1:11" s="2" customFormat="1">
      <c r="A38" s="135"/>
      <c r="B38" s="97"/>
      <c r="C38" s="97"/>
      <c r="D38" s="98"/>
      <c r="E38" s="99"/>
      <c r="F38" s="138"/>
      <c r="G38" s="185"/>
      <c r="H38" s="97"/>
      <c r="I38" s="136"/>
      <c r="J38" s="262"/>
      <c r="K38" s="263"/>
    </row>
    <row r="39" spans="1:11" s="2" customFormat="1">
      <c r="A39" s="135"/>
      <c r="B39" s="97"/>
      <c r="C39" s="97"/>
      <c r="D39" s="98"/>
      <c r="E39" s="99"/>
      <c r="F39" s="138"/>
      <c r="G39" s="185"/>
      <c r="H39" s="97"/>
      <c r="I39" s="136"/>
      <c r="J39" s="262"/>
      <c r="K39" s="263"/>
    </row>
    <row r="40" spans="1:11" s="2" customFormat="1">
      <c r="A40" s="135"/>
      <c r="B40" s="97"/>
      <c r="C40" s="97"/>
      <c r="D40" s="98"/>
      <c r="E40" s="99"/>
      <c r="F40" s="138"/>
      <c r="G40" s="185"/>
      <c r="H40" s="97"/>
      <c r="I40" s="136"/>
      <c r="J40" s="262"/>
      <c r="K40" s="263"/>
    </row>
    <row r="41" spans="1:11" s="2" customFormat="1">
      <c r="A41" s="135"/>
      <c r="B41" s="97"/>
      <c r="C41" s="97"/>
      <c r="D41" s="98"/>
      <c r="E41" s="99"/>
      <c r="F41" s="138"/>
      <c r="G41" s="185"/>
      <c r="H41" s="97"/>
      <c r="I41" s="136"/>
      <c r="J41" s="262"/>
      <c r="K41" s="263"/>
    </row>
    <row r="42" spans="1:11" s="2" customFormat="1">
      <c r="A42" s="135"/>
      <c r="B42" s="97"/>
      <c r="C42" s="97"/>
      <c r="D42" s="98"/>
      <c r="E42" s="99"/>
      <c r="F42" s="138"/>
      <c r="G42" s="185"/>
      <c r="H42" s="97"/>
      <c r="I42" s="136"/>
      <c r="J42" s="262"/>
      <c r="K42" s="263"/>
    </row>
    <row r="43" spans="1:11" s="2" customFormat="1">
      <c r="A43" s="135"/>
      <c r="B43" s="97"/>
      <c r="C43" s="97"/>
      <c r="D43" s="98"/>
      <c r="E43" s="99"/>
      <c r="F43" s="138"/>
      <c r="G43" s="185"/>
      <c r="H43" s="97"/>
      <c r="I43" s="136"/>
      <c r="J43" s="262"/>
      <c r="K43" s="263"/>
    </row>
    <row r="44" spans="1:11" s="2" customFormat="1">
      <c r="A44" s="135"/>
      <c r="B44" s="97"/>
      <c r="C44" s="97"/>
      <c r="D44" s="98"/>
      <c r="E44" s="99"/>
      <c r="F44" s="138"/>
      <c r="G44" s="185"/>
      <c r="H44" s="97"/>
      <c r="I44" s="136"/>
      <c r="J44" s="262"/>
      <c r="K44" s="263"/>
    </row>
    <row r="45" spans="1:11" s="2" customFormat="1">
      <c r="A45" s="135"/>
      <c r="B45" s="97"/>
      <c r="C45" s="97"/>
      <c r="D45" s="98"/>
      <c r="E45" s="99"/>
      <c r="F45" s="138"/>
      <c r="G45" s="185"/>
      <c r="H45" s="97"/>
      <c r="I45" s="136"/>
      <c r="J45" s="29"/>
      <c r="K45" s="30"/>
    </row>
    <row r="46" spans="1:11" s="2" customFormat="1">
      <c r="A46" s="135"/>
      <c r="B46" s="97"/>
      <c r="C46" s="97"/>
      <c r="D46" s="98"/>
      <c r="E46" s="99"/>
      <c r="F46" s="138"/>
      <c r="G46" s="185"/>
      <c r="H46" s="97"/>
      <c r="I46" s="136"/>
      <c r="J46" s="29"/>
      <c r="K46" s="30"/>
    </row>
    <row r="47" spans="1:11">
      <c r="A47" s="137"/>
      <c r="B47" s="90"/>
      <c r="C47" s="90"/>
      <c r="D47" s="90"/>
      <c r="E47" s="90"/>
      <c r="F47" s="139"/>
      <c r="G47" s="186"/>
      <c r="H47" s="104"/>
      <c r="I47" s="170"/>
      <c r="J47" s="29"/>
      <c r="K47" s="30"/>
    </row>
    <row r="48" spans="1:11" ht="15" customHeight="1" thickBot="1">
      <c r="A48" s="143"/>
      <c r="B48" s="144"/>
      <c r="C48" s="144"/>
      <c r="D48" s="144"/>
      <c r="E48" s="144"/>
      <c r="F48" s="171"/>
      <c r="G48" s="187"/>
      <c r="H48" s="172"/>
      <c r="I48" s="173"/>
      <c r="J48" s="31"/>
      <c r="K48" s="55"/>
    </row>
    <row r="49" spans="1:9" ht="19.5" thickBot="1">
      <c r="A49" s="20"/>
      <c r="D49" s="168"/>
      <c r="E49" s="258" t="s">
        <v>2</v>
      </c>
      <c r="F49" s="256">
        <f>SUM(F4:F48)</f>
        <v>0</v>
      </c>
      <c r="G49" s="257">
        <f>SUM(G4:G48)</f>
        <v>0</v>
      </c>
      <c r="H49" s="169"/>
      <c r="I49" s="20"/>
    </row>
    <row r="50" spans="1:9" ht="19.5" hidden="1" thickBot="1">
      <c r="E50" s="254" t="s">
        <v>111</v>
      </c>
      <c r="F50" s="255">
        <f>F49-G49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
  <sheetViews>
    <sheetView workbookViewId="0">
      <selection sqref="A1:F3"/>
    </sheetView>
  </sheetViews>
  <sheetFormatPr defaultRowHeight="15"/>
  <cols>
    <col min="1" max="1" width="59.28515625" bestFit="1" customWidth="1"/>
    <col min="2" max="2" width="23.28515625" style="3" customWidth="1"/>
    <col min="3" max="3" width="36.7109375" customWidth="1"/>
    <col min="4" max="4" width="14" bestFit="1" customWidth="1"/>
    <col min="5" max="5" width="12.28515625" bestFit="1" customWidth="1"/>
    <col min="6" max="6" width="10.7109375" bestFit="1" customWidth="1"/>
  </cols>
  <sheetData>
    <row r="1" spans="1:6" ht="18.75">
      <c r="A1" s="717" t="s">
        <v>35</v>
      </c>
      <c r="B1" s="717"/>
      <c r="C1" s="717"/>
      <c r="D1" s="717"/>
      <c r="E1" s="717"/>
      <c r="F1" s="717"/>
    </row>
    <row r="2" spans="1:6" ht="15.75" thickBot="1"/>
    <row r="3" spans="1:6">
      <c r="A3" s="710" t="s">
        <v>38</v>
      </c>
      <c r="B3" s="711"/>
      <c r="C3" s="711"/>
      <c r="D3" s="711"/>
      <c r="E3" s="711"/>
      <c r="F3" s="712"/>
    </row>
    <row r="4" spans="1:6">
      <c r="A4" s="69" t="s">
        <v>49</v>
      </c>
      <c r="B4" s="25" t="s">
        <v>36</v>
      </c>
      <c r="C4" s="25" t="s">
        <v>58</v>
      </c>
      <c r="D4" s="25" t="s">
        <v>37</v>
      </c>
      <c r="E4" s="25" t="s">
        <v>15</v>
      </c>
      <c r="F4" s="28" t="s">
        <v>7</v>
      </c>
    </row>
    <row r="5" spans="1:6">
      <c r="A5" s="70"/>
      <c r="B5" s="68"/>
      <c r="C5" s="4"/>
      <c r="D5" s="50"/>
      <c r="E5" s="11"/>
      <c r="F5" s="51"/>
    </row>
    <row r="6" spans="1:6">
      <c r="A6" s="70"/>
      <c r="B6" s="68"/>
      <c r="C6" s="4"/>
      <c r="D6" s="50"/>
      <c r="E6" s="11"/>
      <c r="F6" s="51"/>
    </row>
    <row r="7" spans="1:6" s="3" customFormat="1">
      <c r="A7" s="70"/>
      <c r="B7" s="68"/>
      <c r="C7" s="4"/>
      <c r="D7" s="50"/>
      <c r="E7" s="11"/>
      <c r="F7" s="51"/>
    </row>
    <row r="8" spans="1:6">
      <c r="A8" s="70"/>
      <c r="B8" s="68"/>
      <c r="C8" s="4"/>
      <c r="D8" s="50"/>
      <c r="E8" s="11"/>
      <c r="F8" s="51"/>
    </row>
    <row r="9" spans="1:6">
      <c r="A9" s="70"/>
      <c r="B9" s="68"/>
      <c r="C9" s="4"/>
      <c r="D9" s="50"/>
      <c r="E9" s="11"/>
      <c r="F9" s="51"/>
    </row>
    <row r="10" spans="1:6" hidden="1">
      <c r="A10" s="29"/>
      <c r="B10" s="58"/>
      <c r="C10" s="4"/>
      <c r="D10" s="50"/>
      <c r="E10" s="11"/>
      <c r="F10" s="51">
        <f t="shared" ref="F10:F14" si="0">D10*E10</f>
        <v>0</v>
      </c>
    </row>
    <row r="11" spans="1:6" hidden="1">
      <c r="A11" s="29"/>
      <c r="B11" s="58"/>
      <c r="C11" s="4"/>
      <c r="D11" s="50"/>
      <c r="E11" s="11"/>
      <c r="F11" s="51">
        <f t="shared" si="0"/>
        <v>0</v>
      </c>
    </row>
    <row r="12" spans="1:6" hidden="1">
      <c r="A12" s="29"/>
      <c r="B12" s="58"/>
      <c r="C12" s="4"/>
      <c r="D12" s="50"/>
      <c r="E12" s="11"/>
      <c r="F12" s="51">
        <f t="shared" si="0"/>
        <v>0</v>
      </c>
    </row>
    <row r="13" spans="1:6" hidden="1">
      <c r="A13" s="29"/>
      <c r="B13" s="58"/>
      <c r="C13" s="4"/>
      <c r="D13" s="50"/>
      <c r="E13" s="11"/>
      <c r="F13" s="51">
        <f t="shared" si="0"/>
        <v>0</v>
      </c>
    </row>
    <row r="14" spans="1:6" hidden="1">
      <c r="A14" s="29"/>
      <c r="B14" s="58"/>
      <c r="C14" s="4"/>
      <c r="D14" s="50"/>
      <c r="E14" s="11"/>
      <c r="F14" s="51">
        <f t="shared" si="0"/>
        <v>0</v>
      </c>
    </row>
    <row r="15" spans="1:6" s="3" customFormat="1" hidden="1">
      <c r="A15" s="29"/>
      <c r="B15" s="58"/>
      <c r="C15" s="4"/>
      <c r="D15" s="53"/>
      <c r="E15" s="12"/>
      <c r="F15" s="54"/>
    </row>
    <row r="16" spans="1:6" s="3" customFormat="1" hidden="1">
      <c r="A16" s="29"/>
      <c r="B16" s="58"/>
      <c r="C16" s="4"/>
      <c r="D16" s="53"/>
      <c r="E16" s="12"/>
      <c r="F16" s="54"/>
    </row>
    <row r="17" spans="1:6" s="3" customFormat="1" hidden="1">
      <c r="A17" s="29"/>
      <c r="B17" s="58"/>
      <c r="C17" s="4"/>
      <c r="D17" s="53"/>
      <c r="E17" s="12"/>
      <c r="F17" s="54"/>
    </row>
    <row r="18" spans="1:6" s="3" customFormat="1" hidden="1">
      <c r="A18" s="29"/>
      <c r="B18" s="58"/>
      <c r="C18" s="4"/>
      <c r="D18" s="53"/>
      <c r="E18" s="12"/>
      <c r="F18" s="54"/>
    </row>
    <row r="19" spans="1:6" s="3" customFormat="1" hidden="1">
      <c r="A19" s="29"/>
      <c r="B19" s="58"/>
      <c r="C19" s="4"/>
      <c r="D19" s="53"/>
      <c r="E19" s="12"/>
      <c r="F19" s="54"/>
    </row>
    <row r="20" spans="1:6" ht="15.75" thickBot="1">
      <c r="A20" s="29"/>
      <c r="B20" s="58"/>
      <c r="C20" s="4"/>
      <c r="D20" s="10"/>
      <c r="E20" s="10"/>
      <c r="F20" s="38"/>
    </row>
    <row r="21" spans="1:6" ht="15.75" thickBot="1">
      <c r="A21" s="42"/>
      <c r="B21" s="42"/>
      <c r="C21" s="42"/>
      <c r="D21" s="36"/>
      <c r="E21" s="37" t="s">
        <v>40</v>
      </c>
      <c r="F21" s="39">
        <f>SUM(F5:F20)</f>
        <v>0</v>
      </c>
    </row>
    <row r="22" spans="1:6" s="3" customFormat="1" ht="15.75" thickBot="1">
      <c r="A22" s="43"/>
      <c r="B22" s="45"/>
      <c r="C22" s="45"/>
      <c r="D22" s="45"/>
      <c r="E22" s="46"/>
      <c r="F22" s="47"/>
    </row>
    <row r="23" spans="1:6" hidden="1">
      <c r="A23" s="713" t="s">
        <v>39</v>
      </c>
      <c r="B23" s="714"/>
      <c r="C23" s="715"/>
      <c r="D23" s="715"/>
      <c r="E23" s="715"/>
      <c r="F23" s="716"/>
    </row>
    <row r="24" spans="1:6" hidden="1">
      <c r="A24" s="27" t="s">
        <v>32</v>
      </c>
      <c r="B24" s="25" t="s">
        <v>5</v>
      </c>
      <c r="C24" s="25" t="s">
        <v>58</v>
      </c>
      <c r="D24" s="25" t="s">
        <v>41</v>
      </c>
      <c r="E24" s="25" t="s">
        <v>6</v>
      </c>
      <c r="F24" s="33" t="s">
        <v>7</v>
      </c>
    </row>
    <row r="25" spans="1:6" hidden="1">
      <c r="A25" s="29"/>
      <c r="B25" s="26"/>
      <c r="C25" s="58"/>
      <c r="D25" s="50"/>
      <c r="E25" s="11"/>
      <c r="F25" s="51">
        <f>D25*E25</f>
        <v>0</v>
      </c>
    </row>
    <row r="26" spans="1:6" hidden="1">
      <c r="A26" s="29"/>
      <c r="B26" s="26"/>
      <c r="C26" s="58"/>
      <c r="D26" s="50"/>
      <c r="E26" s="11"/>
      <c r="F26" s="51">
        <f t="shared" ref="F26:F29" si="1">D26*E26</f>
        <v>0</v>
      </c>
    </row>
    <row r="27" spans="1:6" hidden="1">
      <c r="A27" s="29"/>
      <c r="B27" s="26"/>
      <c r="C27" s="58"/>
      <c r="D27" s="50"/>
      <c r="E27" s="11"/>
      <c r="F27" s="51">
        <f t="shared" si="1"/>
        <v>0</v>
      </c>
    </row>
    <row r="28" spans="1:6" hidden="1">
      <c r="A28" s="29"/>
      <c r="B28" s="26"/>
      <c r="C28" s="58"/>
      <c r="D28" s="50"/>
      <c r="E28" s="11"/>
      <c r="F28" s="51">
        <f t="shared" si="1"/>
        <v>0</v>
      </c>
    </row>
    <row r="29" spans="1:6" hidden="1">
      <c r="A29" s="29"/>
      <c r="B29" s="26"/>
      <c r="C29" s="58"/>
      <c r="D29" s="50"/>
      <c r="E29" s="11"/>
      <c r="F29" s="51">
        <f t="shared" si="1"/>
        <v>0</v>
      </c>
    </row>
    <row r="30" spans="1:6" ht="15.75" hidden="1" thickBot="1">
      <c r="A30" s="29"/>
      <c r="B30" s="26"/>
      <c r="C30" s="58"/>
      <c r="D30" s="10"/>
      <c r="E30" s="10"/>
      <c r="F30" s="38"/>
    </row>
    <row r="31" spans="1:6" ht="15.75" hidden="1" thickBot="1">
      <c r="A31" s="42"/>
      <c r="B31" s="42"/>
      <c r="C31" s="23"/>
      <c r="D31" s="36"/>
      <c r="E31" s="37" t="s">
        <v>42</v>
      </c>
      <c r="F31" s="39">
        <f>SUM(F25:F30)</f>
        <v>0</v>
      </c>
    </row>
    <row r="32" spans="1:6" s="3" customFormat="1" ht="15.75" hidden="1" thickBot="1">
      <c r="A32" s="43"/>
      <c r="B32" s="45"/>
      <c r="C32" s="44"/>
      <c r="D32" s="45"/>
      <c r="E32" s="46"/>
      <c r="F32" s="47"/>
    </row>
    <row r="33" spans="1:6" hidden="1">
      <c r="A33" s="713" t="s">
        <v>43</v>
      </c>
      <c r="B33" s="714"/>
      <c r="C33" s="715"/>
      <c r="D33" s="715"/>
      <c r="E33" s="715"/>
      <c r="F33" s="716"/>
    </row>
    <row r="34" spans="1:6" hidden="1">
      <c r="A34" s="27" t="s">
        <v>32</v>
      </c>
      <c r="B34" s="64"/>
      <c r="C34" s="24" t="s">
        <v>44</v>
      </c>
      <c r="D34" s="25" t="s">
        <v>45</v>
      </c>
      <c r="E34" s="24"/>
      <c r="F34" s="33" t="s">
        <v>7</v>
      </c>
    </row>
    <row r="35" spans="1:6" hidden="1">
      <c r="A35" s="29"/>
      <c r="B35" s="58"/>
      <c r="C35" s="4"/>
      <c r="D35" s="52"/>
      <c r="E35" s="4"/>
      <c r="F35" s="51">
        <v>0</v>
      </c>
    </row>
    <row r="36" spans="1:6" ht="15.75" hidden="1" thickBot="1">
      <c r="A36" s="29"/>
      <c r="B36" s="58"/>
      <c r="C36" s="4"/>
      <c r="D36" s="10"/>
      <c r="E36" s="10"/>
      <c r="F36" s="35"/>
    </row>
    <row r="37" spans="1:6" ht="15.75" hidden="1" thickBot="1">
      <c r="A37" s="48"/>
      <c r="B37" s="42"/>
      <c r="C37" s="42"/>
      <c r="D37" s="36"/>
      <c r="E37" s="37" t="s">
        <v>46</v>
      </c>
      <c r="F37" s="13">
        <f>SUM(F35:F36)</f>
        <v>0</v>
      </c>
    </row>
    <row r="38" spans="1:6" ht="15.75" hidden="1" thickBot="1">
      <c r="A38" s="43"/>
      <c r="B38" s="45"/>
      <c r="C38" s="45"/>
      <c r="D38" s="45"/>
      <c r="E38" s="45"/>
      <c r="F38" s="49"/>
    </row>
    <row r="39" spans="1:6" ht="15.75" thickBot="1"/>
    <row r="40" spans="1:6" ht="19.5" thickBot="1">
      <c r="C40" s="17"/>
      <c r="D40" s="15"/>
      <c r="E40" s="18" t="s">
        <v>47</v>
      </c>
      <c r="F40" s="19">
        <f>SUM(F37,F31,F21)</f>
        <v>0</v>
      </c>
    </row>
  </sheetData>
  <mergeCells count="4">
    <mergeCell ref="A3:F3"/>
    <mergeCell ref="A23:F23"/>
    <mergeCell ref="A1:F1"/>
    <mergeCell ref="A33:F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9C50739B35440B1462E376D6FFB29" ma:contentTypeVersion="13" ma:contentTypeDescription="Create a new document." ma:contentTypeScope="" ma:versionID="2183bb175b044198788992c3228106f1">
  <xsd:schema xmlns:xsd="http://www.w3.org/2001/XMLSchema" xmlns:xs="http://www.w3.org/2001/XMLSchema" xmlns:p="http://schemas.microsoft.com/office/2006/metadata/properties" xmlns:ns3="3cf2e8df-89a6-48ff-b2d6-17776ee1a23f" xmlns:ns4="316c0150-f9f3-439a-babf-0d213415e214" targetNamespace="http://schemas.microsoft.com/office/2006/metadata/properties" ma:root="true" ma:fieldsID="e962e70ceae1fe4e910e03c6ec7c7c85" ns3:_="" ns4:_="">
    <xsd:import namespace="3cf2e8df-89a6-48ff-b2d6-17776ee1a23f"/>
    <xsd:import namespace="316c0150-f9f3-439a-babf-0d213415e21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2e8df-89a6-48ff-b2d6-17776ee1a2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6c0150-f9f3-439a-babf-0d213415e2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9CA250-D18E-4C07-839F-5EE10D855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2e8df-89a6-48ff-b2d6-17776ee1a23f"/>
    <ds:schemaRef ds:uri="316c0150-f9f3-439a-babf-0d213415e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A60504-9A2A-46A0-9249-22FD09523DB0}">
  <ds:schemaRefs>
    <ds:schemaRef ds:uri="http://schemas.microsoft.com/sharepoint/v3/contenttype/forms"/>
  </ds:schemaRefs>
</ds:datastoreItem>
</file>

<file path=customXml/itemProps3.xml><?xml version="1.0" encoding="utf-8"?>
<ds:datastoreItem xmlns:ds="http://schemas.openxmlformats.org/officeDocument/2006/customXml" ds:itemID="{D8FD1F67-9E1F-4002-9713-4C5353A0A1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Narratives</vt:lpstr>
      <vt:lpstr>Fringe</vt:lpstr>
      <vt:lpstr>FA LABOR</vt:lpstr>
      <vt:lpstr>FA Equipment</vt:lpstr>
      <vt:lpstr>Supplies-Materials</vt:lpstr>
      <vt:lpstr>Rental Equipment</vt:lpstr>
      <vt:lpstr>Contractor Services</vt:lpstr>
      <vt:lpstr>DAC</vt:lpstr>
      <vt:lpstr>Applicant  Estimates</vt:lpstr>
      <vt:lpstr>Cost Codes 2021</vt:lpstr>
      <vt:lpstr>Drop Down List</vt:lpstr>
      <vt:lpstr>FEMA Validation</vt:lpstr>
      <vt:lpstr>FEMA Estimate</vt:lpstr>
    </vt:vector>
  </TitlesOfParts>
  <Company>DHS/FEMA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Rempe, Michael</dc:creator>
  <cp:lastModifiedBy>Morgan, Harley</cp:lastModifiedBy>
  <cp:lastPrinted>2017-10-02T13:49:27Z</cp:lastPrinted>
  <dcterms:created xsi:type="dcterms:W3CDTF">2016-04-26T12:19:01Z</dcterms:created>
  <dcterms:modified xsi:type="dcterms:W3CDTF">2023-05-18T18:06:13Z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0x010100FDF9C50739B35440B1462E376D6FFB29</vt:lpwstr>
  </property>
</Properties>
</file>