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 - Recovery Division\2. Public Assistance\7. PA-PDA matrixes for New England\FY-2025\"/>
    </mc:Choice>
  </mc:AlternateContent>
  <xr:revisionPtr revIDLastSave="0" documentId="13_ncr:1_{35454EBC-0ED6-4C0D-934A-CD2508A0C4D1}" xr6:coauthVersionLast="47" xr6:coauthVersionMax="47" xr10:uidLastSave="{00000000-0000-0000-0000-000000000000}"/>
  <bookViews>
    <workbookView xWindow="-108" yWindow="-108" windowWidth="23256" windowHeight="12456" tabRatio="936" xr2:uid="{00000000-000D-0000-FFFF-FFFF00000000}"/>
  </bookViews>
  <sheets>
    <sheet name="TOTALS" sheetId="1" r:id="rId1"/>
    <sheet name="Androscoggin" sheetId="2" r:id="rId2"/>
    <sheet name="Aroostook" sheetId="3" r:id="rId3"/>
    <sheet name="Cumberland" sheetId="4" r:id="rId4"/>
    <sheet name="Franklin" sheetId="5" r:id="rId5"/>
    <sheet name="Hancock" sheetId="6" r:id="rId6"/>
    <sheet name="Kennebec" sheetId="7" r:id="rId7"/>
    <sheet name="Knox" sheetId="8" r:id="rId8"/>
    <sheet name="Lincoln" sheetId="9" r:id="rId9"/>
    <sheet name="Oxford" sheetId="10" r:id="rId10"/>
    <sheet name="Penobscot" sheetId="11" r:id="rId11"/>
    <sheet name="Piscataquis" sheetId="12" r:id="rId12"/>
    <sheet name="Sagadahoc" sheetId="13" r:id="rId13"/>
    <sheet name="Somerset" sheetId="14" r:id="rId14"/>
    <sheet name="Waldo" sheetId="15" r:id="rId15"/>
    <sheet name="Washington" sheetId="16" r:id="rId16"/>
    <sheet name="York" sheetId="17" r:id="rId17"/>
  </sheets>
  <definedNames>
    <definedName name="County">TOTALS!$B$5</definedName>
    <definedName name="_xlnm.Print_Area" localSheetId="1">Androscoggin!$A$1:$M$32</definedName>
    <definedName name="_xlnm.Print_Area" localSheetId="2">Aroostook!$A$1:$M$95</definedName>
    <definedName name="_xlnm.Print_Area" localSheetId="3">Cumberland!$A$1:$M$40</definedName>
    <definedName name="_xlnm.Print_Area" localSheetId="4">Franklin!$A$1:$M$38</definedName>
    <definedName name="_xlnm.Print_Area" localSheetId="5">Hancock!$A$1:$M$58</definedName>
    <definedName name="_xlnm.Print_Area" localSheetId="6">Kennebec!$A$1:$M$48</definedName>
    <definedName name="_xlnm.Print_Area" localSheetId="7">Knox!$A$1:$M$32</definedName>
    <definedName name="_xlnm.Print_Area" localSheetId="8">Lincoln!$A$1:$M$33</definedName>
    <definedName name="_xlnm.Print_Area" localSheetId="9">Oxford!$A$1:$M$56</definedName>
    <definedName name="_xlnm.Print_Area" localSheetId="10">Penobscot!$A$1:$M$89</definedName>
    <definedName name="_xlnm.Print_Area" localSheetId="11">Piscataquis!$A$1:$M$35</definedName>
    <definedName name="_xlnm.Print_Area" localSheetId="12">Sagadahoc!$A$1:$M$23</definedName>
    <definedName name="_xlnm.Print_Area" localSheetId="13">Somerset!$A$1:$M$54</definedName>
    <definedName name="_xlnm.Print_Area" localSheetId="0">TOTALS!$A$1:$O$41</definedName>
    <definedName name="_xlnm.Print_Area" localSheetId="14">Waldo!$A$1:$M$44</definedName>
    <definedName name="_xlnm.Print_Area" localSheetId="15">Washington!$A$1:$L$65</definedName>
    <definedName name="_xlnm.Print_Area" localSheetId="16">York!$A$1:$M$47</definedName>
    <definedName name="_xlnm.Print_Area">Lincoln!$A$1:$L$32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2" l="1"/>
  <c r="J10" i="16"/>
  <c r="L10" i="16" s="1"/>
  <c r="J9" i="16"/>
  <c r="L9" i="16" s="1"/>
  <c r="K26" i="1" l="1"/>
  <c r="J28" i="3"/>
  <c r="L28" i="3" s="1"/>
  <c r="K30" i="8"/>
  <c r="J27" i="10"/>
  <c r="L27" i="10" s="1"/>
  <c r="J26" i="10"/>
  <c r="J25" i="10"/>
  <c r="L25" i="10" s="1"/>
  <c r="J13" i="14"/>
  <c r="L13" i="14" s="1"/>
  <c r="J11" i="13"/>
  <c r="L11" i="13" s="1"/>
  <c r="I63" i="16"/>
  <c r="H63" i="16"/>
  <c r="G63" i="16"/>
  <c r="F63" i="16"/>
  <c r="E63" i="16"/>
  <c r="D63" i="16"/>
  <c r="C63" i="16"/>
  <c r="I21" i="13"/>
  <c r="H21" i="13"/>
  <c r="G21" i="13"/>
  <c r="F21" i="13"/>
  <c r="E21" i="13"/>
  <c r="D21" i="13"/>
  <c r="C21" i="13"/>
  <c r="I56" i="6"/>
  <c r="H56" i="6"/>
  <c r="G56" i="6"/>
  <c r="F56" i="6"/>
  <c r="E56" i="6"/>
  <c r="D56" i="6"/>
  <c r="I36" i="5"/>
  <c r="H36" i="5"/>
  <c r="G36" i="5"/>
  <c r="F36" i="5"/>
  <c r="E36" i="5"/>
  <c r="D36" i="5"/>
  <c r="I38" i="4"/>
  <c r="H38" i="4"/>
  <c r="G38" i="4"/>
  <c r="F38" i="4"/>
  <c r="E38" i="4"/>
  <c r="D38" i="4"/>
  <c r="H93" i="3"/>
  <c r="G93" i="3"/>
  <c r="F93" i="3"/>
  <c r="E93" i="3"/>
  <c r="D93" i="3"/>
  <c r="H24" i="2"/>
  <c r="G24" i="2"/>
  <c r="F24" i="2"/>
  <c r="E24" i="2"/>
  <c r="D24" i="2"/>
  <c r="C24" i="2"/>
  <c r="I24" i="2"/>
  <c r="J24" i="16"/>
  <c r="L24" i="16" s="1"/>
  <c r="A32" i="17"/>
  <c r="J43" i="16"/>
  <c r="L43" i="16" s="1"/>
  <c r="A31" i="16"/>
  <c r="A35" i="11"/>
  <c r="A71" i="11"/>
  <c r="A35" i="10"/>
  <c r="J16" i="9"/>
  <c r="L16" i="9" s="1"/>
  <c r="J14" i="8"/>
  <c r="L14" i="8" s="1"/>
  <c r="J8" i="8"/>
  <c r="L8" i="8" s="1"/>
  <c r="A33" i="7"/>
  <c r="A36" i="6"/>
  <c r="J14" i="6"/>
  <c r="L14" i="6" s="1"/>
  <c r="J25" i="5"/>
  <c r="L25" i="5" s="1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5" i="4"/>
  <c r="L15" i="4" s="1"/>
  <c r="J14" i="4"/>
  <c r="J13" i="4"/>
  <c r="J12" i="4"/>
  <c r="J11" i="4"/>
  <c r="J10" i="4"/>
  <c r="L10" i="4" s="1"/>
  <c r="A68" i="3"/>
  <c r="A35" i="3"/>
  <c r="A32" i="15"/>
  <c r="J51" i="14"/>
  <c r="J50" i="14"/>
  <c r="J49" i="14"/>
  <c r="J48" i="14"/>
  <c r="J47" i="14"/>
  <c r="J46" i="14"/>
  <c r="J45" i="14"/>
  <c r="J44" i="14"/>
  <c r="J43" i="14"/>
  <c r="J42" i="14"/>
  <c r="J41" i="14"/>
  <c r="L41" i="14" s="1"/>
  <c r="J40" i="14"/>
  <c r="J30" i="14"/>
  <c r="L30" i="14" s="1"/>
  <c r="J29" i="14"/>
  <c r="L29" i="14" s="1"/>
  <c r="A36" i="14"/>
  <c r="A2" i="14"/>
  <c r="J80" i="11"/>
  <c r="L80" i="11" s="1"/>
  <c r="J41" i="10"/>
  <c r="L41" i="10" s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30" i="6"/>
  <c r="L30" i="6" s="1"/>
  <c r="J28" i="6"/>
  <c r="L28" i="6" s="1"/>
  <c r="J19" i="6"/>
  <c r="L19" i="6" s="1"/>
  <c r="K36" i="5"/>
  <c r="J31" i="5"/>
  <c r="L31" i="5" s="1"/>
  <c r="L12" i="5"/>
  <c r="K93" i="3"/>
  <c r="J62" i="3"/>
  <c r="L62" i="3" s="1"/>
  <c r="K5" i="17"/>
  <c r="K5" i="16"/>
  <c r="K5" i="15"/>
  <c r="K5" i="14"/>
  <c r="K5" i="13"/>
  <c r="K5" i="12"/>
  <c r="K5" i="11"/>
  <c r="K5" i="10"/>
  <c r="K5" i="9"/>
  <c r="K5" i="8"/>
  <c r="K5" i="7"/>
  <c r="K5" i="6"/>
  <c r="K5" i="5"/>
  <c r="K5" i="4"/>
  <c r="K5" i="3"/>
  <c r="K5" i="2"/>
  <c r="C41" i="1" l="1"/>
  <c r="B3" i="2"/>
  <c r="B3" i="3"/>
  <c r="B3" i="4"/>
  <c r="B3" i="5"/>
  <c r="B3" i="6"/>
  <c r="B3" i="7"/>
  <c r="B3" i="8"/>
  <c r="B3" i="9"/>
  <c r="B3" i="10"/>
  <c r="B3" i="11"/>
  <c r="B3" i="12"/>
  <c r="B3" i="13"/>
  <c r="B3" i="14"/>
  <c r="B3" i="16"/>
  <c r="B3" i="17"/>
  <c r="M25" i="1"/>
  <c r="H9" i="1"/>
  <c r="D9" i="1"/>
  <c r="C93" i="3"/>
  <c r="C9" i="1" s="1"/>
  <c r="C38" i="4"/>
  <c r="C10" i="1" s="1"/>
  <c r="F11" i="1"/>
  <c r="E11" i="1"/>
  <c r="C36" i="5"/>
  <c r="C11" i="1" s="1"/>
  <c r="C56" i="6"/>
  <c r="C12" i="1" s="1"/>
  <c r="I46" i="7"/>
  <c r="I13" i="1" s="1"/>
  <c r="H46" i="7"/>
  <c r="H13" i="1" s="1"/>
  <c r="G46" i="7"/>
  <c r="F46" i="7"/>
  <c r="F13" i="1" s="1"/>
  <c r="E46" i="7"/>
  <c r="E13" i="1" s="1"/>
  <c r="D46" i="7"/>
  <c r="D13" i="1" s="1"/>
  <c r="C46" i="7"/>
  <c r="I30" i="8"/>
  <c r="I14" i="1" s="1"/>
  <c r="H30" i="8"/>
  <c r="H14" i="1" s="1"/>
  <c r="G30" i="8"/>
  <c r="G14" i="1" s="1"/>
  <c r="F30" i="8"/>
  <c r="F14" i="1" s="1"/>
  <c r="E30" i="8"/>
  <c r="E14" i="1" s="1"/>
  <c r="D30" i="8"/>
  <c r="D14" i="1" s="1"/>
  <c r="C30" i="8"/>
  <c r="C14" i="1" s="1"/>
  <c r="I31" i="9"/>
  <c r="H31" i="9"/>
  <c r="H15" i="1" s="1"/>
  <c r="G31" i="9"/>
  <c r="G15" i="1" s="1"/>
  <c r="F31" i="9"/>
  <c r="F15" i="1" s="1"/>
  <c r="E31" i="9"/>
  <c r="E15" i="1" s="1"/>
  <c r="D31" i="9"/>
  <c r="D15" i="1" s="1"/>
  <c r="C31" i="9"/>
  <c r="I87" i="11"/>
  <c r="I17" i="1" s="1"/>
  <c r="H87" i="11"/>
  <c r="H17" i="1" s="1"/>
  <c r="G87" i="11"/>
  <c r="G17" i="1" s="1"/>
  <c r="F87" i="11"/>
  <c r="F17" i="1" s="1"/>
  <c r="E87" i="11"/>
  <c r="E17" i="1" s="1"/>
  <c r="D87" i="11"/>
  <c r="D17" i="1" s="1"/>
  <c r="C87" i="11"/>
  <c r="C17" i="1" s="1"/>
  <c r="I54" i="10"/>
  <c r="I16" i="1" s="1"/>
  <c r="H54" i="10"/>
  <c r="H16" i="1" s="1"/>
  <c r="G54" i="10"/>
  <c r="F54" i="10"/>
  <c r="F16" i="1" s="1"/>
  <c r="E54" i="10"/>
  <c r="E16" i="1" s="1"/>
  <c r="D54" i="10"/>
  <c r="D16" i="1" s="1"/>
  <c r="C54" i="10"/>
  <c r="C16" i="1" s="1"/>
  <c r="I33" i="12"/>
  <c r="I18" i="1" s="1"/>
  <c r="H33" i="12"/>
  <c r="H18" i="1" s="1"/>
  <c r="G33" i="12"/>
  <c r="F33" i="12"/>
  <c r="F18" i="1" s="1"/>
  <c r="E33" i="12"/>
  <c r="E18" i="1" s="1"/>
  <c r="D33" i="12"/>
  <c r="D18" i="1" s="1"/>
  <c r="C33" i="12"/>
  <c r="I52" i="14"/>
  <c r="I20" i="1" s="1"/>
  <c r="H52" i="14"/>
  <c r="H20" i="1" s="1"/>
  <c r="G52" i="14"/>
  <c r="G20" i="1" s="1"/>
  <c r="F52" i="14"/>
  <c r="F20" i="1" s="1"/>
  <c r="E52" i="14"/>
  <c r="E20" i="1" s="1"/>
  <c r="D52" i="14"/>
  <c r="D20" i="1" s="1"/>
  <c r="C52" i="14"/>
  <c r="C20" i="1" s="1"/>
  <c r="I42" i="15"/>
  <c r="I21" i="1" s="1"/>
  <c r="H42" i="15"/>
  <c r="H21" i="1" s="1"/>
  <c r="G42" i="15"/>
  <c r="G21" i="1" s="1"/>
  <c r="F42" i="15"/>
  <c r="F21" i="1" s="1"/>
  <c r="E42" i="15"/>
  <c r="E21" i="1" s="1"/>
  <c r="D42" i="15"/>
  <c r="D21" i="1" s="1"/>
  <c r="C42" i="15"/>
  <c r="I45" i="17"/>
  <c r="I23" i="1" s="1"/>
  <c r="H45" i="17"/>
  <c r="H23" i="1" s="1"/>
  <c r="G45" i="17"/>
  <c r="G23" i="1" s="1"/>
  <c r="F45" i="17"/>
  <c r="F23" i="1" s="1"/>
  <c r="E45" i="17"/>
  <c r="E23" i="1" s="1"/>
  <c r="D45" i="17"/>
  <c r="D23" i="1" s="1"/>
  <c r="C45" i="17"/>
  <c r="C23" i="1" s="1"/>
  <c r="J44" i="17"/>
  <c r="J43" i="17"/>
  <c r="J42" i="17"/>
  <c r="J41" i="17"/>
  <c r="J62" i="16"/>
  <c r="J61" i="16"/>
  <c r="J60" i="16"/>
  <c r="J59" i="16"/>
  <c r="J41" i="15"/>
  <c r="J40" i="15"/>
  <c r="J39" i="15"/>
  <c r="J38" i="15"/>
  <c r="J20" i="13"/>
  <c r="J19" i="13"/>
  <c r="J18" i="13"/>
  <c r="J17" i="13"/>
  <c r="J32" i="12"/>
  <c r="J31" i="12"/>
  <c r="J30" i="12"/>
  <c r="J29" i="12"/>
  <c r="J86" i="11"/>
  <c r="J85" i="11"/>
  <c r="J84" i="11"/>
  <c r="J83" i="11"/>
  <c r="J53" i="10"/>
  <c r="J52" i="10"/>
  <c r="J51" i="10"/>
  <c r="J50" i="10"/>
  <c r="J30" i="9"/>
  <c r="J29" i="9"/>
  <c r="J28" i="9"/>
  <c r="J27" i="9"/>
  <c r="J29" i="8"/>
  <c r="J28" i="8"/>
  <c r="J27" i="8"/>
  <c r="J26" i="8"/>
  <c r="J45" i="7"/>
  <c r="J44" i="7"/>
  <c r="J43" i="7"/>
  <c r="J42" i="7"/>
  <c r="J55" i="6"/>
  <c r="J54" i="6"/>
  <c r="J53" i="6"/>
  <c r="J52" i="6"/>
  <c r="J35" i="5"/>
  <c r="J34" i="5"/>
  <c r="J33" i="5"/>
  <c r="J32" i="5"/>
  <c r="J37" i="4"/>
  <c r="J36" i="4"/>
  <c r="J35" i="4"/>
  <c r="J34" i="4"/>
  <c r="J92" i="3"/>
  <c r="J91" i="3"/>
  <c r="J90" i="3"/>
  <c r="J89" i="3"/>
  <c r="J23" i="2"/>
  <c r="J22" i="2"/>
  <c r="J21" i="2"/>
  <c r="J20" i="2"/>
  <c r="J67" i="11"/>
  <c r="L67" i="11" s="1"/>
  <c r="J77" i="11"/>
  <c r="L77" i="11" s="1"/>
  <c r="J59" i="11"/>
  <c r="L59" i="11" s="1"/>
  <c r="J44" i="11"/>
  <c r="L44" i="11" s="1"/>
  <c r="J23" i="11"/>
  <c r="J7" i="11"/>
  <c r="L7" i="11" s="1"/>
  <c r="J49" i="10"/>
  <c r="L49" i="10" s="1"/>
  <c r="J14" i="9"/>
  <c r="L14" i="9" s="1"/>
  <c r="L27" i="7"/>
  <c r="J6" i="6"/>
  <c r="J7" i="6"/>
  <c r="L7" i="6" s="1"/>
  <c r="J8" i="6"/>
  <c r="L8" i="6" s="1"/>
  <c r="J9" i="6"/>
  <c r="J10" i="6"/>
  <c r="L10" i="6" s="1"/>
  <c r="J11" i="6"/>
  <c r="L11" i="6" s="1"/>
  <c r="J12" i="6"/>
  <c r="L12" i="6" s="1"/>
  <c r="J13" i="6"/>
  <c r="L13" i="6" s="1"/>
  <c r="J15" i="6"/>
  <c r="J16" i="6"/>
  <c r="L16" i="6" s="1"/>
  <c r="J17" i="6"/>
  <c r="L17" i="6" s="1"/>
  <c r="J18" i="6"/>
  <c r="L18" i="6" s="1"/>
  <c r="J20" i="6"/>
  <c r="J21" i="6"/>
  <c r="L21" i="6" s="1"/>
  <c r="J22" i="6"/>
  <c r="L22" i="6" s="1"/>
  <c r="J23" i="6"/>
  <c r="L23" i="6" s="1"/>
  <c r="J24" i="6"/>
  <c r="J25" i="6"/>
  <c r="L25" i="6" s="1"/>
  <c r="J26" i="6"/>
  <c r="L26" i="6" s="1"/>
  <c r="J27" i="6"/>
  <c r="L27" i="6" s="1"/>
  <c r="J29" i="6"/>
  <c r="L29" i="6" s="1"/>
  <c r="J31" i="6"/>
  <c r="L31" i="6" s="1"/>
  <c r="J32" i="6"/>
  <c r="L32" i="6" s="1"/>
  <c r="J33" i="6"/>
  <c r="L33" i="6" s="1"/>
  <c r="J39" i="6"/>
  <c r="L39" i="6" s="1"/>
  <c r="J40" i="6"/>
  <c r="L40" i="6" s="1"/>
  <c r="J41" i="6"/>
  <c r="L41" i="6" s="1"/>
  <c r="J42" i="6"/>
  <c r="L42" i="6" s="1"/>
  <c r="J43" i="6"/>
  <c r="J44" i="6"/>
  <c r="L44" i="6" s="1"/>
  <c r="J45" i="6"/>
  <c r="L45" i="6" s="1"/>
  <c r="J46" i="6"/>
  <c r="L46" i="6" s="1"/>
  <c r="J47" i="6"/>
  <c r="L47" i="6" s="1"/>
  <c r="J48" i="6"/>
  <c r="L48" i="6" s="1"/>
  <c r="J49" i="6"/>
  <c r="L49" i="6" s="1"/>
  <c r="J50" i="6"/>
  <c r="L50" i="6" s="1"/>
  <c r="J51" i="6"/>
  <c r="L51" i="6" s="1"/>
  <c r="J78" i="3"/>
  <c r="L78" i="3" s="1"/>
  <c r="J77" i="3"/>
  <c r="L77" i="3" s="1"/>
  <c r="J58" i="3"/>
  <c r="L58" i="3" s="1"/>
  <c r="J18" i="3"/>
  <c r="L18" i="3" s="1"/>
  <c r="J6" i="14"/>
  <c r="L6" i="14" s="1"/>
  <c r="J7" i="14"/>
  <c r="L7" i="14" s="1"/>
  <c r="J8" i="14"/>
  <c r="L8" i="14" s="1"/>
  <c r="J9" i="14"/>
  <c r="L9" i="14" s="1"/>
  <c r="J10" i="14"/>
  <c r="L10" i="14" s="1"/>
  <c r="J11" i="14"/>
  <c r="L11" i="14" s="1"/>
  <c r="J12" i="14"/>
  <c r="L12" i="14" s="1"/>
  <c r="J14" i="14"/>
  <c r="J15" i="14"/>
  <c r="L15" i="14" s="1"/>
  <c r="J16" i="14"/>
  <c r="L16" i="14" s="1"/>
  <c r="J17" i="14"/>
  <c r="L17" i="14" s="1"/>
  <c r="J18" i="14"/>
  <c r="L18" i="14" s="1"/>
  <c r="J19" i="14"/>
  <c r="L19" i="14" s="1"/>
  <c r="J20" i="14"/>
  <c r="L20" i="14" s="1"/>
  <c r="J21" i="14"/>
  <c r="L21" i="14" s="1"/>
  <c r="J22" i="14"/>
  <c r="L22" i="14" s="1"/>
  <c r="J23" i="14"/>
  <c r="L23" i="14" s="1"/>
  <c r="J24" i="14"/>
  <c r="J25" i="14"/>
  <c r="L25" i="14" s="1"/>
  <c r="J26" i="14"/>
  <c r="J27" i="14"/>
  <c r="L27" i="14" s="1"/>
  <c r="J28" i="14"/>
  <c r="L28" i="14" s="1"/>
  <c r="J31" i="14"/>
  <c r="L31" i="14" s="1"/>
  <c r="J32" i="14"/>
  <c r="L32" i="14" s="1"/>
  <c r="J33" i="14"/>
  <c r="L33" i="14" s="1"/>
  <c r="J34" i="16"/>
  <c r="L34" i="16" s="1"/>
  <c r="J35" i="16"/>
  <c r="L35" i="16" s="1"/>
  <c r="J36" i="16"/>
  <c r="L36" i="16" s="1"/>
  <c r="J37" i="16"/>
  <c r="L37" i="16" s="1"/>
  <c r="J38" i="16"/>
  <c r="L38" i="16" s="1"/>
  <c r="J39" i="16"/>
  <c r="L39" i="16" s="1"/>
  <c r="J40" i="16"/>
  <c r="L40" i="16" s="1"/>
  <c r="J41" i="16"/>
  <c r="L41" i="16" s="1"/>
  <c r="J42" i="16"/>
  <c r="L42" i="16" s="1"/>
  <c r="J44" i="16"/>
  <c r="L44" i="16" s="1"/>
  <c r="J45" i="16"/>
  <c r="L45" i="16" s="1"/>
  <c r="J46" i="16"/>
  <c r="L46" i="16" s="1"/>
  <c r="J47" i="16"/>
  <c r="L47" i="16" s="1"/>
  <c r="J48" i="16"/>
  <c r="L48" i="16" s="1"/>
  <c r="J49" i="16"/>
  <c r="L49" i="16" s="1"/>
  <c r="J50" i="16"/>
  <c r="L50" i="16" s="1"/>
  <c r="J51" i="16"/>
  <c r="L51" i="16" s="1"/>
  <c r="J52" i="16"/>
  <c r="L52" i="16" s="1"/>
  <c r="J53" i="16"/>
  <c r="L53" i="16" s="1"/>
  <c r="J54" i="16"/>
  <c r="L54" i="16" s="1"/>
  <c r="J55" i="16"/>
  <c r="L55" i="16" s="1"/>
  <c r="J56" i="16"/>
  <c r="L56" i="16" s="1"/>
  <c r="J57" i="16"/>
  <c r="L57" i="16" s="1"/>
  <c r="J58" i="16"/>
  <c r="L58" i="16" s="1"/>
  <c r="J6" i="16"/>
  <c r="L6" i="16" s="1"/>
  <c r="J7" i="16"/>
  <c r="L7" i="16" s="1"/>
  <c r="J8" i="16"/>
  <c r="L8" i="16" s="1"/>
  <c r="J11" i="16"/>
  <c r="L11" i="16" s="1"/>
  <c r="J12" i="16"/>
  <c r="L12" i="16" s="1"/>
  <c r="J13" i="16"/>
  <c r="L13" i="16" s="1"/>
  <c r="J14" i="16"/>
  <c r="L14" i="16" s="1"/>
  <c r="J15" i="16"/>
  <c r="L15" i="16" s="1"/>
  <c r="J16" i="16"/>
  <c r="L16" i="16" s="1"/>
  <c r="J17" i="16"/>
  <c r="L17" i="16" s="1"/>
  <c r="J18" i="16"/>
  <c r="L18" i="16" s="1"/>
  <c r="J19" i="16"/>
  <c r="L19" i="16" s="1"/>
  <c r="J20" i="16"/>
  <c r="L20" i="16" s="1"/>
  <c r="J21" i="16"/>
  <c r="L21" i="16" s="1"/>
  <c r="J22" i="16"/>
  <c r="L22" i="16" s="1"/>
  <c r="J23" i="16"/>
  <c r="L23" i="16" s="1"/>
  <c r="J25" i="16"/>
  <c r="L25" i="16" s="1"/>
  <c r="J26" i="16"/>
  <c r="L26" i="16" s="1"/>
  <c r="J27" i="16"/>
  <c r="L27" i="16" s="1"/>
  <c r="J28" i="16"/>
  <c r="L28" i="16" s="1"/>
  <c r="K87" i="11"/>
  <c r="J88" i="11" s="1"/>
  <c r="K46" i="7"/>
  <c r="J47" i="7" s="1"/>
  <c r="K38" i="4"/>
  <c r="J39" i="4" s="1"/>
  <c r="M13" i="1"/>
  <c r="K31" i="9"/>
  <c r="J32" i="9" s="1"/>
  <c r="M15" i="1"/>
  <c r="M17" i="1"/>
  <c r="K63" i="16"/>
  <c r="J64" i="16" s="1"/>
  <c r="M22" i="1"/>
  <c r="K42" i="15"/>
  <c r="J43" i="15" s="1"/>
  <c r="M21" i="1"/>
  <c r="K54" i="10"/>
  <c r="J55" i="10" s="1"/>
  <c r="M16" i="1"/>
  <c r="J31" i="8"/>
  <c r="M14" i="1"/>
  <c r="K56" i="6"/>
  <c r="J57" i="6" s="1"/>
  <c r="M12" i="1"/>
  <c r="J37" i="5"/>
  <c r="M11" i="1"/>
  <c r="K52" i="14"/>
  <c r="J53" i="14" s="1"/>
  <c r="M20" i="1"/>
  <c r="J26" i="12"/>
  <c r="L26" i="12" s="1"/>
  <c r="J21" i="12"/>
  <c r="L21" i="12" s="1"/>
  <c r="J20" i="12"/>
  <c r="L20" i="12" s="1"/>
  <c r="J9" i="12"/>
  <c r="L9" i="12" s="1"/>
  <c r="J30" i="5"/>
  <c r="L30" i="5" s="1"/>
  <c r="J6" i="15"/>
  <c r="L6" i="15" s="1"/>
  <c r="J7" i="15"/>
  <c r="L7" i="15" s="1"/>
  <c r="J8" i="15"/>
  <c r="J9" i="15"/>
  <c r="L9" i="15" s="1"/>
  <c r="J10" i="15"/>
  <c r="L10" i="15" s="1"/>
  <c r="J11" i="15"/>
  <c r="L11" i="15" s="1"/>
  <c r="J12" i="15"/>
  <c r="L12" i="15" s="1"/>
  <c r="J13" i="15"/>
  <c r="J14" i="15"/>
  <c r="L14" i="15" s="1"/>
  <c r="J15" i="15"/>
  <c r="J16" i="15"/>
  <c r="L16" i="15" s="1"/>
  <c r="J17" i="15"/>
  <c r="L17" i="15" s="1"/>
  <c r="J18" i="15"/>
  <c r="L18" i="15" s="1"/>
  <c r="J19" i="15"/>
  <c r="L19" i="15" s="1"/>
  <c r="J20" i="15"/>
  <c r="L20" i="15" s="1"/>
  <c r="J21" i="15"/>
  <c r="L21" i="15" s="1"/>
  <c r="J22" i="15"/>
  <c r="L22" i="15" s="1"/>
  <c r="J23" i="15"/>
  <c r="L23" i="15" s="1"/>
  <c r="J24" i="15"/>
  <c r="L24" i="15" s="1"/>
  <c r="J25" i="15"/>
  <c r="L25" i="15" s="1"/>
  <c r="J26" i="15"/>
  <c r="L26" i="15" s="1"/>
  <c r="J27" i="15"/>
  <c r="L27" i="15" s="1"/>
  <c r="J28" i="15"/>
  <c r="L28" i="15" s="1"/>
  <c r="J35" i="15"/>
  <c r="L35" i="15" s="1"/>
  <c r="J36" i="15"/>
  <c r="J37" i="15"/>
  <c r="L37" i="15" s="1"/>
  <c r="J39" i="14"/>
  <c r="L39" i="14" s="1"/>
  <c r="J6" i="9"/>
  <c r="L6" i="9" s="1"/>
  <c r="J7" i="9"/>
  <c r="J8" i="9"/>
  <c r="L8" i="9" s="1"/>
  <c r="J9" i="9"/>
  <c r="L9" i="9" s="1"/>
  <c r="J10" i="9"/>
  <c r="L10" i="9" s="1"/>
  <c r="J11" i="9"/>
  <c r="L11" i="9" s="1"/>
  <c r="J12" i="9"/>
  <c r="J13" i="9"/>
  <c r="L13" i="9" s="1"/>
  <c r="J15" i="9"/>
  <c r="L15" i="9" s="1"/>
  <c r="J17" i="9"/>
  <c r="L17" i="9" s="1"/>
  <c r="J18" i="9"/>
  <c r="L18" i="9" s="1"/>
  <c r="J19" i="9"/>
  <c r="L19" i="9" s="1"/>
  <c r="J20" i="9"/>
  <c r="J21" i="9"/>
  <c r="L21" i="9" s="1"/>
  <c r="J22" i="9"/>
  <c r="J23" i="9"/>
  <c r="L23" i="9" s="1"/>
  <c r="J24" i="9"/>
  <c r="L24" i="9" s="1"/>
  <c r="J25" i="9"/>
  <c r="L25" i="9" s="1"/>
  <c r="J26" i="9"/>
  <c r="L26" i="9" s="1"/>
  <c r="J6" i="8"/>
  <c r="L6" i="8" s="1"/>
  <c r="J7" i="8"/>
  <c r="L7" i="8" s="1"/>
  <c r="J9" i="8"/>
  <c r="L9" i="8" s="1"/>
  <c r="J10" i="8"/>
  <c r="L10" i="8" s="1"/>
  <c r="J11" i="8"/>
  <c r="J12" i="8"/>
  <c r="L12" i="8" s="1"/>
  <c r="J13" i="8"/>
  <c r="L13" i="8" s="1"/>
  <c r="J15" i="8"/>
  <c r="L15" i="8" s="1"/>
  <c r="J16" i="8"/>
  <c r="J17" i="8"/>
  <c r="J18" i="8"/>
  <c r="L18" i="8" s="1"/>
  <c r="J19" i="8"/>
  <c r="J20" i="8"/>
  <c r="J21" i="8"/>
  <c r="L21" i="8" s="1"/>
  <c r="J22" i="8"/>
  <c r="L22" i="8" s="1"/>
  <c r="J23" i="8"/>
  <c r="L23" i="8" s="1"/>
  <c r="J24" i="8"/>
  <c r="J25" i="8"/>
  <c r="L25" i="8" s="1"/>
  <c r="J6" i="5"/>
  <c r="L6" i="5" s="1"/>
  <c r="J7" i="5"/>
  <c r="L7" i="5" s="1"/>
  <c r="J8" i="5"/>
  <c r="L8" i="5" s="1"/>
  <c r="J9" i="5"/>
  <c r="J10" i="5"/>
  <c r="L10" i="5" s="1"/>
  <c r="J11" i="5"/>
  <c r="L15" i="5"/>
  <c r="L19" i="5"/>
  <c r="L23" i="5"/>
  <c r="J26" i="5"/>
  <c r="L26" i="5" s="1"/>
  <c r="J27" i="5"/>
  <c r="L27" i="5" s="1"/>
  <c r="J28" i="5"/>
  <c r="L28" i="5" s="1"/>
  <c r="J29" i="5"/>
  <c r="L29" i="5" s="1"/>
  <c r="K33" i="12"/>
  <c r="J34" i="12" s="1"/>
  <c r="J19" i="11"/>
  <c r="L19" i="11" s="1"/>
  <c r="J18" i="11"/>
  <c r="L18" i="11" s="1"/>
  <c r="J29" i="11"/>
  <c r="J42" i="11"/>
  <c r="L42" i="11" s="1"/>
  <c r="J38" i="11"/>
  <c r="L38" i="11" s="1"/>
  <c r="J39" i="11"/>
  <c r="J40" i="11"/>
  <c r="L40" i="11" s="1"/>
  <c r="J41" i="11"/>
  <c r="J43" i="11"/>
  <c r="L43" i="11" s="1"/>
  <c r="J45" i="11"/>
  <c r="L45" i="11" s="1"/>
  <c r="J46" i="11"/>
  <c r="J47" i="11"/>
  <c r="J48" i="11"/>
  <c r="L48" i="11" s="1"/>
  <c r="J49" i="11"/>
  <c r="J50" i="11"/>
  <c r="J51" i="11"/>
  <c r="L51" i="11" s="1"/>
  <c r="J52" i="11"/>
  <c r="L52" i="11" s="1"/>
  <c r="J53" i="11"/>
  <c r="L53" i="11" s="1"/>
  <c r="J54" i="11"/>
  <c r="L54" i="11" s="1"/>
  <c r="J55" i="11"/>
  <c r="L55" i="11" s="1"/>
  <c r="K21" i="13"/>
  <c r="J22" i="13" s="1"/>
  <c r="J7" i="12"/>
  <c r="L7" i="12" s="1"/>
  <c r="J11" i="12"/>
  <c r="L11" i="12" s="1"/>
  <c r="J12" i="12"/>
  <c r="L12" i="12" s="1"/>
  <c r="J14" i="12"/>
  <c r="L14" i="12" s="1"/>
  <c r="J23" i="12"/>
  <c r="L23" i="12" s="1"/>
  <c r="J6" i="12"/>
  <c r="L6" i="12" s="1"/>
  <c r="J8" i="12"/>
  <c r="L8" i="12" s="1"/>
  <c r="J10" i="12"/>
  <c r="J13" i="12"/>
  <c r="L13" i="12" s="1"/>
  <c r="J15" i="12"/>
  <c r="L15" i="12" s="1"/>
  <c r="J16" i="12"/>
  <c r="J17" i="12"/>
  <c r="L17" i="12" s="1"/>
  <c r="J18" i="12"/>
  <c r="L18" i="12" s="1"/>
  <c r="J19" i="12"/>
  <c r="L19" i="12" s="1"/>
  <c r="J22" i="12"/>
  <c r="J24" i="12"/>
  <c r="L24" i="12" s="1"/>
  <c r="J25" i="12"/>
  <c r="L25" i="12" s="1"/>
  <c r="J27" i="12"/>
  <c r="J28" i="12"/>
  <c r="L28" i="12" s="1"/>
  <c r="J38" i="10"/>
  <c r="L38" i="10" s="1"/>
  <c r="J39" i="10"/>
  <c r="L39" i="10" s="1"/>
  <c r="J40" i="10"/>
  <c r="L40" i="10" s="1"/>
  <c r="J42" i="10"/>
  <c r="L42" i="10" s="1"/>
  <c r="J43" i="10"/>
  <c r="L43" i="10" s="1"/>
  <c r="J44" i="10"/>
  <c r="L44" i="10" s="1"/>
  <c r="J45" i="10"/>
  <c r="L45" i="10" s="1"/>
  <c r="J46" i="10"/>
  <c r="L46" i="10" s="1"/>
  <c r="J47" i="10"/>
  <c r="L47" i="10" s="1"/>
  <c r="J48" i="10"/>
  <c r="L48" i="10" s="1"/>
  <c r="J6" i="10"/>
  <c r="L6" i="10" s="1"/>
  <c r="J7" i="10"/>
  <c r="L7" i="10" s="1"/>
  <c r="J8" i="10"/>
  <c r="L8" i="10" s="1"/>
  <c r="J9" i="10"/>
  <c r="L9" i="10" s="1"/>
  <c r="J10" i="10"/>
  <c r="J11" i="10"/>
  <c r="L11" i="10" s="1"/>
  <c r="J12" i="10"/>
  <c r="L12" i="10" s="1"/>
  <c r="J13" i="10"/>
  <c r="L13" i="10" s="1"/>
  <c r="J14" i="10"/>
  <c r="L14" i="10" s="1"/>
  <c r="J15" i="10"/>
  <c r="L15" i="10" s="1"/>
  <c r="J16" i="10"/>
  <c r="L16" i="10" s="1"/>
  <c r="J17" i="10"/>
  <c r="J18" i="10"/>
  <c r="L18" i="10" s="1"/>
  <c r="J19" i="10"/>
  <c r="L19" i="10" s="1"/>
  <c r="J20" i="10"/>
  <c r="L20" i="10" s="1"/>
  <c r="J21" i="10"/>
  <c r="L21" i="10" s="1"/>
  <c r="J22" i="10"/>
  <c r="L22" i="10" s="1"/>
  <c r="J23" i="10"/>
  <c r="L23" i="10" s="1"/>
  <c r="J24" i="10"/>
  <c r="L24" i="10" s="1"/>
  <c r="J28" i="10"/>
  <c r="L28" i="10" s="1"/>
  <c r="J29" i="10"/>
  <c r="L29" i="10" s="1"/>
  <c r="J30" i="10"/>
  <c r="L30" i="10" s="1"/>
  <c r="J31" i="10"/>
  <c r="L31" i="10" s="1"/>
  <c r="J32" i="10"/>
  <c r="L32" i="10" s="1"/>
  <c r="J6" i="7"/>
  <c r="L6" i="7" s="1"/>
  <c r="L8" i="7"/>
  <c r="L16" i="7"/>
  <c r="L24" i="7"/>
  <c r="J6" i="2"/>
  <c r="L6" i="2" s="1"/>
  <c r="J7" i="2"/>
  <c r="L7" i="2" s="1"/>
  <c r="J8" i="2"/>
  <c r="L8" i="2" s="1"/>
  <c r="J9" i="2"/>
  <c r="L9" i="2" s="1"/>
  <c r="J10" i="2"/>
  <c r="L10" i="2" s="1"/>
  <c r="J11" i="2"/>
  <c r="L11" i="2" s="1"/>
  <c r="J12" i="2"/>
  <c r="L12" i="2" s="1"/>
  <c r="J13" i="2"/>
  <c r="L13" i="2" s="1"/>
  <c r="J14" i="2"/>
  <c r="L14" i="2" s="1"/>
  <c r="J15" i="2"/>
  <c r="J16" i="2"/>
  <c r="L16" i="2" s="1"/>
  <c r="J17" i="2"/>
  <c r="L17" i="2" s="1"/>
  <c r="J18" i="2"/>
  <c r="L18" i="2" s="1"/>
  <c r="J26" i="4"/>
  <c r="L26" i="4" s="1"/>
  <c r="J27" i="4"/>
  <c r="L27" i="4" s="1"/>
  <c r="J6" i="4"/>
  <c r="L6" i="4" s="1"/>
  <c r="J7" i="4"/>
  <c r="L7" i="4" s="1"/>
  <c r="J8" i="4"/>
  <c r="L8" i="4" s="1"/>
  <c r="J9" i="4"/>
  <c r="L9" i="4" s="1"/>
  <c r="L11" i="4"/>
  <c r="J16" i="4"/>
  <c r="L16" i="4" s="1"/>
  <c r="J17" i="4"/>
  <c r="L17" i="4" s="1"/>
  <c r="J18" i="4"/>
  <c r="L18" i="4" s="1"/>
  <c r="J19" i="4"/>
  <c r="L19" i="4" s="1"/>
  <c r="J20" i="4"/>
  <c r="L20" i="4" s="1"/>
  <c r="J21" i="4"/>
  <c r="L21" i="4" s="1"/>
  <c r="J22" i="4"/>
  <c r="L22" i="4" s="1"/>
  <c r="J23" i="4"/>
  <c r="L23" i="4" s="1"/>
  <c r="J24" i="4"/>
  <c r="L24" i="4" s="1"/>
  <c r="J25" i="4"/>
  <c r="L25" i="4" s="1"/>
  <c r="J28" i="4"/>
  <c r="L28" i="4" s="1"/>
  <c r="J29" i="4"/>
  <c r="J30" i="4"/>
  <c r="L30" i="4" s="1"/>
  <c r="J31" i="4"/>
  <c r="L31" i="4" s="1"/>
  <c r="J32" i="4"/>
  <c r="L32" i="4" s="1"/>
  <c r="J33" i="4"/>
  <c r="L33" i="4" s="1"/>
  <c r="M19" i="1"/>
  <c r="M18" i="1"/>
  <c r="L15" i="2"/>
  <c r="J19" i="2"/>
  <c r="L19" i="2" s="1"/>
  <c r="D8" i="1"/>
  <c r="H8" i="1"/>
  <c r="K24" i="2"/>
  <c r="J25" i="2" s="1"/>
  <c r="J6" i="3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7" i="3"/>
  <c r="L27" i="3" s="1"/>
  <c r="J29" i="3"/>
  <c r="L29" i="3" s="1"/>
  <c r="J30" i="3"/>
  <c r="L30" i="3" s="1"/>
  <c r="J31" i="3"/>
  <c r="L31" i="3" s="1"/>
  <c r="J32" i="3"/>
  <c r="L32" i="3" s="1"/>
  <c r="B36" i="3"/>
  <c r="J38" i="3"/>
  <c r="J39" i="3"/>
  <c r="L39" i="3" s="1"/>
  <c r="J40" i="3"/>
  <c r="J41" i="3"/>
  <c r="L41" i="3" s="1"/>
  <c r="J42" i="3"/>
  <c r="L42" i="3" s="1"/>
  <c r="J43" i="3"/>
  <c r="L43" i="3" s="1"/>
  <c r="J44" i="3"/>
  <c r="J45" i="3"/>
  <c r="L45" i="3" s="1"/>
  <c r="J46" i="3"/>
  <c r="L46" i="3" s="1"/>
  <c r="J47" i="3"/>
  <c r="L47" i="3" s="1"/>
  <c r="J48" i="3"/>
  <c r="J49" i="3"/>
  <c r="L49" i="3" s="1"/>
  <c r="J50" i="3"/>
  <c r="L50" i="3" s="1"/>
  <c r="J51" i="3"/>
  <c r="L51" i="3" s="1"/>
  <c r="J52" i="3"/>
  <c r="J53" i="3"/>
  <c r="L53" i="3" s="1"/>
  <c r="J54" i="3"/>
  <c r="L54" i="3" s="1"/>
  <c r="J55" i="3"/>
  <c r="L55" i="3" s="1"/>
  <c r="J56" i="3"/>
  <c r="J57" i="3"/>
  <c r="L57" i="3" s="1"/>
  <c r="J59" i="3"/>
  <c r="L59" i="3" s="1"/>
  <c r="J60" i="3"/>
  <c r="L60" i="3" s="1"/>
  <c r="J61" i="3"/>
  <c r="L61" i="3" s="1"/>
  <c r="J63" i="3"/>
  <c r="L63" i="3" s="1"/>
  <c r="J64" i="3"/>
  <c r="L64" i="3" s="1"/>
  <c r="B69" i="3"/>
  <c r="J71" i="3"/>
  <c r="L71" i="3" s="1"/>
  <c r="J72" i="3"/>
  <c r="L72" i="3" s="1"/>
  <c r="J73" i="3"/>
  <c r="L73" i="3" s="1"/>
  <c r="J74" i="3"/>
  <c r="L74" i="3" s="1"/>
  <c r="J75" i="3"/>
  <c r="L75" i="3" s="1"/>
  <c r="J76" i="3"/>
  <c r="L76" i="3" s="1"/>
  <c r="J79" i="3"/>
  <c r="L79" i="3" s="1"/>
  <c r="J80" i="3"/>
  <c r="L80" i="3" s="1"/>
  <c r="J81" i="3"/>
  <c r="L81" i="3" s="1"/>
  <c r="J82" i="3"/>
  <c r="L82" i="3" s="1"/>
  <c r="J83" i="3"/>
  <c r="L83" i="3" s="1"/>
  <c r="J84" i="3"/>
  <c r="L84" i="3" s="1"/>
  <c r="J85" i="3"/>
  <c r="L85" i="3" s="1"/>
  <c r="J86" i="3"/>
  <c r="L86" i="3" s="1"/>
  <c r="J87" i="3"/>
  <c r="L87" i="3" s="1"/>
  <c r="J88" i="3"/>
  <c r="L88" i="3" s="1"/>
  <c r="L12" i="4"/>
  <c r="L13" i="4"/>
  <c r="L14" i="4"/>
  <c r="L29" i="4"/>
  <c r="J36" i="7"/>
  <c r="L36" i="7" s="1"/>
  <c r="J37" i="7"/>
  <c r="J38" i="7"/>
  <c r="J39" i="7"/>
  <c r="L39" i="7" s="1"/>
  <c r="J40" i="7"/>
  <c r="L40" i="7" s="1"/>
  <c r="J41" i="7"/>
  <c r="L41" i="7" s="1"/>
  <c r="J6" i="11"/>
  <c r="L6" i="11" s="1"/>
  <c r="J8" i="11"/>
  <c r="L8" i="11" s="1"/>
  <c r="J9" i="11"/>
  <c r="L9" i="11" s="1"/>
  <c r="J10" i="11"/>
  <c r="L10" i="11" s="1"/>
  <c r="J11" i="11"/>
  <c r="J12" i="11"/>
  <c r="L12" i="11" s="1"/>
  <c r="J13" i="11"/>
  <c r="L13" i="11" s="1"/>
  <c r="J14" i="11"/>
  <c r="J15" i="11"/>
  <c r="J16" i="11"/>
  <c r="L16" i="11" s="1"/>
  <c r="J17" i="11"/>
  <c r="L17" i="11" s="1"/>
  <c r="J20" i="11"/>
  <c r="L20" i="11" s="1"/>
  <c r="J21" i="11"/>
  <c r="L21" i="11" s="1"/>
  <c r="J22" i="11"/>
  <c r="L22" i="11" s="1"/>
  <c r="J24" i="11"/>
  <c r="L24" i="11" s="1"/>
  <c r="J25" i="11"/>
  <c r="L25" i="11" s="1"/>
  <c r="J26" i="11"/>
  <c r="J27" i="11"/>
  <c r="L27" i="11" s="1"/>
  <c r="J28" i="11"/>
  <c r="L28" i="11" s="1"/>
  <c r="J30" i="11"/>
  <c r="J31" i="11"/>
  <c r="L31" i="11" s="1"/>
  <c r="J32" i="11"/>
  <c r="L32" i="11" s="1"/>
  <c r="J56" i="11"/>
  <c r="L56" i="11" s="1"/>
  <c r="J57" i="11"/>
  <c r="L57" i="11" s="1"/>
  <c r="J58" i="11"/>
  <c r="L58" i="11" s="1"/>
  <c r="J60" i="11"/>
  <c r="L60" i="11" s="1"/>
  <c r="J61" i="11"/>
  <c r="L61" i="11" s="1"/>
  <c r="J62" i="11"/>
  <c r="L62" i="11" s="1"/>
  <c r="J63" i="11"/>
  <c r="L63" i="11" s="1"/>
  <c r="J64" i="11"/>
  <c r="L64" i="11" s="1"/>
  <c r="J65" i="11"/>
  <c r="L65" i="11" s="1"/>
  <c r="J66" i="11"/>
  <c r="J68" i="11"/>
  <c r="L68" i="11" s="1"/>
  <c r="J74" i="11"/>
  <c r="L74" i="11" s="1"/>
  <c r="J75" i="11"/>
  <c r="L75" i="11" s="1"/>
  <c r="J76" i="11"/>
  <c r="L76" i="11" s="1"/>
  <c r="J78" i="11"/>
  <c r="L78" i="11" s="1"/>
  <c r="J79" i="11"/>
  <c r="L79" i="11" s="1"/>
  <c r="J81" i="11"/>
  <c r="L81" i="11" s="1"/>
  <c r="J82" i="11"/>
  <c r="J6" i="13"/>
  <c r="L6" i="13" s="1"/>
  <c r="J7" i="13"/>
  <c r="J8" i="13"/>
  <c r="L8" i="13" s="1"/>
  <c r="J9" i="13"/>
  <c r="L9" i="13" s="1"/>
  <c r="J10" i="13"/>
  <c r="L10" i="13" s="1"/>
  <c r="J12" i="13"/>
  <c r="L12" i="13" s="1"/>
  <c r="J13" i="13"/>
  <c r="L13" i="13" s="1"/>
  <c r="J14" i="13"/>
  <c r="J15" i="13"/>
  <c r="L15" i="13" s="1"/>
  <c r="J16" i="13"/>
  <c r="L16" i="13" s="1"/>
  <c r="J6" i="17"/>
  <c r="J7" i="17"/>
  <c r="L7" i="17" s="1"/>
  <c r="J8" i="17"/>
  <c r="J9" i="17"/>
  <c r="J10" i="17"/>
  <c r="L10" i="17" s="1"/>
  <c r="J11" i="17"/>
  <c r="J12" i="17"/>
  <c r="J13" i="17"/>
  <c r="L13" i="17" s="1"/>
  <c r="J14" i="17"/>
  <c r="L14" i="17" s="1"/>
  <c r="J15" i="17"/>
  <c r="L15" i="17" s="1"/>
  <c r="J16" i="17"/>
  <c r="L16" i="17" s="1"/>
  <c r="J17" i="17"/>
  <c r="L17" i="17" s="1"/>
  <c r="J18" i="17"/>
  <c r="L18" i="17" s="1"/>
  <c r="J19" i="17"/>
  <c r="L19" i="17" s="1"/>
  <c r="J20" i="17"/>
  <c r="J21" i="17"/>
  <c r="J22" i="17"/>
  <c r="L22" i="17" s="1"/>
  <c r="J23" i="17"/>
  <c r="J24" i="17"/>
  <c r="L24" i="17" s="1"/>
  <c r="J25" i="17"/>
  <c r="L25" i="17" s="1"/>
  <c r="J26" i="17"/>
  <c r="L26" i="17" s="1"/>
  <c r="J27" i="17"/>
  <c r="L27" i="17" s="1"/>
  <c r="J28" i="17"/>
  <c r="L28" i="17" s="1"/>
  <c r="J35" i="17"/>
  <c r="L35" i="17" s="1"/>
  <c r="J36" i="17"/>
  <c r="L36" i="17" s="1"/>
  <c r="J37" i="17"/>
  <c r="L37" i="17" s="1"/>
  <c r="J38" i="17"/>
  <c r="J39" i="17"/>
  <c r="L39" i="17" s="1"/>
  <c r="J40" i="17"/>
  <c r="L40" i="17" s="1"/>
  <c r="K45" i="17"/>
  <c r="J46" i="17" s="1"/>
  <c r="J35" i="1"/>
  <c r="J34" i="1"/>
  <c r="C8" i="1"/>
  <c r="E8" i="1"/>
  <c r="F8" i="1"/>
  <c r="G8" i="1"/>
  <c r="I8" i="1"/>
  <c r="E9" i="1"/>
  <c r="F9" i="1"/>
  <c r="G9" i="1"/>
  <c r="D10" i="1"/>
  <c r="E10" i="1"/>
  <c r="F10" i="1"/>
  <c r="G10" i="1"/>
  <c r="H10" i="1"/>
  <c r="I10" i="1"/>
  <c r="D11" i="1"/>
  <c r="G11" i="1"/>
  <c r="H11" i="1"/>
  <c r="I11" i="1"/>
  <c r="D12" i="1"/>
  <c r="E12" i="1"/>
  <c r="F12" i="1"/>
  <c r="G12" i="1"/>
  <c r="H12" i="1"/>
  <c r="I12" i="1"/>
  <c r="C13" i="1"/>
  <c r="G13" i="1"/>
  <c r="C15" i="1"/>
  <c r="I15" i="1"/>
  <c r="G16" i="1"/>
  <c r="C18" i="1"/>
  <c r="G18" i="1"/>
  <c r="C19" i="1"/>
  <c r="D19" i="1"/>
  <c r="E19" i="1"/>
  <c r="F19" i="1"/>
  <c r="G19" i="1"/>
  <c r="H19" i="1"/>
  <c r="I19" i="1"/>
  <c r="C21" i="1"/>
  <c r="C22" i="1"/>
  <c r="D22" i="1"/>
  <c r="E22" i="1"/>
  <c r="F22" i="1"/>
  <c r="G22" i="1"/>
  <c r="H22" i="1"/>
  <c r="I22" i="1"/>
  <c r="C24" i="1"/>
  <c r="D41" i="1"/>
  <c r="D24" i="1" s="1"/>
  <c r="E41" i="1"/>
  <c r="E24" i="1" s="1"/>
  <c r="F41" i="1"/>
  <c r="F24" i="1" s="1"/>
  <c r="G41" i="1"/>
  <c r="G24" i="1" s="1"/>
  <c r="H41" i="1"/>
  <c r="H24" i="1" s="1"/>
  <c r="I41" i="1"/>
  <c r="I24" i="1" s="1"/>
  <c r="L9" i="5"/>
  <c r="L11" i="5"/>
  <c r="L13" i="5"/>
  <c r="L14" i="5"/>
  <c r="L16" i="5"/>
  <c r="L17" i="5"/>
  <c r="L18" i="5"/>
  <c r="L20" i="5"/>
  <c r="L21" i="5"/>
  <c r="L22" i="5"/>
  <c r="L24" i="5"/>
  <c r="M36" i="5"/>
  <c r="L6" i="6"/>
  <c r="L15" i="6"/>
  <c r="L20" i="6"/>
  <c r="L24" i="6"/>
  <c r="B37" i="6"/>
  <c r="L43" i="6"/>
  <c r="L7" i="7"/>
  <c r="L9" i="7"/>
  <c r="L11" i="7"/>
  <c r="L12" i="7"/>
  <c r="L13" i="7"/>
  <c r="L15" i="7"/>
  <c r="L17" i="7"/>
  <c r="L19" i="7"/>
  <c r="L20" i="7"/>
  <c r="L21" i="7"/>
  <c r="L23" i="7"/>
  <c r="L25" i="7"/>
  <c r="L28" i="7"/>
  <c r="L29" i="7"/>
  <c r="B34" i="7"/>
  <c r="L37" i="7"/>
  <c r="L17" i="8"/>
  <c r="L19" i="8"/>
  <c r="L12" i="9"/>
  <c r="L20" i="9"/>
  <c r="L22" i="9"/>
  <c r="L10" i="10"/>
  <c r="L17" i="10"/>
  <c r="L26" i="10"/>
  <c r="B36" i="10"/>
  <c r="L11" i="11"/>
  <c r="L14" i="11"/>
  <c r="L15" i="11"/>
  <c r="L26" i="11"/>
  <c r="L30" i="11"/>
  <c r="B36" i="11"/>
  <c r="L39" i="11"/>
  <c r="L41" i="11"/>
  <c r="L47" i="11"/>
  <c r="L49" i="11"/>
  <c r="B72" i="11"/>
  <c r="L66" i="11"/>
  <c r="L7" i="13"/>
  <c r="L14" i="13"/>
  <c r="L14" i="14"/>
  <c r="L24" i="14"/>
  <c r="L26" i="14"/>
  <c r="B37" i="14"/>
  <c r="L40" i="14"/>
  <c r="L42" i="14"/>
  <c r="L43" i="14"/>
  <c r="L44" i="14"/>
  <c r="L45" i="14"/>
  <c r="L46" i="14"/>
  <c r="L47" i="14"/>
  <c r="B6" i="1"/>
  <c r="B31" i="1"/>
  <c r="J33" i="1"/>
  <c r="J36" i="1"/>
  <c r="J37" i="1"/>
  <c r="J38" i="1"/>
  <c r="J39" i="1"/>
  <c r="J40" i="1"/>
  <c r="B32" i="16"/>
  <c r="B3" i="15"/>
  <c r="L8" i="15"/>
  <c r="L13" i="15"/>
  <c r="L15" i="15"/>
  <c r="B33" i="15"/>
  <c r="L8" i="17"/>
  <c r="L9" i="17"/>
  <c r="L11" i="17"/>
  <c r="L12" i="17"/>
  <c r="L20" i="17"/>
  <c r="L21" i="17"/>
  <c r="L23" i="17"/>
  <c r="B33" i="17"/>
  <c r="L38" i="17"/>
  <c r="M23" i="1"/>
  <c r="M10" i="1"/>
  <c r="M8" i="1"/>
  <c r="L6" i="3"/>
  <c r="M9" i="1"/>
  <c r="J10" i="1" l="1"/>
  <c r="L10" i="1" s="1"/>
  <c r="L6" i="17"/>
  <c r="J45" i="17"/>
  <c r="K46" i="17" s="1"/>
  <c r="J41" i="1"/>
  <c r="J31" i="9"/>
  <c r="K32" i="9" s="1"/>
  <c r="J63" i="16"/>
  <c r="K64" i="16" s="1"/>
  <c r="J52" i="14"/>
  <c r="K53" i="14" s="1"/>
  <c r="J21" i="13"/>
  <c r="J56" i="6"/>
  <c r="K57" i="6" s="1"/>
  <c r="J36" i="5"/>
  <c r="K37" i="5" s="1"/>
  <c r="J38" i="4"/>
  <c r="K39" i="4" s="1"/>
  <c r="J24" i="2"/>
  <c r="K25" i="2" s="1"/>
  <c r="J22" i="1"/>
  <c r="N22" i="1" s="1"/>
  <c r="J42" i="15"/>
  <c r="K43" i="15" s="1"/>
  <c r="J33" i="12"/>
  <c r="K34" i="12" s="1"/>
  <c r="J87" i="11"/>
  <c r="K88" i="11" s="1"/>
  <c r="J54" i="10"/>
  <c r="K55" i="10" s="1"/>
  <c r="J16" i="1"/>
  <c r="N16" i="1" s="1"/>
  <c r="J30" i="8"/>
  <c r="K31" i="8" s="1"/>
  <c r="J14" i="1"/>
  <c r="N14" i="1" s="1"/>
  <c r="J46" i="7"/>
  <c r="K47" i="7" s="1"/>
  <c r="J12" i="1"/>
  <c r="N12" i="1" s="1"/>
  <c r="J23" i="1"/>
  <c r="N23" i="1" s="1"/>
  <c r="J24" i="1"/>
  <c r="J19" i="1"/>
  <c r="N19" i="1" s="1"/>
  <c r="H25" i="1"/>
  <c r="D25" i="1"/>
  <c r="G25" i="1"/>
  <c r="L33" i="12"/>
  <c r="L36" i="15"/>
  <c r="L82" i="11"/>
  <c r="L50" i="11"/>
  <c r="L46" i="11"/>
  <c r="L29" i="11"/>
  <c r="L27" i="12"/>
  <c r="L7" i="9"/>
  <c r="L38" i="7"/>
  <c r="L9" i="6"/>
  <c r="L56" i="3"/>
  <c r="L52" i="3"/>
  <c r="L48" i="3"/>
  <c r="L44" i="3"/>
  <c r="L40" i="3"/>
  <c r="J94" i="3" s="1"/>
  <c r="L38" i="3"/>
  <c r="L23" i="11"/>
  <c r="F25" i="1"/>
  <c r="L10" i="12"/>
  <c r="J20" i="1"/>
  <c r="N20" i="1" s="1"/>
  <c r="J8" i="1"/>
  <c r="N8" i="1" s="1"/>
  <c r="E25" i="1"/>
  <c r="L22" i="12"/>
  <c r="L16" i="12"/>
  <c r="L24" i="8"/>
  <c r="L20" i="8"/>
  <c r="L16" i="8"/>
  <c r="L11" i="8"/>
  <c r="L26" i="7"/>
  <c r="L22" i="7"/>
  <c r="L18" i="7"/>
  <c r="L14" i="7"/>
  <c r="L10" i="7"/>
  <c r="C25" i="1"/>
  <c r="J21" i="1"/>
  <c r="N21" i="1" s="1"/>
  <c r="J18" i="1"/>
  <c r="N18" i="1" s="1"/>
  <c r="J17" i="1"/>
  <c r="N17" i="1" s="1"/>
  <c r="J15" i="1"/>
  <c r="N15" i="1" s="1"/>
  <c r="J13" i="1"/>
  <c r="N13" i="1" s="1"/>
  <c r="J11" i="1"/>
  <c r="N11" i="1" s="1"/>
  <c r="L45" i="17" l="1"/>
  <c r="N10" i="1"/>
  <c r="L36" i="5"/>
  <c r="L46" i="7"/>
  <c r="L14" i="1"/>
  <c r="L16" i="1"/>
  <c r="L42" i="15"/>
  <c r="L31" i="9"/>
  <c r="L54" i="10"/>
  <c r="K22" i="13"/>
  <c r="L21" i="13"/>
  <c r="L22" i="1"/>
  <c r="L19" i="1"/>
  <c r="L8" i="1"/>
  <c r="L12" i="1"/>
  <c r="L56" i="6"/>
  <c r="L30" i="8"/>
  <c r="L87" i="11"/>
  <c r="L20" i="1"/>
  <c r="L23" i="1"/>
  <c r="L63" i="16"/>
  <c r="L52" i="14"/>
  <c r="L38" i="4"/>
  <c r="L13" i="1"/>
  <c r="L17" i="1"/>
  <c r="L21" i="1"/>
  <c r="L11" i="1"/>
  <c r="L15" i="1"/>
  <c r="L18" i="1"/>
  <c r="H28" i="1" l="1"/>
  <c r="G28" i="1"/>
  <c r="F28" i="1"/>
  <c r="E28" i="1"/>
  <c r="D28" i="1"/>
  <c r="C28" i="1"/>
  <c r="I93" i="3" l="1"/>
  <c r="I9" i="1" s="1"/>
  <c r="J65" i="3"/>
  <c r="J93" i="3" s="1"/>
  <c r="L65" i="3"/>
  <c r="L93" i="3" l="1"/>
  <c r="K94" i="3"/>
  <c r="J9" i="1"/>
  <c r="I25" i="1"/>
  <c r="I28" i="1" s="1"/>
  <c r="J25" i="1" l="1"/>
  <c r="N9" i="1"/>
  <c r="L9" i="1"/>
  <c r="L25" i="1" l="1"/>
  <c r="N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wleary</author>
    <author>ES</author>
    <author>Seifert, Timothy</author>
    <author>tseifert</author>
  </authors>
  <commentList>
    <comment ref="B4" authorId="0" shapeId="0" xr:uid="{00000000-0006-0000-0000-000001000000}">
      <text>
        <r>
          <rPr>
            <sz val="8"/>
            <color indexed="81"/>
            <rFont val="Tahoma"/>
            <family val="2"/>
          </rPr>
          <t>State Threshold as of 10/1/2024</t>
        </r>
      </text>
    </comment>
    <comment ref="B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County Threshold as of 10/1/2024</t>
        </r>
      </text>
    </comment>
    <comment ref="K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Update these Cells with Census Info</t>
        </r>
      </text>
    </comment>
    <comment ref="M7" authorId="2" shapeId="0" xr:uid="{BFB20E9D-77D1-4C62-9A1A-1501C39BA35A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This is the County per capita indicator amount</t>
        </r>
      </text>
    </comment>
    <comment ref="A24" authorId="2" shapeId="0" xr:uid="{D0229AA7-93F1-440D-B46D-D7593CCFCC81}">
      <text>
        <r>
          <rPr>
            <b/>
            <sz val="9"/>
            <color indexed="81"/>
            <rFont val="Tahoma"/>
            <charset val="1"/>
          </rPr>
          <t>Seifert, Timothy:</t>
        </r>
        <r>
          <rPr>
            <sz val="9"/>
            <color indexed="81"/>
            <rFont val="Tahoma"/>
            <charset val="1"/>
          </rPr>
          <t xml:space="preserve">
see below table for Damages for State Agencies Not Specific to ANY COUNTY</t>
        </r>
      </text>
    </comment>
    <comment ref="M24" authorId="2" shapeId="0" xr:uid="{BE7D967C-DF5E-4B8C-9CD8-899A44B3AF7A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This is the State per capita indicator amount</t>
        </r>
      </text>
    </comment>
    <comment ref="K2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Update this Cell with State Population from Census</t>
        </r>
      </text>
    </comment>
    <comment ref="K26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leave this cell alone, do not alter</t>
        </r>
      </text>
    </comment>
    <comment ref="C31" authorId="2" shapeId="0" xr:uid="{F9F396CE-DB8D-42BA-B0C2-2A67C2962AD7}">
      <text>
        <r>
          <rPr>
            <b/>
            <sz val="9"/>
            <color indexed="81"/>
            <rFont val="Tahoma"/>
            <charset val="1"/>
          </rPr>
          <t>Seifert, Timothy:</t>
        </r>
        <r>
          <rPr>
            <sz val="9"/>
            <color indexed="81"/>
            <rFont val="Tahoma"/>
            <charset val="1"/>
          </rPr>
          <t xml:space="preserve">
ex) Includes EOC Costs for work across or ongoing in multiple counties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  <author>Seifert, Timothy</author>
  </authors>
  <commentList>
    <comment ref="K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13" authorId="1" shapeId="0" xr:uid="{1BB8ADDF-2333-4C4E-A82C-7E49CAFC6A0F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Cary Plantation had a population of 0 reported in the 2020 Census data</t>
        </r>
      </text>
    </comment>
    <comment ref="L13" authorId="1" shapeId="0" xr:uid="{7214F382-89D2-45B8-BA43-67625A62C546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</t>
        </r>
      </text>
    </comment>
    <comment ref="K61" authorId="0" shapeId="0" xr:uid="{5B01E576-A584-4FAB-8B32-97EF837B3F1C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Oxbow Plantation was not reported in the 2020 Census data</t>
        </r>
      </text>
    </comment>
    <comment ref="L61" authorId="0" shapeId="0" xr:uid="{53DA3365-8FC1-4A8D-8514-B8A5685B52CC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
</t>
        </r>
      </text>
    </comment>
    <comment ref="K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Penobscot Indian Island Reservation was not reported in the 2020 Census data</t>
        </r>
      </text>
    </comment>
    <comment ref="L6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
</t>
        </r>
      </text>
    </comment>
    <comment ref="K9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3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Marshall Island UT had a population of 0 reported in the 2020 Census data</t>
        </r>
      </text>
    </comment>
    <comment ref="L2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</t>
        </r>
      </text>
    </comment>
    <comment ref="K5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4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3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31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5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7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tseifert:
</t>
        </r>
        <r>
          <rPr>
            <sz val="9"/>
            <color indexed="81"/>
            <rFont val="Tahoma"/>
            <family val="2"/>
          </rPr>
          <t>Twombly Ridge UT had a population of 0 reported in the 2020 Census data</t>
        </r>
      </text>
    </comment>
    <comment ref="L7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
</t>
        </r>
      </text>
    </comment>
    <comment ref="K8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  <author>Seifert, Timothy</author>
  </authors>
  <commentList>
    <comment ref="K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7" authorId="1" shapeId="0" xr:uid="{FE84B381-EF24-42E6-B18C-7988A1384F14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Atkinson had a population of 0 reported in the 2020 Census data</t>
        </r>
      </text>
    </comment>
    <comment ref="L7" authorId="1" shapeId="0" xr:uid="{318F3377-DDD5-4016-A6CA-D3C530BAAB66}">
      <text>
        <r>
          <rPr>
            <b/>
            <sz val="9"/>
            <color indexed="81"/>
            <rFont val="Tahoma"/>
            <family val="2"/>
          </rPr>
          <t>Seifert, Timothy:</t>
        </r>
        <r>
          <rPr>
            <sz val="9"/>
            <color indexed="81"/>
            <rFont val="Tahoma"/>
            <family val="2"/>
          </rPr>
          <t xml:space="preserve">
as this area was not reported in 2020 census data, ignore this error</t>
        </r>
      </text>
    </comment>
    <comment ref="K3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11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tseifert:
</t>
        </r>
        <r>
          <rPr>
            <sz val="9"/>
            <color indexed="81"/>
            <rFont val="Tahoma"/>
            <family val="2"/>
          </rPr>
          <t>Perkins UT had a population of 0 reported in the 2020 Census data</t>
        </r>
      </text>
    </comment>
    <comment ref="L1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as this area had a population of 0 reported in 2020 census data, ignore this error
</t>
        </r>
      </text>
    </comment>
    <comment ref="K21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5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4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63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tseifert</author>
  </authors>
  <commentList>
    <comment ref="K5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refers back to total page for county population</t>
        </r>
      </text>
    </comment>
    <comment ref="K45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tseifert:</t>
        </r>
        <r>
          <rPr>
            <sz val="9"/>
            <color indexed="81"/>
            <rFont val="Tahoma"/>
            <family val="2"/>
          </rPr>
          <t xml:space="preserve">
county population check sum for town populations</t>
        </r>
      </text>
    </comment>
  </commentList>
</comments>
</file>

<file path=xl/sharedStrings.xml><?xml version="1.0" encoding="utf-8"?>
<sst xmlns="http://schemas.openxmlformats.org/spreadsheetml/2006/main" count="1168" uniqueCount="628">
  <si>
    <t>DAMAGE  ASSESSMENT  WORKSHEET</t>
  </si>
  <si>
    <t xml:space="preserve"> Date:</t>
  </si>
  <si>
    <t xml:space="preserve"> Report  #:       </t>
  </si>
  <si>
    <t xml:space="preserve"> Androscoggin County</t>
  </si>
  <si>
    <t xml:space="preserve"> Aroostook County</t>
  </si>
  <si>
    <t xml:space="preserve"> Cumberland County</t>
  </si>
  <si>
    <t xml:space="preserve"> Franklin County</t>
  </si>
  <si>
    <t xml:space="preserve"> Hancock County</t>
  </si>
  <si>
    <t xml:space="preserve"> Kennebec County</t>
  </si>
  <si>
    <t xml:space="preserve"> Knox County</t>
  </si>
  <si>
    <t xml:space="preserve"> Lincoln County</t>
  </si>
  <si>
    <t xml:space="preserve"> Oxford County</t>
  </si>
  <si>
    <t xml:space="preserve"> Penobscot County</t>
  </si>
  <si>
    <t xml:space="preserve"> Piscataquis County</t>
  </si>
  <si>
    <t xml:space="preserve"> Sagadahoc County</t>
  </si>
  <si>
    <t xml:space="preserve"> Somerset County</t>
  </si>
  <si>
    <t xml:space="preserve"> Waldo County</t>
  </si>
  <si>
    <t xml:space="preserve"> Washington County</t>
  </si>
  <si>
    <t xml:space="preserve"> York County</t>
  </si>
  <si>
    <t xml:space="preserve"> State Agencies</t>
  </si>
  <si>
    <t xml:space="preserve"> Totals</t>
  </si>
  <si>
    <t xml:space="preserve"> NOTES:</t>
  </si>
  <si>
    <t xml:space="preserve"> Report  #:</t>
  </si>
  <si>
    <t xml:space="preserve"> MDOT</t>
  </si>
  <si>
    <t xml:space="preserve"> Conservation</t>
  </si>
  <si>
    <t xml:space="preserve"> Inland Fisheries &amp; Wild.</t>
  </si>
  <si>
    <t xml:space="preserve"> MEMA</t>
  </si>
  <si>
    <t>PUBLIC DAMAGE</t>
  </si>
  <si>
    <t>A</t>
  </si>
  <si>
    <t>DEBRIS</t>
  </si>
  <si>
    <t>CLEARANCE</t>
  </si>
  <si>
    <t>B</t>
  </si>
  <si>
    <t>PROTECTIVE</t>
  </si>
  <si>
    <t>MEASURES</t>
  </si>
  <si>
    <t>C</t>
  </si>
  <si>
    <t>ROAD</t>
  </si>
  <si>
    <t>SYSTEM</t>
  </si>
  <si>
    <t>D</t>
  </si>
  <si>
    <t>WATER</t>
  </si>
  <si>
    <t>CONTROL</t>
  </si>
  <si>
    <t>E</t>
  </si>
  <si>
    <t>BUILDINGS &amp;</t>
  </si>
  <si>
    <t>EQUIPMENT</t>
  </si>
  <si>
    <t>F</t>
  </si>
  <si>
    <t>PUBLIC</t>
  </si>
  <si>
    <t>UTILITY</t>
  </si>
  <si>
    <t>G</t>
  </si>
  <si>
    <t>TOTAL</t>
  </si>
  <si>
    <t>$/CAP.</t>
  </si>
  <si>
    <t>SHORT</t>
  </si>
  <si>
    <t xml:space="preserve"> Auburn</t>
  </si>
  <si>
    <t xml:space="preserve"> Durham</t>
  </si>
  <si>
    <t xml:space="preserve"> Greene</t>
  </si>
  <si>
    <t xml:space="preserve"> Leeds</t>
  </si>
  <si>
    <t xml:space="preserve"> Lewiston</t>
  </si>
  <si>
    <t xml:space="preserve"> Lisbon</t>
  </si>
  <si>
    <t xml:space="preserve"> Livermore</t>
  </si>
  <si>
    <t xml:space="preserve"> Livermore  Falls</t>
  </si>
  <si>
    <t xml:space="preserve"> Mechanic  Falls</t>
  </si>
  <si>
    <t xml:space="preserve"> Minot</t>
  </si>
  <si>
    <t xml:space="preserve"> Poland</t>
  </si>
  <si>
    <t xml:space="preserve"> Sabattus</t>
  </si>
  <si>
    <t xml:space="preserve"> Turner</t>
  </si>
  <si>
    <t xml:space="preserve"> Wales</t>
  </si>
  <si>
    <t xml:space="preserve"> County Totals</t>
  </si>
  <si>
    <t>PDA</t>
  </si>
  <si>
    <t xml:space="preserve">  Aroostook County</t>
  </si>
  <si>
    <t xml:space="preserve">  Allagash</t>
  </si>
  <si>
    <t xml:space="preserve">  Amity</t>
  </si>
  <si>
    <t xml:space="preserve">  Ashland</t>
  </si>
  <si>
    <t xml:space="preserve">  Bancroft</t>
  </si>
  <si>
    <t xml:space="preserve">  Blaine</t>
  </si>
  <si>
    <t xml:space="preserve">  Bridgewater</t>
  </si>
  <si>
    <t xml:space="preserve">  Caribou</t>
  </si>
  <si>
    <t xml:space="preserve">  Cary Plantation</t>
  </si>
  <si>
    <t xml:space="preserve">  Castle Hill</t>
  </si>
  <si>
    <t xml:space="preserve">  Caswell</t>
  </si>
  <si>
    <t xml:space="preserve">  Chapman</t>
  </si>
  <si>
    <t xml:space="preserve">  Crystal</t>
  </si>
  <si>
    <t xml:space="preserve">  Cyr Plantation</t>
  </si>
  <si>
    <t xml:space="preserve">  Dyer  Brook</t>
  </si>
  <si>
    <t xml:space="preserve">  Eagle Lake</t>
  </si>
  <si>
    <t xml:space="preserve">  Easton</t>
  </si>
  <si>
    <t xml:space="preserve">  Fort Fairfield</t>
  </si>
  <si>
    <t xml:space="preserve">  Fort Kent</t>
  </si>
  <si>
    <t xml:space="preserve">  Frenchville</t>
  </si>
  <si>
    <t xml:space="preserve">  Garfield Plantation</t>
  </si>
  <si>
    <t xml:space="preserve">  Grand Isle</t>
  </si>
  <si>
    <t xml:space="preserve">  Hamlin</t>
  </si>
  <si>
    <t xml:space="preserve">  Hammond</t>
  </si>
  <si>
    <t xml:space="preserve">  Haynesville</t>
  </si>
  <si>
    <t xml:space="preserve">  Hersey</t>
  </si>
  <si>
    <t xml:space="preserve">  Hodgdon</t>
  </si>
  <si>
    <t xml:space="preserve">  Houlton</t>
  </si>
  <si>
    <t xml:space="preserve">  Island Falls</t>
  </si>
  <si>
    <t xml:space="preserve">  Limestone</t>
  </si>
  <si>
    <t xml:space="preserve">  Linneus</t>
  </si>
  <si>
    <t xml:space="preserve">  Littleton</t>
  </si>
  <si>
    <t xml:space="preserve">  Ludlow</t>
  </si>
  <si>
    <t xml:space="preserve">  Macwahoc Plantation</t>
  </si>
  <si>
    <t xml:space="preserve">  Madawaska</t>
  </si>
  <si>
    <t xml:space="preserve">  Mapleton</t>
  </si>
  <si>
    <t xml:space="preserve">  Mars Hill</t>
  </si>
  <si>
    <t xml:space="preserve">  Masardis</t>
  </si>
  <si>
    <t xml:space="preserve">  Merrill</t>
  </si>
  <si>
    <t xml:space="preserve">  Monticello</t>
  </si>
  <si>
    <t xml:space="preserve">  Moro Plantation</t>
  </si>
  <si>
    <t xml:space="preserve">  Nashville Plantation</t>
  </si>
  <si>
    <t xml:space="preserve">  New Canada</t>
  </si>
  <si>
    <t xml:space="preserve">  New Limerick</t>
  </si>
  <si>
    <t xml:space="preserve">  New Sweden</t>
  </si>
  <si>
    <t xml:space="preserve">  Oakfield</t>
  </si>
  <si>
    <t xml:space="preserve">  Orient</t>
  </si>
  <si>
    <t xml:space="preserve">  Perham</t>
  </si>
  <si>
    <t xml:space="preserve">  Portage Lake</t>
  </si>
  <si>
    <t xml:space="preserve">  Presque Isle</t>
  </si>
  <si>
    <t xml:space="preserve">  Reed Plantation</t>
  </si>
  <si>
    <t xml:space="preserve">  St. Agatha</t>
  </si>
  <si>
    <t xml:space="preserve">  St. Francis</t>
  </si>
  <si>
    <t xml:space="preserve">  St. John Plantation</t>
  </si>
  <si>
    <t xml:space="preserve">  Sherman</t>
  </si>
  <si>
    <t xml:space="preserve">  Smyrna</t>
  </si>
  <si>
    <t xml:space="preserve">  Stockholm</t>
  </si>
  <si>
    <t xml:space="preserve">  Van Buren</t>
  </si>
  <si>
    <t xml:space="preserve">  Wade</t>
  </si>
  <si>
    <t xml:space="preserve">  Wallagrass Plantation</t>
  </si>
  <si>
    <t xml:space="preserve">  Washburn</t>
  </si>
  <si>
    <t xml:space="preserve">  Westfield</t>
  </si>
  <si>
    <t xml:space="preserve">  Westmanland</t>
  </si>
  <si>
    <t xml:space="preserve">  Weston</t>
  </si>
  <si>
    <t xml:space="preserve">  Winterville Plantation</t>
  </si>
  <si>
    <t xml:space="preserve">  Woodland</t>
  </si>
  <si>
    <t>PAGE   1   OF   3   PAGES</t>
  </si>
  <si>
    <t>PAGE   2   OF   3   PAGES</t>
  </si>
  <si>
    <t>PAGE   3   OF   3   PAGES</t>
  </si>
  <si>
    <t xml:space="preserve">  Baldwin</t>
  </si>
  <si>
    <t xml:space="preserve">  Bridgton</t>
  </si>
  <si>
    <t xml:space="preserve">  Brunswick</t>
  </si>
  <si>
    <t xml:space="preserve">  Cape  Elizabeth</t>
  </si>
  <si>
    <t xml:space="preserve">  Casco</t>
  </si>
  <si>
    <t xml:space="preserve">  Cumberland</t>
  </si>
  <si>
    <t xml:space="preserve">  Falmouth</t>
  </si>
  <si>
    <t xml:space="preserve">  Freeport</t>
  </si>
  <si>
    <t xml:space="preserve">  Gorham</t>
  </si>
  <si>
    <t xml:space="preserve">  Gray</t>
  </si>
  <si>
    <t xml:space="preserve">  Harpswell</t>
  </si>
  <si>
    <t xml:space="preserve">  Harrison</t>
  </si>
  <si>
    <t xml:space="preserve">  Long Island</t>
  </si>
  <si>
    <t xml:space="preserve">  Naples</t>
  </si>
  <si>
    <t xml:space="preserve">  New  Gloucester</t>
  </si>
  <si>
    <t xml:space="preserve">  North  Yarmouth</t>
  </si>
  <si>
    <t xml:space="preserve">  Portland</t>
  </si>
  <si>
    <t xml:space="preserve">  Pownal</t>
  </si>
  <si>
    <t xml:space="preserve">  Raymond</t>
  </si>
  <si>
    <t xml:space="preserve">  Scarborough</t>
  </si>
  <si>
    <t xml:space="preserve">  Sebago</t>
  </si>
  <si>
    <t xml:space="preserve">  South  Portland</t>
  </si>
  <si>
    <t xml:space="preserve">  Standish</t>
  </si>
  <si>
    <t xml:space="preserve">  Westbrook</t>
  </si>
  <si>
    <t xml:space="preserve">  Windham</t>
  </si>
  <si>
    <t xml:space="preserve">  Yarmouth</t>
  </si>
  <si>
    <t xml:space="preserve"> County  Totals</t>
  </si>
  <si>
    <t xml:space="preserve">  Avon</t>
  </si>
  <si>
    <t xml:space="preserve">  Carrabassett Valley</t>
  </si>
  <si>
    <t xml:space="preserve">  Carthage</t>
  </si>
  <si>
    <t xml:space="preserve">  Chesterville</t>
  </si>
  <si>
    <t xml:space="preserve">  Coplin Plantation</t>
  </si>
  <si>
    <t xml:space="preserve">  Dallas Plantation</t>
  </si>
  <si>
    <t xml:space="preserve">  Eustis</t>
  </si>
  <si>
    <t xml:space="preserve">  Farmington</t>
  </si>
  <si>
    <t xml:space="preserve">  Industry</t>
  </si>
  <si>
    <t xml:space="preserve">  Jay</t>
  </si>
  <si>
    <t xml:space="preserve">  Kingfield</t>
  </si>
  <si>
    <t xml:space="preserve">  New Sharon</t>
  </si>
  <si>
    <t xml:space="preserve">  New Vineyard</t>
  </si>
  <si>
    <t xml:space="preserve">  Phillips</t>
  </si>
  <si>
    <t xml:space="preserve">  Rangeley</t>
  </si>
  <si>
    <t xml:space="preserve">  Rangeley Plantation</t>
  </si>
  <si>
    <t xml:space="preserve">  Sandy River Plantation</t>
  </si>
  <si>
    <t xml:space="preserve">  Strong</t>
  </si>
  <si>
    <t xml:space="preserve">  Temple</t>
  </si>
  <si>
    <t xml:space="preserve">  Weld</t>
  </si>
  <si>
    <t xml:space="preserve">  Wilton</t>
  </si>
  <si>
    <t xml:space="preserve">  Hancock  County</t>
  </si>
  <si>
    <t xml:space="preserve">  Amherst</t>
  </si>
  <si>
    <t xml:space="preserve">  Aurora</t>
  </si>
  <si>
    <t xml:space="preserve">  Bar Harbor</t>
  </si>
  <si>
    <t xml:space="preserve">  Blue Hill</t>
  </si>
  <si>
    <t xml:space="preserve">  Brooklin</t>
  </si>
  <si>
    <t xml:space="preserve">  Brooksville</t>
  </si>
  <si>
    <t xml:space="preserve">  Bucksport</t>
  </si>
  <si>
    <t xml:space="preserve">  Castine</t>
  </si>
  <si>
    <t xml:space="preserve">  Dedham</t>
  </si>
  <si>
    <t xml:space="preserve">  Deer  Isle</t>
  </si>
  <si>
    <t xml:space="preserve">  Eastbrook</t>
  </si>
  <si>
    <t xml:space="preserve">  Ellsworth</t>
  </si>
  <si>
    <t xml:space="preserve">  Franklin</t>
  </si>
  <si>
    <t xml:space="preserve">  Frenchboro</t>
  </si>
  <si>
    <t xml:space="preserve">  Gouldsboro</t>
  </si>
  <si>
    <t xml:space="preserve">  Great  Pond</t>
  </si>
  <si>
    <t xml:space="preserve">  Hancock</t>
  </si>
  <si>
    <t xml:space="preserve">  Lamoine</t>
  </si>
  <si>
    <t xml:space="preserve">  Mariaville</t>
  </si>
  <si>
    <t xml:space="preserve">  Mount  Desert</t>
  </si>
  <si>
    <t xml:space="preserve">  Orland</t>
  </si>
  <si>
    <t xml:space="preserve">  Osborn</t>
  </si>
  <si>
    <t xml:space="preserve">  Otis</t>
  </si>
  <si>
    <t xml:space="preserve">  Penobscot</t>
  </si>
  <si>
    <t xml:space="preserve">  Sedgwick</t>
  </si>
  <si>
    <t xml:space="preserve">  Sorrento</t>
  </si>
  <si>
    <t xml:space="preserve">  Southwest  Harbor</t>
  </si>
  <si>
    <t xml:space="preserve">  Stonington</t>
  </si>
  <si>
    <t xml:space="preserve">  Sullivan</t>
  </si>
  <si>
    <t xml:space="preserve">  Surry</t>
  </si>
  <si>
    <t xml:space="preserve">  Swans  Island</t>
  </si>
  <si>
    <t xml:space="preserve">  Tremont</t>
  </si>
  <si>
    <t xml:space="preserve">  Trenton</t>
  </si>
  <si>
    <t xml:space="preserve">  Waltham</t>
  </si>
  <si>
    <t xml:space="preserve">  Winter  Harbor</t>
  </si>
  <si>
    <t>PAGE   1   OF   2   PAGES</t>
  </si>
  <si>
    <t>PAGE   2   OF   2   PAGES</t>
  </si>
  <si>
    <t xml:space="preserve">  Kennebec  County</t>
  </si>
  <si>
    <t xml:space="preserve">  Albion</t>
  </si>
  <si>
    <t xml:space="preserve">  Augusta</t>
  </si>
  <si>
    <t xml:space="preserve">  Belgrade</t>
  </si>
  <si>
    <t xml:space="preserve">  Benton</t>
  </si>
  <si>
    <t xml:space="preserve">  Chelsea</t>
  </si>
  <si>
    <t xml:space="preserve">  China</t>
  </si>
  <si>
    <t xml:space="preserve">  Clinton</t>
  </si>
  <si>
    <t xml:space="preserve">  Farmingdale</t>
  </si>
  <si>
    <t xml:space="preserve">  Fayette</t>
  </si>
  <si>
    <t xml:space="preserve">  Gardiner</t>
  </si>
  <si>
    <t xml:space="preserve">  Hallowell</t>
  </si>
  <si>
    <t xml:space="preserve">  Litchfield</t>
  </si>
  <si>
    <t xml:space="preserve">  Manchester</t>
  </si>
  <si>
    <t xml:space="preserve">  Monmouth</t>
  </si>
  <si>
    <t xml:space="preserve">  Mount Vernon</t>
  </si>
  <si>
    <t xml:space="preserve">  Oakland</t>
  </si>
  <si>
    <t xml:space="preserve">  Pittston</t>
  </si>
  <si>
    <t xml:space="preserve">  Randolph</t>
  </si>
  <si>
    <t xml:space="preserve">  Readfield</t>
  </si>
  <si>
    <t xml:space="preserve">  Rome</t>
  </si>
  <si>
    <t xml:space="preserve">  Sidney</t>
  </si>
  <si>
    <t xml:space="preserve">  Vassalboro</t>
  </si>
  <si>
    <t xml:space="preserve">  Vienna</t>
  </si>
  <si>
    <t xml:space="preserve">  Waterville</t>
  </si>
  <si>
    <t xml:space="preserve">  Wayne</t>
  </si>
  <si>
    <t xml:space="preserve">  West  Gardiner</t>
  </si>
  <si>
    <t xml:space="preserve">  Windsor</t>
  </si>
  <si>
    <t xml:space="preserve">  Winslow</t>
  </si>
  <si>
    <t xml:space="preserve">  Winthrop</t>
  </si>
  <si>
    <t xml:space="preserve">  Knox  County</t>
  </si>
  <si>
    <t xml:space="preserve">  Appleton</t>
  </si>
  <si>
    <t xml:space="preserve">  Camden</t>
  </si>
  <si>
    <t xml:space="preserve">  Cushing</t>
  </si>
  <si>
    <t xml:space="preserve">  Friendship</t>
  </si>
  <si>
    <t xml:space="preserve">  Hope</t>
  </si>
  <si>
    <t xml:space="preserve">  North  Haven</t>
  </si>
  <si>
    <t xml:space="preserve">  Owl's  Head</t>
  </si>
  <si>
    <t xml:space="preserve">  Rockland</t>
  </si>
  <si>
    <t xml:space="preserve">  Rockport</t>
  </si>
  <si>
    <t xml:space="preserve">  Thomaston</t>
  </si>
  <si>
    <t xml:space="preserve">  Union</t>
  </si>
  <si>
    <t xml:space="preserve">  Vinalhaven</t>
  </si>
  <si>
    <t xml:space="preserve">  Warren</t>
  </si>
  <si>
    <t xml:space="preserve">  Washington</t>
  </si>
  <si>
    <t xml:space="preserve">  Lincoln County</t>
  </si>
  <si>
    <t xml:space="preserve">  Alna</t>
  </si>
  <si>
    <t xml:space="preserve">  Boothbay</t>
  </si>
  <si>
    <t xml:space="preserve">  Boothbay  Harbor</t>
  </si>
  <si>
    <t xml:space="preserve">  Bremen</t>
  </si>
  <si>
    <t xml:space="preserve">  Bristol</t>
  </si>
  <si>
    <t xml:space="preserve">  Damariscotta</t>
  </si>
  <si>
    <t xml:space="preserve">  Dresden</t>
  </si>
  <si>
    <t xml:space="preserve">  Edgecomb</t>
  </si>
  <si>
    <t xml:space="preserve">  Jefferson</t>
  </si>
  <si>
    <t xml:space="preserve">  Newcastle</t>
  </si>
  <si>
    <t xml:space="preserve">  Nobleboro</t>
  </si>
  <si>
    <t xml:space="preserve">  Somerville</t>
  </si>
  <si>
    <t xml:space="preserve">  South  Bristol</t>
  </si>
  <si>
    <t xml:space="preserve">  Southport</t>
  </si>
  <si>
    <t xml:space="preserve">  Waldoboro</t>
  </si>
  <si>
    <t xml:space="preserve">  Whitefield</t>
  </si>
  <si>
    <t xml:space="preserve">  Wiscasset</t>
  </si>
  <si>
    <t xml:space="preserve">  Oxford  County</t>
  </si>
  <si>
    <t xml:space="preserve">  Andover</t>
  </si>
  <si>
    <t xml:space="preserve">  Bethel</t>
  </si>
  <si>
    <t xml:space="preserve">  Brownfield</t>
  </si>
  <si>
    <t xml:space="preserve">  Buckfield</t>
  </si>
  <si>
    <t xml:space="preserve">  Byron</t>
  </si>
  <si>
    <t xml:space="preserve">  Canton</t>
  </si>
  <si>
    <t xml:space="preserve">  Denmark</t>
  </si>
  <si>
    <t xml:space="preserve">  Dixfield</t>
  </si>
  <si>
    <t xml:space="preserve">  Fryeburg</t>
  </si>
  <si>
    <t xml:space="preserve">  Gilead</t>
  </si>
  <si>
    <t xml:space="preserve">  Greenwood</t>
  </si>
  <si>
    <t xml:space="preserve">  Hanover</t>
  </si>
  <si>
    <t xml:space="preserve">  Hartford</t>
  </si>
  <si>
    <t xml:space="preserve">  Hebron</t>
  </si>
  <si>
    <t xml:space="preserve">  Hiram</t>
  </si>
  <si>
    <t xml:space="preserve">  Lovell</t>
  </si>
  <si>
    <t xml:space="preserve">  Mexico</t>
  </si>
  <si>
    <t xml:space="preserve">  Newry</t>
  </si>
  <si>
    <t xml:space="preserve">  Norway</t>
  </si>
  <si>
    <t xml:space="preserve">  Otisfield</t>
  </si>
  <si>
    <t xml:space="preserve">  Oxford</t>
  </si>
  <si>
    <t xml:space="preserve">  Paris</t>
  </si>
  <si>
    <t xml:space="preserve">  Peru</t>
  </si>
  <si>
    <t xml:space="preserve">  Porter</t>
  </si>
  <si>
    <t xml:space="preserve">  Roxbury</t>
  </si>
  <si>
    <t xml:space="preserve">  Rumford</t>
  </si>
  <si>
    <t xml:space="preserve">  Stoneham</t>
  </si>
  <si>
    <t xml:space="preserve">  Stow</t>
  </si>
  <si>
    <t xml:space="preserve">  Sumner</t>
  </si>
  <si>
    <t xml:space="preserve">  Sweden</t>
  </si>
  <si>
    <t xml:space="preserve">  Upton</t>
  </si>
  <si>
    <t xml:space="preserve">  Waterford</t>
  </si>
  <si>
    <t xml:space="preserve">  West Paris</t>
  </si>
  <si>
    <t xml:space="preserve">  Woodstock</t>
  </si>
  <si>
    <t xml:space="preserve"> Penobscot  County</t>
  </si>
  <si>
    <t xml:space="preserve">  Alton</t>
  </si>
  <si>
    <t xml:space="preserve">  Bangor</t>
  </si>
  <si>
    <t xml:space="preserve">  Bradford</t>
  </si>
  <si>
    <t xml:space="preserve">  Bradley</t>
  </si>
  <si>
    <t xml:space="preserve">  Brewer</t>
  </si>
  <si>
    <t xml:space="preserve">  Burlington</t>
  </si>
  <si>
    <t xml:space="preserve">  Carmel</t>
  </si>
  <si>
    <t xml:space="preserve">  Charleston</t>
  </si>
  <si>
    <t xml:space="preserve">  Chester</t>
  </si>
  <si>
    <t xml:space="preserve">  Clifton</t>
  </si>
  <si>
    <t xml:space="preserve">  Corinna</t>
  </si>
  <si>
    <t xml:space="preserve">  Corinth</t>
  </si>
  <si>
    <t xml:space="preserve">  Dexter</t>
  </si>
  <si>
    <t xml:space="preserve">  Dixmont</t>
  </si>
  <si>
    <t xml:space="preserve">  East  Millinocket</t>
  </si>
  <si>
    <t xml:space="preserve">  Eddington</t>
  </si>
  <si>
    <t xml:space="preserve">  Edinburg</t>
  </si>
  <si>
    <t xml:space="preserve">  Enfield</t>
  </si>
  <si>
    <t xml:space="preserve">  Etna</t>
  </si>
  <si>
    <t xml:space="preserve">  Exeter</t>
  </si>
  <si>
    <t xml:space="preserve">  Garland</t>
  </si>
  <si>
    <t xml:space="preserve">  Glenburn</t>
  </si>
  <si>
    <t xml:space="preserve">  Greenbush</t>
  </si>
  <si>
    <t xml:space="preserve">  Hampden</t>
  </si>
  <si>
    <t xml:space="preserve">  Hermon</t>
  </si>
  <si>
    <t xml:space="preserve">  Holden</t>
  </si>
  <si>
    <t xml:space="preserve">  Howland</t>
  </si>
  <si>
    <t xml:space="preserve">  Hudson</t>
  </si>
  <si>
    <t xml:space="preserve">  Kenduskeag</t>
  </si>
  <si>
    <t xml:space="preserve">  Lagrange</t>
  </si>
  <si>
    <t xml:space="preserve">  Lakeville</t>
  </si>
  <si>
    <t xml:space="preserve">  Lee</t>
  </si>
  <si>
    <t xml:space="preserve">  Levant</t>
  </si>
  <si>
    <t xml:space="preserve">  Lincoln</t>
  </si>
  <si>
    <t xml:space="preserve">  Lowell</t>
  </si>
  <si>
    <t xml:space="preserve">  Mattawamkeag</t>
  </si>
  <si>
    <t xml:space="preserve">  Maxfield</t>
  </si>
  <si>
    <t xml:space="preserve">  Medway</t>
  </si>
  <si>
    <t xml:space="preserve">  Milford</t>
  </si>
  <si>
    <t xml:space="preserve">  Millinocket</t>
  </si>
  <si>
    <t xml:space="preserve">  Mount Chase</t>
  </si>
  <si>
    <t xml:space="preserve">  Newburgh</t>
  </si>
  <si>
    <t xml:space="preserve">  Newport</t>
  </si>
  <si>
    <t xml:space="preserve">  Old  Town</t>
  </si>
  <si>
    <t xml:space="preserve">  Orono</t>
  </si>
  <si>
    <t xml:space="preserve">  Orrington</t>
  </si>
  <si>
    <t xml:space="preserve">  Passadumkeag</t>
  </si>
  <si>
    <t xml:space="preserve">  Patten</t>
  </si>
  <si>
    <t xml:space="preserve">  Plymouth</t>
  </si>
  <si>
    <t xml:space="preserve">  Springfield</t>
  </si>
  <si>
    <t xml:space="preserve">  Stacyville</t>
  </si>
  <si>
    <t xml:space="preserve">  Stetson</t>
  </si>
  <si>
    <t xml:space="preserve">  Veazie</t>
  </si>
  <si>
    <t xml:space="preserve">  Winn</t>
  </si>
  <si>
    <t xml:space="preserve">  Woodville</t>
  </si>
  <si>
    <t xml:space="preserve">  Piscataquis  County</t>
  </si>
  <si>
    <t xml:space="preserve">  Abbot</t>
  </si>
  <si>
    <t xml:space="preserve">  Atkinson</t>
  </si>
  <si>
    <t xml:space="preserve">  Beaver  Cove</t>
  </si>
  <si>
    <t xml:space="preserve">  Bowerbank</t>
  </si>
  <si>
    <t xml:space="preserve">  Brownville</t>
  </si>
  <si>
    <t xml:space="preserve">  Dover-Foxcroft</t>
  </si>
  <si>
    <t xml:space="preserve">  Greenville</t>
  </si>
  <si>
    <t xml:space="preserve">  Guilford</t>
  </si>
  <si>
    <t xml:space="preserve">  Medford</t>
  </si>
  <si>
    <t xml:space="preserve">  Milo</t>
  </si>
  <si>
    <t xml:space="preserve">  Monson</t>
  </si>
  <si>
    <t xml:space="preserve">  Parkman</t>
  </si>
  <si>
    <t xml:space="preserve">  Sangerville</t>
  </si>
  <si>
    <t xml:space="preserve">  Sebec</t>
  </si>
  <si>
    <t xml:space="preserve">  Shirley</t>
  </si>
  <si>
    <t xml:space="preserve">  Wellington</t>
  </si>
  <si>
    <t xml:space="preserve">  Willimantic</t>
  </si>
  <si>
    <t xml:space="preserve">  Sagadahoc  County</t>
  </si>
  <si>
    <t xml:space="preserve">  Arrowsic</t>
  </si>
  <si>
    <t xml:space="preserve">  Bath</t>
  </si>
  <si>
    <t xml:space="preserve">  Bowdoin</t>
  </si>
  <si>
    <t xml:space="preserve">  Bowdoinham</t>
  </si>
  <si>
    <t xml:space="preserve">  Georgetown</t>
  </si>
  <si>
    <t xml:space="preserve">  Phippsburg</t>
  </si>
  <si>
    <t xml:space="preserve">  Richmond</t>
  </si>
  <si>
    <t xml:space="preserve">  Topsham</t>
  </si>
  <si>
    <t xml:space="preserve">  West  Bath</t>
  </si>
  <si>
    <t xml:space="preserve">  Woolwich</t>
  </si>
  <si>
    <t xml:space="preserve">  Somerset  County</t>
  </si>
  <si>
    <t xml:space="preserve">  Anson</t>
  </si>
  <si>
    <t xml:space="preserve">  Athens</t>
  </si>
  <si>
    <t xml:space="preserve">  Bingham</t>
  </si>
  <si>
    <t xml:space="preserve">  Cambridge</t>
  </si>
  <si>
    <t xml:space="preserve">  Canaan</t>
  </si>
  <si>
    <t xml:space="preserve">  Caratunk</t>
  </si>
  <si>
    <t xml:space="preserve">  Cornville</t>
  </si>
  <si>
    <t xml:space="preserve">  Detroit</t>
  </si>
  <si>
    <t xml:space="preserve">  Embden</t>
  </si>
  <si>
    <t xml:space="preserve">  Fairfield</t>
  </si>
  <si>
    <t xml:space="preserve">  Harmony</t>
  </si>
  <si>
    <t xml:space="preserve">  Hartland</t>
  </si>
  <si>
    <t xml:space="preserve">  Jackman</t>
  </si>
  <si>
    <t xml:space="preserve">  Madison</t>
  </si>
  <si>
    <t xml:space="preserve">  Mercer</t>
  </si>
  <si>
    <t xml:space="preserve">  Moscow</t>
  </si>
  <si>
    <t xml:space="preserve">  Norridgewock</t>
  </si>
  <si>
    <t xml:space="preserve">  Palmyra</t>
  </si>
  <si>
    <t xml:space="preserve">  Pittsfield</t>
  </si>
  <si>
    <t xml:space="preserve">  Ripley</t>
  </si>
  <si>
    <t xml:space="preserve">  St Albans</t>
  </si>
  <si>
    <t xml:space="preserve">  Skowhegan</t>
  </si>
  <si>
    <t xml:space="preserve">  Smithfield</t>
  </si>
  <si>
    <t xml:space="preserve">  Solon</t>
  </si>
  <si>
    <t xml:space="preserve">  Starks</t>
  </si>
  <si>
    <t xml:space="preserve">  Waldo  County</t>
  </si>
  <si>
    <t xml:space="preserve">  Belfast</t>
  </si>
  <si>
    <t xml:space="preserve">  Belmont</t>
  </si>
  <si>
    <t xml:space="preserve">  Brooks</t>
  </si>
  <si>
    <t xml:space="preserve">  Burnham</t>
  </si>
  <si>
    <t xml:space="preserve">  Frankfort</t>
  </si>
  <si>
    <t xml:space="preserve">  Freedom</t>
  </si>
  <si>
    <t xml:space="preserve">  Isleboro</t>
  </si>
  <si>
    <t xml:space="preserve">  Jackson</t>
  </si>
  <si>
    <t xml:space="preserve">  Knox</t>
  </si>
  <si>
    <t xml:space="preserve">  Liberty</t>
  </si>
  <si>
    <t xml:space="preserve">  Lincolnville</t>
  </si>
  <si>
    <t xml:space="preserve">  Monroe</t>
  </si>
  <si>
    <t xml:space="preserve">  Montville</t>
  </si>
  <si>
    <t xml:space="preserve">  Morrill</t>
  </si>
  <si>
    <t xml:space="preserve">  Northport</t>
  </si>
  <si>
    <t xml:space="preserve">  Palermo</t>
  </si>
  <si>
    <t xml:space="preserve">  Prospect</t>
  </si>
  <si>
    <t xml:space="preserve">  Searsmont</t>
  </si>
  <si>
    <t xml:space="preserve">  Searsport</t>
  </si>
  <si>
    <t xml:space="preserve">  Swanville </t>
  </si>
  <si>
    <t xml:space="preserve">  Thorndike</t>
  </si>
  <si>
    <t xml:space="preserve">  Troy</t>
  </si>
  <si>
    <t xml:space="preserve">  Unity</t>
  </si>
  <si>
    <t xml:space="preserve">  Waldo</t>
  </si>
  <si>
    <t xml:space="preserve">  Winterport</t>
  </si>
  <si>
    <t xml:space="preserve">  Washington  County</t>
  </si>
  <si>
    <t xml:space="preserve">  Addison</t>
  </si>
  <si>
    <t xml:space="preserve">  Alexander</t>
  </si>
  <si>
    <t xml:space="preserve">  Baileyville</t>
  </si>
  <si>
    <t xml:space="preserve">  Beals</t>
  </si>
  <si>
    <t xml:space="preserve">  Beddington</t>
  </si>
  <si>
    <t xml:space="preserve">  Calais</t>
  </si>
  <si>
    <t xml:space="preserve">  Charlotte</t>
  </si>
  <si>
    <t xml:space="preserve">  Cherryfield</t>
  </si>
  <si>
    <t xml:space="preserve">  Columbia</t>
  </si>
  <si>
    <t xml:space="preserve">  Columbia  Falls</t>
  </si>
  <si>
    <t xml:space="preserve">  Cooper</t>
  </si>
  <si>
    <t xml:space="preserve">  Crawford</t>
  </si>
  <si>
    <t xml:space="preserve">  Cutler</t>
  </si>
  <si>
    <t xml:space="preserve">  Danforth</t>
  </si>
  <si>
    <t xml:space="preserve">  Deblois</t>
  </si>
  <si>
    <t xml:space="preserve">  Dennysville</t>
  </si>
  <si>
    <t xml:space="preserve">  East  Machias</t>
  </si>
  <si>
    <t xml:space="preserve">  Eastport</t>
  </si>
  <si>
    <t xml:space="preserve">  Harrington</t>
  </si>
  <si>
    <t xml:space="preserve">  Jonesboro</t>
  </si>
  <si>
    <t xml:space="preserve">  Jonesport</t>
  </si>
  <si>
    <t xml:space="preserve">  Lubec</t>
  </si>
  <si>
    <t xml:space="preserve">  Machias</t>
  </si>
  <si>
    <t xml:space="preserve">  Machiasport</t>
  </si>
  <si>
    <t xml:space="preserve">  Marshfield</t>
  </si>
  <si>
    <t xml:space="preserve">  Meddybemps</t>
  </si>
  <si>
    <t xml:space="preserve">  Milbridge</t>
  </si>
  <si>
    <t xml:space="preserve">  Northfield</t>
  </si>
  <si>
    <t xml:space="preserve">  Pembroke</t>
  </si>
  <si>
    <t xml:space="preserve">  Perry</t>
  </si>
  <si>
    <t xml:space="preserve">  Princeton</t>
  </si>
  <si>
    <t xml:space="preserve">  Robbinston</t>
  </si>
  <si>
    <t xml:space="preserve">  Roque  Bluffs</t>
  </si>
  <si>
    <t xml:space="preserve">  Steuben</t>
  </si>
  <si>
    <t xml:space="preserve">  Talmadge</t>
  </si>
  <si>
    <t xml:space="preserve">  Topsfield</t>
  </si>
  <si>
    <t xml:space="preserve">  Vanceboro</t>
  </si>
  <si>
    <t xml:space="preserve">  Waite</t>
  </si>
  <si>
    <t xml:space="preserve">  Wesley</t>
  </si>
  <si>
    <t xml:space="preserve">  Whiting</t>
  </si>
  <si>
    <t xml:space="preserve">  Whitneyville</t>
  </si>
  <si>
    <t xml:space="preserve">  York  County</t>
  </si>
  <si>
    <t xml:space="preserve">  Acton</t>
  </si>
  <si>
    <t xml:space="preserve">  Alfred</t>
  </si>
  <si>
    <t xml:space="preserve">  Arundel</t>
  </si>
  <si>
    <t xml:space="preserve">  Berwick</t>
  </si>
  <si>
    <t xml:space="preserve">  Biddeford</t>
  </si>
  <si>
    <t xml:space="preserve">  Buxton</t>
  </si>
  <si>
    <t xml:space="preserve">  Cornish</t>
  </si>
  <si>
    <t xml:space="preserve">  Dayton</t>
  </si>
  <si>
    <t xml:space="preserve">  Eliot</t>
  </si>
  <si>
    <t xml:space="preserve">  Hollis</t>
  </si>
  <si>
    <t xml:space="preserve">  Kennebunk</t>
  </si>
  <si>
    <t xml:space="preserve">  Kennebunkport</t>
  </si>
  <si>
    <t xml:space="preserve">  Kittery</t>
  </si>
  <si>
    <t xml:space="preserve">  Lebanon</t>
  </si>
  <si>
    <t xml:space="preserve">  Limerick</t>
  </si>
  <si>
    <t xml:space="preserve">  Limington</t>
  </si>
  <si>
    <t xml:space="preserve">  Lyman</t>
  </si>
  <si>
    <t xml:space="preserve">  Newfield</t>
  </si>
  <si>
    <t xml:space="preserve">  Ogunquit</t>
  </si>
  <si>
    <t xml:space="preserve">  Parsonsfield</t>
  </si>
  <si>
    <t xml:space="preserve">  Saco</t>
  </si>
  <si>
    <t xml:space="preserve">  Sanford</t>
  </si>
  <si>
    <t xml:space="preserve">  Shapleigh</t>
  </si>
  <si>
    <t xml:space="preserve">  Waterboro</t>
  </si>
  <si>
    <t xml:space="preserve">  Wells</t>
  </si>
  <si>
    <t xml:space="preserve">  York</t>
  </si>
  <si>
    <t xml:space="preserve"> Androscoggin CO</t>
  </si>
  <si>
    <t xml:space="preserve">  Franklin County </t>
  </si>
  <si>
    <t xml:space="preserve">State </t>
  </si>
  <si>
    <t>County</t>
  </si>
  <si>
    <t xml:space="preserve">State POP </t>
  </si>
  <si>
    <t>Maine</t>
  </si>
  <si>
    <t>Percentages</t>
  </si>
  <si>
    <t xml:space="preserve">  Northwest Aroostook UT</t>
  </si>
  <si>
    <t xml:space="preserve">  Central Aroostook UT</t>
  </si>
  <si>
    <t xml:space="preserve">  Hibberts Gore</t>
  </si>
  <si>
    <t xml:space="preserve">  Argyle UT</t>
  </si>
  <si>
    <t xml:space="preserve">  East Central Penobscot UT</t>
  </si>
  <si>
    <t xml:space="preserve">  Kingman UT</t>
  </si>
  <si>
    <t xml:space="preserve">  North Penobscot UT</t>
  </si>
  <si>
    <t xml:space="preserve">  Prentiss UT</t>
  </si>
  <si>
    <t>Goal</t>
  </si>
  <si>
    <t>Short</t>
  </si>
  <si>
    <t>GOAL</t>
  </si>
  <si>
    <t xml:space="preserve">  South Aroostook UT</t>
  </si>
  <si>
    <t xml:space="preserve">  Square Lake UT</t>
  </si>
  <si>
    <t xml:space="preserve">  MDOT</t>
  </si>
  <si>
    <t xml:space="preserve">  Conservation</t>
  </si>
  <si>
    <t xml:space="preserve">  Inland Fisheries &amp; Wild.</t>
  </si>
  <si>
    <t xml:space="preserve">  MEMA</t>
  </si>
  <si>
    <t xml:space="preserve">  Connor UT</t>
  </si>
  <si>
    <t xml:space="preserve">  Glenwood Plantation</t>
  </si>
  <si>
    <t xml:space="preserve">  Oxbow Plantation</t>
  </si>
  <si>
    <t xml:space="preserve">  Penobscot Indian Island Reservation</t>
  </si>
  <si>
    <t xml:space="preserve">  Chebeague Island</t>
  </si>
  <si>
    <t xml:space="preserve">  Frye Island</t>
  </si>
  <si>
    <t xml:space="preserve">  East Central Franklin UT</t>
  </si>
  <si>
    <t xml:space="preserve">  North Franklin UT</t>
  </si>
  <si>
    <t xml:space="preserve">  South Franklin UT</t>
  </si>
  <si>
    <t xml:space="preserve">  West Central Franklin UT</t>
  </si>
  <si>
    <t xml:space="preserve">  Wyman UT</t>
  </si>
  <si>
    <t xml:space="preserve">  Central Hancock UT</t>
  </si>
  <si>
    <t xml:space="preserve">  Cranberry  Isles</t>
  </si>
  <si>
    <t xml:space="preserve">  East Hancock UT</t>
  </si>
  <si>
    <t xml:space="preserve">  Marshall Island UT</t>
  </si>
  <si>
    <t xml:space="preserve">  Northwest Hancock UT</t>
  </si>
  <si>
    <t xml:space="preserve">  Verona Island</t>
  </si>
  <si>
    <t xml:space="preserve">  Unity UT</t>
  </si>
  <si>
    <t xml:space="preserve">  Matinicus Isle Plantation</t>
  </si>
  <si>
    <t xml:space="preserve">  Muscle Ridge Island UT</t>
  </si>
  <si>
    <t xml:space="preserve">  St. George</t>
  </si>
  <si>
    <t xml:space="preserve">  South Thomaston</t>
  </si>
  <si>
    <t xml:space="preserve">  Criehaven UT</t>
  </si>
  <si>
    <t xml:space="preserve">  Monhegan  Plantation</t>
  </si>
  <si>
    <t xml:space="preserve">  Westport Island</t>
  </si>
  <si>
    <t xml:space="preserve">  Louds Island UT</t>
  </si>
  <si>
    <t xml:space="preserve">  Lincoln  Plantation</t>
  </si>
  <si>
    <t xml:space="preserve">  Magalloway Plantation</t>
  </si>
  <si>
    <t xml:space="preserve">  Milton UT</t>
  </si>
  <si>
    <t xml:space="preserve">  North Oxford UT</t>
  </si>
  <si>
    <t xml:space="preserve">  South Oxford UT</t>
  </si>
  <si>
    <t xml:space="preserve">  Carrol  Plantation</t>
  </si>
  <si>
    <t xml:space="preserve">  Drew  Plantation</t>
  </si>
  <si>
    <t xml:space="preserve">  Seboeis  Plantation</t>
  </si>
  <si>
    <t xml:space="preserve">  Twombly Ridge UT</t>
  </si>
  <si>
    <t xml:space="preserve">  Whitney UT</t>
  </si>
  <si>
    <t xml:space="preserve">  Webster  Plantation</t>
  </si>
  <si>
    <t xml:space="preserve">  Blanchard UT</t>
  </si>
  <si>
    <t xml:space="preserve">  Kingsbury Plantation</t>
  </si>
  <si>
    <t xml:space="preserve">  North East Piscataquis UT</t>
  </si>
  <si>
    <t xml:space="preserve">  North West Piscataquis UT </t>
  </si>
  <si>
    <t xml:space="preserve">  South East Piscataquis UT</t>
  </si>
  <si>
    <t xml:space="preserve">  Perkins UT</t>
  </si>
  <si>
    <t xml:space="preserve">  Central Somerset UT</t>
  </si>
  <si>
    <t xml:space="preserve">  Pleasant  Ridge  Plantation</t>
  </si>
  <si>
    <t xml:space="preserve">  Brighton  Plantation</t>
  </si>
  <si>
    <t xml:space="preserve">  Seboomook Lake UT</t>
  </si>
  <si>
    <t xml:space="preserve">  Grand Lake Stream Plantation</t>
  </si>
  <si>
    <t xml:space="preserve">  Codyville Plantation</t>
  </si>
  <si>
    <t xml:space="preserve">  Baring Plantation</t>
  </si>
  <si>
    <t xml:space="preserve">  Old Orchard Beach</t>
  </si>
  <si>
    <t>State Population Check Sum</t>
  </si>
  <si>
    <t>PARKS &amp; OTHER</t>
  </si>
  <si>
    <t>Event Name:</t>
  </si>
  <si>
    <t>Event Date(s):</t>
  </si>
  <si>
    <t>POP. 2020</t>
  </si>
  <si>
    <t xml:space="preserve">  Isle  au  Haut</t>
  </si>
  <si>
    <t xml:space="preserve">  Lake View Plantation</t>
  </si>
  <si>
    <t xml:space="preserve">  Denniston Plantation</t>
  </si>
  <si>
    <t xml:space="preserve">  Highland Plantation</t>
  </si>
  <si>
    <t xml:space="preserve">  Moose River</t>
  </si>
  <si>
    <t xml:space="preserve">  New Portland</t>
  </si>
  <si>
    <t xml:space="preserve">  North East Somerset UT</t>
  </si>
  <si>
    <t xml:space="preserve">  North West Somerset UT</t>
  </si>
  <si>
    <t xml:space="preserve">  The Forks Plantation</t>
  </si>
  <si>
    <t xml:space="preserve">  West Forks Plantation</t>
  </si>
  <si>
    <t xml:space="preserve">  Stockton Springs</t>
  </si>
  <si>
    <t xml:space="preserve">  East Central Washington UT</t>
  </si>
  <si>
    <t xml:space="preserve"> Passamaquoddy Pleasant Point Reservation</t>
  </si>
  <si>
    <t xml:space="preserve">  North Berwick</t>
  </si>
  <si>
    <t xml:space="preserve">  South Berwick</t>
  </si>
  <si>
    <t>Cumberland County</t>
  </si>
  <si>
    <t xml:space="preserve"> North Washington UT</t>
  </si>
  <si>
    <t xml:space="preserve"> Passamaquoddy Indian             Township Reservation</t>
  </si>
  <si>
    <t>PUBLIC DAMAGES - STATE AGENCIES NOT SPECIFIC TO ANY COUNTY</t>
  </si>
  <si>
    <t>$/CAP</t>
  </si>
  <si>
    <t>POP 2020</t>
  </si>
  <si>
    <t>$4.72/CAP.</t>
  </si>
  <si>
    <t>$1.89/CAP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</si>
</sst>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"/>
    <numFmt numFmtId="165" formatCode="[$$-409]#,##0.00"/>
    <numFmt numFmtId="166" formatCode="&quot;$&quot;#,##0"/>
    <numFmt numFmtId="167" formatCode="&quot;$&quot;#,##0.00"/>
    <numFmt numFmtId="168" formatCode="[$$-1004]#,##0"/>
    <numFmt numFmtId="169" formatCode="_(&quot;$&quot;* #,##0_);_(&quot;$&quot;* \(#,##0\);_(&quot;$&quot;* &quot;-&quot;??_);_(@_)"/>
  </numFmts>
  <fonts count="25">
    <font>
      <sz val="12"/>
      <name val="Arial"/>
    </font>
    <font>
      <sz val="12"/>
      <name val="Arial"/>
      <family val="2"/>
    </font>
    <font>
      <b/>
      <sz val="19"/>
      <name val="SWISS"/>
    </font>
    <font>
      <sz val="19"/>
      <name val="SWISS"/>
    </font>
    <font>
      <sz val="19"/>
      <name val="Arial"/>
      <family val="2"/>
    </font>
    <font>
      <sz val="12"/>
      <name val="Arial"/>
      <family val="2"/>
    </font>
    <font>
      <sz val="12"/>
      <name val="SWISS"/>
    </font>
    <font>
      <b/>
      <sz val="12"/>
      <name val="SWISS"/>
    </font>
    <font>
      <b/>
      <sz val="12"/>
      <name val="Arial"/>
      <family val="2"/>
    </font>
    <font>
      <sz val="10"/>
      <name val="SWISS"/>
    </font>
    <font>
      <b/>
      <sz val="14"/>
      <name val="SWISS"/>
    </font>
    <font>
      <sz val="14"/>
      <name val="SWISS"/>
    </font>
    <font>
      <sz val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SWISS"/>
    </font>
    <font>
      <b/>
      <sz val="20"/>
      <name val="SWISS"/>
    </font>
    <font>
      <b/>
      <sz val="16"/>
      <name val="SWISS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name val="SWISS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 diagonalUp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64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 diagonalUp="1" diagonalDown="1"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double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auto="1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 diagonalUp="1" diagonalDown="1"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" fillId="0" borderId="0"/>
  </cellStyleXfs>
  <cellXfs count="425">
    <xf numFmtId="0" fontId="0" fillId="0" borderId="0" xfId="0"/>
    <xf numFmtId="164" fontId="2" fillId="0" borderId="0" xfId="0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4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1" xfId="0" applyNumberFormat="1" applyFont="1" applyBorder="1" applyAlignment="1">
      <alignment horizontal="centerContinuous" vertical="center"/>
    </xf>
    <xf numFmtId="164" fontId="6" fillId="0" borderId="2" xfId="0" applyNumberFormat="1" applyFont="1" applyBorder="1" applyAlignment="1">
      <alignment horizontal="centerContinuous" vertical="center"/>
    </xf>
    <xf numFmtId="0" fontId="6" fillId="0" borderId="3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164" fontId="6" fillId="0" borderId="11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centerContinuous" vertical="center"/>
    </xf>
    <xf numFmtId="164" fontId="11" fillId="0" borderId="2" xfId="0" applyNumberFormat="1" applyFont="1" applyBorder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0" fontId="5" fillId="0" borderId="2" xfId="0" applyNumberFormat="1" applyFont="1" applyBorder="1" applyAlignment="1">
      <alignment vertical="center"/>
    </xf>
    <xf numFmtId="164" fontId="11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/>
    <xf numFmtId="0" fontId="7" fillId="0" borderId="2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4" fontId="10" fillId="0" borderId="2" xfId="0" applyNumberFormat="1" applyFont="1" applyBorder="1" applyAlignment="1">
      <alignment horizontal="centerContinuous" vertical="center"/>
    </xf>
    <xf numFmtId="4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31" xfId="0" applyNumberFormat="1" applyFont="1" applyBorder="1" applyAlignment="1">
      <alignment vertical="center"/>
    </xf>
    <xf numFmtId="1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vertical="center"/>
    </xf>
    <xf numFmtId="3" fontId="6" fillId="0" borderId="34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8" xfId="0" applyNumberFormat="1" applyFont="1" applyBorder="1" applyAlignment="1">
      <alignment vertical="center"/>
    </xf>
    <xf numFmtId="0" fontId="7" fillId="0" borderId="39" xfId="0" applyNumberFormat="1" applyFont="1" applyBorder="1" applyAlignment="1">
      <alignment vertical="center"/>
    </xf>
    <xf numFmtId="0" fontId="7" fillId="0" borderId="41" xfId="0" applyNumberFormat="1" applyFont="1" applyBorder="1" applyAlignment="1">
      <alignment vertical="center"/>
    </xf>
    <xf numFmtId="0" fontId="7" fillId="0" borderId="42" xfId="0" applyNumberFormat="1" applyFont="1" applyBorder="1" applyAlignment="1">
      <alignment vertical="center"/>
    </xf>
    <xf numFmtId="164" fontId="6" fillId="0" borderId="45" xfId="0" applyNumberFormat="1" applyFont="1" applyBorder="1" applyAlignment="1">
      <alignment vertical="center"/>
    </xf>
    <xf numFmtId="164" fontId="7" fillId="0" borderId="47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vertical="center"/>
    </xf>
    <xf numFmtId="0" fontId="6" fillId="0" borderId="54" xfId="0" applyNumberFormat="1" applyFont="1" applyBorder="1" applyAlignment="1">
      <alignment horizontal="center" vertical="center"/>
    </xf>
    <xf numFmtId="0" fontId="6" fillId="0" borderId="55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4" fontId="6" fillId="0" borderId="61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Continuous" vertical="center"/>
    </xf>
    <xf numFmtId="164" fontId="6" fillId="0" borderId="22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Border="1" applyAlignment="1">
      <alignment horizontal="centerContinuous" vertical="center"/>
    </xf>
    <xf numFmtId="6" fontId="6" fillId="0" borderId="7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10" fontId="6" fillId="0" borderId="64" xfId="0" applyNumberFormat="1" applyFont="1" applyBorder="1" applyAlignment="1">
      <alignment horizontal="center" vertical="center"/>
    </xf>
    <xf numFmtId="10" fontId="6" fillId="0" borderId="65" xfId="0" applyNumberFormat="1" applyFont="1" applyBorder="1" applyAlignment="1">
      <alignment horizontal="center" vertical="center"/>
    </xf>
    <xf numFmtId="10" fontId="6" fillId="0" borderId="66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68" xfId="0" applyNumberFormat="1" applyFont="1" applyBorder="1" applyAlignment="1">
      <alignment horizontal="center" vertical="center"/>
    </xf>
    <xf numFmtId="4" fontId="6" fillId="0" borderId="71" xfId="0" applyNumberFormat="1" applyFont="1" applyBorder="1" applyAlignment="1">
      <alignment vertical="center"/>
    </xf>
    <xf numFmtId="164" fontId="7" fillId="0" borderId="72" xfId="0" applyNumberFormat="1" applyFont="1" applyBorder="1" applyAlignment="1">
      <alignment horizontal="center" vertical="center"/>
    </xf>
    <xf numFmtId="164" fontId="7" fillId="0" borderId="6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6" fillId="0" borderId="74" xfId="0" applyNumberFormat="1" applyFont="1" applyBorder="1" applyAlignment="1">
      <alignment vertical="center"/>
    </xf>
    <xf numFmtId="3" fontId="7" fillId="0" borderId="70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164" fontId="6" fillId="0" borderId="58" xfId="0" applyNumberFormat="1" applyFont="1" applyBorder="1" applyAlignment="1">
      <alignment vertical="center"/>
    </xf>
    <xf numFmtId="3" fontId="7" fillId="0" borderId="75" xfId="0" applyNumberFormat="1" applyFont="1" applyBorder="1" applyAlignment="1">
      <alignment vertical="center"/>
    </xf>
    <xf numFmtId="4" fontId="6" fillId="0" borderId="8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3" fontId="6" fillId="0" borderId="90" xfId="0" applyNumberFormat="1" applyFont="1" applyBorder="1" applyAlignment="1">
      <alignment vertical="center"/>
    </xf>
    <xf numFmtId="3" fontId="6" fillId="0" borderId="102" xfId="0" applyNumberFormat="1" applyFont="1" applyBorder="1" applyAlignment="1">
      <alignment vertical="center"/>
    </xf>
    <xf numFmtId="164" fontId="7" fillId="0" borderId="106" xfId="0" applyNumberFormat="1" applyFont="1" applyBorder="1" applyAlignment="1">
      <alignment horizontal="center" vertical="center"/>
    </xf>
    <xf numFmtId="167" fontId="7" fillId="0" borderId="40" xfId="0" applyNumberFormat="1" applyFont="1" applyBorder="1" applyAlignment="1">
      <alignment vertical="center"/>
    </xf>
    <xf numFmtId="167" fontId="6" fillId="0" borderId="35" xfId="0" applyNumberFormat="1" applyFont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0" fontId="6" fillId="0" borderId="112" xfId="0" applyNumberFormat="1" applyFont="1" applyBorder="1" applyAlignment="1">
      <alignment horizontal="center" vertical="center"/>
    </xf>
    <xf numFmtId="3" fontId="7" fillId="0" borderId="113" xfId="0" applyNumberFormat="1" applyFont="1" applyBorder="1" applyAlignment="1">
      <alignment vertical="center"/>
    </xf>
    <xf numFmtId="3" fontId="7" fillId="0" borderId="114" xfId="0" applyNumberFormat="1" applyFont="1" applyBorder="1" applyAlignment="1">
      <alignment vertical="center"/>
    </xf>
    <xf numFmtId="6" fontId="6" fillId="0" borderId="52" xfId="0" applyNumberFormat="1" applyFont="1" applyBorder="1" applyAlignment="1">
      <alignment vertical="center"/>
    </xf>
    <xf numFmtId="6" fontId="7" fillId="0" borderId="12" xfId="0" applyNumberFormat="1" applyFont="1" applyBorder="1" applyAlignment="1">
      <alignment vertical="center"/>
    </xf>
    <xf numFmtId="6" fontId="7" fillId="0" borderId="10" xfId="0" applyNumberFormat="1" applyFont="1" applyBorder="1" applyAlignment="1">
      <alignment vertical="center"/>
    </xf>
    <xf numFmtId="6" fontId="7" fillId="0" borderId="57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horizontal="left" vertical="center"/>
    </xf>
    <xf numFmtId="14" fontId="6" fillId="0" borderId="32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>
      <alignment horizontal="left" vertical="center"/>
    </xf>
    <xf numFmtId="164" fontId="6" fillId="0" borderId="120" xfId="0" applyNumberFormat="1" applyFont="1" applyBorder="1" applyAlignment="1">
      <alignment vertical="center"/>
    </xf>
    <xf numFmtId="164" fontId="6" fillId="0" borderId="121" xfId="0" applyNumberFormat="1" applyFont="1" applyBorder="1" applyAlignment="1">
      <alignment vertical="center"/>
    </xf>
    <xf numFmtId="164" fontId="6" fillId="0" borderId="122" xfId="0" applyNumberFormat="1" applyFont="1" applyBorder="1" applyAlignment="1">
      <alignment horizontal="left" vertical="center"/>
    </xf>
    <xf numFmtId="164" fontId="6" fillId="0" borderId="121" xfId="0" applyNumberFormat="1" applyFont="1" applyBorder="1" applyAlignment="1">
      <alignment horizontal="left" vertical="center"/>
    </xf>
    <xf numFmtId="6" fontId="6" fillId="0" borderId="83" xfId="0" applyNumberFormat="1" applyFont="1" applyBorder="1" applyAlignment="1" applyProtection="1">
      <alignment vertical="center"/>
      <protection locked="0"/>
    </xf>
    <xf numFmtId="6" fontId="6" fillId="0" borderId="84" xfId="0" applyNumberFormat="1" applyFont="1" applyBorder="1" applyAlignment="1" applyProtection="1">
      <alignment vertical="center"/>
      <protection locked="0"/>
    </xf>
    <xf numFmtId="6" fontId="6" fillId="0" borderId="85" xfId="0" applyNumberFormat="1" applyFont="1" applyBorder="1" applyAlignment="1" applyProtection="1">
      <alignment vertical="center"/>
      <protection locked="0"/>
    </xf>
    <xf numFmtId="6" fontId="6" fillId="0" borderId="82" xfId="0" applyNumberFormat="1" applyFont="1" applyBorder="1" applyAlignment="1" applyProtection="1">
      <alignment vertical="center"/>
      <protection locked="0"/>
    </xf>
    <xf numFmtId="6" fontId="6" fillId="0" borderId="14" xfId="0" applyNumberFormat="1" applyFont="1" applyBorder="1" applyAlignment="1">
      <alignment vertical="center"/>
    </xf>
    <xf numFmtId="6" fontId="6" fillId="0" borderId="98" xfId="0" applyNumberFormat="1" applyFont="1" applyBorder="1" applyAlignment="1" applyProtection="1">
      <alignment vertical="center"/>
      <protection locked="0"/>
    </xf>
    <xf numFmtId="6" fontId="6" fillId="0" borderId="99" xfId="0" applyNumberFormat="1" applyFont="1" applyBorder="1" applyAlignment="1" applyProtection="1">
      <alignment vertical="center"/>
      <protection locked="0"/>
    </xf>
    <xf numFmtId="6" fontId="6" fillId="0" borderId="104" xfId="0" applyNumberFormat="1" applyFont="1" applyBorder="1" applyAlignment="1" applyProtection="1">
      <alignment vertical="center"/>
      <protection locked="0"/>
    </xf>
    <xf numFmtId="6" fontId="6" fillId="0" borderId="91" xfId="0" applyNumberFormat="1" applyFont="1" applyBorder="1" applyAlignment="1">
      <alignment vertical="center"/>
    </xf>
    <xf numFmtId="6" fontId="6" fillId="0" borderId="105" xfId="0" applyNumberFormat="1" applyFont="1" applyBorder="1" applyAlignment="1" applyProtection="1">
      <alignment vertical="center"/>
      <protection locked="0"/>
    </xf>
    <xf numFmtId="6" fontId="6" fillId="0" borderId="94" xfId="0" applyNumberFormat="1" applyFont="1" applyBorder="1" applyAlignment="1">
      <alignment vertical="center"/>
    </xf>
    <xf numFmtId="6" fontId="6" fillId="0" borderId="123" xfId="0" applyNumberFormat="1" applyFont="1" applyBorder="1" applyAlignment="1" applyProtection="1">
      <alignment vertical="center"/>
      <protection locked="0"/>
    </xf>
    <xf numFmtId="6" fontId="6" fillId="0" borderId="101" xfId="0" applyNumberFormat="1" applyFont="1" applyBorder="1" applyAlignment="1">
      <alignment vertical="center"/>
    </xf>
    <xf numFmtId="8" fontId="6" fillId="0" borderId="35" xfId="0" applyNumberFormat="1" applyFont="1" applyBorder="1" applyAlignment="1">
      <alignment vertical="center"/>
    </xf>
    <xf numFmtId="8" fontId="6" fillId="0" borderId="14" xfId="0" applyNumberFormat="1" applyFont="1" applyBorder="1" applyAlignment="1">
      <alignment vertical="center"/>
    </xf>
    <xf numFmtId="8" fontId="6" fillId="0" borderId="13" xfId="0" applyNumberFormat="1" applyFont="1" applyBorder="1" applyAlignment="1">
      <alignment vertical="center"/>
    </xf>
    <xf numFmtId="166" fontId="6" fillId="0" borderId="83" xfId="0" applyNumberFormat="1" applyFont="1" applyBorder="1" applyAlignment="1" applyProtection="1">
      <alignment vertical="center"/>
      <protection locked="0"/>
    </xf>
    <xf numFmtId="166" fontId="6" fillId="0" borderId="84" xfId="0" applyNumberFormat="1" applyFont="1" applyBorder="1" applyAlignment="1" applyProtection="1">
      <alignment vertical="center"/>
      <protection locked="0"/>
    </xf>
    <xf numFmtId="166" fontId="6" fillId="0" borderId="104" xfId="0" applyNumberFormat="1" applyFont="1" applyBorder="1" applyAlignment="1" applyProtection="1">
      <alignment vertical="center"/>
      <protection locked="0"/>
    </xf>
    <xf numFmtId="166" fontId="6" fillId="0" borderId="91" xfId="0" applyNumberFormat="1" applyFont="1" applyBorder="1" applyAlignment="1">
      <alignment vertical="center"/>
    </xf>
    <xf numFmtId="166" fontId="6" fillId="0" borderId="85" xfId="0" applyNumberFormat="1" applyFont="1" applyBorder="1" applyAlignment="1" applyProtection="1">
      <alignment vertical="center"/>
      <protection locked="0"/>
    </xf>
    <xf numFmtId="166" fontId="6" fillId="0" borderId="82" xfId="0" applyNumberFormat="1" applyFont="1" applyBorder="1" applyAlignment="1" applyProtection="1">
      <alignment vertical="center"/>
      <protection locked="0"/>
    </xf>
    <xf numFmtId="166" fontId="6" fillId="0" borderId="105" xfId="0" applyNumberFormat="1" applyFont="1" applyBorder="1" applyAlignment="1" applyProtection="1">
      <alignment vertical="center"/>
      <protection locked="0"/>
    </xf>
    <xf numFmtId="166" fontId="6" fillId="0" borderId="94" xfId="0" applyNumberFormat="1" applyFont="1" applyBorder="1" applyAlignment="1">
      <alignment vertical="center"/>
    </xf>
    <xf numFmtId="166" fontId="6" fillId="0" borderId="98" xfId="0" applyNumberFormat="1" applyFont="1" applyBorder="1" applyAlignment="1" applyProtection="1">
      <alignment vertical="center"/>
      <protection locked="0"/>
    </xf>
    <xf numFmtId="166" fontId="6" fillId="0" borderId="99" xfId="0" applyNumberFormat="1" applyFont="1" applyBorder="1" applyAlignment="1" applyProtection="1">
      <alignment vertical="center"/>
      <protection locked="0"/>
    </xf>
    <xf numFmtId="166" fontId="6" fillId="0" borderId="123" xfId="0" applyNumberFormat="1" applyFont="1" applyBorder="1" applyAlignment="1" applyProtection="1">
      <alignment vertical="center"/>
      <protection locked="0"/>
    </xf>
    <xf numFmtId="166" fontId="6" fillId="0" borderId="101" xfId="0" applyNumberFormat="1" applyFont="1" applyBorder="1" applyAlignment="1">
      <alignment vertical="center"/>
    </xf>
    <xf numFmtId="6" fontId="7" fillId="0" borderId="109" xfId="0" applyNumberFormat="1" applyFont="1" applyBorder="1" applyAlignment="1">
      <alignment vertical="center"/>
    </xf>
    <xf numFmtId="6" fontId="7" fillId="0" borderId="126" xfId="0" applyNumberFormat="1" applyFont="1" applyBorder="1" applyAlignment="1">
      <alignment vertical="center"/>
    </xf>
    <xf numFmtId="6" fontId="7" fillId="0" borderId="77" xfId="0" applyNumberFormat="1" applyFont="1" applyBorder="1" applyAlignment="1">
      <alignment vertical="center"/>
    </xf>
    <xf numFmtId="8" fontId="7" fillId="0" borderId="40" xfId="0" applyNumberFormat="1" applyFont="1" applyBorder="1" applyAlignment="1">
      <alignment vertical="center"/>
    </xf>
    <xf numFmtId="6" fontId="6" fillId="0" borderId="82" xfId="0" applyNumberFormat="1" applyFont="1" applyBorder="1" applyAlignment="1">
      <alignment vertical="center"/>
    </xf>
    <xf numFmtId="6" fontId="6" fillId="0" borderId="105" xfId="0" applyNumberFormat="1" applyFont="1" applyBorder="1" applyAlignment="1">
      <alignment vertical="center"/>
    </xf>
    <xf numFmtId="6" fontId="6" fillId="0" borderId="36" xfId="0" applyNumberFormat="1" applyFont="1" applyBorder="1" applyAlignment="1">
      <alignment vertical="center"/>
    </xf>
    <xf numFmtId="6" fontId="6" fillId="0" borderId="106" xfId="0" applyNumberFormat="1" applyFont="1" applyBorder="1" applyAlignment="1">
      <alignment vertical="center"/>
    </xf>
    <xf numFmtId="6" fontId="6" fillId="0" borderId="47" xfId="0" applyNumberFormat="1" applyFont="1" applyBorder="1" applyAlignment="1">
      <alignment vertical="center"/>
    </xf>
    <xf numFmtId="164" fontId="6" fillId="0" borderId="79" xfId="0" applyNumberFormat="1" applyFont="1" applyBorder="1" applyAlignment="1">
      <alignment vertical="center"/>
    </xf>
    <xf numFmtId="3" fontId="7" fillId="0" borderId="67" xfId="0" applyNumberFormat="1" applyFont="1" applyBorder="1" applyAlignment="1">
      <alignment vertical="center"/>
    </xf>
    <xf numFmtId="164" fontId="7" fillId="0" borderId="93" xfId="0" applyNumberFormat="1" applyFont="1" applyBorder="1" applyAlignment="1">
      <alignment horizontal="center" vertical="center"/>
    </xf>
    <xf numFmtId="6" fontId="6" fillId="0" borderId="130" xfId="0" applyNumberFormat="1" applyFont="1" applyBorder="1" applyAlignment="1" applyProtection="1">
      <alignment vertical="center"/>
      <protection locked="0"/>
    </xf>
    <xf numFmtId="6" fontId="6" fillId="0" borderId="131" xfId="0" applyNumberFormat="1" applyFont="1" applyBorder="1" applyAlignment="1" applyProtection="1">
      <alignment vertical="center"/>
      <protection locked="0"/>
    </xf>
    <xf numFmtId="6" fontId="6" fillId="0" borderId="132" xfId="0" applyNumberFormat="1" applyFont="1" applyBorder="1" applyAlignment="1" applyProtection="1">
      <alignment vertical="center"/>
      <protection locked="0"/>
    </xf>
    <xf numFmtId="6" fontId="6" fillId="0" borderId="133" xfId="0" applyNumberFormat="1" applyFont="1" applyBorder="1" applyAlignment="1">
      <alignment vertical="center"/>
    </xf>
    <xf numFmtId="6" fontId="7" fillId="0" borderId="119" xfId="0" applyNumberFormat="1" applyFont="1" applyBorder="1" applyAlignment="1">
      <alignment vertical="center"/>
    </xf>
    <xf numFmtId="6" fontId="7" fillId="0" borderId="108" xfId="0" applyNumberFormat="1" applyFont="1" applyBorder="1" applyAlignment="1">
      <alignment vertical="center"/>
    </xf>
    <xf numFmtId="6" fontId="7" fillId="0" borderId="53" xfId="0" applyNumberFormat="1" applyFont="1" applyBorder="1" applyAlignment="1">
      <alignment vertical="center"/>
    </xf>
    <xf numFmtId="167" fontId="6" fillId="0" borderId="17" xfId="0" applyNumberFormat="1" applyFont="1" applyBorder="1" applyAlignment="1">
      <alignment vertical="center"/>
    </xf>
    <xf numFmtId="167" fontId="6" fillId="0" borderId="18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6" fontId="6" fillId="0" borderId="3" xfId="0" applyNumberFormat="1" applyFont="1" applyBorder="1" applyAlignment="1">
      <alignment vertical="center"/>
    </xf>
    <xf numFmtId="6" fontId="6" fillId="0" borderId="34" xfId="0" applyNumberFormat="1" applyFont="1" applyBorder="1" applyAlignment="1">
      <alignment vertical="center"/>
    </xf>
    <xf numFmtId="6" fontId="6" fillId="0" borderId="84" xfId="0" applyNumberFormat="1" applyFont="1" applyBorder="1" applyAlignment="1">
      <alignment vertical="center"/>
    </xf>
    <xf numFmtId="6" fontId="6" fillId="0" borderId="90" xfId="0" applyNumberFormat="1" applyFont="1" applyBorder="1" applyAlignment="1">
      <alignment vertical="center"/>
    </xf>
    <xf numFmtId="6" fontId="6" fillId="0" borderId="95" xfId="0" applyNumberFormat="1" applyFont="1" applyBorder="1" applyAlignment="1">
      <alignment vertical="center"/>
    </xf>
    <xf numFmtId="6" fontId="6" fillId="0" borderId="21" xfId="0" applyNumberFormat="1" applyFont="1" applyBorder="1" applyAlignment="1">
      <alignment vertical="center"/>
    </xf>
    <xf numFmtId="6" fontId="6" fillId="0" borderId="104" xfId="0" applyNumberFormat="1" applyFont="1" applyBorder="1" applyAlignment="1">
      <alignment vertical="center"/>
    </xf>
    <xf numFmtId="6" fontId="6" fillId="0" borderId="24" xfId="0" applyNumberFormat="1" applyFont="1" applyBorder="1" applyAlignment="1">
      <alignment vertical="center"/>
    </xf>
    <xf numFmtId="6" fontId="6" fillId="0" borderId="92" xfId="0" applyNumberFormat="1" applyFont="1" applyBorder="1" applyAlignment="1">
      <alignment vertical="center"/>
    </xf>
    <xf numFmtId="6" fontId="6" fillId="0" borderId="79" xfId="0" applyNumberFormat="1" applyFont="1" applyBorder="1" applyAlignment="1">
      <alignment vertical="center"/>
    </xf>
    <xf numFmtId="0" fontId="6" fillId="0" borderId="89" xfId="0" applyNumberFormat="1" applyFont="1" applyBorder="1" applyAlignment="1">
      <alignment horizontal="left" vertical="center"/>
    </xf>
    <xf numFmtId="167" fontId="7" fillId="0" borderId="12" xfId="0" applyNumberFormat="1" applyFont="1" applyBorder="1" applyAlignment="1">
      <alignment vertical="center"/>
    </xf>
    <xf numFmtId="167" fontId="6" fillId="0" borderId="24" xfId="0" applyNumberFormat="1" applyFont="1" applyBorder="1" applyAlignment="1">
      <alignment vertical="center"/>
    </xf>
    <xf numFmtId="167" fontId="6" fillId="0" borderId="92" xfId="0" applyNumberFormat="1" applyFont="1" applyBorder="1" applyAlignment="1">
      <alignment vertical="center"/>
    </xf>
    <xf numFmtId="3" fontId="6" fillId="0" borderId="134" xfId="0" applyNumberFormat="1" applyFont="1" applyBorder="1" applyAlignment="1">
      <alignment vertical="center"/>
    </xf>
    <xf numFmtId="167" fontId="6" fillId="0" borderId="135" xfId="0" applyNumberFormat="1" applyFont="1" applyBorder="1" applyAlignment="1">
      <alignment vertical="center"/>
    </xf>
    <xf numFmtId="8" fontId="6" fillId="0" borderId="135" xfId="0" applyNumberFormat="1" applyFont="1" applyBorder="1" applyAlignment="1">
      <alignment vertical="center"/>
    </xf>
    <xf numFmtId="6" fontId="7" fillId="0" borderId="80" xfId="0" applyNumberFormat="1" applyFont="1" applyBorder="1" applyAlignment="1">
      <alignment vertical="center"/>
    </xf>
    <xf numFmtId="167" fontId="7" fillId="0" borderId="38" xfId="0" applyNumberFormat="1" applyFont="1" applyBorder="1" applyAlignment="1">
      <alignment vertical="center"/>
    </xf>
    <xf numFmtId="167" fontId="7" fillId="0" borderId="39" xfId="0" applyNumberFormat="1" applyFont="1" applyBorder="1" applyAlignment="1">
      <alignment vertical="center"/>
    </xf>
    <xf numFmtId="167" fontId="6" fillId="0" borderId="13" xfId="0" applyNumberFormat="1" applyFont="1" applyBorder="1" applyAlignment="1">
      <alignment vertical="center"/>
    </xf>
    <xf numFmtId="164" fontId="6" fillId="0" borderId="50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>
      <alignment vertical="center"/>
    </xf>
    <xf numFmtId="4" fontId="6" fillId="0" borderId="103" xfId="0" applyNumberFormat="1" applyFont="1" applyBorder="1" applyAlignment="1">
      <alignment vertical="center"/>
    </xf>
    <xf numFmtId="6" fontId="6" fillId="0" borderId="91" xfId="0" applyNumberFormat="1" applyFont="1" applyBorder="1" applyAlignment="1" applyProtection="1">
      <alignment vertical="center"/>
    </xf>
    <xf numFmtId="6" fontId="6" fillId="0" borderId="94" xfId="0" applyNumberFormat="1" applyFont="1" applyBorder="1" applyAlignment="1" applyProtection="1">
      <alignment vertical="center"/>
    </xf>
    <xf numFmtId="6" fontId="6" fillId="0" borderId="101" xfId="0" applyNumberFormat="1" applyFont="1" applyBorder="1" applyAlignment="1" applyProtection="1">
      <alignment vertical="center"/>
    </xf>
    <xf numFmtId="0" fontId="6" fillId="0" borderId="30" xfId="0" applyNumberFormat="1" applyFont="1" applyBorder="1" applyAlignment="1">
      <alignment horizontal="right" vertical="center"/>
    </xf>
    <xf numFmtId="6" fontId="6" fillId="0" borderId="27" xfId="0" applyNumberFormat="1" applyFont="1" applyBorder="1" applyAlignment="1">
      <alignment vertical="center"/>
    </xf>
    <xf numFmtId="6" fontId="6" fillId="0" borderId="28" xfId="0" applyNumberFormat="1" applyFont="1" applyBorder="1" applyAlignment="1">
      <alignment vertical="center"/>
    </xf>
    <xf numFmtId="164" fontId="7" fillId="0" borderId="137" xfId="0" applyNumberFormat="1" applyFont="1" applyBorder="1" applyAlignment="1">
      <alignment horizontal="center" vertical="center"/>
    </xf>
    <xf numFmtId="6" fontId="6" fillId="0" borderId="29" xfId="0" applyNumberFormat="1" applyFont="1" applyBorder="1" applyAlignment="1">
      <alignment vertical="center"/>
    </xf>
    <xf numFmtId="6" fontId="6" fillId="0" borderId="139" xfId="0" applyNumberFormat="1" applyFont="1" applyBorder="1" applyAlignment="1" applyProtection="1">
      <alignment vertical="center"/>
      <protection locked="0"/>
    </xf>
    <xf numFmtId="6" fontId="6" fillId="0" borderId="140" xfId="0" applyNumberFormat="1" applyFont="1" applyBorder="1" applyAlignment="1" applyProtection="1">
      <alignment vertical="center"/>
      <protection locked="0"/>
    </xf>
    <xf numFmtId="6" fontId="6" fillId="0" borderId="141" xfId="0" applyNumberFormat="1" applyFont="1" applyBorder="1" applyAlignment="1" applyProtection="1">
      <alignment vertical="center"/>
      <protection locked="0"/>
    </xf>
    <xf numFmtId="167" fontId="6" fillId="0" borderId="100" xfId="0" applyNumberFormat="1" applyFont="1" applyBorder="1" applyAlignment="1">
      <alignment vertical="center"/>
    </xf>
    <xf numFmtId="166" fontId="6" fillId="0" borderId="83" xfId="0" applyNumberFormat="1" applyFont="1" applyBorder="1" applyAlignment="1">
      <alignment vertical="center"/>
    </xf>
    <xf numFmtId="166" fontId="6" fillId="0" borderId="84" xfId="0" applyNumberFormat="1" applyFont="1" applyBorder="1" applyAlignment="1">
      <alignment vertical="center"/>
    </xf>
    <xf numFmtId="166" fontId="6" fillId="0" borderId="104" xfId="0" applyNumberFormat="1" applyFont="1" applyBorder="1" applyAlignment="1">
      <alignment vertical="center"/>
    </xf>
    <xf numFmtId="166" fontId="6" fillId="0" borderId="85" xfId="0" applyNumberFormat="1" applyFont="1" applyBorder="1" applyAlignment="1">
      <alignment vertical="center"/>
    </xf>
    <xf numFmtId="166" fontId="6" fillId="0" borderId="82" xfId="0" applyNumberFormat="1" applyFont="1" applyBorder="1" applyAlignment="1">
      <alignment vertical="center"/>
    </xf>
    <xf numFmtId="166" fontId="6" fillId="0" borderId="105" xfId="0" applyNumberFormat="1" applyFont="1" applyBorder="1" applyAlignment="1">
      <alignment vertical="center"/>
    </xf>
    <xf numFmtId="166" fontId="6" fillId="0" borderId="98" xfId="0" applyNumberFormat="1" applyFont="1" applyBorder="1" applyAlignment="1">
      <alignment vertical="center"/>
    </xf>
    <xf numFmtId="166" fontId="6" fillId="0" borderId="99" xfId="0" applyNumberFormat="1" applyFont="1" applyBorder="1" applyAlignment="1">
      <alignment vertical="center"/>
    </xf>
    <xf numFmtId="166" fontId="6" fillId="0" borderId="123" xfId="0" applyNumberFormat="1" applyFont="1" applyBorder="1" applyAlignment="1">
      <alignment vertical="center"/>
    </xf>
    <xf numFmtId="166" fontId="6" fillId="0" borderId="138" xfId="0" applyNumberFormat="1" applyFont="1" applyBorder="1" applyAlignment="1">
      <alignment vertical="center"/>
    </xf>
    <xf numFmtId="166" fontId="6" fillId="0" borderId="24" xfId="0" applyNumberFormat="1" applyFont="1" applyBorder="1" applyAlignment="1">
      <alignment vertical="center"/>
    </xf>
    <xf numFmtId="164" fontId="6" fillId="0" borderId="122" xfId="0" applyNumberFormat="1" applyFont="1" applyBorder="1" applyAlignment="1">
      <alignment vertical="center"/>
    </xf>
    <xf numFmtId="164" fontId="6" fillId="0" borderId="46" xfId="0" applyNumberFormat="1" applyFont="1" applyBorder="1" applyAlignment="1">
      <alignment vertical="center"/>
    </xf>
    <xf numFmtId="6" fontId="7" fillId="0" borderId="146" xfId="0" applyNumberFormat="1" applyFont="1" applyBorder="1" applyAlignment="1">
      <alignment vertical="center"/>
    </xf>
    <xf numFmtId="6" fontId="7" fillId="0" borderId="73" xfId="0" applyNumberFormat="1" applyFont="1" applyBorder="1" applyAlignment="1">
      <alignment vertical="center"/>
    </xf>
    <xf numFmtId="6" fontId="7" fillId="0" borderId="147" xfId="0" applyNumberFormat="1" applyFont="1" applyBorder="1" applyAlignment="1">
      <alignment vertical="center"/>
    </xf>
    <xf numFmtId="6" fontId="7" fillId="0" borderId="144" xfId="0" applyNumberFormat="1" applyFont="1" applyBorder="1" applyAlignment="1">
      <alignment vertical="center"/>
    </xf>
    <xf numFmtId="167" fontId="7" fillId="0" borderId="26" xfId="0" applyNumberFormat="1" applyFont="1" applyBorder="1" applyAlignment="1">
      <alignment vertical="center"/>
    </xf>
    <xf numFmtId="0" fontId="7" fillId="0" borderId="148" xfId="0" applyNumberFormat="1" applyFont="1" applyBorder="1" applyAlignment="1">
      <alignment horizontal="centerContinuous" vertical="center"/>
    </xf>
    <xf numFmtId="164" fontId="6" fillId="0" borderId="149" xfId="0" applyNumberFormat="1" applyFont="1" applyBorder="1" applyAlignment="1">
      <alignment vertical="center"/>
    </xf>
    <xf numFmtId="14" fontId="6" fillId="0" borderId="165" xfId="0" applyNumberFormat="1" applyFont="1" applyBorder="1" applyAlignment="1">
      <alignment horizontal="center" vertical="center"/>
    </xf>
    <xf numFmtId="166" fontId="6" fillId="0" borderId="160" xfId="0" applyNumberFormat="1" applyFont="1" applyBorder="1" applyAlignment="1" applyProtection="1">
      <alignment vertical="center"/>
      <protection locked="0"/>
    </xf>
    <xf numFmtId="166" fontId="6" fillId="0" borderId="161" xfId="0" applyNumberFormat="1" applyFont="1" applyBorder="1" applyAlignment="1" applyProtection="1">
      <alignment vertical="center"/>
      <protection locked="0"/>
    </xf>
    <xf numFmtId="166" fontId="6" fillId="0" borderId="162" xfId="0" applyNumberFormat="1" applyFont="1" applyBorder="1" applyAlignment="1" applyProtection="1">
      <alignment vertical="center"/>
      <protection locked="0"/>
    </xf>
    <xf numFmtId="166" fontId="6" fillId="0" borderId="163" xfId="0" applyNumberFormat="1" applyFont="1" applyBorder="1" applyAlignment="1">
      <alignment vertical="center"/>
    </xf>
    <xf numFmtId="166" fontId="6" fillId="0" borderId="150" xfId="0" applyNumberFormat="1" applyFont="1" applyBorder="1" applyAlignment="1" applyProtection="1">
      <alignment vertical="center"/>
      <protection locked="0"/>
    </xf>
    <xf numFmtId="166" fontId="6" fillId="0" borderId="151" xfId="0" applyNumberFormat="1" applyFont="1" applyBorder="1" applyAlignment="1" applyProtection="1">
      <alignment vertical="center"/>
      <protection locked="0"/>
    </xf>
    <xf numFmtId="166" fontId="6" fillId="0" borderId="154" xfId="0" applyNumberFormat="1" applyFont="1" applyBorder="1" applyAlignment="1" applyProtection="1">
      <alignment vertical="center"/>
      <protection locked="0"/>
    </xf>
    <xf numFmtId="166" fontId="6" fillId="0" borderId="155" xfId="0" applyNumberFormat="1" applyFont="1" applyBorder="1" applyAlignment="1">
      <alignment vertical="center"/>
    </xf>
    <xf numFmtId="166" fontId="6" fillId="0" borderId="152" xfId="0" applyNumberFormat="1" applyFont="1" applyBorder="1" applyAlignment="1" applyProtection="1">
      <alignment vertical="center"/>
      <protection locked="0"/>
    </xf>
    <xf numFmtId="166" fontId="6" fillId="0" borderId="153" xfId="0" applyNumberFormat="1" applyFont="1" applyBorder="1" applyAlignment="1" applyProtection="1">
      <alignment vertical="center"/>
      <protection locked="0"/>
    </xf>
    <xf numFmtId="166" fontId="6" fillId="0" borderId="156" xfId="0" applyNumberFormat="1" applyFont="1" applyBorder="1" applyAlignment="1" applyProtection="1">
      <alignment vertical="center"/>
      <protection locked="0"/>
    </xf>
    <xf numFmtId="166" fontId="6" fillId="0" borderId="16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88" xfId="0" applyNumberFormat="1" applyFont="1" applyBorder="1" applyAlignment="1">
      <alignment vertical="center"/>
    </xf>
    <xf numFmtId="3" fontId="6" fillId="0" borderId="96" xfId="0" applyNumberFormat="1" applyFont="1" applyBorder="1" applyAlignment="1">
      <alignment vertical="center"/>
    </xf>
    <xf numFmtId="168" fontId="6" fillId="0" borderId="83" xfId="0" applyNumberFormat="1" applyFont="1" applyBorder="1" applyAlignment="1" applyProtection="1">
      <alignment vertical="center"/>
      <protection locked="0"/>
    </xf>
    <xf numFmtId="168" fontId="6" fillId="0" borderId="84" xfId="0" applyNumberFormat="1" applyFont="1" applyBorder="1" applyAlignment="1" applyProtection="1">
      <alignment vertical="center"/>
      <protection locked="0"/>
    </xf>
    <xf numFmtId="168" fontId="6" fillId="0" borderId="104" xfId="0" applyNumberFormat="1" applyFont="1" applyBorder="1" applyAlignment="1" applyProtection="1">
      <alignment vertical="center"/>
      <protection locked="0"/>
    </xf>
    <xf numFmtId="168" fontId="6" fillId="0" borderId="91" xfId="0" applyNumberFormat="1" applyFont="1" applyBorder="1" applyAlignment="1">
      <alignment vertical="center"/>
    </xf>
    <xf numFmtId="168" fontId="6" fillId="0" borderId="85" xfId="0" applyNumberFormat="1" applyFont="1" applyBorder="1" applyAlignment="1" applyProtection="1">
      <alignment vertical="center"/>
      <protection locked="0"/>
    </xf>
    <xf numFmtId="168" fontId="6" fillId="0" borderId="82" xfId="0" applyNumberFormat="1" applyFont="1" applyBorder="1" applyAlignment="1" applyProtection="1">
      <alignment vertical="center"/>
      <protection locked="0"/>
    </xf>
    <xf numFmtId="168" fontId="6" fillId="0" borderId="105" xfId="0" applyNumberFormat="1" applyFont="1" applyBorder="1" applyAlignment="1" applyProtection="1">
      <alignment vertical="center"/>
      <protection locked="0"/>
    </xf>
    <xf numFmtId="168" fontId="6" fillId="0" borderId="94" xfId="0" applyNumberFormat="1" applyFont="1" applyBorder="1" applyAlignment="1">
      <alignment vertical="center"/>
    </xf>
    <xf numFmtId="168" fontId="6" fillId="0" borderId="98" xfId="0" applyNumberFormat="1" applyFont="1" applyBorder="1" applyAlignment="1" applyProtection="1">
      <alignment vertical="center"/>
      <protection locked="0"/>
    </xf>
    <xf numFmtId="168" fontId="6" fillId="0" borderId="99" xfId="0" applyNumberFormat="1" applyFont="1" applyBorder="1" applyAlignment="1" applyProtection="1">
      <alignment vertical="center"/>
      <protection locked="0"/>
    </xf>
    <xf numFmtId="168" fontId="6" fillId="0" borderId="123" xfId="0" applyNumberFormat="1" applyFont="1" applyBorder="1" applyAlignment="1" applyProtection="1">
      <alignment vertical="center"/>
      <protection locked="0"/>
    </xf>
    <xf numFmtId="168" fontId="6" fillId="0" borderId="101" xfId="0" applyNumberFormat="1" applyFont="1" applyBorder="1" applyAlignment="1">
      <alignment vertical="center"/>
    </xf>
    <xf numFmtId="166" fontId="6" fillId="0" borderId="24" xfId="0" applyNumberFormat="1" applyFont="1" applyBorder="1" applyAlignment="1" applyProtection="1">
      <alignment vertical="center"/>
      <protection locked="0"/>
    </xf>
    <xf numFmtId="166" fontId="6" fillId="0" borderId="92" xfId="0" applyNumberFormat="1" applyFont="1" applyBorder="1" applyAlignment="1" applyProtection="1">
      <alignment vertical="center"/>
      <protection locked="0"/>
    </xf>
    <xf numFmtId="166" fontId="6" fillId="0" borderId="100" xfId="0" applyNumberFormat="1" applyFont="1" applyBorder="1" applyAlignment="1" applyProtection="1">
      <alignment vertical="center"/>
      <protection locked="0"/>
    </xf>
    <xf numFmtId="3" fontId="6" fillId="0" borderId="15" xfId="0" applyNumberFormat="1" applyFont="1" applyBorder="1" applyAlignment="1">
      <alignment vertical="center"/>
    </xf>
    <xf numFmtId="167" fontId="7" fillId="0" borderId="13" xfId="0" applyNumberFormat="1" applyFont="1" applyBorder="1" applyAlignment="1">
      <alignment vertical="center"/>
    </xf>
    <xf numFmtId="8" fontId="7" fillId="0" borderId="84" xfId="0" applyNumberFormat="1" applyFont="1" applyBorder="1" applyAlignment="1">
      <alignment vertical="center"/>
    </xf>
    <xf numFmtId="6" fontId="13" fillId="0" borderId="84" xfId="0" applyNumberFormat="1" applyFont="1" applyBorder="1" applyAlignment="1">
      <alignment vertical="center"/>
    </xf>
    <xf numFmtId="8" fontId="7" fillId="0" borderId="82" xfId="0" applyNumberFormat="1" applyFont="1" applyBorder="1" applyAlignment="1">
      <alignment vertical="center"/>
    </xf>
    <xf numFmtId="6" fontId="13" fillId="0" borderId="82" xfId="0" applyNumberFormat="1" applyFont="1" applyBorder="1" applyAlignment="1">
      <alignment vertical="center"/>
    </xf>
    <xf numFmtId="6" fontId="6" fillId="0" borderId="114" xfId="0" applyNumberFormat="1" applyFont="1" applyBorder="1" applyAlignment="1">
      <alignment vertical="center"/>
    </xf>
    <xf numFmtId="6" fontId="6" fillId="0" borderId="125" xfId="0" applyNumberFormat="1" applyFont="1" applyBorder="1" applyAlignment="1">
      <alignment vertical="center"/>
    </xf>
    <xf numFmtId="6" fontId="6" fillId="0" borderId="126" xfId="0" applyNumberFormat="1" applyFont="1" applyBorder="1" applyAlignment="1">
      <alignment vertical="center"/>
    </xf>
    <xf numFmtId="3" fontId="6" fillId="0" borderId="169" xfId="0" applyNumberFormat="1" applyFont="1" applyBorder="1" applyAlignment="1" applyProtection="1">
      <alignment vertical="center"/>
    </xf>
    <xf numFmtId="6" fontId="6" fillId="0" borderId="83" xfId="1" applyNumberFormat="1" applyFont="1" applyBorder="1" applyAlignment="1" applyProtection="1">
      <alignment vertical="center"/>
      <protection locked="0"/>
    </xf>
    <xf numFmtId="6" fontId="6" fillId="0" borderId="84" xfId="1" applyNumberFormat="1" applyFont="1" applyBorder="1" applyAlignment="1" applyProtection="1">
      <alignment vertical="center"/>
      <protection locked="0"/>
    </xf>
    <xf numFmtId="6" fontId="6" fillId="0" borderId="104" xfId="1" applyNumberFormat="1" applyFont="1" applyBorder="1" applyAlignment="1" applyProtection="1">
      <alignment vertical="center"/>
      <protection locked="0"/>
    </xf>
    <xf numFmtId="6" fontId="7" fillId="0" borderId="91" xfId="1" applyNumberFormat="1" applyFont="1" applyBorder="1" applyAlignment="1">
      <alignment vertical="center"/>
    </xf>
    <xf numFmtId="6" fontId="6" fillId="0" borderId="85" xfId="1" applyNumberFormat="1" applyFont="1" applyBorder="1" applyAlignment="1" applyProtection="1">
      <alignment vertical="center"/>
      <protection locked="0"/>
    </xf>
    <xf numFmtId="6" fontId="6" fillId="0" borderId="82" xfId="1" applyNumberFormat="1" applyFont="1" applyBorder="1" applyAlignment="1" applyProtection="1">
      <alignment vertical="center"/>
      <protection locked="0"/>
    </xf>
    <xf numFmtId="6" fontId="6" fillId="0" borderId="105" xfId="1" applyNumberFormat="1" applyFont="1" applyBorder="1" applyAlignment="1" applyProtection="1">
      <alignment vertical="center"/>
      <protection locked="0"/>
    </xf>
    <xf numFmtId="6" fontId="7" fillId="0" borderId="94" xfId="1" applyNumberFormat="1" applyFont="1" applyBorder="1" applyAlignment="1">
      <alignment vertical="center"/>
    </xf>
    <xf numFmtId="6" fontId="7" fillId="0" borderId="47" xfId="1" applyNumberFormat="1" applyFont="1" applyBorder="1" applyAlignment="1">
      <alignment vertical="center"/>
    </xf>
    <xf numFmtId="6" fontId="7" fillId="0" borderId="108" xfId="1" applyNumberFormat="1" applyFont="1" applyBorder="1" applyAlignment="1">
      <alignment vertical="center"/>
    </xf>
    <xf numFmtId="6" fontId="7" fillId="0" borderId="53" xfId="1" applyNumberFormat="1" applyFont="1" applyBorder="1" applyAlignment="1">
      <alignment vertical="center"/>
    </xf>
    <xf numFmtId="6" fontId="6" fillId="0" borderId="7" xfId="1" applyNumberFormat="1" applyFont="1" applyBorder="1" applyAlignment="1">
      <alignment vertical="center"/>
    </xf>
    <xf numFmtId="6" fontId="7" fillId="0" borderId="172" xfId="0" applyNumberFormat="1" applyFont="1" applyBorder="1" applyAlignment="1">
      <alignment vertical="center"/>
    </xf>
    <xf numFmtId="6" fontId="7" fillId="0" borderId="119" xfId="1" applyNumberFormat="1" applyFont="1" applyBorder="1" applyAlignment="1">
      <alignment vertical="center"/>
    </xf>
    <xf numFmtId="6" fontId="7" fillId="0" borderId="172" xfId="1" applyNumberFormat="1" applyFont="1" applyBorder="1" applyAlignment="1">
      <alignment vertical="center"/>
    </xf>
    <xf numFmtId="169" fontId="5" fillId="0" borderId="2" xfId="1" applyNumberFormat="1" applyFont="1" applyBorder="1" applyAlignment="1">
      <alignment vertical="center"/>
    </xf>
    <xf numFmtId="6" fontId="5" fillId="0" borderId="2" xfId="0" applyNumberFormat="1" applyFont="1" applyBorder="1" applyAlignment="1">
      <alignment vertical="center"/>
    </xf>
    <xf numFmtId="7" fontId="6" fillId="0" borderId="35" xfId="1" applyNumberFormat="1" applyFont="1" applyBorder="1" applyAlignment="1">
      <alignment vertical="center"/>
    </xf>
    <xf numFmtId="7" fontId="6" fillId="0" borderId="14" xfId="1" applyNumberFormat="1" applyFont="1" applyBorder="1" applyAlignment="1">
      <alignment vertical="center"/>
    </xf>
    <xf numFmtId="167" fontId="6" fillId="0" borderId="4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 applyProtection="1">
      <alignment vertical="center"/>
      <protection locked="0"/>
    </xf>
    <xf numFmtId="166" fontId="6" fillId="0" borderId="0" xfId="0" applyNumberFormat="1" applyFont="1" applyBorder="1" applyAlignment="1">
      <alignment vertical="center"/>
    </xf>
    <xf numFmtId="8" fontId="6" fillId="0" borderId="0" xfId="0" applyNumberFormat="1" applyFont="1" applyBorder="1" applyAlignment="1">
      <alignment vertical="center"/>
    </xf>
    <xf numFmtId="6" fontId="6" fillId="0" borderId="0" xfId="0" applyNumberFormat="1" applyFont="1" applyBorder="1" applyAlignment="1" applyProtection="1">
      <alignment vertical="center"/>
      <protection locked="0"/>
    </xf>
    <xf numFmtId="6" fontId="6" fillId="0" borderId="0" xfId="0" applyNumberFormat="1" applyFont="1" applyBorder="1" applyAlignment="1">
      <alignment vertical="center"/>
    </xf>
    <xf numFmtId="6" fontId="6" fillId="0" borderId="0" xfId="0" applyNumberFormat="1" applyFont="1" applyBorder="1" applyAlignment="1" applyProtection="1">
      <alignment vertical="center"/>
    </xf>
    <xf numFmtId="167" fontId="6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6" fontId="6" fillId="0" borderId="86" xfId="1" applyNumberFormat="1" applyFont="1" applyBorder="1" applyAlignment="1" applyProtection="1">
      <alignment vertical="center"/>
      <protection locked="0"/>
    </xf>
    <xf numFmtId="6" fontId="6" fillId="0" borderId="36" xfId="1" applyNumberFormat="1" applyFont="1" applyBorder="1" applyAlignment="1" applyProtection="1">
      <alignment vertical="center"/>
      <protection locked="0"/>
    </xf>
    <xf numFmtId="6" fontId="6" fillId="0" borderId="106" xfId="1" applyNumberFormat="1" applyFont="1" applyBorder="1" applyAlignment="1" applyProtection="1">
      <alignment vertical="center"/>
      <protection locked="0"/>
    </xf>
    <xf numFmtId="6" fontId="6" fillId="0" borderId="86" xfId="0" applyNumberFormat="1" applyFont="1" applyBorder="1" applyAlignment="1" applyProtection="1">
      <alignment vertical="center"/>
      <protection locked="0"/>
    </xf>
    <xf numFmtId="6" fontId="6" fillId="0" borderId="36" xfId="0" applyNumberFormat="1" applyFont="1" applyBorder="1" applyAlignment="1" applyProtection="1">
      <alignment vertical="center"/>
      <protection locked="0"/>
    </xf>
    <xf numFmtId="6" fontId="6" fillId="0" borderId="106" xfId="0" applyNumberFormat="1" applyFont="1" applyBorder="1" applyAlignment="1" applyProtection="1">
      <alignment vertical="center"/>
      <protection locked="0"/>
    </xf>
    <xf numFmtId="6" fontId="6" fillId="0" borderId="60" xfId="0" applyNumberFormat="1" applyFont="1" applyBorder="1" applyAlignment="1" applyProtection="1">
      <alignment vertical="center"/>
      <protection locked="0"/>
    </xf>
    <xf numFmtId="6" fontId="6" fillId="0" borderId="20" xfId="0" applyNumberFormat="1" applyFont="1" applyBorder="1" applyAlignment="1" applyProtection="1">
      <alignment vertical="center"/>
      <protection locked="0"/>
    </xf>
    <xf numFmtId="6" fontId="6" fillId="0" borderId="174" xfId="0" applyNumberFormat="1" applyFont="1" applyBorder="1" applyAlignment="1" applyProtection="1">
      <alignment vertical="center"/>
      <protection locked="0"/>
    </xf>
    <xf numFmtId="6" fontId="6" fillId="0" borderId="175" xfId="0" applyNumberFormat="1" applyFont="1" applyBorder="1" applyAlignment="1" applyProtection="1">
      <alignment vertical="center"/>
      <protection locked="0"/>
    </xf>
    <xf numFmtId="6" fontId="6" fillId="0" borderId="176" xfId="0" applyNumberFormat="1" applyFont="1" applyBorder="1" applyAlignment="1" applyProtection="1">
      <alignment vertical="center"/>
      <protection locked="0"/>
    </xf>
    <xf numFmtId="6" fontId="6" fillId="0" borderId="173" xfId="0" applyNumberFormat="1" applyFont="1" applyBorder="1" applyAlignment="1">
      <alignment vertical="center"/>
    </xf>
    <xf numFmtId="166" fontId="6" fillId="0" borderId="174" xfId="0" applyNumberFormat="1" applyFont="1" applyBorder="1" applyAlignment="1" applyProtection="1">
      <alignment vertical="center"/>
      <protection locked="0"/>
    </xf>
    <xf numFmtId="166" fontId="6" fillId="0" borderId="175" xfId="0" applyNumberFormat="1" applyFont="1" applyBorder="1" applyAlignment="1" applyProtection="1">
      <alignment vertical="center"/>
      <protection locked="0"/>
    </xf>
    <xf numFmtId="166" fontId="6" fillId="0" borderId="176" xfId="0" applyNumberFormat="1" applyFont="1" applyBorder="1" applyAlignment="1" applyProtection="1">
      <alignment vertical="center"/>
      <protection locked="0"/>
    </xf>
    <xf numFmtId="166" fontId="6" fillId="0" borderId="173" xfId="0" applyNumberFormat="1" applyFont="1" applyBorder="1" applyAlignment="1">
      <alignment vertical="center"/>
    </xf>
    <xf numFmtId="3" fontId="7" fillId="0" borderId="177" xfId="0" applyNumberFormat="1" applyFont="1" applyBorder="1" applyAlignment="1">
      <alignment vertical="center"/>
    </xf>
    <xf numFmtId="3" fontId="6" fillId="0" borderId="181" xfId="0" applyNumberFormat="1" applyFont="1" applyBorder="1" applyAlignment="1">
      <alignment vertical="center"/>
    </xf>
    <xf numFmtId="8" fontId="7" fillId="0" borderId="172" xfId="0" applyNumberFormat="1" applyFont="1" applyBorder="1" applyAlignment="1">
      <alignment vertical="center"/>
    </xf>
    <xf numFmtId="6" fontId="6" fillId="0" borderId="172" xfId="0" applyNumberFormat="1" applyFont="1" applyBorder="1" applyAlignment="1">
      <alignment vertical="center"/>
    </xf>
    <xf numFmtId="6" fontId="6" fillId="0" borderId="35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horizontal="center" vertical="center"/>
    </xf>
    <xf numFmtId="6" fontId="6" fillId="0" borderId="34" xfId="0" applyNumberFormat="1" applyFont="1" applyBorder="1" applyAlignment="1" applyProtection="1">
      <alignment vertical="center"/>
      <protection locked="0"/>
    </xf>
    <xf numFmtId="6" fontId="6" fillId="0" borderId="90" xfId="0" applyNumberFormat="1" applyFont="1" applyBorder="1" applyAlignment="1" applyProtection="1">
      <alignment vertical="center"/>
      <protection locked="0"/>
    </xf>
    <xf numFmtId="6" fontId="6" fillId="0" borderId="95" xfId="0" applyNumberFormat="1" applyFont="1" applyBorder="1" applyAlignment="1" applyProtection="1">
      <alignment vertical="center"/>
      <protection locked="0"/>
    </xf>
    <xf numFmtId="0" fontId="7" fillId="0" borderId="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3" fontId="23" fillId="0" borderId="95" xfId="0" applyNumberFormat="1" applyFont="1" applyBorder="1" applyAlignment="1">
      <alignment vertical="center"/>
    </xf>
    <xf numFmtId="4" fontId="23" fillId="0" borderId="36" xfId="0" applyNumberFormat="1" applyFont="1" applyBorder="1" applyAlignment="1">
      <alignment vertical="center"/>
    </xf>
    <xf numFmtId="0" fontId="24" fillId="0" borderId="36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164" fontId="6" fillId="0" borderId="88" xfId="0" applyNumberFormat="1" applyFont="1" applyBorder="1" applyAlignment="1">
      <alignment horizontal="left" vertical="center"/>
    </xf>
    <xf numFmtId="164" fontId="6" fillId="0" borderId="142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 applyProtection="1">
      <alignment horizontal="left" vertical="center"/>
      <protection locked="0"/>
    </xf>
    <xf numFmtId="0" fontId="6" fillId="0" borderId="142" xfId="0" applyNumberFormat="1" applyFont="1" applyBorder="1" applyAlignment="1" applyProtection="1">
      <alignment horizontal="left" vertical="center"/>
      <protection locked="0"/>
    </xf>
    <xf numFmtId="0" fontId="6" fillId="0" borderId="19" xfId="0" applyNumberFormat="1" applyFont="1" applyBorder="1" applyAlignment="1" applyProtection="1">
      <alignment horizontal="left" vertical="center"/>
      <protection locked="0"/>
    </xf>
    <xf numFmtId="0" fontId="6" fillId="0" borderId="37" xfId="0" applyNumberFormat="1" applyFont="1" applyBorder="1" applyAlignment="1" applyProtection="1">
      <alignment horizontal="left" vertical="center"/>
      <protection locked="0"/>
    </xf>
    <xf numFmtId="0" fontId="7" fillId="0" borderId="57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>
      <alignment horizontal="left" vertical="center"/>
    </xf>
    <xf numFmtId="0" fontId="6" fillId="0" borderId="142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78" xfId="0" applyNumberFormat="1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left" vertical="center"/>
    </xf>
    <xf numFmtId="164" fontId="6" fillId="0" borderId="37" xfId="0" applyNumberFormat="1" applyFont="1" applyBorder="1" applyAlignment="1">
      <alignment horizontal="left" vertical="center"/>
    </xf>
    <xf numFmtId="164" fontId="6" fillId="0" borderId="67" xfId="0" applyNumberFormat="1" applyFont="1" applyBorder="1" applyAlignment="1">
      <alignment horizontal="left" vertical="center"/>
    </xf>
    <xf numFmtId="164" fontId="6" fillId="0" borderId="167" xfId="0" applyNumberFormat="1" applyFont="1" applyBorder="1" applyAlignment="1">
      <alignment horizontal="left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182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164" fontId="7" fillId="0" borderId="0" xfId="2" applyNumberFormat="1" applyFont="1" applyAlignment="1" applyProtection="1">
      <alignment horizontal="left" vertical="center"/>
    </xf>
    <xf numFmtId="164" fontId="7" fillId="0" borderId="0" xfId="2" applyNumberFormat="1" applyFont="1" applyAlignment="1" applyProtection="1">
      <alignment horizontal="center" vertical="center"/>
      <protection locked="0"/>
    </xf>
    <xf numFmtId="4" fontId="6" fillId="0" borderId="168" xfId="0" applyNumberFormat="1" applyFont="1" applyBorder="1" applyAlignment="1">
      <alignment horizontal="center" vertical="center"/>
    </xf>
    <xf numFmtId="4" fontId="6" fillId="0" borderId="170" xfId="0" applyNumberFormat="1" applyFont="1" applyBorder="1" applyAlignment="1">
      <alignment horizontal="center" vertical="center"/>
    </xf>
    <xf numFmtId="4" fontId="6" fillId="0" borderId="17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25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left" vertical="center"/>
    </xf>
    <xf numFmtId="164" fontId="6" fillId="0" borderId="78" xfId="0" applyNumberFormat="1" applyFont="1" applyBorder="1" applyAlignment="1">
      <alignment horizontal="left" vertical="center"/>
    </xf>
    <xf numFmtId="164" fontId="20" fillId="0" borderId="178" xfId="0" applyNumberFormat="1" applyFont="1" applyBorder="1" applyAlignment="1">
      <alignment horizontal="center" vertical="center"/>
    </xf>
    <xf numFmtId="164" fontId="20" fillId="0" borderId="180" xfId="0" applyNumberFormat="1" applyFont="1" applyBorder="1" applyAlignment="1">
      <alignment horizontal="center" vertical="center"/>
    </xf>
    <xf numFmtId="164" fontId="20" fillId="0" borderId="127" xfId="0" applyNumberFormat="1" applyFont="1" applyBorder="1" applyAlignment="1">
      <alignment horizontal="center" vertical="center"/>
    </xf>
    <xf numFmtId="164" fontId="20" fillId="0" borderId="107" xfId="0" applyNumberFormat="1" applyFont="1" applyBorder="1" applyAlignment="1">
      <alignment horizontal="center" vertical="center"/>
    </xf>
    <xf numFmtId="164" fontId="20" fillId="0" borderId="143" xfId="0" applyNumberFormat="1" applyFont="1" applyBorder="1" applyAlignment="1">
      <alignment horizontal="center" vertical="center"/>
    </xf>
    <xf numFmtId="164" fontId="20" fillId="0" borderId="179" xfId="0" applyNumberFormat="1" applyFont="1" applyBorder="1" applyAlignment="1">
      <alignment horizontal="center" vertical="center"/>
    </xf>
    <xf numFmtId="164" fontId="6" fillId="0" borderId="89" xfId="0" applyNumberFormat="1" applyFont="1" applyBorder="1" applyAlignment="1">
      <alignment horizontal="left" vertical="center"/>
    </xf>
    <xf numFmtId="164" fontId="7" fillId="0" borderId="43" xfId="0" applyNumberFormat="1" applyFont="1" applyBorder="1" applyAlignment="1">
      <alignment horizontal="left" vertical="center"/>
    </xf>
    <xf numFmtId="164" fontId="7" fillId="0" borderId="48" xfId="0" applyNumberFormat="1" applyFont="1" applyBorder="1" applyAlignment="1">
      <alignment horizontal="left" vertical="center"/>
    </xf>
    <xf numFmtId="164" fontId="6" fillId="0" borderId="87" xfId="0" applyNumberFormat="1" applyFont="1" applyBorder="1" applyAlignment="1">
      <alignment horizontal="left" vertical="center"/>
    </xf>
    <xf numFmtId="164" fontId="6" fillId="0" borderId="57" xfId="0" applyNumberFormat="1" applyFont="1" applyBorder="1" applyAlignment="1">
      <alignment horizontal="left" vertical="center"/>
    </xf>
    <xf numFmtId="164" fontId="6" fillId="0" borderId="51" xfId="0" applyNumberFormat="1" applyFont="1" applyBorder="1" applyAlignment="1">
      <alignment horizontal="left" vertical="center"/>
    </xf>
    <xf numFmtId="0" fontId="6" fillId="0" borderId="89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>
      <alignment horizontal="left" vertical="center" shrinkToFit="1"/>
    </xf>
    <xf numFmtId="0" fontId="6" fillId="0" borderId="89" xfId="0" applyNumberFormat="1" applyFont="1" applyBorder="1" applyAlignment="1">
      <alignment horizontal="left" vertical="center" shrinkToFit="1"/>
    </xf>
    <xf numFmtId="0" fontId="6" fillId="0" borderId="19" xfId="0" applyNumberFormat="1" applyFont="1" applyBorder="1" applyAlignment="1">
      <alignment horizontal="left" vertical="center"/>
    </xf>
    <xf numFmtId="0" fontId="6" fillId="0" borderId="45" xfId="0" applyNumberFormat="1" applyFont="1" applyBorder="1" applyAlignment="1">
      <alignment horizontal="left" vertical="center"/>
    </xf>
    <xf numFmtId="0" fontId="6" fillId="0" borderId="116" xfId="0" applyNumberFormat="1" applyFont="1" applyBorder="1" applyAlignment="1">
      <alignment horizontal="left" vertical="center"/>
    </xf>
    <xf numFmtId="0" fontId="6" fillId="0" borderId="111" xfId="0" applyNumberFormat="1" applyFont="1" applyBorder="1" applyAlignment="1">
      <alignment horizontal="left" vertical="center"/>
    </xf>
    <xf numFmtId="0" fontId="6" fillId="0" borderId="124" xfId="0" applyNumberFormat="1" applyFont="1" applyBorder="1" applyAlignment="1">
      <alignment horizontal="left" vertical="center"/>
    </xf>
    <xf numFmtId="0" fontId="6" fillId="0" borderId="76" xfId="0" applyNumberFormat="1" applyFont="1" applyBorder="1" applyAlignment="1">
      <alignment horizontal="left" vertical="center"/>
    </xf>
    <xf numFmtId="0" fontId="6" fillId="0" borderId="122" xfId="0" applyNumberFormat="1" applyFont="1" applyBorder="1" applyAlignment="1">
      <alignment horizontal="left" vertical="center"/>
    </xf>
    <xf numFmtId="0" fontId="6" fillId="0" borderId="46" xfId="0" applyNumberFormat="1" applyFont="1" applyBorder="1" applyAlignment="1">
      <alignment horizontal="left" vertical="center"/>
    </xf>
    <xf numFmtId="0" fontId="6" fillId="0" borderId="115" xfId="0" applyNumberFormat="1" applyFont="1" applyBorder="1" applyAlignment="1">
      <alignment horizontal="left" vertical="center"/>
    </xf>
    <xf numFmtId="0" fontId="6" fillId="0" borderId="110" xfId="0" applyNumberFormat="1" applyFont="1" applyBorder="1" applyAlignment="1">
      <alignment horizontal="left" vertical="center"/>
    </xf>
    <xf numFmtId="0" fontId="6" fillId="0" borderId="117" xfId="0" applyNumberFormat="1" applyFont="1" applyBorder="1" applyAlignment="1">
      <alignment horizontal="left" vertical="center"/>
    </xf>
    <xf numFmtId="0" fontId="6" fillId="0" borderId="118" xfId="0" applyNumberFormat="1" applyFont="1" applyBorder="1" applyAlignment="1">
      <alignment horizontal="left" vertical="center"/>
    </xf>
    <xf numFmtId="0" fontId="7" fillId="0" borderId="62" xfId="0" applyNumberFormat="1" applyFont="1" applyBorder="1" applyAlignment="1">
      <alignment horizontal="left" vertical="center"/>
    </xf>
    <xf numFmtId="0" fontId="7" fillId="0" borderId="49" xfId="0" applyNumberFormat="1" applyFont="1" applyBorder="1" applyAlignment="1">
      <alignment horizontal="left" vertical="center"/>
    </xf>
    <xf numFmtId="0" fontId="6" fillId="0" borderId="128" xfId="0" applyNumberFormat="1" applyFont="1" applyBorder="1" applyAlignment="1">
      <alignment horizontal="left" vertical="center"/>
    </xf>
    <xf numFmtId="0" fontId="6" fillId="0" borderId="129" xfId="0" applyNumberFormat="1" applyFont="1" applyBorder="1" applyAlignment="1">
      <alignment horizontal="left" vertical="center"/>
    </xf>
    <xf numFmtId="0" fontId="6" fillId="0" borderId="56" xfId="0" applyNumberFormat="1" applyFont="1" applyBorder="1" applyAlignment="1">
      <alignment horizontal="left" vertical="center"/>
    </xf>
    <xf numFmtId="0" fontId="6" fillId="0" borderId="52" xfId="0" applyNumberFormat="1" applyFont="1" applyBorder="1" applyAlignment="1">
      <alignment horizontal="left" vertical="center"/>
    </xf>
    <xf numFmtId="0" fontId="6" fillId="0" borderId="116" xfId="0" applyNumberFormat="1" applyFont="1" applyBorder="1" applyAlignment="1">
      <alignment horizontal="left" vertical="center" shrinkToFit="1"/>
    </xf>
    <xf numFmtId="0" fontId="6" fillId="0" borderId="111" xfId="0" applyNumberFormat="1" applyFont="1" applyBorder="1" applyAlignment="1">
      <alignment horizontal="left" vertical="center" shrinkToFit="1"/>
    </xf>
    <xf numFmtId="0" fontId="7" fillId="0" borderId="43" xfId="0" applyNumberFormat="1" applyFont="1" applyBorder="1" applyAlignment="1">
      <alignment horizontal="left" vertical="center"/>
    </xf>
    <xf numFmtId="0" fontId="7" fillId="0" borderId="48" xfId="0" applyNumberFormat="1" applyFont="1" applyBorder="1" applyAlignment="1">
      <alignment horizontal="left" vertical="center"/>
    </xf>
    <xf numFmtId="0" fontId="6" fillId="0" borderId="87" xfId="0" applyNumberFormat="1" applyFont="1" applyBorder="1" applyAlignment="1">
      <alignment horizontal="left" vertical="center"/>
    </xf>
    <xf numFmtId="0" fontId="6" fillId="0" borderId="57" xfId="0" applyNumberFormat="1" applyFont="1" applyBorder="1" applyAlignment="1">
      <alignment horizontal="left" vertical="center"/>
    </xf>
    <xf numFmtId="0" fontId="6" fillId="0" borderId="51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>
      <alignment horizontal="center" vertical="center" shrinkToFit="1"/>
    </xf>
    <xf numFmtId="0" fontId="6" fillId="0" borderId="89" xfId="0" applyNumberFormat="1" applyFont="1" applyBorder="1" applyAlignment="1">
      <alignment horizontal="center" vertical="center" shrinkToFit="1"/>
    </xf>
    <xf numFmtId="0" fontId="6" fillId="0" borderId="96" xfId="0" applyNumberFormat="1" applyFont="1" applyBorder="1" applyAlignment="1">
      <alignment horizontal="left" vertical="center"/>
    </xf>
    <xf numFmtId="0" fontId="6" fillId="0" borderId="97" xfId="0" applyNumberFormat="1" applyFont="1" applyBorder="1" applyAlignment="1">
      <alignment horizontal="left" vertical="center"/>
    </xf>
    <xf numFmtId="0" fontId="18" fillId="0" borderId="88" xfId="0" applyNumberFormat="1" applyFont="1" applyBorder="1" applyAlignment="1">
      <alignment horizontal="left" vertical="center"/>
    </xf>
    <xf numFmtId="0" fontId="18" fillId="0" borderId="89" xfId="0" applyNumberFormat="1" applyFont="1" applyBorder="1" applyAlignment="1">
      <alignment horizontal="left" vertical="center"/>
    </xf>
    <xf numFmtId="0" fontId="7" fillId="0" borderId="56" xfId="0" applyNumberFormat="1" applyFont="1" applyBorder="1" applyAlignment="1">
      <alignment horizontal="left" vertical="center"/>
    </xf>
    <xf numFmtId="0" fontId="7" fillId="0" borderId="52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  <xf numFmtId="0" fontId="6" fillId="0" borderId="136" xfId="0" applyNumberFormat="1" applyFont="1" applyBorder="1" applyAlignment="1">
      <alignment horizontal="left" vertical="center"/>
    </xf>
    <xf numFmtId="0" fontId="7" fillId="0" borderId="117" xfId="0" applyNumberFormat="1" applyFont="1" applyBorder="1" applyAlignment="1">
      <alignment horizontal="left" vertical="center"/>
    </xf>
    <xf numFmtId="0" fontId="7" fillId="0" borderId="118" xfId="0" applyNumberFormat="1" applyFont="1" applyBorder="1" applyAlignment="1">
      <alignment horizontal="left" vertical="center"/>
    </xf>
    <xf numFmtId="0" fontId="18" fillId="0" borderId="116" xfId="0" applyNumberFormat="1" applyFont="1" applyBorder="1" applyAlignment="1">
      <alignment horizontal="left" vertical="center"/>
    </xf>
    <xf numFmtId="0" fontId="18" fillId="0" borderId="111" xfId="0" applyNumberFormat="1" applyFont="1" applyBorder="1" applyAlignment="1">
      <alignment horizontal="left" vertical="center"/>
    </xf>
    <xf numFmtId="0" fontId="6" fillId="0" borderId="116" xfId="0" applyNumberFormat="1" applyFont="1" applyBorder="1" applyAlignment="1">
      <alignment horizontal="left" vertical="center" wrapText="1"/>
    </xf>
    <xf numFmtId="0" fontId="6" fillId="0" borderId="111" xfId="0" applyNumberFormat="1" applyFont="1" applyBorder="1" applyAlignment="1">
      <alignment horizontal="left" vertical="center" wrapText="1"/>
    </xf>
    <xf numFmtId="0" fontId="7" fillId="0" borderId="63" xfId="0" applyNumberFormat="1" applyFont="1" applyBorder="1" applyAlignment="1">
      <alignment horizontal="left" vertical="center"/>
    </xf>
    <xf numFmtId="0" fontId="7" fillId="0" borderId="145" xfId="0" applyNumberFormat="1" applyFont="1" applyBorder="1" applyAlignment="1">
      <alignment horizontal="left" vertical="center"/>
    </xf>
    <xf numFmtId="0" fontId="6" fillId="0" borderId="158" xfId="0" applyNumberFormat="1" applyFont="1" applyBorder="1" applyAlignment="1">
      <alignment horizontal="left" vertical="center"/>
    </xf>
    <xf numFmtId="0" fontId="6" fillId="0" borderId="157" xfId="0" applyNumberFormat="1" applyFont="1" applyBorder="1" applyAlignment="1">
      <alignment horizontal="left" vertical="center"/>
    </xf>
    <xf numFmtId="0" fontId="7" fillId="0" borderId="164" xfId="0" applyNumberFormat="1" applyFont="1" applyBorder="1" applyAlignment="1">
      <alignment horizontal="left" vertical="center"/>
    </xf>
    <xf numFmtId="0" fontId="6" fillId="0" borderId="159" xfId="0" applyNumberFormat="1" applyFont="1" applyBorder="1" applyAlignment="1">
      <alignment horizontal="left" vertical="center"/>
    </xf>
    <xf numFmtId="164" fontId="19" fillId="0" borderId="178" xfId="0" applyNumberFormat="1" applyFont="1" applyBorder="1" applyAlignment="1">
      <alignment horizontal="center" vertical="center"/>
    </xf>
    <xf numFmtId="164" fontId="19" fillId="0" borderId="180" xfId="0" applyNumberFormat="1" applyFont="1" applyBorder="1" applyAlignment="1">
      <alignment horizontal="center" vertical="center"/>
    </xf>
    <xf numFmtId="164" fontId="19" fillId="0" borderId="127" xfId="0" applyNumberFormat="1" applyFont="1" applyBorder="1" applyAlignment="1">
      <alignment horizontal="center" vertical="center"/>
    </xf>
    <xf numFmtId="164" fontId="19" fillId="0" borderId="107" xfId="0" applyNumberFormat="1" applyFont="1" applyBorder="1" applyAlignment="1">
      <alignment horizontal="center" vertical="center"/>
    </xf>
    <xf numFmtId="164" fontId="19" fillId="0" borderId="143" xfId="0" applyNumberFormat="1" applyFont="1" applyBorder="1" applyAlignment="1">
      <alignment horizontal="center" vertical="center"/>
    </xf>
    <xf numFmtId="164" fontId="19" fillId="0" borderId="179" xfId="0" applyNumberFormat="1" applyFont="1" applyBorder="1" applyAlignment="1">
      <alignment horizontal="center" vertical="center"/>
    </xf>
    <xf numFmtId="0" fontId="7" fillId="0" borderId="51" xfId="0" applyNumberFormat="1" applyFont="1" applyBorder="1" applyAlignment="1">
      <alignment horizontal="left" vertical="center"/>
    </xf>
    <xf numFmtId="0" fontId="6" fillId="0" borderId="88" xfId="0" applyNumberFormat="1" applyFont="1" applyBorder="1" applyAlignment="1">
      <alignment horizontal="left" vertical="center" wrapText="1"/>
    </xf>
    <xf numFmtId="0" fontId="6" fillId="0" borderId="89" xfId="0" applyNumberFormat="1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showOutlineSymbols="0" zoomScale="91" zoomScaleNormal="91" workbookViewId="0">
      <selection activeCell="H10" sqref="H10"/>
    </sheetView>
  </sheetViews>
  <sheetFormatPr defaultColWidth="9.6328125" defaultRowHeight="15"/>
  <cols>
    <col min="1" max="1" width="7.54296875" style="5" customWidth="1"/>
    <col min="2" max="2" width="14.36328125" style="5" customWidth="1"/>
    <col min="3" max="10" width="10.6328125" style="5" customWidth="1"/>
    <col min="11" max="11" width="9.08984375" style="5" customWidth="1"/>
    <col min="12" max="12" width="7.453125" style="5" customWidth="1"/>
    <col min="13" max="13" width="10.81640625" style="5" customWidth="1"/>
    <col min="14" max="14" width="11" style="5" customWidth="1"/>
    <col min="15" max="15" width="1.08984375" style="5" customWidth="1"/>
    <col min="16" max="16384" width="9.6328125" style="5"/>
  </cols>
  <sheetData>
    <row r="1" spans="1:15" ht="2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3"/>
      <c r="L1" s="3"/>
      <c r="M1" s="4"/>
      <c r="N1" s="4"/>
    </row>
    <row r="2" spans="1:15" customFormat="1" ht="24" customHeight="1">
      <c r="A2" s="343" t="s">
        <v>602</v>
      </c>
      <c r="B2" s="343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spans="1:15" customFormat="1" ht="24" customHeight="1">
      <c r="A3" s="343" t="s">
        <v>603</v>
      </c>
      <c r="B3" s="343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5" ht="24">
      <c r="A4" s="6" t="s">
        <v>527</v>
      </c>
      <c r="B4" s="52">
        <v>1.89</v>
      </c>
      <c r="C4" s="2"/>
      <c r="D4" s="2"/>
      <c r="E4" s="348" t="s">
        <v>530</v>
      </c>
      <c r="F4" s="349"/>
      <c r="G4" s="349"/>
      <c r="H4" s="349"/>
      <c r="I4" s="349"/>
      <c r="J4" s="349"/>
      <c r="K4" s="3"/>
      <c r="L4" s="3"/>
      <c r="M4" s="4"/>
      <c r="N4" s="4"/>
    </row>
    <row r="5" spans="1:15" ht="15.6" thickBot="1">
      <c r="A5" s="6" t="s">
        <v>528</v>
      </c>
      <c r="B5" s="52">
        <v>4.72</v>
      </c>
      <c r="C5" s="6"/>
      <c r="D5" s="6"/>
      <c r="E5" s="6"/>
      <c r="F5" s="6"/>
      <c r="G5" s="6"/>
      <c r="H5" s="6"/>
      <c r="I5" s="6"/>
      <c r="J5" s="6"/>
      <c r="K5" s="7"/>
      <c r="L5" s="7"/>
    </row>
    <row r="6" spans="1:15" ht="18.899999999999999" customHeight="1" thickTop="1" thickBot="1">
      <c r="A6" s="50" t="s">
        <v>1</v>
      </c>
      <c r="B6" s="67">
        <f ca="1">NOW()</f>
        <v>45572.66671759259</v>
      </c>
      <c r="C6" s="68" t="s">
        <v>27</v>
      </c>
      <c r="D6" s="9"/>
      <c r="E6" s="9"/>
      <c r="F6" s="9"/>
      <c r="G6" s="9"/>
      <c r="H6" s="9"/>
      <c r="I6" s="9"/>
      <c r="J6" s="9"/>
      <c r="K6" s="10"/>
      <c r="L6" s="7"/>
      <c r="M6" s="292" t="s">
        <v>542</v>
      </c>
    </row>
    <row r="7" spans="1:15" ht="18.899999999999999" customHeight="1" thickTop="1" thickBot="1">
      <c r="A7" s="19" t="s">
        <v>2</v>
      </c>
      <c r="B7" s="69"/>
      <c r="C7" s="70" t="s">
        <v>28</v>
      </c>
      <c r="D7" s="13" t="s">
        <v>31</v>
      </c>
      <c r="E7" s="13" t="s">
        <v>34</v>
      </c>
      <c r="F7" s="13" t="s">
        <v>37</v>
      </c>
      <c r="G7" s="13" t="s">
        <v>40</v>
      </c>
      <c r="H7" s="13" t="s">
        <v>43</v>
      </c>
      <c r="I7" s="13" t="s">
        <v>46</v>
      </c>
      <c r="J7" s="13" t="s">
        <v>47</v>
      </c>
      <c r="K7" s="314" t="s">
        <v>604</v>
      </c>
      <c r="L7" s="318" t="s">
        <v>48</v>
      </c>
      <c r="M7" s="319" t="s">
        <v>626</v>
      </c>
      <c r="N7" s="319" t="s">
        <v>49</v>
      </c>
      <c r="O7" s="16"/>
    </row>
    <row r="8" spans="1:15" s="45" customFormat="1" ht="18.899999999999999" customHeight="1">
      <c r="A8" s="352" t="s">
        <v>3</v>
      </c>
      <c r="B8" s="353"/>
      <c r="C8" s="168">
        <f>Androscoggin!C24</f>
        <v>0</v>
      </c>
      <c r="D8" s="169">
        <f>Androscoggin!D24</f>
        <v>0</v>
      </c>
      <c r="E8" s="169">
        <f>Androscoggin!E24</f>
        <v>0</v>
      </c>
      <c r="F8" s="169">
        <f>Androscoggin!F24</f>
        <v>0</v>
      </c>
      <c r="G8" s="169">
        <f>Androscoggin!G24</f>
        <v>0</v>
      </c>
      <c r="H8" s="169">
        <f>Androscoggin!H24</f>
        <v>0</v>
      </c>
      <c r="I8" s="173">
        <f>Androscoggin!I24</f>
        <v>0</v>
      </c>
      <c r="J8" s="125">
        <f t="shared" ref="J8:J24" si="0">SUM(C8:I8)</f>
        <v>0</v>
      </c>
      <c r="K8" s="51">
        <v>111139</v>
      </c>
      <c r="L8" s="256">
        <f t="shared" ref="L8:L25" si="1">J8/K8</f>
        <v>0</v>
      </c>
      <c r="M8" s="257">
        <f>+K8*$B$5</f>
        <v>524576.07999999996</v>
      </c>
      <c r="N8" s="121">
        <f>ROUNDUP(IF((J8-M8)&gt;0,0,(J8-M8)),0)</f>
        <v>-524577</v>
      </c>
      <c r="O8" s="20"/>
    </row>
    <row r="9" spans="1:15" s="45" customFormat="1" ht="18.899999999999999" customHeight="1">
      <c r="A9" s="324" t="s">
        <v>4</v>
      </c>
      <c r="B9" s="325"/>
      <c r="C9" s="170">
        <f>Aroostook!C93</f>
        <v>0</v>
      </c>
      <c r="D9" s="149">
        <f>Aroostook!D93</f>
        <v>0</v>
      </c>
      <c r="E9" s="149">
        <f>Aroostook!E93</f>
        <v>0</v>
      </c>
      <c r="F9" s="149">
        <f>Aroostook!F93</f>
        <v>0</v>
      </c>
      <c r="G9" s="149">
        <f>Aroostook!G93</f>
        <v>0</v>
      </c>
      <c r="H9" s="149">
        <f>Aroostook!H93</f>
        <v>0</v>
      </c>
      <c r="I9" s="150">
        <f>Aroostook!I93</f>
        <v>0</v>
      </c>
      <c r="J9" s="127">
        <f t="shared" si="0"/>
        <v>0</v>
      </c>
      <c r="K9" s="97">
        <v>67105</v>
      </c>
      <c r="L9" s="258">
        <f t="shared" si="1"/>
        <v>0</v>
      </c>
      <c r="M9" s="259">
        <f t="shared" ref="M9:M23" si="2">+K9*$B$5</f>
        <v>316735.59999999998</v>
      </c>
      <c r="N9" s="121">
        <f>ROUNDUP(IF((J9-M9)&gt;0,0,(J9-M9)),0)</f>
        <v>-316736</v>
      </c>
      <c r="O9" s="20"/>
    </row>
    <row r="10" spans="1:15" s="45" customFormat="1" ht="18.899999999999999" customHeight="1">
      <c r="A10" s="324" t="s">
        <v>5</v>
      </c>
      <c r="B10" s="325"/>
      <c r="C10" s="170">
        <f>Cumberland!C38</f>
        <v>0</v>
      </c>
      <c r="D10" s="149">
        <f>Cumberland!D38</f>
        <v>0</v>
      </c>
      <c r="E10" s="149">
        <f>Cumberland!E38</f>
        <v>0</v>
      </c>
      <c r="F10" s="149">
        <f>Cumberland!F38</f>
        <v>0</v>
      </c>
      <c r="G10" s="149">
        <f>Cumberland!G38</f>
        <v>0</v>
      </c>
      <c r="H10" s="149">
        <f>Cumberland!H38</f>
        <v>0</v>
      </c>
      <c r="I10" s="150">
        <f>Cumberland!I38</f>
        <v>0</v>
      </c>
      <c r="J10" s="127">
        <f t="shared" si="0"/>
        <v>0</v>
      </c>
      <c r="K10" s="97">
        <v>303069</v>
      </c>
      <c r="L10" s="258">
        <f t="shared" si="1"/>
        <v>0</v>
      </c>
      <c r="M10" s="259">
        <f t="shared" si="2"/>
        <v>1430485.68</v>
      </c>
      <c r="N10" s="121">
        <f t="shared" ref="N10:N23" si="3">ROUNDUP(IF((J10-M10)&gt;0,0,(J10-M10)),0)</f>
        <v>-1430486</v>
      </c>
      <c r="O10" s="20"/>
    </row>
    <row r="11" spans="1:15" s="45" customFormat="1" ht="18.899999999999999" customHeight="1">
      <c r="A11" s="324" t="s">
        <v>6</v>
      </c>
      <c r="B11" s="325"/>
      <c r="C11" s="170">
        <f>Franklin!C36</f>
        <v>0</v>
      </c>
      <c r="D11" s="149">
        <f>Franklin!D36</f>
        <v>0</v>
      </c>
      <c r="E11" s="149">
        <f>Franklin!E36</f>
        <v>0</v>
      </c>
      <c r="F11" s="149">
        <f>Franklin!F36</f>
        <v>0</v>
      </c>
      <c r="G11" s="149">
        <f>Franklin!G36</f>
        <v>0</v>
      </c>
      <c r="H11" s="149">
        <f>Franklin!H36</f>
        <v>0</v>
      </c>
      <c r="I11" s="150">
        <f>Franklin!I36</f>
        <v>0</v>
      </c>
      <c r="J11" s="127">
        <f t="shared" si="0"/>
        <v>0</v>
      </c>
      <c r="K11" s="97">
        <v>29456</v>
      </c>
      <c r="L11" s="258">
        <f t="shared" si="1"/>
        <v>0</v>
      </c>
      <c r="M11" s="259">
        <f t="shared" si="2"/>
        <v>139032.32000000001</v>
      </c>
      <c r="N11" s="121">
        <f t="shared" si="3"/>
        <v>-139033</v>
      </c>
      <c r="O11" s="20"/>
    </row>
    <row r="12" spans="1:15" s="45" customFormat="1" ht="18.899999999999999" customHeight="1">
      <c r="A12" s="324" t="s">
        <v>7</v>
      </c>
      <c r="B12" s="325"/>
      <c r="C12" s="170">
        <f>Hancock!C56</f>
        <v>0</v>
      </c>
      <c r="D12" s="149">
        <f>Hancock!D56</f>
        <v>0</v>
      </c>
      <c r="E12" s="149">
        <f>Hancock!E56</f>
        <v>0</v>
      </c>
      <c r="F12" s="149">
        <f>Hancock!F56</f>
        <v>0</v>
      </c>
      <c r="G12" s="149">
        <f>Hancock!G56</f>
        <v>0</v>
      </c>
      <c r="H12" s="149">
        <f>Hancock!H56</f>
        <v>0</v>
      </c>
      <c r="I12" s="150">
        <f>Hancock!I56</f>
        <v>0</v>
      </c>
      <c r="J12" s="127">
        <f t="shared" si="0"/>
        <v>0</v>
      </c>
      <c r="K12" s="97">
        <v>55478</v>
      </c>
      <c r="L12" s="258">
        <f t="shared" si="1"/>
        <v>0</v>
      </c>
      <c r="M12" s="259">
        <f t="shared" si="2"/>
        <v>261856.15999999997</v>
      </c>
      <c r="N12" s="121">
        <f t="shared" si="3"/>
        <v>-261857</v>
      </c>
      <c r="O12" s="20"/>
    </row>
    <row r="13" spans="1:15" s="45" customFormat="1" ht="18.899999999999999" customHeight="1">
      <c r="A13" s="324" t="s">
        <v>8</v>
      </c>
      <c r="B13" s="325"/>
      <c r="C13" s="170">
        <f>Kennebec!C46</f>
        <v>0</v>
      </c>
      <c r="D13" s="149">
        <f>Kennebec!D46</f>
        <v>0</v>
      </c>
      <c r="E13" s="149">
        <f>Kennebec!E46</f>
        <v>0</v>
      </c>
      <c r="F13" s="149">
        <f>Kennebec!F46</f>
        <v>0</v>
      </c>
      <c r="G13" s="149">
        <f>Kennebec!G46</f>
        <v>0</v>
      </c>
      <c r="H13" s="149">
        <f>Kennebec!H46</f>
        <v>0</v>
      </c>
      <c r="I13" s="150">
        <f>Kennebec!I46</f>
        <v>0</v>
      </c>
      <c r="J13" s="127">
        <f t="shared" si="0"/>
        <v>0</v>
      </c>
      <c r="K13" s="97">
        <v>123642</v>
      </c>
      <c r="L13" s="258">
        <f t="shared" si="1"/>
        <v>0</v>
      </c>
      <c r="M13" s="259">
        <f t="shared" si="2"/>
        <v>583590.24</v>
      </c>
      <c r="N13" s="121">
        <f t="shared" si="3"/>
        <v>-583591</v>
      </c>
      <c r="O13" s="20"/>
    </row>
    <row r="14" spans="1:15" s="45" customFormat="1" ht="18.899999999999999" customHeight="1">
      <c r="A14" s="324" t="s">
        <v>9</v>
      </c>
      <c r="B14" s="325"/>
      <c r="C14" s="170">
        <f>Knox!C30</f>
        <v>0</v>
      </c>
      <c r="D14" s="149">
        <f>Knox!D30</f>
        <v>0</v>
      </c>
      <c r="E14" s="149">
        <f>Knox!E30</f>
        <v>0</v>
      </c>
      <c r="F14" s="149">
        <f>Knox!F30</f>
        <v>0</v>
      </c>
      <c r="G14" s="149">
        <f>Knox!G30</f>
        <v>0</v>
      </c>
      <c r="H14" s="149">
        <f>Knox!H30</f>
        <v>0</v>
      </c>
      <c r="I14" s="150">
        <f>Knox!I30</f>
        <v>0</v>
      </c>
      <c r="J14" s="127">
        <f t="shared" si="0"/>
        <v>0</v>
      </c>
      <c r="K14" s="97">
        <v>40607</v>
      </c>
      <c r="L14" s="258">
        <f t="shared" si="1"/>
        <v>0</v>
      </c>
      <c r="M14" s="259">
        <f t="shared" si="2"/>
        <v>191665.03999999998</v>
      </c>
      <c r="N14" s="121">
        <f t="shared" si="3"/>
        <v>-191666</v>
      </c>
      <c r="O14" s="20"/>
    </row>
    <row r="15" spans="1:15" s="45" customFormat="1" ht="18.899999999999999" customHeight="1">
      <c r="A15" s="324" t="s">
        <v>10</v>
      </c>
      <c r="B15" s="325"/>
      <c r="C15" s="170">
        <f>Lincoln!C31</f>
        <v>0</v>
      </c>
      <c r="D15" s="149">
        <f>Lincoln!D31</f>
        <v>0</v>
      </c>
      <c r="E15" s="149">
        <f>Lincoln!E31</f>
        <v>0</v>
      </c>
      <c r="F15" s="149">
        <f>Lincoln!F31</f>
        <v>0</v>
      </c>
      <c r="G15" s="149">
        <f>Lincoln!G31</f>
        <v>0</v>
      </c>
      <c r="H15" s="149">
        <f>Lincoln!H31</f>
        <v>0</v>
      </c>
      <c r="I15" s="150">
        <f>Lincoln!I31</f>
        <v>0</v>
      </c>
      <c r="J15" s="127">
        <f t="shared" si="0"/>
        <v>0</v>
      </c>
      <c r="K15" s="97">
        <v>35237</v>
      </c>
      <c r="L15" s="258">
        <f t="shared" si="1"/>
        <v>0</v>
      </c>
      <c r="M15" s="259">
        <f t="shared" si="2"/>
        <v>166318.63999999998</v>
      </c>
      <c r="N15" s="121">
        <f t="shared" si="3"/>
        <v>-166319</v>
      </c>
      <c r="O15" s="20"/>
    </row>
    <row r="16" spans="1:15" s="45" customFormat="1" ht="18.899999999999999" customHeight="1">
      <c r="A16" s="324" t="s">
        <v>11</v>
      </c>
      <c r="B16" s="325"/>
      <c r="C16" s="170">
        <f>Oxford!C54</f>
        <v>0</v>
      </c>
      <c r="D16" s="149">
        <f>Oxford!D54</f>
        <v>0</v>
      </c>
      <c r="E16" s="149">
        <f>Oxford!E54</f>
        <v>0</v>
      </c>
      <c r="F16" s="149">
        <f>Oxford!F54</f>
        <v>0</v>
      </c>
      <c r="G16" s="149">
        <f>Oxford!G54</f>
        <v>0</v>
      </c>
      <c r="H16" s="149">
        <f>Oxford!H54</f>
        <v>0</v>
      </c>
      <c r="I16" s="150">
        <f>Oxford!I54</f>
        <v>0</v>
      </c>
      <c r="J16" s="127">
        <f t="shared" si="0"/>
        <v>0</v>
      </c>
      <c r="K16" s="97">
        <v>57777</v>
      </c>
      <c r="L16" s="258">
        <f t="shared" si="1"/>
        <v>0</v>
      </c>
      <c r="M16" s="259">
        <f t="shared" si="2"/>
        <v>272707.44</v>
      </c>
      <c r="N16" s="121">
        <f t="shared" si="3"/>
        <v>-272708</v>
      </c>
      <c r="O16" s="20"/>
    </row>
    <row r="17" spans="1:15" s="45" customFormat="1" ht="18.899999999999999" customHeight="1">
      <c r="A17" s="324" t="s">
        <v>12</v>
      </c>
      <c r="B17" s="325"/>
      <c r="C17" s="170">
        <f>Penobscot!C87</f>
        <v>0</v>
      </c>
      <c r="D17" s="149">
        <f>Penobscot!D87</f>
        <v>0</v>
      </c>
      <c r="E17" s="149">
        <f>Penobscot!E87</f>
        <v>0</v>
      </c>
      <c r="F17" s="149">
        <f>Penobscot!F87</f>
        <v>0</v>
      </c>
      <c r="G17" s="149">
        <f>Penobscot!G87</f>
        <v>0</v>
      </c>
      <c r="H17" s="149">
        <f>Penobscot!H87</f>
        <v>0</v>
      </c>
      <c r="I17" s="150">
        <f>Penobscot!I87</f>
        <v>0</v>
      </c>
      <c r="J17" s="127">
        <f t="shared" si="0"/>
        <v>0</v>
      </c>
      <c r="K17" s="97">
        <v>152199</v>
      </c>
      <c r="L17" s="258">
        <f t="shared" si="1"/>
        <v>0</v>
      </c>
      <c r="M17" s="259">
        <f t="shared" si="2"/>
        <v>718379.27999999991</v>
      </c>
      <c r="N17" s="121">
        <f t="shared" si="3"/>
        <v>-718380</v>
      </c>
      <c r="O17" s="20"/>
    </row>
    <row r="18" spans="1:15" s="45" customFormat="1" ht="18.899999999999999" customHeight="1">
      <c r="A18" s="324" t="s">
        <v>13</v>
      </c>
      <c r="B18" s="325"/>
      <c r="C18" s="170">
        <f>Piscataquis!C33</f>
        <v>0</v>
      </c>
      <c r="D18" s="149">
        <f>Piscataquis!D33</f>
        <v>0</v>
      </c>
      <c r="E18" s="149">
        <f>Piscataquis!E33</f>
        <v>0</v>
      </c>
      <c r="F18" s="149">
        <f>Piscataquis!F33</f>
        <v>0</v>
      </c>
      <c r="G18" s="149">
        <f>Piscataquis!G33</f>
        <v>0</v>
      </c>
      <c r="H18" s="149">
        <f>Piscataquis!H33</f>
        <v>0</v>
      </c>
      <c r="I18" s="150">
        <f>Piscataquis!I33</f>
        <v>0</v>
      </c>
      <c r="J18" s="127">
        <f t="shared" si="0"/>
        <v>0</v>
      </c>
      <c r="K18" s="97">
        <v>16800</v>
      </c>
      <c r="L18" s="258">
        <f t="shared" si="1"/>
        <v>0</v>
      </c>
      <c r="M18" s="259">
        <f t="shared" si="2"/>
        <v>79296</v>
      </c>
      <c r="N18" s="121">
        <f t="shared" si="3"/>
        <v>-79296</v>
      </c>
      <c r="O18" s="20"/>
    </row>
    <row r="19" spans="1:15" s="45" customFormat="1" ht="18.899999999999999" customHeight="1">
      <c r="A19" s="324" t="s">
        <v>14</v>
      </c>
      <c r="B19" s="325"/>
      <c r="C19" s="170">
        <f>Sagadahoc!C21</f>
        <v>0</v>
      </c>
      <c r="D19" s="149">
        <f>Sagadahoc!D21</f>
        <v>0</v>
      </c>
      <c r="E19" s="149">
        <f>Sagadahoc!E21</f>
        <v>0</v>
      </c>
      <c r="F19" s="149">
        <f>Sagadahoc!F21</f>
        <v>0</v>
      </c>
      <c r="G19" s="149">
        <f>Sagadahoc!G21</f>
        <v>0</v>
      </c>
      <c r="H19" s="149">
        <f>Sagadahoc!H21</f>
        <v>0</v>
      </c>
      <c r="I19" s="150">
        <f>Sagadahoc!I21</f>
        <v>0</v>
      </c>
      <c r="J19" s="127">
        <f t="shared" si="0"/>
        <v>0</v>
      </c>
      <c r="K19" s="97">
        <v>36699</v>
      </c>
      <c r="L19" s="258">
        <f t="shared" si="1"/>
        <v>0</v>
      </c>
      <c r="M19" s="259">
        <f t="shared" si="2"/>
        <v>173219.28</v>
      </c>
      <c r="N19" s="121">
        <f t="shared" si="3"/>
        <v>-173220</v>
      </c>
      <c r="O19" s="20"/>
    </row>
    <row r="20" spans="1:15" s="45" customFormat="1" ht="18.899999999999999" customHeight="1">
      <c r="A20" s="324" t="s">
        <v>15</v>
      </c>
      <c r="B20" s="325"/>
      <c r="C20" s="170">
        <f>Somerset!C52</f>
        <v>0</v>
      </c>
      <c r="D20" s="149">
        <f>Somerset!D52</f>
        <v>0</v>
      </c>
      <c r="E20" s="149">
        <f>Somerset!E52</f>
        <v>0</v>
      </c>
      <c r="F20" s="149">
        <f>Somerset!F52</f>
        <v>0</v>
      </c>
      <c r="G20" s="149">
        <f>Somerset!G52</f>
        <v>0</v>
      </c>
      <c r="H20" s="149">
        <f>Somerset!H52</f>
        <v>0</v>
      </c>
      <c r="I20" s="150">
        <f>Somerset!I52</f>
        <v>0</v>
      </c>
      <c r="J20" s="127">
        <f t="shared" si="0"/>
        <v>0</v>
      </c>
      <c r="K20" s="97">
        <v>50477</v>
      </c>
      <c r="L20" s="258">
        <f t="shared" si="1"/>
        <v>0</v>
      </c>
      <c r="M20" s="259">
        <f t="shared" si="2"/>
        <v>238251.43999999997</v>
      </c>
      <c r="N20" s="121">
        <f t="shared" si="3"/>
        <v>-238252</v>
      </c>
      <c r="O20" s="20"/>
    </row>
    <row r="21" spans="1:15" s="45" customFormat="1" ht="18.899999999999999" customHeight="1">
      <c r="A21" s="324" t="s">
        <v>16</v>
      </c>
      <c r="B21" s="325"/>
      <c r="C21" s="170">
        <f>Waldo!C42</f>
        <v>0</v>
      </c>
      <c r="D21" s="149">
        <f>Waldo!D42</f>
        <v>0</v>
      </c>
      <c r="E21" s="149">
        <f>Waldo!E42</f>
        <v>0</v>
      </c>
      <c r="F21" s="149">
        <f>Waldo!F42</f>
        <v>0</v>
      </c>
      <c r="G21" s="149">
        <f>Waldo!G42</f>
        <v>0</v>
      </c>
      <c r="H21" s="149">
        <f>Waldo!H42</f>
        <v>0</v>
      </c>
      <c r="I21" s="150">
        <f>Waldo!I42</f>
        <v>0</v>
      </c>
      <c r="J21" s="127">
        <f t="shared" si="0"/>
        <v>0</v>
      </c>
      <c r="K21" s="97">
        <v>39607</v>
      </c>
      <c r="L21" s="258">
        <f t="shared" si="1"/>
        <v>0</v>
      </c>
      <c r="M21" s="259">
        <f t="shared" si="2"/>
        <v>186945.03999999998</v>
      </c>
      <c r="N21" s="121">
        <f t="shared" si="3"/>
        <v>-186946</v>
      </c>
      <c r="O21" s="20"/>
    </row>
    <row r="22" spans="1:15" s="45" customFormat="1" ht="18.899999999999999" customHeight="1">
      <c r="A22" s="324" t="s">
        <v>17</v>
      </c>
      <c r="B22" s="325"/>
      <c r="C22" s="170">
        <f>Washington!C63</f>
        <v>0</v>
      </c>
      <c r="D22" s="149">
        <f>Washington!D63</f>
        <v>0</v>
      </c>
      <c r="E22" s="149">
        <f>Washington!E63</f>
        <v>0</v>
      </c>
      <c r="F22" s="149">
        <f>Washington!F63</f>
        <v>0</v>
      </c>
      <c r="G22" s="149">
        <f>Washington!G63</f>
        <v>0</v>
      </c>
      <c r="H22" s="149">
        <f>Washington!H63</f>
        <v>0</v>
      </c>
      <c r="I22" s="150">
        <f>Washington!I63</f>
        <v>0</v>
      </c>
      <c r="J22" s="127">
        <f t="shared" si="0"/>
        <v>0</v>
      </c>
      <c r="K22" s="97">
        <v>31095</v>
      </c>
      <c r="L22" s="258">
        <f t="shared" si="1"/>
        <v>0</v>
      </c>
      <c r="M22" s="259">
        <f t="shared" si="2"/>
        <v>146768.4</v>
      </c>
      <c r="N22" s="121">
        <f t="shared" si="3"/>
        <v>-146769</v>
      </c>
      <c r="O22" s="20"/>
    </row>
    <row r="23" spans="1:15" s="45" customFormat="1" ht="18.899999999999999" customHeight="1">
      <c r="A23" s="324" t="s">
        <v>18</v>
      </c>
      <c r="B23" s="325"/>
      <c r="C23" s="170">
        <f>York!C45</f>
        <v>0</v>
      </c>
      <c r="D23" s="149">
        <f>York!D45</f>
        <v>0</v>
      </c>
      <c r="E23" s="149">
        <f>York!E45</f>
        <v>0</v>
      </c>
      <c r="F23" s="149">
        <f>York!F45</f>
        <v>0</v>
      </c>
      <c r="G23" s="149">
        <f>York!G45</f>
        <v>0</v>
      </c>
      <c r="H23" s="149">
        <f>York!H45</f>
        <v>0</v>
      </c>
      <c r="I23" s="150">
        <f>York!I45</f>
        <v>0</v>
      </c>
      <c r="J23" s="127">
        <f t="shared" si="0"/>
        <v>0</v>
      </c>
      <c r="K23" s="97">
        <v>211972</v>
      </c>
      <c r="L23" s="258">
        <f t="shared" si="1"/>
        <v>0</v>
      </c>
      <c r="M23" s="259">
        <f t="shared" si="2"/>
        <v>1000507.84</v>
      </c>
      <c r="N23" s="121">
        <f t="shared" si="3"/>
        <v>-1000508</v>
      </c>
      <c r="O23" s="20"/>
    </row>
    <row r="24" spans="1:15" s="45" customFormat="1" ht="18.899999999999999" customHeight="1" thickBot="1">
      <c r="A24" s="336" t="s">
        <v>19</v>
      </c>
      <c r="B24" s="337"/>
      <c r="C24" s="171">
        <f t="shared" ref="C24:I24" si="4">C41</f>
        <v>0</v>
      </c>
      <c r="D24" s="151">
        <f t="shared" si="4"/>
        <v>0</v>
      </c>
      <c r="E24" s="151">
        <f t="shared" si="4"/>
        <v>0</v>
      </c>
      <c r="F24" s="151">
        <f t="shared" si="4"/>
        <v>0</v>
      </c>
      <c r="G24" s="151">
        <f t="shared" si="4"/>
        <v>0</v>
      </c>
      <c r="H24" s="151">
        <f t="shared" si="4"/>
        <v>0</v>
      </c>
      <c r="I24" s="152">
        <f t="shared" si="4"/>
        <v>0</v>
      </c>
      <c r="J24" s="153">
        <f t="shared" si="0"/>
        <v>0</v>
      </c>
      <c r="K24" s="320" t="s">
        <v>529</v>
      </c>
      <c r="L24" s="321" t="s">
        <v>624</v>
      </c>
      <c r="M24" s="322" t="s">
        <v>627</v>
      </c>
      <c r="N24" s="323" t="s">
        <v>49</v>
      </c>
      <c r="O24" s="20"/>
    </row>
    <row r="25" spans="1:15" s="45" customFormat="1" ht="18.899999999999999" customHeight="1" thickBot="1">
      <c r="A25" s="338" t="s">
        <v>20</v>
      </c>
      <c r="B25" s="339"/>
      <c r="C25" s="260">
        <f t="shared" ref="C25:J25" si="5">SUM(C8:C24)</f>
        <v>0</v>
      </c>
      <c r="D25" s="261">
        <f t="shared" si="5"/>
        <v>0</v>
      </c>
      <c r="E25" s="261">
        <f t="shared" si="5"/>
        <v>0</v>
      </c>
      <c r="F25" s="261">
        <f t="shared" si="5"/>
        <v>0</v>
      </c>
      <c r="G25" s="261">
        <f t="shared" si="5"/>
        <v>0</v>
      </c>
      <c r="H25" s="261">
        <f t="shared" si="5"/>
        <v>0</v>
      </c>
      <c r="I25" s="262">
        <f t="shared" si="5"/>
        <v>0</v>
      </c>
      <c r="J25" s="106">
        <f t="shared" si="5"/>
        <v>0</v>
      </c>
      <c r="K25" s="310">
        <v>1362359</v>
      </c>
      <c r="L25" s="311">
        <f t="shared" si="1"/>
        <v>0</v>
      </c>
      <c r="M25" s="312">
        <f>IF((K25*B4)&lt;1000000,1000000,(K25*B4))</f>
        <v>2574858.5099999998</v>
      </c>
      <c r="N25" s="313">
        <f>ROUNDUP(IF((J25-M25)&gt;0,0,(J25-M25)),0)</f>
        <v>-2574859</v>
      </c>
      <c r="O25" s="20"/>
    </row>
    <row r="26" spans="1:15" ht="18.899999999999999" customHeight="1" thickTop="1" thickBot="1">
      <c r="A26" s="21" t="s">
        <v>21</v>
      </c>
      <c r="B26" s="21"/>
      <c r="C26" s="22" t="s">
        <v>29</v>
      </c>
      <c r="D26" s="23" t="s">
        <v>32</v>
      </c>
      <c r="E26" s="23" t="s">
        <v>35</v>
      </c>
      <c r="F26" s="23" t="s">
        <v>38</v>
      </c>
      <c r="G26" s="23" t="s">
        <v>41</v>
      </c>
      <c r="H26" s="23" t="s">
        <v>44</v>
      </c>
      <c r="I26" s="350" t="s">
        <v>601</v>
      </c>
      <c r="J26" s="75"/>
      <c r="K26" s="263">
        <f>SUM(K8:K23)</f>
        <v>1362359</v>
      </c>
      <c r="L26" s="345" t="s">
        <v>600</v>
      </c>
      <c r="M26" s="346"/>
      <c r="N26" s="347"/>
      <c r="O26" s="46"/>
    </row>
    <row r="27" spans="1:15" ht="16.2" thickTop="1" thickBot="1">
      <c r="A27" s="7"/>
      <c r="B27" s="7"/>
      <c r="C27" s="83" t="s">
        <v>30</v>
      </c>
      <c r="D27" s="84" t="s">
        <v>33</v>
      </c>
      <c r="E27" s="84" t="s">
        <v>36</v>
      </c>
      <c r="F27" s="84" t="s">
        <v>39</v>
      </c>
      <c r="G27" s="84" t="s">
        <v>42</v>
      </c>
      <c r="H27" s="84" t="s">
        <v>45</v>
      </c>
      <c r="I27" s="351"/>
      <c r="J27" s="10"/>
      <c r="K27" s="41"/>
      <c r="L27" s="41"/>
      <c r="M27" s="78"/>
      <c r="N27" s="46"/>
    </row>
    <row r="28" spans="1:15" ht="19.5" customHeight="1" thickTop="1" thickBot="1">
      <c r="A28" s="7"/>
      <c r="B28" s="79" t="s">
        <v>531</v>
      </c>
      <c r="C28" s="80">
        <f>IF(C25=0,0,+C25/J25)</f>
        <v>0</v>
      </c>
      <c r="D28" s="81">
        <f>IF(D25=0,0,+D25/J25)</f>
        <v>0</v>
      </c>
      <c r="E28" s="81">
        <f>IF(E25=0,0,+E25/J25)</f>
        <v>0</v>
      </c>
      <c r="F28" s="81">
        <f>IF(F25=0,0,+F25/J25)</f>
        <v>0</v>
      </c>
      <c r="G28" s="81">
        <f>IF(G25=0,0,+G25/J25)</f>
        <v>0</v>
      </c>
      <c r="H28" s="81">
        <f>IF(H25=0,0,+H25/J25)</f>
        <v>0</v>
      </c>
      <c r="I28" s="82">
        <f>IF(I25=0,0,+I25/J25)</f>
        <v>0</v>
      </c>
      <c r="J28" s="41"/>
      <c r="K28" s="41"/>
      <c r="L28" s="41"/>
      <c r="M28" s="77"/>
      <c r="N28" s="46"/>
    </row>
    <row r="29" spans="1:15" ht="24.6" thickTop="1">
      <c r="A29" s="1" t="s">
        <v>0</v>
      </c>
      <c r="B29" s="25"/>
      <c r="C29" s="72"/>
      <c r="D29" s="73"/>
      <c r="E29" s="72"/>
      <c r="F29" s="72"/>
      <c r="G29" s="72"/>
      <c r="H29" s="72"/>
      <c r="I29" s="72"/>
      <c r="J29" s="27"/>
      <c r="K29" s="7"/>
      <c r="L29" s="7"/>
      <c r="M29" s="46"/>
    </row>
    <row r="30" spans="1:15" ht="6" customHeight="1" thickBot="1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  <c r="L30" s="7"/>
    </row>
    <row r="31" spans="1:15" ht="18.899999999999999" customHeight="1" thickTop="1">
      <c r="A31" s="50" t="s">
        <v>1</v>
      </c>
      <c r="B31" s="67">
        <f ca="1">NOW()</f>
        <v>45572.66671759259</v>
      </c>
      <c r="C31" s="340" t="s">
        <v>623</v>
      </c>
      <c r="D31" s="341"/>
      <c r="E31" s="341"/>
      <c r="F31" s="341"/>
      <c r="G31" s="341"/>
      <c r="H31" s="341"/>
      <c r="I31" s="341"/>
      <c r="J31" s="342"/>
      <c r="K31" s="10"/>
      <c r="L31" s="7"/>
    </row>
    <row r="32" spans="1:15" ht="18.899999999999999" customHeight="1" thickBot="1">
      <c r="A32" s="19" t="s">
        <v>22</v>
      </c>
      <c r="B32" s="69"/>
      <c r="C32" s="71" t="s">
        <v>28</v>
      </c>
      <c r="D32" s="66" t="s">
        <v>31</v>
      </c>
      <c r="E32" s="66" t="s">
        <v>34</v>
      </c>
      <c r="F32" s="66" t="s">
        <v>37</v>
      </c>
      <c r="G32" s="66" t="s">
        <v>40</v>
      </c>
      <c r="H32" s="66" t="s">
        <v>43</v>
      </c>
      <c r="I32" s="99" t="s">
        <v>46</v>
      </c>
      <c r="J32" s="60" t="s">
        <v>47</v>
      </c>
      <c r="K32" s="10"/>
      <c r="L32" s="7"/>
    </row>
    <row r="33" spans="1:12" s="18" customFormat="1" ht="18.899999999999999" customHeight="1">
      <c r="A33" s="334" t="s">
        <v>23</v>
      </c>
      <c r="B33" s="335"/>
      <c r="C33" s="315"/>
      <c r="D33" s="118"/>
      <c r="E33" s="118"/>
      <c r="F33" s="118"/>
      <c r="G33" s="118"/>
      <c r="H33" s="118"/>
      <c r="I33" s="124"/>
      <c r="J33" s="125">
        <f t="shared" ref="J33:J40" si="6">SUM(C33:I33)</f>
        <v>0</v>
      </c>
      <c r="K33" s="42"/>
      <c r="L33" s="43"/>
    </row>
    <row r="34" spans="1:12" s="18" customFormat="1" ht="18.899999999999999" customHeight="1">
      <c r="A34" s="332" t="s">
        <v>24</v>
      </c>
      <c r="B34" s="333"/>
      <c r="C34" s="316"/>
      <c r="D34" s="120"/>
      <c r="E34" s="120"/>
      <c r="F34" s="120"/>
      <c r="G34" s="120"/>
      <c r="H34" s="120"/>
      <c r="I34" s="126"/>
      <c r="J34" s="127">
        <f t="shared" si="6"/>
        <v>0</v>
      </c>
      <c r="K34" s="42"/>
      <c r="L34" s="43"/>
    </row>
    <row r="35" spans="1:12" s="18" customFormat="1" ht="18.899999999999999" customHeight="1">
      <c r="A35" s="332" t="s">
        <v>25</v>
      </c>
      <c r="B35" s="333"/>
      <c r="C35" s="316"/>
      <c r="D35" s="120"/>
      <c r="E35" s="120"/>
      <c r="F35" s="120"/>
      <c r="G35" s="120"/>
      <c r="H35" s="120"/>
      <c r="I35" s="126"/>
      <c r="J35" s="127">
        <f t="shared" si="6"/>
        <v>0</v>
      </c>
      <c r="K35" s="42"/>
      <c r="L35" s="43"/>
    </row>
    <row r="36" spans="1:12" s="18" customFormat="1" ht="18.899999999999999" customHeight="1">
      <c r="A36" s="332" t="s">
        <v>26</v>
      </c>
      <c r="B36" s="333"/>
      <c r="C36" s="316"/>
      <c r="D36" s="120"/>
      <c r="E36" s="120"/>
      <c r="F36" s="120"/>
      <c r="G36" s="120"/>
      <c r="H36" s="120"/>
      <c r="I36" s="126"/>
      <c r="J36" s="127">
        <f t="shared" si="6"/>
        <v>0</v>
      </c>
      <c r="K36" s="42"/>
      <c r="L36" s="43"/>
    </row>
    <row r="37" spans="1:12" s="18" customFormat="1" ht="18.899999999999999" customHeight="1">
      <c r="A37" s="326"/>
      <c r="B37" s="327"/>
      <c r="C37" s="316"/>
      <c r="D37" s="120"/>
      <c r="E37" s="120"/>
      <c r="F37" s="120"/>
      <c r="G37" s="120"/>
      <c r="H37" s="120"/>
      <c r="I37" s="126"/>
      <c r="J37" s="127">
        <f t="shared" si="6"/>
        <v>0</v>
      </c>
      <c r="K37" s="42"/>
      <c r="L37" s="43"/>
    </row>
    <row r="38" spans="1:12" s="18" customFormat="1" ht="18.899999999999999" customHeight="1">
      <c r="A38" s="326"/>
      <c r="B38" s="327"/>
      <c r="C38" s="316"/>
      <c r="D38" s="120"/>
      <c r="E38" s="120"/>
      <c r="F38" s="120"/>
      <c r="G38" s="120"/>
      <c r="H38" s="120"/>
      <c r="I38" s="126"/>
      <c r="J38" s="127">
        <f t="shared" si="6"/>
        <v>0</v>
      </c>
      <c r="K38" s="42"/>
      <c r="L38" s="43"/>
    </row>
    <row r="39" spans="1:12" s="18" customFormat="1" ht="18.899999999999999" customHeight="1">
      <c r="A39" s="326"/>
      <c r="B39" s="327"/>
      <c r="C39" s="316"/>
      <c r="D39" s="120"/>
      <c r="E39" s="120"/>
      <c r="F39" s="120"/>
      <c r="G39" s="120"/>
      <c r="H39" s="120"/>
      <c r="I39" s="126"/>
      <c r="J39" s="127">
        <f t="shared" si="6"/>
        <v>0</v>
      </c>
      <c r="K39" s="42"/>
      <c r="L39" s="43"/>
    </row>
    <row r="40" spans="1:12" s="18" customFormat="1" ht="18.899999999999999" customHeight="1" thickBot="1">
      <c r="A40" s="328"/>
      <c r="B40" s="329"/>
      <c r="C40" s="317"/>
      <c r="D40" s="297"/>
      <c r="E40" s="297"/>
      <c r="F40" s="297"/>
      <c r="G40" s="297"/>
      <c r="H40" s="297"/>
      <c r="I40" s="298"/>
      <c r="J40" s="153">
        <f t="shared" si="6"/>
        <v>0</v>
      </c>
      <c r="K40" s="42"/>
      <c r="L40" s="43"/>
    </row>
    <row r="41" spans="1:12" s="18" customFormat="1" ht="18.899999999999999" customHeight="1" thickBot="1">
      <c r="A41" s="330" t="s">
        <v>20</v>
      </c>
      <c r="B41" s="331"/>
      <c r="C41" s="109">
        <f t="shared" ref="C41:J41" si="7">SUM(C33:C40)</f>
        <v>0</v>
      </c>
      <c r="D41" s="108">
        <f t="shared" si="7"/>
        <v>0</v>
      </c>
      <c r="E41" s="108">
        <f t="shared" si="7"/>
        <v>0</v>
      </c>
      <c r="F41" s="108">
        <f t="shared" si="7"/>
        <v>0</v>
      </c>
      <c r="G41" s="108">
        <f t="shared" si="7"/>
        <v>0</v>
      </c>
      <c r="H41" s="108">
        <f t="shared" si="7"/>
        <v>0</v>
      </c>
      <c r="I41" s="162">
        <f t="shared" si="7"/>
        <v>0</v>
      </c>
      <c r="J41" s="163">
        <f t="shared" si="7"/>
        <v>0</v>
      </c>
      <c r="K41" s="42"/>
      <c r="L41" s="43"/>
    </row>
    <row r="42" spans="1:12" ht="17.25" customHeight="1" thickTop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7"/>
      <c r="L42" s="7"/>
    </row>
    <row r="43" spans="1:12" ht="15" customHeight="1"/>
  </sheetData>
  <sheetProtection algorithmName="SHA-512" hashValue="W/EwKT+SMn8d+VwQysPbz93yl+9/WB9n0pzqm1a9MCzag7JFHCTd6ixhB7Cjlj0O/VHWYxUH1TcZDdiXoSVweA==" saltValue="4DWpZG8yuhNAWdeyKaQIjw==" spinCount="100000" sheet="1" objects="1" scenarios="1" formatCells="0" formatColumns="0" formatRows="0" insertColumns="0" insertRows="0" insertHyperlinks="0" deleteColumns="0" deleteRows="0"/>
  <mergeCells count="35">
    <mergeCell ref="C31:J31"/>
    <mergeCell ref="A2:B2"/>
    <mergeCell ref="C2:N2"/>
    <mergeCell ref="A3:B3"/>
    <mergeCell ref="C3:N3"/>
    <mergeCell ref="L26:N26"/>
    <mergeCell ref="E4:J4"/>
    <mergeCell ref="I26:I27"/>
    <mergeCell ref="A8:B8"/>
    <mergeCell ref="A9:B9"/>
    <mergeCell ref="A10:B10"/>
    <mergeCell ref="A11:B11"/>
    <mergeCell ref="A12:B12"/>
    <mergeCell ref="A13:B13"/>
    <mergeCell ref="A14:B14"/>
    <mergeCell ref="A15:B15"/>
    <mergeCell ref="A33:B33"/>
    <mergeCell ref="A21:B21"/>
    <mergeCell ref="A22:B22"/>
    <mergeCell ref="A23:B23"/>
    <mergeCell ref="A24:B24"/>
    <mergeCell ref="A25:B25"/>
    <mergeCell ref="A39:B39"/>
    <mergeCell ref="A40:B40"/>
    <mergeCell ref="A41:B41"/>
    <mergeCell ref="A34:B34"/>
    <mergeCell ref="A35:B35"/>
    <mergeCell ref="A36:B36"/>
    <mergeCell ref="A37:B37"/>
    <mergeCell ref="A38:B38"/>
    <mergeCell ref="A16:B16"/>
    <mergeCell ref="A17:B17"/>
    <mergeCell ref="A18:B18"/>
    <mergeCell ref="A19:B19"/>
    <mergeCell ref="A20:B20"/>
  </mergeCells>
  <phoneticPr fontId="12" type="noConversion"/>
  <pageMargins left="0.36666666666666697" right="0.46041666666666697" top="0.5" bottom="0.55000000000000004" header="0" footer="0"/>
  <pageSetup scale="68" orientation="landscape" r:id="rId1"/>
  <headerFooter alignWithMargins="0"/>
  <rowBreaks count="1" manualBreakCount="1">
    <brk id="4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75"/>
  <sheetViews>
    <sheetView showOutlineSymbols="0" topLeftCell="A10" zoomScaleNormal="100" workbookViewId="0">
      <selection activeCell="N19" sqref="N19"/>
    </sheetView>
  </sheetViews>
  <sheetFormatPr defaultColWidth="9.6328125" defaultRowHeight="15"/>
  <cols>
    <col min="1" max="1" width="5.6328125" style="30" customWidth="1"/>
    <col min="2" max="2" width="11.08984375" style="30" customWidth="1"/>
    <col min="3" max="6" width="10.6328125" style="30" customWidth="1"/>
    <col min="7" max="7" width="9.6328125" style="30" customWidth="1"/>
    <col min="8" max="8" width="9" style="30" customWidth="1"/>
    <col min="9" max="9" width="9.6328125" style="30" customWidth="1"/>
    <col min="10" max="10" width="11.81640625" style="30" customWidth="1"/>
    <col min="11" max="11" width="12.36328125" style="30" customWidth="1"/>
    <col min="12" max="12" width="6.6328125" style="30" customWidth="1"/>
    <col min="13" max="13" width="1.1796875" style="30" customWidth="1"/>
    <col min="14" max="16384" width="9.6328125" style="30"/>
  </cols>
  <sheetData>
    <row r="1" spans="1:253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ht="18.899999999999999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ht="18.899999999999999" customHeight="1" thickTop="1" thickBot="1">
      <c r="A4" s="91" t="s">
        <v>22</v>
      </c>
      <c r="B4" s="59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0" t="s">
        <v>47</v>
      </c>
      <c r="K4" s="103" t="s">
        <v>604</v>
      </c>
      <c r="L4" s="63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spans="1:253" ht="18.899999999999999" customHeight="1" thickBot="1">
      <c r="A5" s="361" t="s">
        <v>525</v>
      </c>
      <c r="B5" s="362"/>
      <c r="C5" s="359"/>
      <c r="D5" s="355"/>
      <c r="E5" s="355"/>
      <c r="F5" s="355"/>
      <c r="G5" s="355"/>
      <c r="H5" s="355"/>
      <c r="I5" s="357"/>
      <c r="J5" s="89"/>
      <c r="K5" s="104">
        <f>TOTALS!K8</f>
        <v>111139</v>
      </c>
      <c r="L5" s="9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pans="1:253" ht="18.899999999999999" customHeight="1">
      <c r="A6" s="352" t="s">
        <v>50</v>
      </c>
      <c r="B6" s="363"/>
      <c r="C6" s="264"/>
      <c r="D6" s="265"/>
      <c r="E6" s="265"/>
      <c r="F6" s="265"/>
      <c r="G6" s="265"/>
      <c r="H6" s="265"/>
      <c r="I6" s="266"/>
      <c r="J6" s="267">
        <f t="shared" ref="J6:J23" si="0">SUM(C6:I6)</f>
        <v>0</v>
      </c>
      <c r="K6" s="51">
        <v>24061</v>
      </c>
      <c r="L6" s="281">
        <f t="shared" ref="L6:L19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pans="1:253" ht="18.899999999999999" customHeight="1">
      <c r="A7" s="324" t="s">
        <v>51</v>
      </c>
      <c r="B7" s="360"/>
      <c r="C7" s="268"/>
      <c r="D7" s="269"/>
      <c r="E7" s="269"/>
      <c r="F7" s="269"/>
      <c r="G7" s="269"/>
      <c r="H7" s="269"/>
      <c r="I7" s="270"/>
      <c r="J7" s="271">
        <f t="shared" si="0"/>
        <v>0</v>
      </c>
      <c r="K7" s="97">
        <v>4173</v>
      </c>
      <c r="L7" s="28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spans="1:253" ht="18.899999999999999" customHeight="1">
      <c r="A8" s="324" t="s">
        <v>52</v>
      </c>
      <c r="B8" s="360"/>
      <c r="C8" s="268"/>
      <c r="D8" s="269"/>
      <c r="E8" s="269"/>
      <c r="F8" s="269"/>
      <c r="G8" s="269"/>
      <c r="H8" s="269"/>
      <c r="I8" s="270"/>
      <c r="J8" s="271">
        <f t="shared" si="0"/>
        <v>0</v>
      </c>
      <c r="K8" s="97">
        <v>4376</v>
      </c>
      <c r="L8" s="28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pans="1:253" ht="18.899999999999999" customHeight="1">
      <c r="A9" s="324" t="s">
        <v>53</v>
      </c>
      <c r="B9" s="360"/>
      <c r="C9" s="268"/>
      <c r="D9" s="269"/>
      <c r="E9" s="269"/>
      <c r="F9" s="269"/>
      <c r="G9" s="269"/>
      <c r="H9" s="269"/>
      <c r="I9" s="270"/>
      <c r="J9" s="271">
        <f t="shared" si="0"/>
        <v>0</v>
      </c>
      <c r="K9" s="97">
        <v>2262</v>
      </c>
      <c r="L9" s="28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pans="1:253" ht="18.899999999999999" customHeight="1">
      <c r="A10" s="324" t="s">
        <v>54</v>
      </c>
      <c r="B10" s="360"/>
      <c r="C10" s="268"/>
      <c r="D10" s="269"/>
      <c r="E10" s="269"/>
      <c r="F10" s="269"/>
      <c r="G10" s="269"/>
      <c r="H10" s="269"/>
      <c r="I10" s="270"/>
      <c r="J10" s="271">
        <f t="shared" si="0"/>
        <v>0</v>
      </c>
      <c r="K10" s="97">
        <v>37121</v>
      </c>
      <c r="L10" s="28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pans="1:253" ht="18.899999999999999" customHeight="1">
      <c r="A11" s="324" t="s">
        <v>55</v>
      </c>
      <c r="B11" s="360"/>
      <c r="C11" s="268"/>
      <c r="D11" s="269"/>
      <c r="E11" s="269"/>
      <c r="F11" s="269"/>
      <c r="G11" s="269"/>
      <c r="H11" s="269"/>
      <c r="I11" s="270"/>
      <c r="J11" s="271">
        <f t="shared" si="0"/>
        <v>0</v>
      </c>
      <c r="K11" s="97">
        <v>9711</v>
      </c>
      <c r="L11" s="28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pans="1:253" ht="18.899999999999999" customHeight="1">
      <c r="A12" s="324" t="s">
        <v>56</v>
      </c>
      <c r="B12" s="360"/>
      <c r="C12" s="268"/>
      <c r="D12" s="269"/>
      <c r="E12" s="269"/>
      <c r="F12" s="269"/>
      <c r="G12" s="269"/>
      <c r="H12" s="269"/>
      <c r="I12" s="270"/>
      <c r="J12" s="271">
        <f t="shared" si="0"/>
        <v>0</v>
      </c>
      <c r="K12" s="97">
        <v>2127</v>
      </c>
      <c r="L12" s="28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pans="1:253" ht="18.899999999999999" customHeight="1">
      <c r="A13" s="324" t="s">
        <v>57</v>
      </c>
      <c r="B13" s="360"/>
      <c r="C13" s="268"/>
      <c r="D13" s="269"/>
      <c r="E13" s="269"/>
      <c r="F13" s="269"/>
      <c r="G13" s="269"/>
      <c r="H13" s="269"/>
      <c r="I13" s="270"/>
      <c r="J13" s="271">
        <f t="shared" si="0"/>
        <v>0</v>
      </c>
      <c r="K13" s="97">
        <v>3060</v>
      </c>
      <c r="L13" s="28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pans="1:253" ht="18.899999999999999" customHeight="1">
      <c r="A14" s="324" t="s">
        <v>58</v>
      </c>
      <c r="B14" s="360"/>
      <c r="C14" s="268"/>
      <c r="D14" s="269"/>
      <c r="E14" s="269"/>
      <c r="F14" s="269"/>
      <c r="G14" s="269"/>
      <c r="H14" s="269"/>
      <c r="I14" s="270"/>
      <c r="J14" s="271">
        <f t="shared" si="0"/>
        <v>0</v>
      </c>
      <c r="K14" s="97">
        <v>3107</v>
      </c>
      <c r="L14" s="282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pans="1:253" ht="18.899999999999999" customHeight="1">
      <c r="A15" s="324" t="s">
        <v>59</v>
      </c>
      <c r="B15" s="360"/>
      <c r="C15" s="268"/>
      <c r="D15" s="269"/>
      <c r="E15" s="269"/>
      <c r="F15" s="269"/>
      <c r="G15" s="269"/>
      <c r="H15" s="269"/>
      <c r="I15" s="270"/>
      <c r="J15" s="271">
        <f t="shared" si="0"/>
        <v>0</v>
      </c>
      <c r="K15" s="97">
        <v>2766</v>
      </c>
      <c r="L15" s="28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pans="1:253" ht="18.899999999999999" customHeight="1">
      <c r="A16" s="324" t="s">
        <v>60</v>
      </c>
      <c r="B16" s="360"/>
      <c r="C16" s="268"/>
      <c r="D16" s="269"/>
      <c r="E16" s="269"/>
      <c r="F16" s="269"/>
      <c r="G16" s="269"/>
      <c r="H16" s="269"/>
      <c r="I16" s="270"/>
      <c r="J16" s="271">
        <f t="shared" si="0"/>
        <v>0</v>
      </c>
      <c r="K16" s="97">
        <v>5906</v>
      </c>
      <c r="L16" s="28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pans="1:253" ht="18.899999999999999" customHeight="1">
      <c r="A17" s="324" t="s">
        <v>61</v>
      </c>
      <c r="B17" s="360"/>
      <c r="C17" s="268"/>
      <c r="D17" s="269"/>
      <c r="E17" s="269"/>
      <c r="F17" s="269"/>
      <c r="G17" s="269"/>
      <c r="H17" s="269"/>
      <c r="I17" s="270"/>
      <c r="J17" s="271">
        <f t="shared" si="0"/>
        <v>0</v>
      </c>
      <c r="K17" s="97">
        <v>5044</v>
      </c>
      <c r="L17" s="28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pans="1:253" ht="18.899999999999999" customHeight="1">
      <c r="A18" s="324" t="s">
        <v>62</v>
      </c>
      <c r="B18" s="360"/>
      <c r="C18" s="268"/>
      <c r="D18" s="269"/>
      <c r="E18" s="269"/>
      <c r="F18" s="269"/>
      <c r="G18" s="269"/>
      <c r="H18" s="269"/>
      <c r="I18" s="270"/>
      <c r="J18" s="271">
        <f t="shared" si="0"/>
        <v>0</v>
      </c>
      <c r="K18" s="97">
        <v>5817</v>
      </c>
      <c r="L18" s="28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pans="1:253" ht="18.899999999999999" customHeight="1">
      <c r="A19" s="324" t="s">
        <v>63</v>
      </c>
      <c r="B19" s="360"/>
      <c r="C19" s="268"/>
      <c r="D19" s="269"/>
      <c r="E19" s="269"/>
      <c r="F19" s="269"/>
      <c r="G19" s="269"/>
      <c r="H19" s="269"/>
      <c r="I19" s="270"/>
      <c r="J19" s="271">
        <f t="shared" si="0"/>
        <v>0</v>
      </c>
      <c r="K19" s="97">
        <v>1608</v>
      </c>
      <c r="L19" s="28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pans="1:253" s="18" customFormat="1" ht="18.899999999999999" customHeight="1">
      <c r="A20" s="332" t="s">
        <v>23</v>
      </c>
      <c r="B20" s="366"/>
      <c r="C20" s="268"/>
      <c r="D20" s="269"/>
      <c r="E20" s="269"/>
      <c r="F20" s="269"/>
      <c r="G20" s="269"/>
      <c r="H20" s="269"/>
      <c r="I20" s="270"/>
      <c r="J20" s="271">
        <f t="shared" si="0"/>
        <v>0</v>
      </c>
      <c r="K20" s="57"/>
      <c r="L20" s="55"/>
    </row>
    <row r="21" spans="1:253" s="18" customFormat="1" ht="18.899999999999999" customHeight="1">
      <c r="A21" s="332" t="s">
        <v>24</v>
      </c>
      <c r="B21" s="366"/>
      <c r="C21" s="268"/>
      <c r="D21" s="269"/>
      <c r="E21" s="269"/>
      <c r="F21" s="269"/>
      <c r="G21" s="269"/>
      <c r="H21" s="269"/>
      <c r="I21" s="270"/>
      <c r="J21" s="271">
        <f t="shared" si="0"/>
        <v>0</v>
      </c>
      <c r="K21" s="57"/>
      <c r="L21" s="55"/>
    </row>
    <row r="22" spans="1:253" s="18" customFormat="1" ht="18.899999999999999" customHeight="1">
      <c r="A22" s="367" t="s">
        <v>25</v>
      </c>
      <c r="B22" s="368"/>
      <c r="C22" s="268"/>
      <c r="D22" s="269"/>
      <c r="E22" s="269"/>
      <c r="F22" s="269"/>
      <c r="G22" s="269"/>
      <c r="H22" s="269"/>
      <c r="I22" s="270"/>
      <c r="J22" s="271">
        <f t="shared" si="0"/>
        <v>0</v>
      </c>
      <c r="K22" s="57"/>
      <c r="L22" s="55"/>
    </row>
    <row r="23" spans="1:253" s="18" customFormat="1" ht="18.899999999999999" customHeight="1" thickBot="1">
      <c r="A23" s="369" t="s">
        <v>26</v>
      </c>
      <c r="B23" s="370"/>
      <c r="C23" s="293"/>
      <c r="D23" s="294"/>
      <c r="E23" s="294"/>
      <c r="F23" s="294"/>
      <c r="G23" s="294"/>
      <c r="H23" s="294"/>
      <c r="I23" s="295"/>
      <c r="J23" s="272">
        <f t="shared" si="0"/>
        <v>0</v>
      </c>
      <c r="K23" s="57"/>
      <c r="L23" s="55"/>
    </row>
    <row r="24" spans="1:253" ht="18.899999999999999" customHeight="1" thickBot="1">
      <c r="A24" s="364" t="s">
        <v>64</v>
      </c>
      <c r="B24" s="365"/>
      <c r="C24" s="277">
        <f t="shared" ref="C24:H24" si="2">SUM(C5:C23)</f>
        <v>0</v>
      </c>
      <c r="D24" s="278">
        <f t="shared" si="2"/>
        <v>0</v>
      </c>
      <c r="E24" s="278">
        <f t="shared" si="2"/>
        <v>0</v>
      </c>
      <c r="F24" s="278">
        <f t="shared" si="2"/>
        <v>0</v>
      </c>
      <c r="G24" s="278">
        <f t="shared" si="2"/>
        <v>0</v>
      </c>
      <c r="H24" s="278">
        <f t="shared" si="2"/>
        <v>0</v>
      </c>
      <c r="I24" s="273">
        <f>SUM(I5:I23)</f>
        <v>0</v>
      </c>
      <c r="J24" s="274">
        <f>SUM(J6:J23)</f>
        <v>0</v>
      </c>
      <c r="K24" s="105">
        <f>SUM(K6:K19)</f>
        <v>111139</v>
      </c>
      <c r="L24" s="148">
        <f t="shared" ref="L24" si="3">J24/K24</f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spans="1:253" ht="18.899999999999999" customHeight="1" thickTop="1" thickBot="1">
      <c r="A25" s="21" t="s">
        <v>21</v>
      </c>
      <c r="B25" s="21"/>
      <c r="C25" s="31" t="s">
        <v>65</v>
      </c>
      <c r="D25" s="21"/>
      <c r="E25" s="21"/>
      <c r="F25" s="21"/>
      <c r="G25" s="21"/>
      <c r="H25" s="21"/>
      <c r="I25" s="96" t="s">
        <v>540</v>
      </c>
      <c r="J25" s="275">
        <f>K24*TOTALS!B5</f>
        <v>524576.07999999996</v>
      </c>
      <c r="K25" s="74">
        <f>ROUNDUP(IF((J24-J25)&gt;0,0,(J24-J25)),0)</f>
        <v>-524577</v>
      </c>
      <c r="L25" s="32" t="s">
        <v>541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pans="1:253" ht="18.899999999999999" customHeight="1" thickTop="1">
      <c r="A26" s="7"/>
      <c r="B26" s="7"/>
      <c r="C26" s="7"/>
      <c r="D26" s="7"/>
      <c r="E26" s="7"/>
      <c r="F26" s="7"/>
      <c r="G26" s="7"/>
      <c r="H26" s="7"/>
      <c r="I26" s="7"/>
      <c r="J26" s="21"/>
      <c r="K26" s="21"/>
      <c r="L26" s="3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>
      <c r="A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pans="1:25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pans="1:25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pans="1:25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pans="1:25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pans="1:25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pans="1:25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spans="1:25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pans="1:25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spans="1:25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pans="1:25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spans="1:25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</row>
    <row r="39" spans="1:25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</row>
    <row r="40" spans="1:25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</row>
    <row r="41" spans="1:25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</row>
    <row r="42" spans="1:25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</row>
    <row r="43" spans="1:25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</row>
    <row r="44" spans="1:25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</row>
    <row r="45" spans="1:25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</row>
    <row r="46" spans="1:25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</row>
    <row r="47" spans="1:25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</row>
    <row r="48" spans="1:25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</row>
    <row r="49" spans="1:25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</row>
    <row r="50" spans="1:25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</row>
    <row r="51" spans="1:25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</row>
    <row r="52" spans="1:25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</row>
    <row r="53" spans="1:2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</row>
    <row r="54" spans="1:25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</row>
    <row r="55" spans="1:25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</row>
    <row r="56" spans="1:25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</row>
    <row r="57" spans="1:25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</row>
    <row r="58" spans="1:25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</row>
    <row r="59" spans="1:25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</row>
    <row r="60" spans="1:25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</row>
    <row r="61" spans="1:25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</row>
    <row r="62" spans="1:25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</row>
    <row r="63" spans="1:25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</row>
    <row r="64" spans="1:25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</row>
    <row r="65" spans="1:25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</row>
    <row r="66" spans="1:25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</row>
    <row r="67" spans="1:25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</row>
    <row r="68" spans="1:25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</row>
    <row r="69" spans="1:25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</row>
    <row r="70" spans="1:25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</row>
    <row r="71" spans="1:25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</row>
    <row r="72" spans="1:25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</row>
    <row r="73" spans="1:25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</row>
    <row r="74" spans="1:25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</row>
    <row r="75" spans="1:25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</row>
  </sheetData>
  <sheetProtection algorithmName="SHA-512" hashValue="iU+BXxoLrxkCzf3WdaCCffUcNe/rqDUDWK2EASTdK7ddL7D+pP2vFMt5MnZLJOD8/2pueuXBTIdOeatSuO7xvA==" saltValue="4tsSYB92mxSyw1hrFSiEEQ==" spinCount="100000" sheet="1" objects="1" scenarios="1" formatCells="0" formatColumns="0" formatRows="0" insertColumns="0" insertRows="0" insertHyperlinks="0" deleteColumns="0" deleteRows="0"/>
  <mergeCells count="27">
    <mergeCell ref="A24:B24"/>
    <mergeCell ref="A18:B18"/>
    <mergeCell ref="A19:B19"/>
    <mergeCell ref="A20:B20"/>
    <mergeCell ref="A21:B21"/>
    <mergeCell ref="A22:B22"/>
    <mergeCell ref="A23:B23"/>
    <mergeCell ref="A17:B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9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M96"/>
  <sheetViews>
    <sheetView showGridLines="0" showOutlineSymbols="0" topLeftCell="A79" zoomScaleNormal="100" workbookViewId="0">
      <selection activeCell="M13" sqref="M13"/>
    </sheetView>
  </sheetViews>
  <sheetFormatPr defaultColWidth="9.6328125" defaultRowHeight="15"/>
  <cols>
    <col min="1" max="1" width="5.6328125" style="5" customWidth="1"/>
    <col min="2" max="2" width="15.6328125" style="5" customWidth="1"/>
    <col min="3" max="9" width="10.6328125" style="5" customWidth="1"/>
    <col min="10" max="10" width="14.1796875" style="5" customWidth="1"/>
    <col min="11" max="11" width="9.6328125" style="5" customWidth="1"/>
    <col min="12" max="12" width="8.54296875" style="5" customWidth="1"/>
    <col min="13" max="13" width="1.54296875" style="5" customWidth="1"/>
    <col min="14" max="247" width="9.6328125" style="5" customWidth="1"/>
    <col min="248" max="16384" width="9.6328125" style="30"/>
  </cols>
  <sheetData>
    <row r="1" spans="1:12" ht="18" customHeight="1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2" ht="15.9" customHeight="1" thickBot="1">
      <c r="A2" s="6"/>
      <c r="B2" s="6"/>
      <c r="C2" s="6"/>
      <c r="D2" s="6"/>
      <c r="E2" s="6"/>
      <c r="F2" s="6"/>
      <c r="G2" s="6"/>
      <c r="H2" s="6"/>
      <c r="I2" s="6" t="s">
        <v>132</v>
      </c>
      <c r="J2" s="6"/>
      <c r="K2" s="7"/>
      <c r="L2" s="7"/>
    </row>
    <row r="3" spans="1:12" ht="18.899999999999999" customHeight="1" thickTop="1" thickBot="1">
      <c r="A3" s="110" t="s">
        <v>1</v>
      </c>
      <c r="B3" s="111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2" ht="18.899999999999999" customHeight="1" thickTop="1" thickBot="1">
      <c r="A4" s="115" t="s">
        <v>22</v>
      </c>
      <c r="B4" s="116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6" t="s">
        <v>47</v>
      </c>
      <c r="K4" s="62" t="s">
        <v>604</v>
      </c>
      <c r="L4" s="63" t="s">
        <v>624</v>
      </c>
    </row>
    <row r="5" spans="1:12" ht="18.899999999999999" customHeight="1" thickBot="1">
      <c r="A5" s="381" t="s">
        <v>66</v>
      </c>
      <c r="B5" s="382"/>
      <c r="C5" s="359"/>
      <c r="D5" s="355"/>
      <c r="E5" s="355"/>
      <c r="F5" s="355"/>
      <c r="G5" s="355"/>
      <c r="H5" s="355"/>
      <c r="I5" s="357"/>
      <c r="J5" s="154"/>
      <c r="K5" s="94">
        <f>TOTALS!K9</f>
        <v>67105</v>
      </c>
      <c r="L5" s="95"/>
    </row>
    <row r="6" spans="1:12" ht="18.899999999999999" customHeight="1">
      <c r="A6" s="377" t="s">
        <v>67</v>
      </c>
      <c r="B6" s="378"/>
      <c r="C6" s="117"/>
      <c r="D6" s="118"/>
      <c r="E6" s="118"/>
      <c r="F6" s="118"/>
      <c r="G6" s="118"/>
      <c r="H6" s="118"/>
      <c r="I6" s="124"/>
      <c r="J6" s="125">
        <f t="shared" ref="J6:J32" si="0">SUM(C6:I6)</f>
        <v>0</v>
      </c>
      <c r="K6" s="51">
        <v>237</v>
      </c>
      <c r="L6" s="130">
        <f t="shared" ref="L6:L32" si="1">J6/K6</f>
        <v>0</v>
      </c>
    </row>
    <row r="7" spans="1:12" ht="18.899999999999999" customHeight="1">
      <c r="A7" s="371" t="s">
        <v>68</v>
      </c>
      <c r="B7" s="372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253</v>
      </c>
      <c r="L7" s="131">
        <f t="shared" si="1"/>
        <v>0</v>
      </c>
    </row>
    <row r="8" spans="1:12" ht="18.899999999999999" customHeight="1">
      <c r="A8" s="371" t="s">
        <v>69</v>
      </c>
      <c r="B8" s="372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1202</v>
      </c>
      <c r="L8" s="131">
        <f t="shared" si="1"/>
        <v>0</v>
      </c>
    </row>
    <row r="9" spans="1:12" ht="18.899999999999999" customHeight="1">
      <c r="A9" s="371" t="s">
        <v>70</v>
      </c>
      <c r="B9" s="372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57</v>
      </c>
      <c r="L9" s="131">
        <f t="shared" si="1"/>
        <v>0</v>
      </c>
    </row>
    <row r="10" spans="1:12" ht="18.899999999999999" customHeight="1">
      <c r="A10" s="371" t="s">
        <v>71</v>
      </c>
      <c r="B10" s="372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667</v>
      </c>
      <c r="L10" s="131">
        <f t="shared" si="1"/>
        <v>0</v>
      </c>
    </row>
    <row r="11" spans="1:12" ht="18.899999999999999" customHeight="1">
      <c r="A11" s="371" t="s">
        <v>72</v>
      </c>
      <c r="B11" s="372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532</v>
      </c>
      <c r="L11" s="131">
        <f t="shared" si="1"/>
        <v>0</v>
      </c>
    </row>
    <row r="12" spans="1:12" ht="18.899999999999999" customHeight="1">
      <c r="A12" s="371" t="s">
        <v>73</v>
      </c>
      <c r="B12" s="372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7396</v>
      </c>
      <c r="L12" s="131">
        <f t="shared" si="1"/>
        <v>0</v>
      </c>
    </row>
    <row r="13" spans="1:12" ht="18.899999999999999" customHeight="1">
      <c r="A13" s="371" t="s">
        <v>74</v>
      </c>
      <c r="B13" s="372"/>
      <c r="C13" s="301"/>
      <c r="D13" s="302"/>
      <c r="E13" s="302"/>
      <c r="F13" s="302"/>
      <c r="G13" s="302"/>
      <c r="H13" s="302"/>
      <c r="I13" s="303"/>
      <c r="J13" s="304">
        <f t="shared" si="0"/>
        <v>0</v>
      </c>
      <c r="K13" s="181">
        <v>0</v>
      </c>
      <c r="L13" s="183" t="e">
        <f t="shared" si="1"/>
        <v>#DIV/0!</v>
      </c>
    </row>
    <row r="14" spans="1:12" ht="18.899999999999999" customHeight="1">
      <c r="A14" s="371" t="s">
        <v>75</v>
      </c>
      <c r="B14" s="372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373</v>
      </c>
      <c r="L14" s="131">
        <f t="shared" si="1"/>
        <v>0</v>
      </c>
    </row>
    <row r="15" spans="1:12" ht="18.899999999999999" customHeight="1">
      <c r="A15" s="371" t="s">
        <v>76</v>
      </c>
      <c r="B15" s="372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293</v>
      </c>
      <c r="L15" s="131">
        <f t="shared" si="1"/>
        <v>0</v>
      </c>
    </row>
    <row r="16" spans="1:12" ht="18.899999999999999" customHeight="1">
      <c r="A16" s="371" t="s">
        <v>533</v>
      </c>
      <c r="B16" s="372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164</v>
      </c>
      <c r="L16" s="131">
        <f t="shared" si="1"/>
        <v>0</v>
      </c>
    </row>
    <row r="17" spans="1:12" ht="18.899999999999999" customHeight="1">
      <c r="A17" s="371" t="s">
        <v>77</v>
      </c>
      <c r="B17" s="372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491</v>
      </c>
      <c r="L17" s="131">
        <f t="shared" si="1"/>
        <v>0</v>
      </c>
    </row>
    <row r="18" spans="1:12" ht="18.899999999999999" customHeight="1">
      <c r="A18" s="371" t="s">
        <v>549</v>
      </c>
      <c r="B18" s="372"/>
      <c r="C18" s="119"/>
      <c r="D18" s="120"/>
      <c r="E18" s="120"/>
      <c r="F18" s="120"/>
      <c r="G18" s="120"/>
      <c r="H18" s="120"/>
      <c r="I18" s="126"/>
      <c r="J18" s="127">
        <f>SUM(C18:I18)</f>
        <v>0</v>
      </c>
      <c r="K18" s="97">
        <v>418</v>
      </c>
      <c r="L18" s="131">
        <f t="shared" si="1"/>
        <v>0</v>
      </c>
    </row>
    <row r="19" spans="1:12" ht="18.899999999999999" customHeight="1">
      <c r="A19" s="371" t="s">
        <v>78</v>
      </c>
      <c r="B19" s="372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248</v>
      </c>
      <c r="L19" s="131">
        <f t="shared" si="1"/>
        <v>0</v>
      </c>
    </row>
    <row r="20" spans="1:12" ht="18.899999999999999" customHeight="1">
      <c r="A20" s="371" t="s">
        <v>79</v>
      </c>
      <c r="B20" s="372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78</v>
      </c>
      <c r="L20" s="131">
        <f t="shared" si="1"/>
        <v>0</v>
      </c>
    </row>
    <row r="21" spans="1:12" ht="18.899999999999999" customHeight="1">
      <c r="A21" s="371" t="s">
        <v>80</v>
      </c>
      <c r="B21" s="372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215</v>
      </c>
      <c r="L21" s="131">
        <f t="shared" si="1"/>
        <v>0</v>
      </c>
    </row>
    <row r="22" spans="1:12" ht="18.899999999999999" customHeight="1">
      <c r="A22" s="371" t="s">
        <v>81</v>
      </c>
      <c r="B22" s="372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772</v>
      </c>
      <c r="L22" s="131">
        <f t="shared" si="1"/>
        <v>0</v>
      </c>
    </row>
    <row r="23" spans="1:12" ht="18.899999999999999" customHeight="1">
      <c r="A23" s="371" t="s">
        <v>82</v>
      </c>
      <c r="B23" s="372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1320</v>
      </c>
      <c r="L23" s="131">
        <f t="shared" si="1"/>
        <v>0</v>
      </c>
    </row>
    <row r="24" spans="1:12" ht="18.899999999999999" customHeight="1">
      <c r="A24" s="371" t="s">
        <v>83</v>
      </c>
      <c r="B24" s="372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3322</v>
      </c>
      <c r="L24" s="131">
        <f t="shared" si="1"/>
        <v>0</v>
      </c>
    </row>
    <row r="25" spans="1:12" ht="18.899999999999999" customHeight="1">
      <c r="A25" s="371" t="s">
        <v>84</v>
      </c>
      <c r="B25" s="372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4067</v>
      </c>
      <c r="L25" s="131">
        <f t="shared" si="1"/>
        <v>0</v>
      </c>
    </row>
    <row r="26" spans="1:12" ht="18.899999999999999" customHeight="1">
      <c r="A26" s="371" t="s">
        <v>85</v>
      </c>
      <c r="B26" s="372"/>
      <c r="C26" s="119"/>
      <c r="D26" s="120"/>
      <c r="E26" s="120"/>
      <c r="F26" s="120"/>
      <c r="G26" s="120"/>
      <c r="H26" s="120"/>
      <c r="I26" s="126"/>
      <c r="J26" s="127">
        <f t="shared" si="0"/>
        <v>0</v>
      </c>
      <c r="K26" s="97">
        <v>1052</v>
      </c>
      <c r="L26" s="131">
        <f t="shared" si="1"/>
        <v>0</v>
      </c>
    </row>
    <row r="27" spans="1:12" ht="18.899999999999999" customHeight="1">
      <c r="A27" s="371" t="s">
        <v>86</v>
      </c>
      <c r="B27" s="372"/>
      <c r="C27" s="119"/>
      <c r="D27" s="120"/>
      <c r="E27" s="120"/>
      <c r="F27" s="120"/>
      <c r="G27" s="120"/>
      <c r="H27" s="120"/>
      <c r="I27" s="126"/>
      <c r="J27" s="127">
        <f t="shared" si="0"/>
        <v>0</v>
      </c>
      <c r="K27" s="97">
        <v>79</v>
      </c>
      <c r="L27" s="131">
        <f t="shared" si="1"/>
        <v>0</v>
      </c>
    </row>
    <row r="28" spans="1:12" ht="18.899999999999999" customHeight="1">
      <c r="A28" s="332" t="s">
        <v>550</v>
      </c>
      <c r="B28" s="366"/>
      <c r="C28" s="119"/>
      <c r="D28" s="120"/>
      <c r="E28" s="120"/>
      <c r="F28" s="120"/>
      <c r="G28" s="120"/>
      <c r="H28" s="120"/>
      <c r="I28" s="126"/>
      <c r="J28" s="127">
        <f t="shared" si="0"/>
        <v>0</v>
      </c>
      <c r="K28" s="97">
        <v>5</v>
      </c>
      <c r="L28" s="131">
        <f t="shared" si="1"/>
        <v>0</v>
      </c>
    </row>
    <row r="29" spans="1:12" ht="18.899999999999999" customHeight="1">
      <c r="A29" s="371" t="s">
        <v>87</v>
      </c>
      <c r="B29" s="372"/>
      <c r="C29" s="119"/>
      <c r="D29" s="120"/>
      <c r="E29" s="120"/>
      <c r="F29" s="120"/>
      <c r="G29" s="120"/>
      <c r="H29" s="120"/>
      <c r="I29" s="126"/>
      <c r="J29" s="127">
        <f t="shared" si="0"/>
        <v>0</v>
      </c>
      <c r="K29" s="97">
        <v>366</v>
      </c>
      <c r="L29" s="131">
        <f t="shared" si="1"/>
        <v>0</v>
      </c>
    </row>
    <row r="30" spans="1:12" ht="18.899999999999999" customHeight="1">
      <c r="A30" s="371" t="s">
        <v>88</v>
      </c>
      <c r="B30" s="372"/>
      <c r="C30" s="119"/>
      <c r="D30" s="120"/>
      <c r="E30" s="120"/>
      <c r="F30" s="120"/>
      <c r="G30" s="120"/>
      <c r="H30" s="120"/>
      <c r="I30" s="126"/>
      <c r="J30" s="127">
        <f t="shared" si="0"/>
        <v>0</v>
      </c>
      <c r="K30" s="97">
        <v>166</v>
      </c>
      <c r="L30" s="131">
        <f t="shared" si="1"/>
        <v>0</v>
      </c>
    </row>
    <row r="31" spans="1:12" ht="18.899999999999999" customHeight="1">
      <c r="A31" s="371" t="s">
        <v>89</v>
      </c>
      <c r="B31" s="372"/>
      <c r="C31" s="119"/>
      <c r="D31" s="120"/>
      <c r="E31" s="120"/>
      <c r="F31" s="120"/>
      <c r="G31" s="120"/>
      <c r="H31" s="120"/>
      <c r="I31" s="126"/>
      <c r="J31" s="127">
        <f t="shared" si="0"/>
        <v>0</v>
      </c>
      <c r="K31" s="97">
        <v>91</v>
      </c>
      <c r="L31" s="131">
        <f t="shared" si="1"/>
        <v>0</v>
      </c>
    </row>
    <row r="32" spans="1:12" ht="18.899999999999999" customHeight="1" thickBot="1">
      <c r="A32" s="379" t="s">
        <v>90</v>
      </c>
      <c r="B32" s="380"/>
      <c r="C32" s="122"/>
      <c r="D32" s="123"/>
      <c r="E32" s="123"/>
      <c r="F32" s="123"/>
      <c r="G32" s="123"/>
      <c r="H32" s="123"/>
      <c r="I32" s="128"/>
      <c r="J32" s="129">
        <f t="shared" si="0"/>
        <v>0</v>
      </c>
      <c r="K32" s="98">
        <v>97</v>
      </c>
      <c r="L32" s="132">
        <f t="shared" si="1"/>
        <v>0</v>
      </c>
    </row>
    <row r="33" spans="1:12" ht="18.899999999999999" customHeight="1" thickTop="1" thickBot="1">
      <c r="A33" s="284"/>
      <c r="B33" s="284"/>
      <c r="C33" s="288"/>
      <c r="D33" s="288"/>
      <c r="E33" s="288"/>
      <c r="F33" s="288"/>
      <c r="G33" s="288"/>
      <c r="H33" s="288"/>
      <c r="I33" s="288"/>
      <c r="J33" s="289"/>
      <c r="K33" s="76"/>
      <c r="L33" s="287"/>
    </row>
    <row r="34" spans="1:12" ht="18" thickTop="1">
      <c r="A34" s="34" t="s">
        <v>0</v>
      </c>
      <c r="B34" s="34"/>
      <c r="C34" s="9"/>
      <c r="D34" s="26"/>
      <c r="E34" s="9"/>
      <c r="F34" s="9"/>
      <c r="G34" s="9"/>
      <c r="H34" s="9"/>
      <c r="I34" s="9"/>
      <c r="J34" s="9"/>
      <c r="K34" s="21"/>
      <c r="L34" s="35"/>
    </row>
    <row r="35" spans="1:12" ht="15.9" customHeight="1" thickBot="1">
      <c r="A35" s="6" t="str">
        <f>A5</f>
        <v xml:space="preserve">  Aroostook County</v>
      </c>
      <c r="B35" s="6"/>
      <c r="C35" s="6"/>
      <c r="D35" s="6"/>
      <c r="E35" s="6"/>
      <c r="F35" s="6"/>
      <c r="G35" s="6"/>
      <c r="H35" s="6"/>
      <c r="I35" s="6" t="s">
        <v>133</v>
      </c>
      <c r="J35" s="6"/>
      <c r="K35" s="7"/>
      <c r="L35" s="33"/>
    </row>
    <row r="36" spans="1:12" ht="18.899999999999999" customHeight="1" thickTop="1" thickBot="1">
      <c r="A36" s="50" t="s">
        <v>1</v>
      </c>
      <c r="B36" s="49">
        <f ca="1">NOW()</f>
        <v>45572.66671759259</v>
      </c>
      <c r="C36" s="8" t="s">
        <v>27</v>
      </c>
      <c r="D36" s="9"/>
      <c r="E36" s="9"/>
      <c r="F36" s="9"/>
      <c r="G36" s="9"/>
      <c r="H36" s="9"/>
      <c r="I36" s="9"/>
      <c r="J36" s="9"/>
      <c r="K36" s="36"/>
      <c r="L36" s="37"/>
    </row>
    <row r="37" spans="1:12" ht="18.899999999999999" customHeight="1" thickTop="1" thickBot="1">
      <c r="A37" s="113" t="s">
        <v>22</v>
      </c>
      <c r="B37" s="114"/>
      <c r="C37" s="12" t="s">
        <v>28</v>
      </c>
      <c r="D37" s="13" t="s">
        <v>31</v>
      </c>
      <c r="E37" s="13" t="s">
        <v>34</v>
      </c>
      <c r="F37" s="13" t="s">
        <v>37</v>
      </c>
      <c r="G37" s="13" t="s">
        <v>40</v>
      </c>
      <c r="H37" s="13" t="s">
        <v>43</v>
      </c>
      <c r="I37" s="13" t="s">
        <v>46</v>
      </c>
      <c r="J37" s="13" t="s">
        <v>47</v>
      </c>
      <c r="K37" s="14" t="s">
        <v>604</v>
      </c>
      <c r="L37" s="63" t="s">
        <v>624</v>
      </c>
    </row>
    <row r="38" spans="1:12" ht="18.899999999999999" customHeight="1">
      <c r="A38" s="377" t="s">
        <v>91</v>
      </c>
      <c r="B38" s="378"/>
      <c r="C38" s="133"/>
      <c r="D38" s="134"/>
      <c r="E38" s="134"/>
      <c r="F38" s="134"/>
      <c r="G38" s="134"/>
      <c r="H38" s="134"/>
      <c r="I38" s="135"/>
      <c r="J38" s="136">
        <f t="shared" ref="J38:J65" si="2">SUM(C38:I38)</f>
        <v>0</v>
      </c>
      <c r="K38" s="51">
        <v>73</v>
      </c>
      <c r="L38" s="130">
        <f t="shared" ref="L38:L65" si="3">J38/K38</f>
        <v>0</v>
      </c>
    </row>
    <row r="39" spans="1:12" ht="18.899999999999999" customHeight="1">
      <c r="A39" s="371" t="s">
        <v>92</v>
      </c>
      <c r="B39" s="372"/>
      <c r="C39" s="137"/>
      <c r="D39" s="138"/>
      <c r="E39" s="138"/>
      <c r="F39" s="138"/>
      <c r="G39" s="138"/>
      <c r="H39" s="138"/>
      <c r="I39" s="139"/>
      <c r="J39" s="140">
        <f t="shared" si="2"/>
        <v>0</v>
      </c>
      <c r="K39" s="97">
        <v>1290</v>
      </c>
      <c r="L39" s="131">
        <f t="shared" si="3"/>
        <v>0</v>
      </c>
    </row>
    <row r="40" spans="1:12" ht="18.899999999999999" customHeight="1">
      <c r="A40" s="371" t="s">
        <v>93</v>
      </c>
      <c r="B40" s="372"/>
      <c r="C40" s="137"/>
      <c r="D40" s="138"/>
      <c r="E40" s="138"/>
      <c r="F40" s="138"/>
      <c r="G40" s="138"/>
      <c r="H40" s="138"/>
      <c r="I40" s="139"/>
      <c r="J40" s="140">
        <f t="shared" si="2"/>
        <v>0</v>
      </c>
      <c r="K40" s="97">
        <v>6055</v>
      </c>
      <c r="L40" s="131">
        <f t="shared" si="3"/>
        <v>0</v>
      </c>
    </row>
    <row r="41" spans="1:12" ht="18.899999999999999" customHeight="1">
      <c r="A41" s="371" t="s">
        <v>94</v>
      </c>
      <c r="B41" s="372"/>
      <c r="C41" s="137"/>
      <c r="D41" s="138"/>
      <c r="E41" s="138"/>
      <c r="F41" s="138"/>
      <c r="G41" s="138"/>
      <c r="H41" s="138"/>
      <c r="I41" s="139"/>
      <c r="J41" s="140">
        <f t="shared" si="2"/>
        <v>0</v>
      </c>
      <c r="K41" s="97">
        <v>758</v>
      </c>
      <c r="L41" s="131">
        <f t="shared" si="3"/>
        <v>0</v>
      </c>
    </row>
    <row r="42" spans="1:12" ht="18.899999999999999" customHeight="1">
      <c r="A42" s="371" t="s">
        <v>95</v>
      </c>
      <c r="B42" s="372"/>
      <c r="C42" s="137"/>
      <c r="D42" s="138"/>
      <c r="E42" s="138"/>
      <c r="F42" s="138"/>
      <c r="G42" s="138"/>
      <c r="H42" s="138"/>
      <c r="I42" s="139"/>
      <c r="J42" s="140">
        <f t="shared" si="2"/>
        <v>0</v>
      </c>
      <c r="K42" s="97">
        <v>1526</v>
      </c>
      <c r="L42" s="131">
        <f t="shared" si="3"/>
        <v>0</v>
      </c>
    </row>
    <row r="43" spans="1:12" ht="18.899999999999999" customHeight="1">
      <c r="A43" s="371" t="s">
        <v>96</v>
      </c>
      <c r="B43" s="372"/>
      <c r="C43" s="137"/>
      <c r="D43" s="138"/>
      <c r="E43" s="138"/>
      <c r="F43" s="138"/>
      <c r="G43" s="138"/>
      <c r="H43" s="138"/>
      <c r="I43" s="139"/>
      <c r="J43" s="140">
        <f t="shared" si="2"/>
        <v>0</v>
      </c>
      <c r="K43" s="97">
        <v>947</v>
      </c>
      <c r="L43" s="131">
        <f t="shared" si="3"/>
        <v>0</v>
      </c>
    </row>
    <row r="44" spans="1:12" ht="18.899999999999999" customHeight="1">
      <c r="A44" s="371" t="s">
        <v>97</v>
      </c>
      <c r="B44" s="372"/>
      <c r="C44" s="137"/>
      <c r="D44" s="138"/>
      <c r="E44" s="138"/>
      <c r="F44" s="138"/>
      <c r="G44" s="138"/>
      <c r="H44" s="138"/>
      <c r="I44" s="139"/>
      <c r="J44" s="140">
        <f t="shared" si="2"/>
        <v>0</v>
      </c>
      <c r="K44" s="97">
        <v>997</v>
      </c>
      <c r="L44" s="131">
        <f t="shared" si="3"/>
        <v>0</v>
      </c>
    </row>
    <row r="45" spans="1:12" ht="20.100000000000001" customHeight="1">
      <c r="A45" s="371" t="s">
        <v>98</v>
      </c>
      <c r="B45" s="372"/>
      <c r="C45" s="137"/>
      <c r="D45" s="138"/>
      <c r="E45" s="138"/>
      <c r="F45" s="138"/>
      <c r="G45" s="138"/>
      <c r="H45" s="138"/>
      <c r="I45" s="139"/>
      <c r="J45" s="140">
        <f t="shared" si="2"/>
        <v>0</v>
      </c>
      <c r="K45" s="97">
        <v>434</v>
      </c>
      <c r="L45" s="131">
        <f t="shared" si="3"/>
        <v>0</v>
      </c>
    </row>
    <row r="46" spans="1:12" ht="18.899999999999999" customHeight="1">
      <c r="A46" s="371" t="s">
        <v>99</v>
      </c>
      <c r="B46" s="372"/>
      <c r="C46" s="137"/>
      <c r="D46" s="138"/>
      <c r="E46" s="138"/>
      <c r="F46" s="138"/>
      <c r="G46" s="138"/>
      <c r="H46" s="138"/>
      <c r="I46" s="139"/>
      <c r="J46" s="140">
        <f t="shared" si="2"/>
        <v>0</v>
      </c>
      <c r="K46" s="97">
        <v>62</v>
      </c>
      <c r="L46" s="131">
        <f t="shared" si="3"/>
        <v>0</v>
      </c>
    </row>
    <row r="47" spans="1:12" ht="18.899999999999999" customHeight="1">
      <c r="A47" s="371" t="s">
        <v>100</v>
      </c>
      <c r="B47" s="372"/>
      <c r="C47" s="137"/>
      <c r="D47" s="138"/>
      <c r="E47" s="138"/>
      <c r="F47" s="138"/>
      <c r="G47" s="138"/>
      <c r="H47" s="138"/>
      <c r="I47" s="139"/>
      <c r="J47" s="140">
        <f t="shared" si="2"/>
        <v>0</v>
      </c>
      <c r="K47" s="97">
        <v>3867</v>
      </c>
      <c r="L47" s="131">
        <f t="shared" si="3"/>
        <v>0</v>
      </c>
    </row>
    <row r="48" spans="1:12" ht="18.899999999999999" customHeight="1">
      <c r="A48" s="371" t="s">
        <v>101</v>
      </c>
      <c r="B48" s="372"/>
      <c r="C48" s="137"/>
      <c r="D48" s="138"/>
      <c r="E48" s="138"/>
      <c r="F48" s="138"/>
      <c r="G48" s="138"/>
      <c r="H48" s="138"/>
      <c r="I48" s="139"/>
      <c r="J48" s="140">
        <f t="shared" si="2"/>
        <v>0</v>
      </c>
      <c r="K48" s="97">
        <v>1886</v>
      </c>
      <c r="L48" s="131">
        <f t="shared" si="3"/>
        <v>0</v>
      </c>
    </row>
    <row r="49" spans="1:12" ht="18.899999999999999" customHeight="1">
      <c r="A49" s="371" t="s">
        <v>102</v>
      </c>
      <c r="B49" s="372"/>
      <c r="C49" s="137"/>
      <c r="D49" s="138"/>
      <c r="E49" s="138"/>
      <c r="F49" s="138"/>
      <c r="G49" s="138"/>
      <c r="H49" s="138"/>
      <c r="I49" s="139"/>
      <c r="J49" s="140">
        <f t="shared" si="2"/>
        <v>0</v>
      </c>
      <c r="K49" s="97">
        <v>1360</v>
      </c>
      <c r="L49" s="131">
        <f t="shared" si="3"/>
        <v>0</v>
      </c>
    </row>
    <row r="50" spans="1:12" ht="18.899999999999999" customHeight="1">
      <c r="A50" s="371" t="s">
        <v>103</v>
      </c>
      <c r="B50" s="372"/>
      <c r="C50" s="137"/>
      <c r="D50" s="138"/>
      <c r="E50" s="138"/>
      <c r="F50" s="138"/>
      <c r="G50" s="138"/>
      <c r="H50" s="138"/>
      <c r="I50" s="139"/>
      <c r="J50" s="140">
        <f t="shared" si="2"/>
        <v>0</v>
      </c>
      <c r="K50" s="97">
        <v>204</v>
      </c>
      <c r="L50" s="131">
        <f t="shared" si="3"/>
        <v>0</v>
      </c>
    </row>
    <row r="51" spans="1:12" ht="18.899999999999999" customHeight="1">
      <c r="A51" s="371" t="s">
        <v>104</v>
      </c>
      <c r="B51" s="372"/>
      <c r="C51" s="137"/>
      <c r="D51" s="138"/>
      <c r="E51" s="138"/>
      <c r="F51" s="138"/>
      <c r="G51" s="138"/>
      <c r="H51" s="138"/>
      <c r="I51" s="139"/>
      <c r="J51" s="140">
        <f t="shared" si="2"/>
        <v>0</v>
      </c>
      <c r="K51" s="97">
        <v>208</v>
      </c>
      <c r="L51" s="131">
        <f t="shared" si="3"/>
        <v>0</v>
      </c>
    </row>
    <row r="52" spans="1:12" ht="18.899999999999999" customHeight="1">
      <c r="A52" s="371" t="s">
        <v>105</v>
      </c>
      <c r="B52" s="372"/>
      <c r="C52" s="137"/>
      <c r="D52" s="138"/>
      <c r="E52" s="138"/>
      <c r="F52" s="138"/>
      <c r="G52" s="138"/>
      <c r="H52" s="138"/>
      <c r="I52" s="139"/>
      <c r="J52" s="140">
        <f t="shared" si="2"/>
        <v>0</v>
      </c>
      <c r="K52" s="97">
        <v>737</v>
      </c>
      <c r="L52" s="131">
        <f t="shared" si="3"/>
        <v>0</v>
      </c>
    </row>
    <row r="53" spans="1:12" ht="18.899999999999999" customHeight="1">
      <c r="A53" s="371" t="s">
        <v>106</v>
      </c>
      <c r="B53" s="372"/>
      <c r="C53" s="137"/>
      <c r="D53" s="138"/>
      <c r="E53" s="138"/>
      <c r="F53" s="138"/>
      <c r="G53" s="138"/>
      <c r="H53" s="138"/>
      <c r="I53" s="139"/>
      <c r="J53" s="140">
        <f t="shared" si="2"/>
        <v>0</v>
      </c>
      <c r="K53" s="97">
        <v>44</v>
      </c>
      <c r="L53" s="131">
        <f t="shared" si="3"/>
        <v>0</v>
      </c>
    </row>
    <row r="54" spans="1:12" ht="18.899999999999999" customHeight="1">
      <c r="A54" s="371" t="s">
        <v>107</v>
      </c>
      <c r="B54" s="372"/>
      <c r="C54" s="137"/>
      <c r="D54" s="138"/>
      <c r="E54" s="138"/>
      <c r="F54" s="138"/>
      <c r="G54" s="138"/>
      <c r="H54" s="138"/>
      <c r="I54" s="139"/>
      <c r="J54" s="140">
        <f t="shared" si="2"/>
        <v>0</v>
      </c>
      <c r="K54" s="97">
        <v>27</v>
      </c>
      <c r="L54" s="131">
        <f t="shared" si="3"/>
        <v>0</v>
      </c>
    </row>
    <row r="55" spans="1:12" ht="18.899999999999999" customHeight="1">
      <c r="A55" s="371" t="s">
        <v>108</v>
      </c>
      <c r="B55" s="372"/>
      <c r="C55" s="137"/>
      <c r="D55" s="138"/>
      <c r="E55" s="138"/>
      <c r="F55" s="138"/>
      <c r="G55" s="138"/>
      <c r="H55" s="138"/>
      <c r="I55" s="139"/>
      <c r="J55" s="140">
        <f t="shared" si="2"/>
        <v>0</v>
      </c>
      <c r="K55" s="97">
        <v>310</v>
      </c>
      <c r="L55" s="131">
        <f t="shared" si="3"/>
        <v>0</v>
      </c>
    </row>
    <row r="56" spans="1:12" ht="18.899999999999999" customHeight="1">
      <c r="A56" s="371" t="s">
        <v>109</v>
      </c>
      <c r="B56" s="372"/>
      <c r="C56" s="137"/>
      <c r="D56" s="138"/>
      <c r="E56" s="138"/>
      <c r="F56" s="138"/>
      <c r="G56" s="138"/>
      <c r="H56" s="138"/>
      <c r="I56" s="139"/>
      <c r="J56" s="140">
        <f t="shared" si="2"/>
        <v>0</v>
      </c>
      <c r="K56" s="97">
        <v>574</v>
      </c>
      <c r="L56" s="131">
        <f t="shared" si="3"/>
        <v>0</v>
      </c>
    </row>
    <row r="57" spans="1:12" ht="18.899999999999999" customHeight="1">
      <c r="A57" s="371" t="s">
        <v>110</v>
      </c>
      <c r="B57" s="372"/>
      <c r="C57" s="137"/>
      <c r="D57" s="138"/>
      <c r="E57" s="138"/>
      <c r="F57" s="138"/>
      <c r="G57" s="138"/>
      <c r="H57" s="138"/>
      <c r="I57" s="139"/>
      <c r="J57" s="140">
        <f t="shared" si="2"/>
        <v>0</v>
      </c>
      <c r="K57" s="97">
        <v>577</v>
      </c>
      <c r="L57" s="131">
        <f t="shared" si="3"/>
        <v>0</v>
      </c>
    </row>
    <row r="58" spans="1:12" ht="18.899999999999999" customHeight="1">
      <c r="A58" s="371" t="s">
        <v>532</v>
      </c>
      <c r="B58" s="372"/>
      <c r="C58" s="137"/>
      <c r="D58" s="138"/>
      <c r="E58" s="138"/>
      <c r="F58" s="138"/>
      <c r="G58" s="138"/>
      <c r="H58" s="138"/>
      <c r="I58" s="139"/>
      <c r="J58" s="140">
        <f>SUM(C58:I58)</f>
        <v>0</v>
      </c>
      <c r="K58" s="97">
        <v>12</v>
      </c>
      <c r="L58" s="131">
        <f t="shared" si="3"/>
        <v>0</v>
      </c>
    </row>
    <row r="59" spans="1:12" ht="18.899999999999999" customHeight="1">
      <c r="A59" s="371" t="s">
        <v>111</v>
      </c>
      <c r="B59" s="372"/>
      <c r="C59" s="137"/>
      <c r="D59" s="138"/>
      <c r="E59" s="138"/>
      <c r="F59" s="138"/>
      <c r="G59" s="138"/>
      <c r="H59" s="138"/>
      <c r="I59" s="139"/>
      <c r="J59" s="140">
        <f t="shared" si="2"/>
        <v>0</v>
      </c>
      <c r="K59" s="97">
        <v>661</v>
      </c>
      <c r="L59" s="131">
        <f t="shared" si="3"/>
        <v>0</v>
      </c>
    </row>
    <row r="60" spans="1:12" ht="18.899999999999999" customHeight="1">
      <c r="A60" s="371" t="s">
        <v>112</v>
      </c>
      <c r="B60" s="372"/>
      <c r="C60" s="137"/>
      <c r="D60" s="138"/>
      <c r="E60" s="138"/>
      <c r="F60" s="138"/>
      <c r="G60" s="138"/>
      <c r="H60" s="138"/>
      <c r="I60" s="139"/>
      <c r="J60" s="140">
        <f t="shared" si="2"/>
        <v>0</v>
      </c>
      <c r="K60" s="97">
        <v>156</v>
      </c>
      <c r="L60" s="131">
        <f t="shared" si="3"/>
        <v>0</v>
      </c>
    </row>
    <row r="61" spans="1:12" ht="18.899999999999999" customHeight="1">
      <c r="A61" s="371" t="s">
        <v>551</v>
      </c>
      <c r="B61" s="372"/>
      <c r="C61" s="305"/>
      <c r="D61" s="306"/>
      <c r="E61" s="306"/>
      <c r="F61" s="306"/>
      <c r="G61" s="306"/>
      <c r="H61" s="306"/>
      <c r="I61" s="307"/>
      <c r="J61" s="308">
        <f t="shared" si="2"/>
        <v>0</v>
      </c>
      <c r="K61" s="181">
        <v>0</v>
      </c>
      <c r="L61" s="183" t="e">
        <f t="shared" si="3"/>
        <v>#DIV/0!</v>
      </c>
    </row>
    <row r="62" spans="1:12" ht="18.899999999999999" customHeight="1">
      <c r="A62" s="367" t="s">
        <v>552</v>
      </c>
      <c r="B62" s="368"/>
      <c r="C62" s="305"/>
      <c r="D62" s="306"/>
      <c r="E62" s="306"/>
      <c r="F62" s="306"/>
      <c r="G62" s="306"/>
      <c r="H62" s="306"/>
      <c r="I62" s="307"/>
      <c r="J62" s="308">
        <f t="shared" ref="J62" si="4">SUM(C62:I62)</f>
        <v>0</v>
      </c>
      <c r="K62" s="181">
        <v>0</v>
      </c>
      <c r="L62" s="183" t="e">
        <f t="shared" si="3"/>
        <v>#DIV/0!</v>
      </c>
    </row>
    <row r="63" spans="1:12" ht="18.899999999999999" customHeight="1">
      <c r="A63" s="371" t="s">
        <v>113</v>
      </c>
      <c r="B63" s="372"/>
      <c r="C63" s="137"/>
      <c r="D63" s="138"/>
      <c r="E63" s="138"/>
      <c r="F63" s="138"/>
      <c r="G63" s="138"/>
      <c r="H63" s="138"/>
      <c r="I63" s="139"/>
      <c r="J63" s="140">
        <f t="shared" si="2"/>
        <v>0</v>
      </c>
      <c r="K63" s="97">
        <v>371</v>
      </c>
      <c r="L63" s="131">
        <f t="shared" si="3"/>
        <v>0</v>
      </c>
    </row>
    <row r="64" spans="1:12" ht="18.899999999999999" customHeight="1">
      <c r="A64" s="371" t="s">
        <v>114</v>
      </c>
      <c r="B64" s="372"/>
      <c r="C64" s="137"/>
      <c r="D64" s="138"/>
      <c r="E64" s="138"/>
      <c r="F64" s="138"/>
      <c r="G64" s="138"/>
      <c r="H64" s="138"/>
      <c r="I64" s="139"/>
      <c r="J64" s="140">
        <f t="shared" si="2"/>
        <v>0</v>
      </c>
      <c r="K64" s="97">
        <v>359</v>
      </c>
      <c r="L64" s="131">
        <f t="shared" si="3"/>
        <v>0</v>
      </c>
    </row>
    <row r="65" spans="1:12" ht="18.899999999999999" customHeight="1" thickBot="1">
      <c r="A65" s="379" t="s">
        <v>115</v>
      </c>
      <c r="B65" s="380"/>
      <c r="C65" s="141"/>
      <c r="D65" s="142"/>
      <c r="E65" s="142"/>
      <c r="F65" s="142"/>
      <c r="G65" s="142"/>
      <c r="H65" s="142"/>
      <c r="I65" s="143"/>
      <c r="J65" s="144">
        <f t="shared" si="2"/>
        <v>0</v>
      </c>
      <c r="K65" s="98">
        <v>8797</v>
      </c>
      <c r="L65" s="132">
        <f t="shared" si="3"/>
        <v>0</v>
      </c>
    </row>
    <row r="66" spans="1:12" ht="18.899999999999999" customHeight="1" thickTop="1" thickBot="1">
      <c r="A66" s="284"/>
      <c r="B66" s="284"/>
      <c r="C66" s="285"/>
      <c r="D66" s="285"/>
      <c r="E66" s="285"/>
      <c r="F66" s="285"/>
      <c r="G66" s="285"/>
      <c r="H66" s="285"/>
      <c r="I66" s="285"/>
      <c r="J66" s="286"/>
      <c r="K66" s="76"/>
      <c r="L66" s="287"/>
    </row>
    <row r="67" spans="1:12" ht="18" thickTop="1">
      <c r="A67" s="34" t="s">
        <v>0</v>
      </c>
      <c r="B67" s="34"/>
      <c r="C67" s="9"/>
      <c r="D67" s="26"/>
      <c r="E67" s="9"/>
      <c r="F67" s="9"/>
      <c r="G67" s="9"/>
      <c r="H67" s="9"/>
      <c r="I67" s="9"/>
      <c r="J67" s="9"/>
      <c r="K67" s="21"/>
      <c r="L67" s="21"/>
    </row>
    <row r="68" spans="1:12" ht="15.9" customHeight="1" thickBot="1">
      <c r="A68" s="6" t="str">
        <f>A5</f>
        <v xml:space="preserve">  Aroostook County</v>
      </c>
      <c r="B68" s="6"/>
      <c r="C68" s="6"/>
      <c r="D68" s="6"/>
      <c r="E68" s="6"/>
      <c r="F68" s="6"/>
      <c r="G68" s="6"/>
      <c r="H68" s="6"/>
      <c r="I68" s="6" t="s">
        <v>134</v>
      </c>
      <c r="J68" s="6"/>
      <c r="K68" s="7"/>
      <c r="L68" s="7"/>
    </row>
    <row r="69" spans="1:12" ht="18.899999999999999" customHeight="1" thickTop="1" thickBot="1">
      <c r="A69" s="50" t="s">
        <v>1</v>
      </c>
      <c r="B69" s="49">
        <f ca="1">NOW()</f>
        <v>45572.66671759259</v>
      </c>
      <c r="C69" s="8" t="s">
        <v>27</v>
      </c>
      <c r="D69" s="9"/>
      <c r="E69" s="9"/>
      <c r="F69" s="9"/>
      <c r="G69" s="9"/>
      <c r="H69" s="9"/>
      <c r="I69" s="9"/>
      <c r="J69" s="9"/>
      <c r="K69" s="36"/>
      <c r="L69" s="37"/>
    </row>
    <row r="70" spans="1:12" ht="18.899999999999999" customHeight="1" thickTop="1" thickBot="1">
      <c r="A70" s="19" t="s">
        <v>22</v>
      </c>
      <c r="B70" s="11"/>
      <c r="C70" s="12" t="s">
        <v>28</v>
      </c>
      <c r="D70" s="13" t="s">
        <v>31</v>
      </c>
      <c r="E70" s="13" t="s">
        <v>34</v>
      </c>
      <c r="F70" s="13" t="s">
        <v>37</v>
      </c>
      <c r="G70" s="13" t="s">
        <v>40</v>
      </c>
      <c r="H70" s="13" t="s">
        <v>43</v>
      </c>
      <c r="I70" s="13" t="s">
        <v>46</v>
      </c>
      <c r="J70" s="13" t="s">
        <v>47</v>
      </c>
      <c r="K70" s="14" t="s">
        <v>604</v>
      </c>
      <c r="L70" s="63" t="s">
        <v>624</v>
      </c>
    </row>
    <row r="71" spans="1:12" ht="18.899999999999999" customHeight="1">
      <c r="A71" s="377" t="s">
        <v>116</v>
      </c>
      <c r="B71" s="378"/>
      <c r="C71" s="117"/>
      <c r="D71" s="118"/>
      <c r="E71" s="118"/>
      <c r="F71" s="118"/>
      <c r="G71" s="118"/>
      <c r="H71" s="118"/>
      <c r="I71" s="124"/>
      <c r="J71" s="125">
        <f t="shared" ref="J71:J92" si="5">SUM(C71:I71)</f>
        <v>0</v>
      </c>
      <c r="K71" s="51">
        <v>129</v>
      </c>
      <c r="L71" s="130">
        <f t="shared" ref="L71:L93" si="6">J71/K71</f>
        <v>0</v>
      </c>
    </row>
    <row r="72" spans="1:12" ht="18.899999999999999" customHeight="1">
      <c r="A72" s="371" t="s">
        <v>117</v>
      </c>
      <c r="B72" s="372"/>
      <c r="C72" s="119"/>
      <c r="D72" s="120"/>
      <c r="E72" s="120"/>
      <c r="F72" s="120"/>
      <c r="G72" s="120"/>
      <c r="H72" s="120"/>
      <c r="I72" s="126"/>
      <c r="J72" s="127">
        <f t="shared" si="5"/>
        <v>0</v>
      </c>
      <c r="K72" s="97">
        <v>730</v>
      </c>
      <c r="L72" s="131">
        <f t="shared" si="6"/>
        <v>0</v>
      </c>
    </row>
    <row r="73" spans="1:12" ht="18.899999999999999" customHeight="1">
      <c r="A73" s="371" t="s">
        <v>118</v>
      </c>
      <c r="B73" s="372"/>
      <c r="C73" s="119"/>
      <c r="D73" s="120"/>
      <c r="E73" s="120"/>
      <c r="F73" s="120"/>
      <c r="G73" s="120"/>
      <c r="H73" s="120"/>
      <c r="I73" s="126"/>
      <c r="J73" s="127">
        <f t="shared" si="5"/>
        <v>0</v>
      </c>
      <c r="K73" s="97">
        <v>438</v>
      </c>
      <c r="L73" s="131">
        <f t="shared" si="6"/>
        <v>0</v>
      </c>
    </row>
    <row r="74" spans="1:12" ht="18.899999999999999" customHeight="1">
      <c r="A74" s="371" t="s">
        <v>119</v>
      </c>
      <c r="B74" s="372"/>
      <c r="C74" s="119"/>
      <c r="D74" s="120"/>
      <c r="E74" s="120"/>
      <c r="F74" s="120"/>
      <c r="G74" s="120"/>
      <c r="H74" s="120"/>
      <c r="I74" s="126"/>
      <c r="J74" s="127">
        <f t="shared" si="5"/>
        <v>0</v>
      </c>
      <c r="K74" s="97">
        <v>263</v>
      </c>
      <c r="L74" s="131">
        <f t="shared" si="6"/>
        <v>0</v>
      </c>
    </row>
    <row r="75" spans="1:12" ht="18.899999999999999" customHeight="1">
      <c r="A75" s="371" t="s">
        <v>120</v>
      </c>
      <c r="B75" s="372"/>
      <c r="C75" s="119"/>
      <c r="D75" s="120"/>
      <c r="E75" s="120"/>
      <c r="F75" s="120"/>
      <c r="G75" s="120"/>
      <c r="H75" s="120"/>
      <c r="I75" s="126"/>
      <c r="J75" s="127">
        <f t="shared" si="5"/>
        <v>0</v>
      </c>
      <c r="K75" s="97">
        <v>815</v>
      </c>
      <c r="L75" s="131">
        <f t="shared" si="6"/>
        <v>0</v>
      </c>
    </row>
    <row r="76" spans="1:12" ht="18.899999999999999" customHeight="1">
      <c r="A76" s="371" t="s">
        <v>121</v>
      </c>
      <c r="B76" s="372"/>
      <c r="C76" s="119"/>
      <c r="D76" s="120"/>
      <c r="E76" s="120"/>
      <c r="F76" s="120"/>
      <c r="G76" s="120"/>
      <c r="H76" s="120"/>
      <c r="I76" s="126"/>
      <c r="J76" s="127">
        <f t="shared" si="5"/>
        <v>0</v>
      </c>
      <c r="K76" s="97">
        <v>439</v>
      </c>
      <c r="L76" s="131">
        <f t="shared" si="6"/>
        <v>0</v>
      </c>
    </row>
    <row r="77" spans="1:12" ht="18.899999999999999" customHeight="1">
      <c r="A77" s="371" t="s">
        <v>543</v>
      </c>
      <c r="B77" s="372"/>
      <c r="C77" s="119"/>
      <c r="D77" s="120"/>
      <c r="E77" s="120"/>
      <c r="F77" s="120"/>
      <c r="G77" s="120"/>
      <c r="H77" s="120"/>
      <c r="I77" s="126"/>
      <c r="J77" s="127">
        <f>SUM(C77:I77)</f>
        <v>0</v>
      </c>
      <c r="K77" s="97">
        <v>579</v>
      </c>
      <c r="L77" s="131">
        <f t="shared" si="6"/>
        <v>0</v>
      </c>
    </row>
    <row r="78" spans="1:12" ht="18.899999999999999" customHeight="1">
      <c r="A78" s="371" t="s">
        <v>544</v>
      </c>
      <c r="B78" s="372"/>
      <c r="C78" s="119"/>
      <c r="D78" s="120"/>
      <c r="E78" s="120"/>
      <c r="F78" s="120"/>
      <c r="G78" s="120"/>
      <c r="H78" s="120"/>
      <c r="I78" s="126"/>
      <c r="J78" s="127">
        <f>SUM(C78:I78)</f>
        <v>0</v>
      </c>
      <c r="K78" s="97">
        <v>706</v>
      </c>
      <c r="L78" s="131">
        <f t="shared" si="6"/>
        <v>0</v>
      </c>
    </row>
    <row r="79" spans="1:12" ht="18.899999999999999" customHeight="1">
      <c r="A79" s="371" t="s">
        <v>122</v>
      </c>
      <c r="B79" s="372"/>
      <c r="C79" s="119"/>
      <c r="D79" s="120"/>
      <c r="E79" s="120"/>
      <c r="F79" s="120"/>
      <c r="G79" s="120"/>
      <c r="H79" s="120"/>
      <c r="I79" s="126"/>
      <c r="J79" s="127">
        <f t="shared" si="5"/>
        <v>0</v>
      </c>
      <c r="K79" s="97">
        <v>250</v>
      </c>
      <c r="L79" s="131">
        <f t="shared" si="6"/>
        <v>0</v>
      </c>
    </row>
    <row r="80" spans="1:12" ht="18.899999999999999" customHeight="1">
      <c r="A80" s="371" t="s">
        <v>123</v>
      </c>
      <c r="B80" s="372"/>
      <c r="C80" s="119"/>
      <c r="D80" s="120"/>
      <c r="E80" s="120"/>
      <c r="F80" s="120"/>
      <c r="G80" s="120"/>
      <c r="H80" s="120"/>
      <c r="I80" s="126"/>
      <c r="J80" s="127">
        <f t="shared" si="5"/>
        <v>0</v>
      </c>
      <c r="K80" s="97">
        <v>2038</v>
      </c>
      <c r="L80" s="131">
        <f t="shared" si="6"/>
        <v>0</v>
      </c>
    </row>
    <row r="81" spans="1:12" ht="18.899999999999999" customHeight="1">
      <c r="A81" s="371" t="s">
        <v>124</v>
      </c>
      <c r="B81" s="372"/>
      <c r="C81" s="119"/>
      <c r="D81" s="120"/>
      <c r="E81" s="120"/>
      <c r="F81" s="120"/>
      <c r="G81" s="120"/>
      <c r="H81" s="120"/>
      <c r="I81" s="126"/>
      <c r="J81" s="127">
        <f t="shared" si="5"/>
        <v>0</v>
      </c>
      <c r="K81" s="97">
        <v>229</v>
      </c>
      <c r="L81" s="131">
        <f t="shared" si="6"/>
        <v>0</v>
      </c>
    </row>
    <row r="82" spans="1:12" ht="18.899999999999999" customHeight="1">
      <c r="A82" s="371" t="s">
        <v>125</v>
      </c>
      <c r="B82" s="372"/>
      <c r="C82" s="119"/>
      <c r="D82" s="120"/>
      <c r="E82" s="120"/>
      <c r="F82" s="120"/>
      <c r="G82" s="120"/>
      <c r="H82" s="120"/>
      <c r="I82" s="126"/>
      <c r="J82" s="127">
        <f t="shared" si="5"/>
        <v>0</v>
      </c>
      <c r="K82" s="97">
        <v>519</v>
      </c>
      <c r="L82" s="131">
        <f t="shared" si="6"/>
        <v>0</v>
      </c>
    </row>
    <row r="83" spans="1:12" ht="18.899999999999999" customHeight="1">
      <c r="A83" s="332" t="s">
        <v>126</v>
      </c>
      <c r="B83" s="366"/>
      <c r="C83" s="119"/>
      <c r="D83" s="120"/>
      <c r="E83" s="120"/>
      <c r="F83" s="120"/>
      <c r="G83" s="120"/>
      <c r="H83" s="120"/>
      <c r="I83" s="126"/>
      <c r="J83" s="127">
        <f t="shared" si="5"/>
        <v>0</v>
      </c>
      <c r="K83" s="97">
        <v>1527</v>
      </c>
      <c r="L83" s="131">
        <f t="shared" si="6"/>
        <v>0</v>
      </c>
    </row>
    <row r="84" spans="1:12" ht="18.899999999999999" customHeight="1">
      <c r="A84" s="371" t="s">
        <v>127</v>
      </c>
      <c r="B84" s="372"/>
      <c r="C84" s="119"/>
      <c r="D84" s="120"/>
      <c r="E84" s="120"/>
      <c r="F84" s="120"/>
      <c r="G84" s="120"/>
      <c r="H84" s="120"/>
      <c r="I84" s="126"/>
      <c r="J84" s="127">
        <f t="shared" si="5"/>
        <v>0</v>
      </c>
      <c r="K84" s="97">
        <v>455</v>
      </c>
      <c r="L84" s="131">
        <f t="shared" si="6"/>
        <v>0</v>
      </c>
    </row>
    <row r="85" spans="1:12" ht="18.899999999999999" customHeight="1">
      <c r="A85" s="371" t="s">
        <v>128</v>
      </c>
      <c r="B85" s="372"/>
      <c r="C85" s="119"/>
      <c r="D85" s="120"/>
      <c r="E85" s="120"/>
      <c r="F85" s="120"/>
      <c r="G85" s="120"/>
      <c r="H85" s="120"/>
      <c r="I85" s="126"/>
      <c r="J85" s="127">
        <f t="shared" si="5"/>
        <v>0</v>
      </c>
      <c r="K85" s="97">
        <v>79</v>
      </c>
      <c r="L85" s="131">
        <f t="shared" si="6"/>
        <v>0</v>
      </c>
    </row>
    <row r="86" spans="1:12" ht="18.899999999999999" customHeight="1">
      <c r="A86" s="371" t="s">
        <v>129</v>
      </c>
      <c r="B86" s="372"/>
      <c r="C86" s="119"/>
      <c r="D86" s="120"/>
      <c r="E86" s="120"/>
      <c r="F86" s="120"/>
      <c r="G86" s="120"/>
      <c r="H86" s="120"/>
      <c r="I86" s="126"/>
      <c r="J86" s="127">
        <f t="shared" si="5"/>
        <v>0</v>
      </c>
      <c r="K86" s="97">
        <v>245</v>
      </c>
      <c r="L86" s="131">
        <f t="shared" si="6"/>
        <v>0</v>
      </c>
    </row>
    <row r="87" spans="1:12" ht="18.899999999999999" customHeight="1">
      <c r="A87" s="371" t="s">
        <v>130</v>
      </c>
      <c r="B87" s="372"/>
      <c r="C87" s="119"/>
      <c r="D87" s="120"/>
      <c r="E87" s="120"/>
      <c r="F87" s="120"/>
      <c r="G87" s="120"/>
      <c r="H87" s="120"/>
      <c r="I87" s="126"/>
      <c r="J87" s="127">
        <f t="shared" si="5"/>
        <v>0</v>
      </c>
      <c r="K87" s="97">
        <v>194</v>
      </c>
      <c r="L87" s="131">
        <f t="shared" si="6"/>
        <v>0</v>
      </c>
    </row>
    <row r="88" spans="1:12" ht="18.899999999999999" customHeight="1">
      <c r="A88" s="371" t="s">
        <v>131</v>
      </c>
      <c r="B88" s="372"/>
      <c r="C88" s="119"/>
      <c r="D88" s="120"/>
      <c r="E88" s="120"/>
      <c r="F88" s="120"/>
      <c r="G88" s="120"/>
      <c r="H88" s="120"/>
      <c r="I88" s="126"/>
      <c r="J88" s="127">
        <f t="shared" si="5"/>
        <v>0</v>
      </c>
      <c r="K88" s="97">
        <v>1217</v>
      </c>
      <c r="L88" s="131">
        <f t="shared" si="6"/>
        <v>0</v>
      </c>
    </row>
    <row r="89" spans="1:12" s="18" customFormat="1" ht="18.899999999999999" customHeight="1">
      <c r="A89" s="371" t="s">
        <v>545</v>
      </c>
      <c r="B89" s="372"/>
      <c r="C89" s="119"/>
      <c r="D89" s="120"/>
      <c r="E89" s="120"/>
      <c r="F89" s="120"/>
      <c r="G89" s="120"/>
      <c r="H89" s="120"/>
      <c r="I89" s="126"/>
      <c r="J89" s="127">
        <f t="shared" si="5"/>
        <v>0</v>
      </c>
      <c r="K89" s="57"/>
      <c r="L89" s="55"/>
    </row>
    <row r="90" spans="1:12" s="18" customFormat="1" ht="18.899999999999999" customHeight="1">
      <c r="A90" s="371" t="s">
        <v>546</v>
      </c>
      <c r="B90" s="372"/>
      <c r="C90" s="119"/>
      <c r="D90" s="120"/>
      <c r="E90" s="120"/>
      <c r="F90" s="120"/>
      <c r="G90" s="120"/>
      <c r="H90" s="120"/>
      <c r="I90" s="126"/>
      <c r="J90" s="127">
        <f t="shared" si="5"/>
        <v>0</v>
      </c>
      <c r="K90" s="57"/>
      <c r="L90" s="55"/>
    </row>
    <row r="91" spans="1:12" s="18" customFormat="1" ht="18.899999999999999" customHeight="1">
      <c r="A91" s="371" t="s">
        <v>547</v>
      </c>
      <c r="B91" s="372"/>
      <c r="C91" s="119"/>
      <c r="D91" s="120"/>
      <c r="E91" s="120"/>
      <c r="F91" s="120"/>
      <c r="G91" s="120"/>
      <c r="H91" s="120"/>
      <c r="I91" s="126"/>
      <c r="J91" s="127">
        <f t="shared" si="5"/>
        <v>0</v>
      </c>
      <c r="K91" s="57"/>
      <c r="L91" s="55"/>
    </row>
    <row r="92" spans="1:12" s="18" customFormat="1" ht="18.899999999999999" customHeight="1" thickBot="1">
      <c r="A92" s="375" t="s">
        <v>548</v>
      </c>
      <c r="B92" s="376"/>
      <c r="C92" s="296"/>
      <c r="D92" s="297"/>
      <c r="E92" s="297"/>
      <c r="F92" s="297"/>
      <c r="G92" s="297"/>
      <c r="H92" s="297"/>
      <c r="I92" s="298"/>
      <c r="J92" s="153">
        <f t="shared" si="5"/>
        <v>0</v>
      </c>
      <c r="K92" s="58"/>
      <c r="L92" s="56"/>
    </row>
    <row r="93" spans="1:12" ht="18.899999999999999" customHeight="1" thickBot="1">
      <c r="A93" s="373" t="s">
        <v>64</v>
      </c>
      <c r="B93" s="374"/>
      <c r="C93" s="161">
        <f t="shared" ref="C93:J93" si="7">SUM(C6:C92)</f>
        <v>0</v>
      </c>
      <c r="D93" s="276">
        <f t="shared" si="7"/>
        <v>0</v>
      </c>
      <c r="E93" s="276">
        <f t="shared" si="7"/>
        <v>0</v>
      </c>
      <c r="F93" s="276">
        <f t="shared" si="7"/>
        <v>0</v>
      </c>
      <c r="G93" s="276">
        <f t="shared" si="7"/>
        <v>0</v>
      </c>
      <c r="H93" s="276">
        <f t="shared" si="7"/>
        <v>0</v>
      </c>
      <c r="I93" s="162">
        <f t="shared" si="7"/>
        <v>0</v>
      </c>
      <c r="J93" s="145">
        <f t="shared" si="7"/>
        <v>0</v>
      </c>
      <c r="K93" s="105">
        <f>SUM(K6:K88)</f>
        <v>67105</v>
      </c>
      <c r="L93" s="148">
        <f t="shared" si="6"/>
        <v>0</v>
      </c>
    </row>
    <row r="94" spans="1:12" ht="18.899999999999999" customHeight="1" thickTop="1" thickBot="1">
      <c r="A94" s="21" t="s">
        <v>21</v>
      </c>
      <c r="B94" s="21"/>
      <c r="C94" s="31" t="s">
        <v>65</v>
      </c>
      <c r="D94" s="21"/>
      <c r="E94" s="21"/>
      <c r="F94" s="21"/>
      <c r="G94" s="21"/>
      <c r="H94" s="21"/>
      <c r="I94" s="96" t="s">
        <v>540</v>
      </c>
      <c r="J94" s="74">
        <f>K93*TOTALS!B5</f>
        <v>316735.59999999998</v>
      </c>
      <c r="K94" s="74">
        <f>ROUNDUP(IF((J93-J94)&gt;0,0,(J93-J94)),0)</f>
        <v>-316736</v>
      </c>
      <c r="L94" s="24" t="s">
        <v>541</v>
      </c>
    </row>
    <row r="95" spans="1:12" ht="15.6" thickTop="1">
      <c r="J95" s="279"/>
      <c r="K95" s="280"/>
    </row>
    <row r="96" spans="1:12">
      <c r="K96" s="53"/>
    </row>
  </sheetData>
  <sheetProtection algorithmName="SHA-512" hashValue="GDUn3CMdDvAq1MWwo7zUlmKJ19J9sYZnGxjwQuH+wTNVe6IFuCe1bICiGWY2o0NbcEZ6ABTO84bXDv1SwJ4D2Q==" saltValue="vO6rHkFRqm3lS57+2Xx3fw==" spinCount="100000" sheet="1" formatCells="0" formatColumns="0" formatRows="0" insertColumns="0" insertRows="0" insertHyperlinks="0" deleteColumns="0" deleteRows="0"/>
  <mergeCells count="86">
    <mergeCell ref="A8:B8"/>
    <mergeCell ref="A7:B7"/>
    <mergeCell ref="A6:B6"/>
    <mergeCell ref="A5:B5"/>
    <mergeCell ref="A28:B28"/>
    <mergeCell ref="A10:B10"/>
    <mergeCell ref="A9:B9"/>
    <mergeCell ref="A21:B21"/>
    <mergeCell ref="A27:B27"/>
    <mergeCell ref="A26:B26"/>
    <mergeCell ref="A25:B25"/>
    <mergeCell ref="A24:B24"/>
    <mergeCell ref="A23:B23"/>
    <mergeCell ref="A22:B22"/>
    <mergeCell ref="A20:B20"/>
    <mergeCell ref="A18:B18"/>
    <mergeCell ref="A12:B12"/>
    <mergeCell ref="A11:B11"/>
    <mergeCell ref="A19:B19"/>
    <mergeCell ref="A38:B38"/>
    <mergeCell ref="A32:B32"/>
    <mergeCell ref="A31:B31"/>
    <mergeCell ref="A30:B30"/>
    <mergeCell ref="A29:B29"/>
    <mergeCell ref="A17:B17"/>
    <mergeCell ref="A16:B16"/>
    <mergeCell ref="A15:B15"/>
    <mergeCell ref="A14:B14"/>
    <mergeCell ref="A13:B13"/>
    <mergeCell ref="A39:B39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41:B41"/>
    <mergeCell ref="A40:B40"/>
    <mergeCell ref="A51:B51"/>
    <mergeCell ref="A63:B63"/>
    <mergeCell ref="A61:B61"/>
    <mergeCell ref="A60:B60"/>
    <mergeCell ref="A58:B58"/>
    <mergeCell ref="A57:B57"/>
    <mergeCell ref="A56:B56"/>
    <mergeCell ref="A55:B55"/>
    <mergeCell ref="A54:B54"/>
    <mergeCell ref="A59:B59"/>
    <mergeCell ref="A53:B53"/>
    <mergeCell ref="A52:B52"/>
    <mergeCell ref="A62:B62"/>
    <mergeCell ref="A64:B64"/>
    <mergeCell ref="A80:B80"/>
    <mergeCell ref="A79:B79"/>
    <mergeCell ref="A78:B78"/>
    <mergeCell ref="A77:B77"/>
    <mergeCell ref="A76:B76"/>
    <mergeCell ref="A75:B75"/>
    <mergeCell ref="A74:B74"/>
    <mergeCell ref="A73:B73"/>
    <mergeCell ref="A72:B72"/>
    <mergeCell ref="A71:B71"/>
    <mergeCell ref="A65:B65"/>
    <mergeCell ref="A81:B81"/>
    <mergeCell ref="A83:B83"/>
    <mergeCell ref="A93:B93"/>
    <mergeCell ref="A92:B92"/>
    <mergeCell ref="A91:B91"/>
    <mergeCell ref="A90:B90"/>
    <mergeCell ref="A89:B89"/>
    <mergeCell ref="A88:B88"/>
    <mergeCell ref="A87:B87"/>
    <mergeCell ref="A86:B86"/>
    <mergeCell ref="A85:B85"/>
    <mergeCell ref="A84:B84"/>
    <mergeCell ref="A82:B82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3" orientation="landscape" r:id="rId1"/>
  <headerFooter alignWithMargins="0"/>
  <rowBreaks count="2" manualBreakCount="2">
    <brk id="33" max="12" man="1"/>
    <brk id="66" max="12" man="1"/>
  </rowBreaks>
  <ignoredErrors>
    <ignoredError sqref="L62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89"/>
  <sheetViews>
    <sheetView showGridLines="0" showOutlineSymbols="0" zoomScaleNormal="100" workbookViewId="0">
      <selection activeCell="L4" sqref="L4"/>
    </sheetView>
  </sheetViews>
  <sheetFormatPr defaultColWidth="9.6328125" defaultRowHeight="15"/>
  <cols>
    <col min="1" max="1" width="5.6328125" style="30" customWidth="1"/>
    <col min="2" max="2" width="12.90625" style="30" customWidth="1"/>
    <col min="3" max="3" width="12.453125" style="30" customWidth="1"/>
    <col min="4" max="4" width="13.1796875" style="30" customWidth="1"/>
    <col min="5" max="5" width="13" style="30" customWidth="1"/>
    <col min="6" max="6" width="12.1796875" style="30" customWidth="1"/>
    <col min="7" max="7" width="12.81640625" style="30" customWidth="1"/>
    <col min="8" max="9" width="12.36328125" style="30" customWidth="1"/>
    <col min="10" max="10" width="11.6328125" style="30" customWidth="1"/>
    <col min="11" max="11" width="12.36328125" style="30" customWidth="1"/>
    <col min="12" max="12" width="6.6328125" style="30" customWidth="1"/>
    <col min="13" max="13" width="1.453125" style="30" customWidth="1"/>
    <col min="14" max="16384" width="9.6328125" style="30"/>
  </cols>
  <sheetData>
    <row r="1" spans="1:251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</row>
    <row r="2" spans="1:251" ht="15.75" customHeight="1" thickBot="1">
      <c r="A2" s="25"/>
      <c r="B2" s="25"/>
      <c r="C2" s="27"/>
      <c r="D2" s="29"/>
      <c r="E2" s="27"/>
      <c r="F2" s="27"/>
      <c r="G2" s="27"/>
      <c r="H2" s="27"/>
      <c r="I2" s="27"/>
      <c r="J2" s="2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7.100000000000001" customHeight="1" thickTop="1" thickBot="1">
      <c r="A4" s="91" t="s">
        <v>22</v>
      </c>
      <c r="B4" s="11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0" t="s">
        <v>47</v>
      </c>
      <c r="K4" s="62" t="s">
        <v>604</v>
      </c>
      <c r="L4" s="63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7.100000000000001" customHeight="1" thickBot="1">
      <c r="A5" s="381" t="s">
        <v>620</v>
      </c>
      <c r="B5" s="382"/>
      <c r="C5" s="359"/>
      <c r="D5" s="355"/>
      <c r="E5" s="355"/>
      <c r="F5" s="355"/>
      <c r="G5" s="355"/>
      <c r="H5" s="355"/>
      <c r="I5" s="357"/>
      <c r="J5" s="89"/>
      <c r="K5" s="94">
        <f>TOTALS!K10</f>
        <v>303069</v>
      </c>
      <c r="L5" s="9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7.100000000000001" customHeight="1">
      <c r="A6" s="383" t="s">
        <v>135</v>
      </c>
      <c r="B6" s="384"/>
      <c r="C6" s="157"/>
      <c r="D6" s="158"/>
      <c r="E6" s="158"/>
      <c r="F6" s="158"/>
      <c r="G6" s="158"/>
      <c r="H6" s="158"/>
      <c r="I6" s="159"/>
      <c r="J6" s="160">
        <f t="shared" ref="J6:J37" si="0">SUM(C6:I6)</f>
        <v>0</v>
      </c>
      <c r="K6" s="51">
        <v>1520</v>
      </c>
      <c r="L6" s="101">
        <f t="shared" ref="L6:L38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7.100000000000001" customHeight="1">
      <c r="A7" s="371" t="s">
        <v>136</v>
      </c>
      <c r="B7" s="372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5418</v>
      </c>
      <c r="L7" s="10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7.100000000000001" customHeight="1">
      <c r="A8" s="371" t="s">
        <v>137</v>
      </c>
      <c r="B8" s="372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21756</v>
      </c>
      <c r="L8" s="10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7.100000000000001" customHeight="1">
      <c r="A9" s="371" t="s">
        <v>138</v>
      </c>
      <c r="B9" s="372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9535</v>
      </c>
      <c r="L9" s="10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7.100000000000001" customHeight="1">
      <c r="A10" s="371" t="s">
        <v>139</v>
      </c>
      <c r="B10" s="372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3646</v>
      </c>
      <c r="L10" s="102">
        <f t="shared" ref="L10" si="2">J10/K10</f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7.100000000000001" customHeight="1">
      <c r="A11" s="371" t="s">
        <v>553</v>
      </c>
      <c r="B11" s="372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396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7.100000000000001" customHeight="1">
      <c r="A12" s="371" t="s">
        <v>140</v>
      </c>
      <c r="B12" s="372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8473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7.100000000000001" customHeight="1">
      <c r="A13" s="371" t="s">
        <v>141</v>
      </c>
      <c r="B13" s="372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12444</v>
      </c>
      <c r="L13" s="10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7.100000000000001" customHeight="1">
      <c r="A14" s="371" t="s">
        <v>142</v>
      </c>
      <c r="B14" s="372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8737</v>
      </c>
      <c r="L14" s="102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7.100000000000001" customHeight="1">
      <c r="A15" s="371" t="s">
        <v>554</v>
      </c>
      <c r="B15" s="372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32</v>
      </c>
      <c r="L15" s="102">
        <f t="shared" ref="L15" si="3">J15/K15</f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7.100000000000001" customHeight="1">
      <c r="A16" s="371" t="s">
        <v>143</v>
      </c>
      <c r="B16" s="372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18336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7.100000000000001" customHeight="1">
      <c r="A17" s="371" t="s">
        <v>144</v>
      </c>
      <c r="B17" s="372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8269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7.100000000000001" customHeight="1">
      <c r="A18" s="371" t="s">
        <v>145</v>
      </c>
      <c r="B18" s="372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5031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7.100000000000001" customHeight="1">
      <c r="A19" s="371" t="s">
        <v>146</v>
      </c>
      <c r="B19" s="372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2447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7.100000000000001" customHeight="1">
      <c r="A20" s="371" t="s">
        <v>147</v>
      </c>
      <c r="B20" s="372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234</v>
      </c>
      <c r="L20" s="102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7.100000000000001" customHeight="1">
      <c r="A21" s="371" t="s">
        <v>148</v>
      </c>
      <c r="B21" s="372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3925</v>
      </c>
      <c r="L21" s="102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7.100000000000001" customHeight="1">
      <c r="A22" s="371" t="s">
        <v>149</v>
      </c>
      <c r="B22" s="372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5676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7.100000000000001" customHeight="1">
      <c r="A23" s="371" t="s">
        <v>150</v>
      </c>
      <c r="B23" s="372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4072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7.100000000000001" customHeight="1">
      <c r="A24" s="371" t="s">
        <v>151</v>
      </c>
      <c r="B24" s="372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68408</v>
      </c>
      <c r="L24" s="102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7.100000000000001" customHeight="1">
      <c r="A25" s="371" t="s">
        <v>152</v>
      </c>
      <c r="B25" s="372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1566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17.100000000000001" customHeight="1">
      <c r="A26" s="371" t="s">
        <v>153</v>
      </c>
      <c r="B26" s="372"/>
      <c r="C26" s="119"/>
      <c r="D26" s="120"/>
      <c r="E26" s="120"/>
      <c r="F26" s="120"/>
      <c r="G26" s="120"/>
      <c r="H26" s="120"/>
      <c r="I26" s="126"/>
      <c r="J26" s="127">
        <f t="shared" si="0"/>
        <v>0</v>
      </c>
      <c r="K26" s="97">
        <v>4536</v>
      </c>
      <c r="L26" s="102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17.100000000000001" customHeight="1">
      <c r="A27" s="371" t="s">
        <v>154</v>
      </c>
      <c r="B27" s="372"/>
      <c r="C27" s="119"/>
      <c r="D27" s="120"/>
      <c r="E27" s="120"/>
      <c r="F27" s="120"/>
      <c r="G27" s="120"/>
      <c r="H27" s="120"/>
      <c r="I27" s="126"/>
      <c r="J27" s="127">
        <f t="shared" si="0"/>
        <v>0</v>
      </c>
      <c r="K27" s="97">
        <v>22135</v>
      </c>
      <c r="L27" s="102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17.100000000000001" customHeight="1">
      <c r="A28" s="371" t="s">
        <v>155</v>
      </c>
      <c r="B28" s="372"/>
      <c r="C28" s="119"/>
      <c r="D28" s="120"/>
      <c r="E28" s="120"/>
      <c r="F28" s="120"/>
      <c r="G28" s="120"/>
      <c r="H28" s="120"/>
      <c r="I28" s="126"/>
      <c r="J28" s="127">
        <f t="shared" si="0"/>
        <v>0</v>
      </c>
      <c r="K28" s="97">
        <v>1911</v>
      </c>
      <c r="L28" s="102">
        <f t="shared" si="1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ht="17.100000000000001" customHeight="1">
      <c r="A29" s="371" t="s">
        <v>156</v>
      </c>
      <c r="B29" s="372"/>
      <c r="C29" s="119"/>
      <c r="D29" s="120"/>
      <c r="E29" s="120"/>
      <c r="F29" s="120"/>
      <c r="G29" s="120"/>
      <c r="H29" s="120"/>
      <c r="I29" s="126"/>
      <c r="J29" s="127">
        <f t="shared" si="0"/>
        <v>0</v>
      </c>
      <c r="K29" s="97">
        <v>26498</v>
      </c>
      <c r="L29" s="102">
        <f t="shared" si="1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ht="17.100000000000001" customHeight="1">
      <c r="A30" s="371" t="s">
        <v>157</v>
      </c>
      <c r="B30" s="372"/>
      <c r="C30" s="119"/>
      <c r="D30" s="120"/>
      <c r="E30" s="120"/>
      <c r="F30" s="120"/>
      <c r="G30" s="120"/>
      <c r="H30" s="120"/>
      <c r="I30" s="126"/>
      <c r="J30" s="127">
        <f t="shared" si="0"/>
        <v>0</v>
      </c>
      <c r="K30" s="97">
        <v>10244</v>
      </c>
      <c r="L30" s="102">
        <f t="shared" si="1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17.100000000000001" customHeight="1">
      <c r="A31" s="371" t="s">
        <v>158</v>
      </c>
      <c r="B31" s="372"/>
      <c r="C31" s="119"/>
      <c r="D31" s="120"/>
      <c r="E31" s="120"/>
      <c r="F31" s="120"/>
      <c r="G31" s="120"/>
      <c r="H31" s="120"/>
      <c r="I31" s="126"/>
      <c r="J31" s="127">
        <f t="shared" si="0"/>
        <v>0</v>
      </c>
      <c r="K31" s="97">
        <v>20400</v>
      </c>
      <c r="L31" s="102">
        <f t="shared" si="1"/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17.100000000000001" customHeight="1">
      <c r="A32" s="371" t="s">
        <v>159</v>
      </c>
      <c r="B32" s="372"/>
      <c r="C32" s="119"/>
      <c r="D32" s="120"/>
      <c r="E32" s="120"/>
      <c r="F32" s="120"/>
      <c r="G32" s="120"/>
      <c r="H32" s="120"/>
      <c r="I32" s="126"/>
      <c r="J32" s="127">
        <f t="shared" si="0"/>
        <v>0</v>
      </c>
      <c r="K32" s="97">
        <v>18434</v>
      </c>
      <c r="L32" s="102">
        <f t="shared" si="1"/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ht="17.100000000000001" customHeight="1">
      <c r="A33" s="371" t="s">
        <v>160</v>
      </c>
      <c r="B33" s="372"/>
      <c r="C33" s="119"/>
      <c r="D33" s="120"/>
      <c r="E33" s="120"/>
      <c r="F33" s="120"/>
      <c r="G33" s="120"/>
      <c r="H33" s="120"/>
      <c r="I33" s="126"/>
      <c r="J33" s="127">
        <f t="shared" si="0"/>
        <v>0</v>
      </c>
      <c r="K33" s="97">
        <v>8990</v>
      </c>
      <c r="L33" s="102">
        <f t="shared" si="1"/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s="18" customFormat="1" ht="18.899999999999999" customHeight="1">
      <c r="A34" s="371" t="s">
        <v>23</v>
      </c>
      <c r="B34" s="372"/>
      <c r="C34" s="119"/>
      <c r="D34" s="120"/>
      <c r="E34" s="120"/>
      <c r="F34" s="120"/>
      <c r="G34" s="120"/>
      <c r="H34" s="120"/>
      <c r="I34" s="126"/>
      <c r="J34" s="127">
        <f t="shared" si="0"/>
        <v>0</v>
      </c>
      <c r="K34" s="57"/>
      <c r="L34" s="55"/>
    </row>
    <row r="35" spans="1:251" s="18" customFormat="1" ht="18.899999999999999" customHeight="1">
      <c r="A35" s="371" t="s">
        <v>24</v>
      </c>
      <c r="B35" s="372"/>
      <c r="C35" s="119"/>
      <c r="D35" s="120"/>
      <c r="E35" s="120"/>
      <c r="F35" s="120"/>
      <c r="G35" s="120"/>
      <c r="H35" s="120"/>
      <c r="I35" s="126"/>
      <c r="J35" s="127">
        <f t="shared" si="0"/>
        <v>0</v>
      </c>
      <c r="K35" s="57"/>
      <c r="L35" s="55"/>
    </row>
    <row r="36" spans="1:251" s="18" customFormat="1" ht="18.899999999999999" customHeight="1">
      <c r="A36" s="387" t="s">
        <v>25</v>
      </c>
      <c r="B36" s="388"/>
      <c r="C36" s="119"/>
      <c r="D36" s="120"/>
      <c r="E36" s="120"/>
      <c r="F36" s="120"/>
      <c r="G36" s="120"/>
      <c r="H36" s="120"/>
      <c r="I36" s="126"/>
      <c r="J36" s="127">
        <f t="shared" si="0"/>
        <v>0</v>
      </c>
      <c r="K36" s="57"/>
      <c r="L36" s="55"/>
    </row>
    <row r="37" spans="1:251" s="18" customFormat="1" ht="18.899999999999999" customHeight="1" thickBot="1">
      <c r="A37" s="375" t="s">
        <v>26</v>
      </c>
      <c r="B37" s="376"/>
      <c r="C37" s="296"/>
      <c r="D37" s="297"/>
      <c r="E37" s="297"/>
      <c r="F37" s="297"/>
      <c r="G37" s="297"/>
      <c r="H37" s="297"/>
      <c r="I37" s="298"/>
      <c r="J37" s="153">
        <f t="shared" si="0"/>
        <v>0</v>
      </c>
      <c r="K37" s="58"/>
      <c r="L37" s="56"/>
    </row>
    <row r="38" spans="1:251" ht="17.100000000000001" customHeight="1" thickBot="1">
      <c r="A38" s="385" t="s">
        <v>161</v>
      </c>
      <c r="B38" s="386"/>
      <c r="C38" s="161">
        <f t="shared" ref="C38:J38" si="4">SUM(C6:C37)</f>
        <v>0</v>
      </c>
      <c r="D38" s="276">
        <f t="shared" si="4"/>
        <v>0</v>
      </c>
      <c r="E38" s="276">
        <f t="shared" si="4"/>
        <v>0</v>
      </c>
      <c r="F38" s="276">
        <f t="shared" si="4"/>
        <v>0</v>
      </c>
      <c r="G38" s="276">
        <f t="shared" si="4"/>
        <v>0</v>
      </c>
      <c r="H38" s="276">
        <f t="shared" si="4"/>
        <v>0</v>
      </c>
      <c r="I38" s="162">
        <f t="shared" si="4"/>
        <v>0</v>
      </c>
      <c r="J38" s="161">
        <f t="shared" si="4"/>
        <v>0</v>
      </c>
      <c r="K38" s="155">
        <f>SUM(K6:K33)</f>
        <v>303069</v>
      </c>
      <c r="L38" s="100">
        <f t="shared" si="1"/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ht="18.899999999999999" customHeight="1" thickTop="1" thickBot="1">
      <c r="A39" s="41" t="s">
        <v>21</v>
      </c>
      <c r="B39" s="41"/>
      <c r="C39" s="44" t="s">
        <v>65</v>
      </c>
      <c r="D39" s="41"/>
      <c r="E39" s="41"/>
      <c r="F39" s="41"/>
      <c r="G39" s="41"/>
      <c r="H39" s="41"/>
      <c r="I39" s="166" t="s">
        <v>540</v>
      </c>
      <c r="J39" s="167">
        <f>K38*TOTALS!B5</f>
        <v>1430485.68</v>
      </c>
      <c r="K39" s="74">
        <f>ROUNDUP(IF((J38-J39)&gt;0,0,(J38-J39)),0)</f>
        <v>-1430486</v>
      </c>
      <c r="L39" s="10" t="s">
        <v>541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ht="15.6" thickTop="1">
      <c r="A40" s="5"/>
      <c r="B40" s="5"/>
      <c r="C40" s="5"/>
      <c r="D40" s="5"/>
      <c r="E40" s="5"/>
      <c r="F40" s="5"/>
      <c r="G40" s="5"/>
      <c r="H40" s="5"/>
      <c r="I40" s="5"/>
      <c r="J40" s="28"/>
      <c r="K40" s="2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pans="1:25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spans="1:25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spans="1:25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pans="1:25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</row>
    <row r="85" spans="1:25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</row>
    <row r="86" spans="1:25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</row>
    <row r="87" spans="1:25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</row>
    <row r="88" spans="1:25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</row>
    <row r="89" spans="1:25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</row>
  </sheetData>
  <sheetProtection algorithmName="SHA-512" hashValue="5DlAhE8PXDWbX3MlK+fRuYa2mE2eR2uXVfA2RtJOdeAP29qWuTAiC1aUp68d8K5YUHf9PkGEQEk8bSuu0bpYSw==" saltValue="yx1adk4dJvKu2MztPAMoKQ==" spinCount="100000" sheet="1" objects="1" scenarios="1" formatCells="0" formatColumns="0" formatRows="0" insertColumns="0" insertRows="0" insertHyperlinks="0" deleteColumns="0" deleteRows="0"/>
  <mergeCells count="41">
    <mergeCell ref="A37:B37"/>
    <mergeCell ref="A38:B38"/>
    <mergeCell ref="A10:B10"/>
    <mergeCell ref="A15:B15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24:B24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11:B11"/>
    <mergeCell ref="A5:B5"/>
    <mergeCell ref="A6:B6"/>
    <mergeCell ref="A7:B7"/>
    <mergeCell ref="A8:B8"/>
    <mergeCell ref="A9:B9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78" orientation="landscape" r:id="rId1"/>
  <headerFooter alignWithMargins="0"/>
  <ignoredErrors>
    <ignoredError sqref="L38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38"/>
  <sheetViews>
    <sheetView showGridLines="0" showOutlineSymbols="0" zoomScaleNormal="100" workbookViewId="0">
      <selection activeCell="L4" sqref="L4"/>
    </sheetView>
  </sheetViews>
  <sheetFormatPr defaultColWidth="9.6328125" defaultRowHeight="15"/>
  <cols>
    <col min="1" max="1" width="5.6328125" style="5" customWidth="1"/>
    <col min="2" max="2" width="13.6328125" style="5" customWidth="1"/>
    <col min="3" max="9" width="10.6328125" style="5" customWidth="1"/>
    <col min="10" max="10" width="11.54296875" style="5" customWidth="1"/>
    <col min="11" max="11" width="12.1796875" style="5" customWidth="1"/>
    <col min="12" max="12" width="7.90625" style="5" customWidth="1"/>
    <col min="13" max="13" width="1.54296875" style="5" customWidth="1"/>
    <col min="14" max="252" width="9.6328125" style="5" customWidth="1"/>
    <col min="253" max="16384" width="9.6328125" style="30"/>
  </cols>
  <sheetData>
    <row r="1" spans="1:13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3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</row>
    <row r="3" spans="1:13" ht="17.100000000000001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3" ht="17.100000000000001" customHeight="1" thickTop="1" thickBot="1">
      <c r="A4" s="91" t="s">
        <v>22</v>
      </c>
      <c r="B4" s="59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6" t="s">
        <v>47</v>
      </c>
      <c r="K4" s="62" t="s">
        <v>604</v>
      </c>
      <c r="L4" s="63" t="s">
        <v>624</v>
      </c>
      <c r="M4" s="46"/>
    </row>
    <row r="5" spans="1:13" ht="18.899999999999999" customHeight="1" thickBot="1">
      <c r="A5" s="389" t="s">
        <v>526</v>
      </c>
      <c r="B5" s="390"/>
      <c r="C5" s="359"/>
      <c r="D5" s="355"/>
      <c r="E5" s="355"/>
      <c r="F5" s="355"/>
      <c r="G5" s="355"/>
      <c r="H5" s="355"/>
      <c r="I5" s="357"/>
      <c r="J5" s="176"/>
      <c r="K5" s="94">
        <f>TOTALS!K11</f>
        <v>29456</v>
      </c>
      <c r="L5" s="95"/>
      <c r="M5" s="46"/>
    </row>
    <row r="6" spans="1:13" ht="18.899999999999999" customHeight="1">
      <c r="A6" s="334" t="s">
        <v>162</v>
      </c>
      <c r="B6" s="391"/>
      <c r="C6" s="117"/>
      <c r="D6" s="118"/>
      <c r="E6" s="118"/>
      <c r="F6" s="118"/>
      <c r="G6" s="118"/>
      <c r="H6" s="118"/>
      <c r="I6" s="118"/>
      <c r="J6" s="174">
        <f t="shared" ref="J6:J29" si="0">SUM(C6:I6)</f>
        <v>0</v>
      </c>
      <c r="K6" s="51">
        <v>450</v>
      </c>
      <c r="L6" s="101">
        <f t="shared" ref="L6:L36" si="1">J6/K6</f>
        <v>0</v>
      </c>
      <c r="M6" s="46">
        <v>1</v>
      </c>
    </row>
    <row r="7" spans="1:13" ht="18.899999999999999" customHeight="1">
      <c r="A7" s="332" t="s">
        <v>163</v>
      </c>
      <c r="B7" s="366"/>
      <c r="C7" s="119"/>
      <c r="D7" s="120"/>
      <c r="E7" s="120"/>
      <c r="F7" s="120"/>
      <c r="G7" s="120"/>
      <c r="H7" s="120"/>
      <c r="I7" s="120"/>
      <c r="J7" s="175">
        <f t="shared" si="0"/>
        <v>0</v>
      </c>
      <c r="K7" s="97">
        <v>673</v>
      </c>
      <c r="L7" s="102">
        <f t="shared" si="1"/>
        <v>0</v>
      </c>
      <c r="M7" s="46">
        <v>1</v>
      </c>
    </row>
    <row r="8" spans="1:13" ht="18.899999999999999" customHeight="1">
      <c r="A8" s="332" t="s">
        <v>164</v>
      </c>
      <c r="B8" s="366"/>
      <c r="C8" s="119"/>
      <c r="D8" s="120"/>
      <c r="E8" s="120"/>
      <c r="F8" s="120"/>
      <c r="G8" s="120"/>
      <c r="H8" s="120"/>
      <c r="I8" s="120"/>
      <c r="J8" s="175">
        <f t="shared" si="0"/>
        <v>0</v>
      </c>
      <c r="K8" s="97">
        <v>509</v>
      </c>
      <c r="L8" s="102">
        <f t="shared" si="1"/>
        <v>0</v>
      </c>
      <c r="M8" s="46">
        <v>1</v>
      </c>
    </row>
    <row r="9" spans="1:13" ht="18.899999999999999" customHeight="1">
      <c r="A9" s="332" t="s">
        <v>165</v>
      </c>
      <c r="B9" s="366"/>
      <c r="C9" s="119"/>
      <c r="D9" s="120"/>
      <c r="E9" s="120"/>
      <c r="F9" s="120"/>
      <c r="G9" s="120"/>
      <c r="H9" s="120"/>
      <c r="I9" s="120"/>
      <c r="J9" s="175">
        <f t="shared" si="0"/>
        <v>0</v>
      </c>
      <c r="K9" s="97">
        <v>1328</v>
      </c>
      <c r="L9" s="102">
        <f t="shared" si="1"/>
        <v>0</v>
      </c>
      <c r="M9" s="46">
        <v>1</v>
      </c>
    </row>
    <row r="10" spans="1:13" ht="18.899999999999999" customHeight="1">
      <c r="A10" s="332" t="s">
        <v>166</v>
      </c>
      <c r="B10" s="366"/>
      <c r="C10" s="119"/>
      <c r="D10" s="120"/>
      <c r="E10" s="120"/>
      <c r="F10" s="120"/>
      <c r="G10" s="120"/>
      <c r="H10" s="120"/>
      <c r="I10" s="120"/>
      <c r="J10" s="175">
        <f t="shared" si="0"/>
        <v>0</v>
      </c>
      <c r="K10" s="97">
        <v>131</v>
      </c>
      <c r="L10" s="102">
        <f t="shared" si="1"/>
        <v>0</v>
      </c>
      <c r="M10" s="46">
        <v>1</v>
      </c>
    </row>
    <row r="11" spans="1:13" ht="18.899999999999999" customHeight="1">
      <c r="A11" s="332" t="s">
        <v>167</v>
      </c>
      <c r="B11" s="366"/>
      <c r="C11" s="119"/>
      <c r="D11" s="120"/>
      <c r="E11" s="120"/>
      <c r="F11" s="120"/>
      <c r="G11" s="120"/>
      <c r="H11" s="120"/>
      <c r="I11" s="120"/>
      <c r="J11" s="175">
        <f t="shared" si="0"/>
        <v>0</v>
      </c>
      <c r="K11" s="97">
        <v>304</v>
      </c>
      <c r="L11" s="102">
        <f t="shared" si="1"/>
        <v>0</v>
      </c>
      <c r="M11" s="46">
        <v>1</v>
      </c>
    </row>
    <row r="12" spans="1:13" ht="18.899999999999999" customHeight="1">
      <c r="A12" s="394" t="s">
        <v>555</v>
      </c>
      <c r="B12" s="395"/>
      <c r="C12" s="119"/>
      <c r="D12" s="120"/>
      <c r="E12" s="120"/>
      <c r="F12" s="120"/>
      <c r="G12" s="120"/>
      <c r="H12" s="120"/>
      <c r="I12" s="120"/>
      <c r="J12" s="121">
        <f t="shared" si="0"/>
        <v>0</v>
      </c>
      <c r="K12" s="97">
        <v>805</v>
      </c>
      <c r="L12" s="102">
        <f t="shared" ref="L12" si="2">J12/K12</f>
        <v>0</v>
      </c>
      <c r="M12" s="46"/>
    </row>
    <row r="13" spans="1:13" ht="18.899999999999999" customHeight="1">
      <c r="A13" s="332" t="s">
        <v>168</v>
      </c>
      <c r="B13" s="366"/>
      <c r="C13" s="119"/>
      <c r="D13" s="120"/>
      <c r="E13" s="120"/>
      <c r="F13" s="120"/>
      <c r="G13" s="120"/>
      <c r="H13" s="120"/>
      <c r="I13" s="120"/>
      <c r="J13" s="121">
        <f t="shared" si="0"/>
        <v>0</v>
      </c>
      <c r="K13" s="97">
        <v>641</v>
      </c>
      <c r="L13" s="102">
        <f t="shared" si="1"/>
        <v>0</v>
      </c>
      <c r="M13" s="46">
        <v>1</v>
      </c>
    </row>
    <row r="14" spans="1:13" ht="18.899999999999999" customHeight="1">
      <c r="A14" s="332" t="s">
        <v>169</v>
      </c>
      <c r="B14" s="366"/>
      <c r="C14" s="119"/>
      <c r="D14" s="120"/>
      <c r="E14" s="120"/>
      <c r="F14" s="120"/>
      <c r="G14" s="120"/>
      <c r="H14" s="120"/>
      <c r="I14" s="120"/>
      <c r="J14" s="121">
        <f t="shared" si="0"/>
        <v>0</v>
      </c>
      <c r="K14" s="97">
        <v>7592</v>
      </c>
      <c r="L14" s="102">
        <f t="shared" si="1"/>
        <v>0</v>
      </c>
      <c r="M14" s="46">
        <v>1</v>
      </c>
    </row>
    <row r="15" spans="1:13" ht="18.899999999999999" customHeight="1">
      <c r="A15" s="332" t="s">
        <v>170</v>
      </c>
      <c r="B15" s="366"/>
      <c r="C15" s="119"/>
      <c r="D15" s="120"/>
      <c r="E15" s="120"/>
      <c r="F15" s="120"/>
      <c r="G15" s="120"/>
      <c r="H15" s="120"/>
      <c r="I15" s="120"/>
      <c r="J15" s="121">
        <f t="shared" si="0"/>
        <v>0</v>
      </c>
      <c r="K15" s="97">
        <v>788</v>
      </c>
      <c r="L15" s="102">
        <f t="shared" si="1"/>
        <v>0</v>
      </c>
      <c r="M15" s="46">
        <v>1</v>
      </c>
    </row>
    <row r="16" spans="1:13" ht="18.899999999999999" customHeight="1">
      <c r="A16" s="332" t="s">
        <v>171</v>
      </c>
      <c r="B16" s="366"/>
      <c r="C16" s="119"/>
      <c r="D16" s="120"/>
      <c r="E16" s="120"/>
      <c r="F16" s="120"/>
      <c r="G16" s="120"/>
      <c r="H16" s="120"/>
      <c r="I16" s="120"/>
      <c r="J16" s="121">
        <f t="shared" si="0"/>
        <v>0</v>
      </c>
      <c r="K16" s="97">
        <v>4620</v>
      </c>
      <c r="L16" s="102">
        <f t="shared" si="1"/>
        <v>0</v>
      </c>
      <c r="M16" s="46">
        <v>1</v>
      </c>
    </row>
    <row r="17" spans="1:13" ht="18.899999999999999" customHeight="1">
      <c r="A17" s="332" t="s">
        <v>172</v>
      </c>
      <c r="B17" s="366"/>
      <c r="C17" s="119"/>
      <c r="D17" s="120"/>
      <c r="E17" s="120"/>
      <c r="F17" s="120"/>
      <c r="G17" s="120"/>
      <c r="H17" s="120"/>
      <c r="I17" s="120"/>
      <c r="J17" s="121">
        <f t="shared" si="0"/>
        <v>0</v>
      </c>
      <c r="K17" s="97">
        <v>960</v>
      </c>
      <c r="L17" s="102">
        <f t="shared" si="1"/>
        <v>0</v>
      </c>
      <c r="M17" s="46">
        <v>1</v>
      </c>
    </row>
    <row r="18" spans="1:13" ht="18.899999999999999" customHeight="1">
      <c r="A18" s="112" t="s">
        <v>173</v>
      </c>
      <c r="B18" s="177"/>
      <c r="C18" s="119"/>
      <c r="D18" s="120"/>
      <c r="E18" s="120"/>
      <c r="F18" s="120"/>
      <c r="G18" s="120"/>
      <c r="H18" s="120"/>
      <c r="I18" s="120"/>
      <c r="J18" s="121">
        <f t="shared" si="0"/>
        <v>0</v>
      </c>
      <c r="K18" s="97">
        <v>1458</v>
      </c>
      <c r="L18" s="102">
        <f t="shared" si="1"/>
        <v>0</v>
      </c>
      <c r="M18" s="46">
        <v>1</v>
      </c>
    </row>
    <row r="19" spans="1:13" ht="18.899999999999999" customHeight="1">
      <c r="A19" s="332" t="s">
        <v>174</v>
      </c>
      <c r="B19" s="366"/>
      <c r="C19" s="119"/>
      <c r="D19" s="120"/>
      <c r="E19" s="120"/>
      <c r="F19" s="120"/>
      <c r="G19" s="120"/>
      <c r="H19" s="120"/>
      <c r="I19" s="120"/>
      <c r="J19" s="121">
        <f t="shared" si="0"/>
        <v>0</v>
      </c>
      <c r="K19" s="97">
        <v>721</v>
      </c>
      <c r="L19" s="102">
        <f t="shared" si="1"/>
        <v>0</v>
      </c>
      <c r="M19" s="46">
        <v>1</v>
      </c>
    </row>
    <row r="20" spans="1:13" ht="18.899999999999999" customHeight="1">
      <c r="A20" s="332" t="s">
        <v>556</v>
      </c>
      <c r="B20" s="366"/>
      <c r="C20" s="119"/>
      <c r="D20" s="120"/>
      <c r="E20" s="120"/>
      <c r="F20" s="120"/>
      <c r="G20" s="120"/>
      <c r="H20" s="120"/>
      <c r="I20" s="120"/>
      <c r="J20" s="121">
        <f t="shared" si="0"/>
        <v>0</v>
      </c>
      <c r="K20" s="97">
        <v>41</v>
      </c>
      <c r="L20" s="102">
        <f t="shared" si="1"/>
        <v>0</v>
      </c>
      <c r="M20" s="46">
        <v>1</v>
      </c>
    </row>
    <row r="21" spans="1:13" ht="18.899999999999999" customHeight="1">
      <c r="A21" s="332" t="s">
        <v>175</v>
      </c>
      <c r="B21" s="366"/>
      <c r="C21" s="119"/>
      <c r="D21" s="120"/>
      <c r="E21" s="120"/>
      <c r="F21" s="120"/>
      <c r="G21" s="120"/>
      <c r="H21" s="120"/>
      <c r="I21" s="120"/>
      <c r="J21" s="121">
        <f t="shared" si="0"/>
        <v>0</v>
      </c>
      <c r="K21" s="97">
        <v>898</v>
      </c>
      <c r="L21" s="102">
        <f t="shared" si="1"/>
        <v>0</v>
      </c>
      <c r="M21" s="46">
        <v>1</v>
      </c>
    </row>
    <row r="22" spans="1:13" ht="18.899999999999999" customHeight="1">
      <c r="A22" s="332" t="s">
        <v>176</v>
      </c>
      <c r="B22" s="366"/>
      <c r="C22" s="119"/>
      <c r="D22" s="120"/>
      <c r="E22" s="120"/>
      <c r="F22" s="120"/>
      <c r="G22" s="120"/>
      <c r="H22" s="120"/>
      <c r="I22" s="120"/>
      <c r="J22" s="121">
        <f t="shared" si="0"/>
        <v>0</v>
      </c>
      <c r="K22" s="97">
        <v>1222</v>
      </c>
      <c r="L22" s="102">
        <f t="shared" si="1"/>
        <v>0</v>
      </c>
      <c r="M22" s="46">
        <v>1</v>
      </c>
    </row>
    <row r="23" spans="1:13" ht="18.899999999999999" customHeight="1">
      <c r="A23" s="332" t="s">
        <v>177</v>
      </c>
      <c r="B23" s="366"/>
      <c r="C23" s="119"/>
      <c r="D23" s="120"/>
      <c r="E23" s="120"/>
      <c r="F23" s="120"/>
      <c r="G23" s="120"/>
      <c r="H23" s="120"/>
      <c r="I23" s="120"/>
      <c r="J23" s="121">
        <f t="shared" si="0"/>
        <v>0</v>
      </c>
      <c r="K23" s="97">
        <v>184</v>
      </c>
      <c r="L23" s="102">
        <f t="shared" si="1"/>
        <v>0</v>
      </c>
      <c r="M23" s="46">
        <v>1</v>
      </c>
    </row>
    <row r="24" spans="1:13" ht="18.899999999999999" customHeight="1">
      <c r="A24" s="332" t="s">
        <v>178</v>
      </c>
      <c r="B24" s="366"/>
      <c r="C24" s="119"/>
      <c r="D24" s="120"/>
      <c r="E24" s="120"/>
      <c r="F24" s="120"/>
      <c r="G24" s="120"/>
      <c r="H24" s="120"/>
      <c r="I24" s="120"/>
      <c r="J24" s="121">
        <f t="shared" si="0"/>
        <v>0</v>
      </c>
      <c r="K24" s="97">
        <v>128</v>
      </c>
      <c r="L24" s="102">
        <f t="shared" si="1"/>
        <v>0</v>
      </c>
      <c r="M24" s="46">
        <v>1</v>
      </c>
    </row>
    <row r="25" spans="1:13" ht="18.899999999999999" customHeight="1">
      <c r="A25" s="332" t="s">
        <v>557</v>
      </c>
      <c r="B25" s="366"/>
      <c r="C25" s="119"/>
      <c r="D25" s="120"/>
      <c r="E25" s="120"/>
      <c r="F25" s="120"/>
      <c r="G25" s="120"/>
      <c r="H25" s="120"/>
      <c r="I25" s="120"/>
      <c r="J25" s="121">
        <f t="shared" si="0"/>
        <v>0</v>
      </c>
      <c r="K25" s="97">
        <v>60</v>
      </c>
      <c r="L25" s="102">
        <f t="shared" ref="L25" si="3">J25/K25</f>
        <v>0</v>
      </c>
      <c r="M25" s="46"/>
    </row>
    <row r="26" spans="1:13" ht="18.899999999999999" customHeight="1">
      <c r="A26" s="332" t="s">
        <v>179</v>
      </c>
      <c r="B26" s="366"/>
      <c r="C26" s="119"/>
      <c r="D26" s="120"/>
      <c r="E26" s="120"/>
      <c r="F26" s="120"/>
      <c r="G26" s="120"/>
      <c r="H26" s="120"/>
      <c r="I26" s="120"/>
      <c r="J26" s="175">
        <f t="shared" si="0"/>
        <v>0</v>
      </c>
      <c r="K26" s="97">
        <v>1122</v>
      </c>
      <c r="L26" s="102">
        <f t="shared" si="1"/>
        <v>0</v>
      </c>
      <c r="M26" s="46">
        <v>1</v>
      </c>
    </row>
    <row r="27" spans="1:13" ht="18.899999999999999" customHeight="1">
      <c r="A27" s="332" t="s">
        <v>180</v>
      </c>
      <c r="B27" s="366"/>
      <c r="C27" s="119"/>
      <c r="D27" s="120"/>
      <c r="E27" s="120"/>
      <c r="F27" s="120"/>
      <c r="G27" s="120"/>
      <c r="H27" s="120"/>
      <c r="I27" s="120"/>
      <c r="J27" s="175">
        <f t="shared" si="0"/>
        <v>0</v>
      </c>
      <c r="K27" s="97">
        <v>527</v>
      </c>
      <c r="L27" s="102">
        <f t="shared" si="1"/>
        <v>0</v>
      </c>
      <c r="M27" s="46">
        <v>1</v>
      </c>
    </row>
    <row r="28" spans="1:13" ht="18.899999999999999" customHeight="1">
      <c r="A28" s="332" t="s">
        <v>181</v>
      </c>
      <c r="B28" s="366"/>
      <c r="C28" s="119"/>
      <c r="D28" s="120"/>
      <c r="E28" s="120"/>
      <c r="F28" s="120"/>
      <c r="G28" s="120"/>
      <c r="H28" s="120"/>
      <c r="I28" s="120"/>
      <c r="J28" s="175">
        <f t="shared" si="0"/>
        <v>0</v>
      </c>
      <c r="K28" s="97">
        <v>376</v>
      </c>
      <c r="L28" s="102">
        <f t="shared" si="1"/>
        <v>0</v>
      </c>
      <c r="M28" s="46">
        <v>1</v>
      </c>
    </row>
    <row r="29" spans="1:13" ht="18.899999999999999" customHeight="1">
      <c r="A29" s="367" t="s">
        <v>558</v>
      </c>
      <c r="B29" s="368"/>
      <c r="C29" s="119"/>
      <c r="D29" s="120"/>
      <c r="E29" s="120"/>
      <c r="F29" s="120"/>
      <c r="G29" s="120"/>
      <c r="H29" s="120"/>
      <c r="I29" s="120"/>
      <c r="J29" s="175">
        <f t="shared" si="0"/>
        <v>0</v>
      </c>
      <c r="K29" s="97">
        <v>1</v>
      </c>
      <c r="L29" s="102">
        <f t="shared" si="1"/>
        <v>0</v>
      </c>
      <c r="M29" s="46">
        <v>1</v>
      </c>
    </row>
    <row r="30" spans="1:13" ht="18.899999999999999" customHeight="1">
      <c r="A30" s="332" t="s">
        <v>182</v>
      </c>
      <c r="B30" s="366"/>
      <c r="C30" s="119"/>
      <c r="D30" s="120"/>
      <c r="E30" s="120"/>
      <c r="F30" s="120"/>
      <c r="G30" s="120"/>
      <c r="H30" s="120"/>
      <c r="I30" s="120"/>
      <c r="J30" s="175">
        <f t="shared" ref="J30:J35" si="4">SUM(C30:I30)</f>
        <v>0</v>
      </c>
      <c r="K30" s="97">
        <v>3835</v>
      </c>
      <c r="L30" s="102">
        <f t="shared" si="1"/>
        <v>0</v>
      </c>
      <c r="M30" s="46"/>
    </row>
    <row r="31" spans="1:13" ht="18.899999999999999" customHeight="1">
      <c r="A31" s="332" t="s">
        <v>559</v>
      </c>
      <c r="B31" s="366"/>
      <c r="C31" s="119"/>
      <c r="D31" s="120"/>
      <c r="E31" s="120"/>
      <c r="F31" s="120"/>
      <c r="G31" s="120"/>
      <c r="H31" s="120"/>
      <c r="I31" s="120"/>
      <c r="J31" s="175">
        <f t="shared" si="4"/>
        <v>0</v>
      </c>
      <c r="K31" s="97">
        <v>82</v>
      </c>
      <c r="L31" s="102">
        <f t="shared" ref="L31" si="5">J31/K31</f>
        <v>0</v>
      </c>
      <c r="M31" s="46"/>
    </row>
    <row r="32" spans="1:13" s="18" customFormat="1" ht="18.899999999999999" customHeight="1">
      <c r="A32" s="332" t="s">
        <v>23</v>
      </c>
      <c r="B32" s="366"/>
      <c r="C32" s="119"/>
      <c r="D32" s="120"/>
      <c r="E32" s="120"/>
      <c r="F32" s="120"/>
      <c r="G32" s="120"/>
      <c r="H32" s="120"/>
      <c r="I32" s="120"/>
      <c r="J32" s="121">
        <f t="shared" si="4"/>
        <v>0</v>
      </c>
      <c r="K32" s="57"/>
      <c r="L32" s="55"/>
    </row>
    <row r="33" spans="1:13" s="18" customFormat="1" ht="18.899999999999999" customHeight="1">
      <c r="A33" s="332" t="s">
        <v>24</v>
      </c>
      <c r="B33" s="366"/>
      <c r="C33" s="119"/>
      <c r="D33" s="120"/>
      <c r="E33" s="120"/>
      <c r="F33" s="120"/>
      <c r="G33" s="120"/>
      <c r="H33" s="120"/>
      <c r="I33" s="120"/>
      <c r="J33" s="121">
        <f t="shared" si="4"/>
        <v>0</v>
      </c>
      <c r="K33" s="57"/>
      <c r="L33" s="55"/>
    </row>
    <row r="34" spans="1:13" s="18" customFormat="1" ht="18.899999999999999" customHeight="1">
      <c r="A34" s="332" t="s">
        <v>25</v>
      </c>
      <c r="B34" s="366"/>
      <c r="C34" s="119"/>
      <c r="D34" s="120"/>
      <c r="E34" s="120"/>
      <c r="F34" s="120"/>
      <c r="G34" s="120"/>
      <c r="H34" s="120"/>
      <c r="I34" s="120"/>
      <c r="J34" s="121">
        <f t="shared" si="4"/>
        <v>0</v>
      </c>
      <c r="K34" s="57"/>
      <c r="L34" s="55"/>
    </row>
    <row r="35" spans="1:13" s="18" customFormat="1" ht="18.899999999999999" customHeight="1" thickBot="1">
      <c r="A35" s="369" t="s">
        <v>26</v>
      </c>
      <c r="B35" s="370"/>
      <c r="C35" s="296"/>
      <c r="D35" s="297"/>
      <c r="E35" s="297"/>
      <c r="F35" s="297"/>
      <c r="G35" s="297"/>
      <c r="H35" s="297"/>
      <c r="I35" s="297"/>
      <c r="J35" s="172">
        <f t="shared" si="4"/>
        <v>0</v>
      </c>
      <c r="K35" s="58"/>
      <c r="L35" s="56"/>
    </row>
    <row r="36" spans="1:13" ht="17.100000000000001" customHeight="1" thickBot="1">
      <c r="A36" s="392" t="s">
        <v>161</v>
      </c>
      <c r="B36" s="393"/>
      <c r="C36" s="161">
        <f t="shared" ref="C36:J36" si="6">SUM(C6:C35)</f>
        <v>0</v>
      </c>
      <c r="D36" s="276">
        <f t="shared" si="6"/>
        <v>0</v>
      </c>
      <c r="E36" s="276">
        <f t="shared" si="6"/>
        <v>0</v>
      </c>
      <c r="F36" s="276">
        <f t="shared" si="6"/>
        <v>0</v>
      </c>
      <c r="G36" s="276">
        <f t="shared" si="6"/>
        <v>0</v>
      </c>
      <c r="H36" s="276">
        <f t="shared" si="6"/>
        <v>0</v>
      </c>
      <c r="I36" s="162">
        <f t="shared" si="6"/>
        <v>0</v>
      </c>
      <c r="J36" s="184">
        <f t="shared" si="6"/>
        <v>0</v>
      </c>
      <c r="K36" s="54">
        <f>SUM(K6:K31)</f>
        <v>29456</v>
      </c>
      <c r="L36" s="100">
        <f t="shared" si="1"/>
        <v>0</v>
      </c>
      <c r="M36" s="46">
        <f>SUM(M6:M29)</f>
        <v>22</v>
      </c>
    </row>
    <row r="37" spans="1:13" ht="18.899999999999999" customHeight="1" thickTop="1" thickBot="1">
      <c r="A37" s="21" t="s">
        <v>21</v>
      </c>
      <c r="B37" s="21"/>
      <c r="C37" s="31" t="s">
        <v>65</v>
      </c>
      <c r="D37" s="21"/>
      <c r="E37" s="21"/>
      <c r="F37" s="21"/>
      <c r="G37" s="21"/>
      <c r="H37" s="21"/>
      <c r="I37" s="96" t="s">
        <v>540</v>
      </c>
      <c r="J37" s="74">
        <f>K36*TOTALS!B5</f>
        <v>139032.32000000001</v>
      </c>
      <c r="K37" s="74">
        <f>ROUNDUP(IF((J36-J37)&gt;0,0,(J36-J37)),0)</f>
        <v>-139033</v>
      </c>
      <c r="L37" s="32" t="s">
        <v>541</v>
      </c>
    </row>
    <row r="38" spans="1:13" ht="15.6" thickTop="1">
      <c r="J38" s="28"/>
      <c r="K38" s="28"/>
    </row>
  </sheetData>
  <sheetProtection algorithmName="SHA-512" hashValue="8FmS5v9tVyIsgrpMvMt682A5VdcIXHFtV95PP0xKhd/nrdDdChdfpbfXEororYs06mMIS3b16TH8oA3NjiOzqg==" saltValue="ORH9iCslIX3RTP8zXq9aeA==" spinCount="100000" sheet="1" objects="1" scenarios="1" formatCells="0" formatColumns="0" formatRows="0" insertColumns="0" insertRows="0" insertHyperlinks="0" deleteColumns="0" deleteRows="0"/>
  <mergeCells count="38">
    <mergeCell ref="A34:B34"/>
    <mergeCell ref="A35:B35"/>
    <mergeCell ref="A36:B36"/>
    <mergeCell ref="A10:B10"/>
    <mergeCell ref="A12:B12"/>
    <mergeCell ref="A25:B25"/>
    <mergeCell ref="A30:B30"/>
    <mergeCell ref="A31:B31"/>
    <mergeCell ref="A26:B26"/>
    <mergeCell ref="A27:B27"/>
    <mergeCell ref="A28:B28"/>
    <mergeCell ref="A29:B29"/>
    <mergeCell ref="A32:B32"/>
    <mergeCell ref="A33:B33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1:B11"/>
    <mergeCell ref="A5:B5"/>
    <mergeCell ref="A6:B6"/>
    <mergeCell ref="A7:B7"/>
    <mergeCell ref="A8:B8"/>
    <mergeCell ref="A9:B9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77" orientation="landscape" r:id="rId1"/>
  <headerFooter alignWithMargins="0"/>
  <ignoredErrors>
    <ignoredError sqref="L2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107"/>
  <sheetViews>
    <sheetView showOutlineSymbols="0" topLeftCell="A46" zoomScaleNormal="100" workbookViewId="0">
      <selection activeCell="O29" sqref="O29"/>
    </sheetView>
  </sheetViews>
  <sheetFormatPr defaultColWidth="9.6328125" defaultRowHeight="15"/>
  <cols>
    <col min="1" max="1" width="5.6328125" style="30" customWidth="1"/>
    <col min="2" max="2" width="13.6328125" style="30" customWidth="1"/>
    <col min="3" max="9" width="10.6328125" style="30" customWidth="1"/>
    <col min="10" max="10" width="12.1796875" style="30" customWidth="1"/>
    <col min="11" max="11" width="12.90625" style="30" customWidth="1"/>
    <col min="12" max="12" width="8.6328125" style="30" customWidth="1"/>
    <col min="13" max="13" width="1.08984375" style="30" customWidth="1"/>
    <col min="14" max="16384" width="9.6328125" style="30"/>
  </cols>
  <sheetData>
    <row r="1" spans="1:251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.899999999999999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8.899999999999999" customHeight="1" thickTop="1" thickBot="1">
      <c r="A4" s="91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0" t="s">
        <v>47</v>
      </c>
      <c r="K4" s="62" t="s">
        <v>604</v>
      </c>
      <c r="L4" s="63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.899999999999999" customHeight="1" thickBot="1">
      <c r="A5" s="389" t="s">
        <v>183</v>
      </c>
      <c r="B5" s="390"/>
      <c r="C5" s="359"/>
      <c r="D5" s="355"/>
      <c r="E5" s="355"/>
      <c r="F5" s="355"/>
      <c r="G5" s="355"/>
      <c r="H5" s="355"/>
      <c r="I5" s="357"/>
      <c r="J5" s="89"/>
      <c r="K5" s="94">
        <f>TOTALS!K12</f>
        <v>55478</v>
      </c>
      <c r="L5" s="9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.899999999999999" customHeight="1">
      <c r="A6" s="334" t="s">
        <v>184</v>
      </c>
      <c r="B6" s="391"/>
      <c r="C6" s="117"/>
      <c r="D6" s="118"/>
      <c r="E6" s="118"/>
      <c r="F6" s="118"/>
      <c r="G6" s="118"/>
      <c r="H6" s="118"/>
      <c r="I6" s="124"/>
      <c r="J6" s="125">
        <f t="shared" ref="J6:J33" si="0">SUM(C6:I6)</f>
        <v>0</v>
      </c>
      <c r="K6" s="51">
        <v>248</v>
      </c>
      <c r="L6" s="101">
        <f t="shared" ref="L6:L33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8.899999999999999" customHeight="1">
      <c r="A7" s="332" t="s">
        <v>185</v>
      </c>
      <c r="B7" s="366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93</v>
      </c>
      <c r="L7" s="10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8.899999999999999" customHeight="1">
      <c r="A8" s="332" t="s">
        <v>186</v>
      </c>
      <c r="B8" s="366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5089</v>
      </c>
      <c r="L8" s="10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8.899999999999999" customHeight="1">
      <c r="A9" s="332" t="s">
        <v>187</v>
      </c>
      <c r="B9" s="366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2792</v>
      </c>
      <c r="L9" s="10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8.899999999999999" customHeight="1">
      <c r="A10" s="332" t="s">
        <v>188</v>
      </c>
      <c r="B10" s="366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827</v>
      </c>
      <c r="L10" s="10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8.899999999999999" customHeight="1">
      <c r="A11" s="332" t="s">
        <v>189</v>
      </c>
      <c r="B11" s="366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935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8.899999999999999" customHeight="1">
      <c r="A12" s="332" t="s">
        <v>190</v>
      </c>
      <c r="B12" s="366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4944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8.899999999999999" customHeight="1">
      <c r="A13" s="332" t="s">
        <v>191</v>
      </c>
      <c r="B13" s="366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1320</v>
      </c>
      <c r="L13" s="10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8.899999999999999" customHeight="1">
      <c r="A14" s="332" t="s">
        <v>560</v>
      </c>
      <c r="B14" s="366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132</v>
      </c>
      <c r="L14" s="102">
        <f t="shared" ref="L14" si="2">J14/K14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8.899999999999999" customHeight="1">
      <c r="A15" s="332" t="s">
        <v>561</v>
      </c>
      <c r="B15" s="366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160</v>
      </c>
      <c r="L15" s="10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8.899999999999999" customHeight="1">
      <c r="A16" s="332" t="s">
        <v>192</v>
      </c>
      <c r="B16" s="366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1648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8.899999999999999" customHeight="1">
      <c r="A17" s="332" t="s">
        <v>193</v>
      </c>
      <c r="B17" s="366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2194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8.899999999999999" customHeight="1">
      <c r="A18" s="332" t="s">
        <v>194</v>
      </c>
      <c r="B18" s="366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424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8.899999999999999" customHeight="1">
      <c r="A19" s="332" t="s">
        <v>562</v>
      </c>
      <c r="B19" s="366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85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8.899999999999999" customHeight="1">
      <c r="A20" s="332" t="s">
        <v>195</v>
      </c>
      <c r="B20" s="366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8399</v>
      </c>
      <c r="L20" s="102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8.899999999999999" customHeight="1">
      <c r="A21" s="332" t="s">
        <v>196</v>
      </c>
      <c r="B21" s="366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1567</v>
      </c>
      <c r="L21" s="102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8.899999999999999" customHeight="1">
      <c r="A22" s="332" t="s">
        <v>197</v>
      </c>
      <c r="B22" s="366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29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8.899999999999999" customHeight="1">
      <c r="A23" s="332" t="s">
        <v>198</v>
      </c>
      <c r="B23" s="366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1703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8.899999999999999" customHeight="1">
      <c r="A24" s="332" t="s">
        <v>199</v>
      </c>
      <c r="B24" s="366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61</v>
      </c>
      <c r="L24" s="102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8.899999999999999" customHeight="1">
      <c r="A25" s="332" t="s">
        <v>200</v>
      </c>
      <c r="B25" s="366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2466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18.899999999999999" customHeight="1">
      <c r="A26" s="332" t="s">
        <v>201</v>
      </c>
      <c r="B26" s="366"/>
      <c r="C26" s="119"/>
      <c r="D26" s="120"/>
      <c r="E26" s="120"/>
      <c r="F26" s="120"/>
      <c r="G26" s="120"/>
      <c r="H26" s="120"/>
      <c r="I26" s="126"/>
      <c r="J26" s="127">
        <f t="shared" si="0"/>
        <v>0</v>
      </c>
      <c r="K26" s="97">
        <v>1720</v>
      </c>
      <c r="L26" s="102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18.899999999999999" customHeight="1">
      <c r="A27" s="332" t="s">
        <v>202</v>
      </c>
      <c r="B27" s="366"/>
      <c r="C27" s="119"/>
      <c r="D27" s="120"/>
      <c r="E27" s="120"/>
      <c r="F27" s="120"/>
      <c r="G27" s="120"/>
      <c r="H27" s="120"/>
      <c r="I27" s="126"/>
      <c r="J27" s="127">
        <f t="shared" si="0"/>
        <v>0</v>
      </c>
      <c r="K27" s="97">
        <v>472</v>
      </c>
      <c r="L27" s="102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18.899999999999999" customHeight="1">
      <c r="A28" s="332" t="s">
        <v>563</v>
      </c>
      <c r="B28" s="366"/>
      <c r="C28" s="301"/>
      <c r="D28" s="302"/>
      <c r="E28" s="302"/>
      <c r="F28" s="302"/>
      <c r="G28" s="302"/>
      <c r="H28" s="302"/>
      <c r="I28" s="303"/>
      <c r="J28" s="304">
        <f t="shared" si="0"/>
        <v>0</v>
      </c>
      <c r="K28" s="181">
        <v>0</v>
      </c>
      <c r="L28" s="182" t="e">
        <f t="shared" si="1"/>
        <v>#DIV/0!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ht="18.899999999999999" customHeight="1">
      <c r="A29" s="332" t="s">
        <v>203</v>
      </c>
      <c r="B29" s="366"/>
      <c r="C29" s="119"/>
      <c r="D29" s="120"/>
      <c r="E29" s="120"/>
      <c r="F29" s="120"/>
      <c r="G29" s="120"/>
      <c r="H29" s="120"/>
      <c r="I29" s="126"/>
      <c r="J29" s="127">
        <f t="shared" si="0"/>
        <v>0</v>
      </c>
      <c r="K29" s="97">
        <v>2146</v>
      </c>
      <c r="L29" s="102">
        <f t="shared" si="1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ht="18.899999999999999" customHeight="1">
      <c r="A30" s="398" t="s">
        <v>564</v>
      </c>
      <c r="B30" s="399"/>
      <c r="C30" s="119"/>
      <c r="D30" s="120"/>
      <c r="E30" s="120"/>
      <c r="F30" s="120"/>
      <c r="G30" s="120"/>
      <c r="H30" s="120"/>
      <c r="I30" s="126"/>
      <c r="J30" s="127">
        <f t="shared" si="0"/>
        <v>0</v>
      </c>
      <c r="K30" s="97">
        <v>2</v>
      </c>
      <c r="L30" s="102">
        <f t="shared" si="1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18.899999999999999" customHeight="1">
      <c r="A31" s="332" t="s">
        <v>204</v>
      </c>
      <c r="B31" s="366"/>
      <c r="C31" s="119"/>
      <c r="D31" s="120"/>
      <c r="E31" s="120"/>
      <c r="F31" s="120"/>
      <c r="G31" s="120"/>
      <c r="H31" s="120"/>
      <c r="I31" s="126"/>
      <c r="J31" s="127">
        <f t="shared" si="0"/>
        <v>0</v>
      </c>
      <c r="K31" s="97">
        <v>2221</v>
      </c>
      <c r="L31" s="102">
        <f t="shared" si="1"/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18.899999999999999" customHeight="1">
      <c r="A32" s="332" t="s">
        <v>205</v>
      </c>
      <c r="B32" s="366"/>
      <c r="C32" s="119"/>
      <c r="D32" s="120"/>
      <c r="E32" s="120"/>
      <c r="F32" s="120"/>
      <c r="G32" s="120"/>
      <c r="H32" s="120"/>
      <c r="I32" s="126"/>
      <c r="J32" s="127">
        <f t="shared" si="0"/>
        <v>0</v>
      </c>
      <c r="K32" s="97">
        <v>65</v>
      </c>
      <c r="L32" s="102">
        <f t="shared" si="1"/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ht="18.899999999999999" customHeight="1" thickBot="1">
      <c r="A33" s="396" t="s">
        <v>206</v>
      </c>
      <c r="B33" s="397"/>
      <c r="C33" s="122"/>
      <c r="D33" s="123"/>
      <c r="E33" s="123"/>
      <c r="F33" s="123"/>
      <c r="G33" s="123"/>
      <c r="H33" s="123"/>
      <c r="I33" s="128"/>
      <c r="J33" s="129">
        <f t="shared" si="0"/>
        <v>0</v>
      </c>
      <c r="K33" s="98">
        <v>673</v>
      </c>
      <c r="L33" s="187">
        <f t="shared" si="1"/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ht="15.6" thickTop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ht="17.399999999999999">
      <c r="A35" s="25" t="s">
        <v>0</v>
      </c>
      <c r="B35" s="25"/>
      <c r="C35" s="27"/>
      <c r="D35" s="29"/>
      <c r="E35" s="27"/>
      <c r="F35" s="27"/>
      <c r="G35" s="27"/>
      <c r="H35" s="27"/>
      <c r="I35" s="27"/>
      <c r="J35" s="27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 ht="15.9" customHeight="1" thickBot="1">
      <c r="A36" s="6" t="str">
        <f>A5</f>
        <v xml:space="preserve">  Hancock  County</v>
      </c>
      <c r="B36" s="6"/>
      <c r="C36" s="6"/>
      <c r="D36" s="6"/>
      <c r="E36" s="6"/>
      <c r="F36" s="6"/>
      <c r="G36" s="6"/>
      <c r="H36" s="6"/>
      <c r="I36" s="6" t="s">
        <v>220</v>
      </c>
      <c r="J36" s="6"/>
      <c r="K36" s="7"/>
      <c r="L36" s="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 ht="18.899999999999999" customHeight="1" thickTop="1" thickBot="1">
      <c r="A37" s="50" t="s">
        <v>1</v>
      </c>
      <c r="B37" s="49">
        <f ca="1">NOW()</f>
        <v>45572.66671759259</v>
      </c>
      <c r="C37" s="8" t="s">
        <v>27</v>
      </c>
      <c r="D37" s="9"/>
      <c r="E37" s="9"/>
      <c r="F37" s="9"/>
      <c r="G37" s="9"/>
      <c r="H37" s="9"/>
      <c r="I37" s="9"/>
      <c r="J37" s="9"/>
      <c r="K37" s="10"/>
      <c r="L37" s="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 ht="18.899999999999999" customHeight="1" thickTop="1" thickBot="1">
      <c r="A38" s="19" t="s">
        <v>2</v>
      </c>
      <c r="B38" s="11"/>
      <c r="C38" s="65" t="s">
        <v>28</v>
      </c>
      <c r="D38" s="66" t="s">
        <v>31</v>
      </c>
      <c r="E38" s="66" t="s">
        <v>34</v>
      </c>
      <c r="F38" s="66" t="s">
        <v>37</v>
      </c>
      <c r="G38" s="66" t="s">
        <v>40</v>
      </c>
      <c r="H38" s="66" t="s">
        <v>43</v>
      </c>
      <c r="I38" s="66" t="s">
        <v>46</v>
      </c>
      <c r="J38" s="66" t="s">
        <v>47</v>
      </c>
      <c r="K38" s="62" t="s">
        <v>604</v>
      </c>
      <c r="L38" s="63" t="s">
        <v>624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ht="18.899999999999999" customHeight="1">
      <c r="A39" s="377" t="s">
        <v>207</v>
      </c>
      <c r="B39" s="378"/>
      <c r="C39" s="117"/>
      <c r="D39" s="118"/>
      <c r="E39" s="118"/>
      <c r="F39" s="118"/>
      <c r="G39" s="118"/>
      <c r="H39" s="118"/>
      <c r="I39" s="124"/>
      <c r="J39" s="125">
        <f t="shared" ref="J39:J51" si="3">SUM(C39:I39)</f>
        <v>0</v>
      </c>
      <c r="K39" s="51">
        <v>1136</v>
      </c>
      <c r="L39" s="101">
        <f t="shared" ref="L39:L56" si="4">J39/K39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ht="18.899999999999999" customHeight="1">
      <c r="A40" s="371" t="s">
        <v>208</v>
      </c>
      <c r="B40" s="372"/>
      <c r="C40" s="119"/>
      <c r="D40" s="120"/>
      <c r="E40" s="120"/>
      <c r="F40" s="120"/>
      <c r="G40" s="120"/>
      <c r="H40" s="120"/>
      <c r="I40" s="126"/>
      <c r="J40" s="127">
        <f t="shared" si="3"/>
        <v>0</v>
      </c>
      <c r="K40" s="97">
        <v>1202</v>
      </c>
      <c r="L40" s="102">
        <f t="shared" si="4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 ht="18.899999999999999" customHeight="1">
      <c r="A41" s="371" t="s">
        <v>209</v>
      </c>
      <c r="B41" s="372"/>
      <c r="C41" s="119"/>
      <c r="D41" s="120"/>
      <c r="E41" s="120"/>
      <c r="F41" s="120"/>
      <c r="G41" s="120"/>
      <c r="H41" s="120"/>
      <c r="I41" s="126"/>
      <c r="J41" s="127">
        <f t="shared" si="3"/>
        <v>0</v>
      </c>
      <c r="K41" s="97">
        <v>279</v>
      </c>
      <c r="L41" s="102">
        <f t="shared" si="4"/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 ht="18.899999999999999" customHeight="1">
      <c r="A42" s="371" t="s">
        <v>210</v>
      </c>
      <c r="B42" s="372"/>
      <c r="C42" s="119"/>
      <c r="D42" s="120"/>
      <c r="E42" s="120"/>
      <c r="F42" s="120"/>
      <c r="G42" s="120"/>
      <c r="H42" s="120"/>
      <c r="I42" s="126"/>
      <c r="J42" s="127">
        <f t="shared" si="3"/>
        <v>0</v>
      </c>
      <c r="K42" s="97">
        <v>1756</v>
      </c>
      <c r="L42" s="102">
        <f t="shared" si="4"/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 ht="18.899999999999999" customHeight="1">
      <c r="A43" s="371" t="s">
        <v>211</v>
      </c>
      <c r="B43" s="372"/>
      <c r="C43" s="119"/>
      <c r="D43" s="120"/>
      <c r="E43" s="120"/>
      <c r="F43" s="120"/>
      <c r="G43" s="120"/>
      <c r="H43" s="120"/>
      <c r="I43" s="126"/>
      <c r="J43" s="127">
        <f t="shared" si="3"/>
        <v>0</v>
      </c>
      <c r="K43" s="97">
        <v>1056</v>
      </c>
      <c r="L43" s="102">
        <f t="shared" si="4"/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 ht="18.899999999999999" customHeight="1">
      <c r="A44" s="371" t="s">
        <v>212</v>
      </c>
      <c r="B44" s="372"/>
      <c r="C44" s="119"/>
      <c r="D44" s="120"/>
      <c r="E44" s="120"/>
      <c r="F44" s="120"/>
      <c r="G44" s="120"/>
      <c r="H44" s="120"/>
      <c r="I44" s="126"/>
      <c r="J44" s="127">
        <f t="shared" si="3"/>
        <v>0</v>
      </c>
      <c r="K44" s="97">
        <v>1219</v>
      </c>
      <c r="L44" s="102">
        <f t="shared" si="4"/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 ht="18.899999999999999" customHeight="1">
      <c r="A45" s="371" t="s">
        <v>213</v>
      </c>
      <c r="B45" s="372"/>
      <c r="C45" s="119"/>
      <c r="D45" s="120"/>
      <c r="E45" s="120"/>
      <c r="F45" s="120"/>
      <c r="G45" s="120"/>
      <c r="H45" s="120"/>
      <c r="I45" s="126"/>
      <c r="J45" s="127">
        <f t="shared" si="3"/>
        <v>0</v>
      </c>
      <c r="K45" s="97">
        <v>1632</v>
      </c>
      <c r="L45" s="102">
        <f t="shared" si="4"/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 ht="18.899999999999999" customHeight="1">
      <c r="A46" s="371" t="s">
        <v>214</v>
      </c>
      <c r="B46" s="372"/>
      <c r="C46" s="119"/>
      <c r="D46" s="120"/>
      <c r="E46" s="120"/>
      <c r="F46" s="120"/>
      <c r="G46" s="120"/>
      <c r="H46" s="120"/>
      <c r="I46" s="126"/>
      <c r="J46" s="127">
        <f t="shared" si="3"/>
        <v>0</v>
      </c>
      <c r="K46" s="97">
        <v>355</v>
      </c>
      <c r="L46" s="102">
        <f t="shared" si="4"/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 ht="18.899999999999999" customHeight="1">
      <c r="A47" s="371" t="s">
        <v>215</v>
      </c>
      <c r="B47" s="372"/>
      <c r="C47" s="119"/>
      <c r="D47" s="120"/>
      <c r="E47" s="120"/>
      <c r="F47" s="120"/>
      <c r="G47" s="120"/>
      <c r="H47" s="120"/>
      <c r="I47" s="126"/>
      <c r="J47" s="127">
        <f t="shared" si="3"/>
        <v>0</v>
      </c>
      <c r="K47" s="97">
        <v>1544</v>
      </c>
      <c r="L47" s="102">
        <f t="shared" si="4"/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 ht="18.899999999999999" customHeight="1">
      <c r="A48" s="371" t="s">
        <v>216</v>
      </c>
      <c r="B48" s="372"/>
      <c r="C48" s="119"/>
      <c r="D48" s="120"/>
      <c r="E48" s="120"/>
      <c r="F48" s="120"/>
      <c r="G48" s="120"/>
      <c r="H48" s="120"/>
      <c r="I48" s="126"/>
      <c r="J48" s="127">
        <f t="shared" si="3"/>
        <v>0</v>
      </c>
      <c r="K48" s="97">
        <v>1584</v>
      </c>
      <c r="L48" s="102">
        <f t="shared" si="4"/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 ht="18.899999999999999" customHeight="1">
      <c r="A49" s="371" t="s">
        <v>565</v>
      </c>
      <c r="B49" s="372"/>
      <c r="C49" s="119"/>
      <c r="D49" s="120"/>
      <c r="E49" s="120"/>
      <c r="F49" s="120"/>
      <c r="G49" s="120"/>
      <c r="H49" s="120"/>
      <c r="I49" s="126"/>
      <c r="J49" s="127">
        <f t="shared" si="3"/>
        <v>0</v>
      </c>
      <c r="K49" s="97">
        <v>507</v>
      </c>
      <c r="L49" s="102">
        <f t="shared" si="4"/>
        <v>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 ht="18.899999999999999" customHeight="1">
      <c r="A50" s="371" t="s">
        <v>217</v>
      </c>
      <c r="B50" s="372"/>
      <c r="C50" s="119"/>
      <c r="D50" s="120"/>
      <c r="E50" s="120"/>
      <c r="F50" s="120"/>
      <c r="G50" s="120"/>
      <c r="H50" s="120"/>
      <c r="I50" s="126"/>
      <c r="J50" s="127">
        <f t="shared" si="3"/>
        <v>0</v>
      </c>
      <c r="K50" s="97">
        <v>332</v>
      </c>
      <c r="L50" s="102">
        <f t="shared" si="4"/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 ht="18.899999999999999" customHeight="1">
      <c r="A51" s="371" t="s">
        <v>218</v>
      </c>
      <c r="B51" s="372"/>
      <c r="C51" s="119"/>
      <c r="D51" s="120"/>
      <c r="E51" s="120"/>
      <c r="F51" s="120"/>
      <c r="G51" s="120"/>
      <c r="H51" s="120"/>
      <c r="I51" s="126"/>
      <c r="J51" s="127">
        <f t="shared" si="3"/>
        <v>0</v>
      </c>
      <c r="K51" s="97">
        <v>461</v>
      </c>
      <c r="L51" s="102">
        <f t="shared" si="4"/>
        <v>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 s="18" customFormat="1" ht="18.899999999999999" customHeight="1">
      <c r="A52" s="371" t="s">
        <v>23</v>
      </c>
      <c r="B52" s="372"/>
      <c r="C52" s="119"/>
      <c r="D52" s="120"/>
      <c r="E52" s="120"/>
      <c r="F52" s="120"/>
      <c r="G52" s="120"/>
      <c r="H52" s="120"/>
      <c r="I52" s="126"/>
      <c r="J52" s="127">
        <f>SUM(C52:I52)</f>
        <v>0</v>
      </c>
      <c r="K52" s="57"/>
      <c r="L52" s="185"/>
    </row>
    <row r="53" spans="1:251" s="18" customFormat="1" ht="18.899999999999999" customHeight="1">
      <c r="A53" s="371" t="s">
        <v>24</v>
      </c>
      <c r="B53" s="372"/>
      <c r="C53" s="119"/>
      <c r="D53" s="120"/>
      <c r="E53" s="120"/>
      <c r="F53" s="120"/>
      <c r="G53" s="120"/>
      <c r="H53" s="120"/>
      <c r="I53" s="126"/>
      <c r="J53" s="127">
        <f>SUM(C53:I53)</f>
        <v>0</v>
      </c>
      <c r="K53" s="57"/>
      <c r="L53" s="185"/>
    </row>
    <row r="54" spans="1:251" s="18" customFormat="1" ht="18.899999999999999" customHeight="1">
      <c r="A54" s="371" t="s">
        <v>25</v>
      </c>
      <c r="B54" s="372"/>
      <c r="C54" s="119"/>
      <c r="D54" s="120"/>
      <c r="E54" s="120"/>
      <c r="F54" s="120"/>
      <c r="G54" s="120"/>
      <c r="H54" s="120"/>
      <c r="I54" s="126"/>
      <c r="J54" s="127">
        <f>SUM(C54:I54)</f>
        <v>0</v>
      </c>
      <c r="K54" s="57"/>
      <c r="L54" s="185"/>
    </row>
    <row r="55" spans="1:251" s="18" customFormat="1" ht="18.899999999999999" customHeight="1" thickBot="1">
      <c r="A55" s="375" t="s">
        <v>26</v>
      </c>
      <c r="B55" s="376"/>
      <c r="C55" s="296"/>
      <c r="D55" s="297"/>
      <c r="E55" s="297"/>
      <c r="F55" s="297"/>
      <c r="G55" s="297"/>
      <c r="H55" s="297"/>
      <c r="I55" s="298"/>
      <c r="J55" s="153">
        <f>SUM(C55:I55)</f>
        <v>0</v>
      </c>
      <c r="K55" s="58"/>
      <c r="L55" s="186"/>
    </row>
    <row r="56" spans="1:251" ht="18.899999999999999" customHeight="1" thickBot="1">
      <c r="A56" s="373" t="s">
        <v>161</v>
      </c>
      <c r="B56" s="374"/>
      <c r="C56" s="161">
        <f t="shared" ref="C56:J56" si="5">SUM(C6:C55)</f>
        <v>0</v>
      </c>
      <c r="D56" s="276">
        <f t="shared" si="5"/>
        <v>0</v>
      </c>
      <c r="E56" s="276">
        <f t="shared" si="5"/>
        <v>0</v>
      </c>
      <c r="F56" s="276">
        <f t="shared" si="5"/>
        <v>0</v>
      </c>
      <c r="G56" s="276">
        <f t="shared" si="5"/>
        <v>0</v>
      </c>
      <c r="H56" s="276">
        <f t="shared" si="5"/>
        <v>0</v>
      </c>
      <c r="I56" s="162">
        <f t="shared" si="5"/>
        <v>0</v>
      </c>
      <c r="J56" s="145">
        <f t="shared" si="5"/>
        <v>0</v>
      </c>
      <c r="K56" s="54">
        <f>SUM(K6:K51)</f>
        <v>55478</v>
      </c>
      <c r="L56" s="100">
        <f t="shared" si="4"/>
        <v>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 ht="18.899999999999999" customHeight="1" thickTop="1" thickBot="1">
      <c r="A57" s="21" t="s">
        <v>21</v>
      </c>
      <c r="B57" s="21"/>
      <c r="C57" s="31" t="s">
        <v>65</v>
      </c>
      <c r="D57" s="21"/>
      <c r="E57" s="21"/>
      <c r="F57" s="21"/>
      <c r="G57" s="21"/>
      <c r="H57" s="21"/>
      <c r="I57" s="96" t="s">
        <v>540</v>
      </c>
      <c r="J57" s="74">
        <f>K56*TOTALS!B5</f>
        <v>261856.15999999997</v>
      </c>
      <c r="K57" s="74">
        <f>ROUNDUP(IF((J56-J57)&gt;0,0,(J56-J57)),0)</f>
        <v>-261857</v>
      </c>
      <c r="L57" s="24" t="s">
        <v>541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 ht="15.6" thickTop="1">
      <c r="A58" s="5"/>
      <c r="B58" s="5"/>
      <c r="C58" s="5"/>
      <c r="D58" s="5"/>
      <c r="E58" s="5"/>
      <c r="F58" s="5"/>
      <c r="G58" s="5"/>
      <c r="H58" s="5"/>
      <c r="I58" s="5"/>
      <c r="J58" s="28"/>
      <c r="K58" s="2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spans="1:25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spans="1:25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pans="1:25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</row>
    <row r="85" spans="1:25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</row>
    <row r="86" spans="1:25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</row>
    <row r="87" spans="1:25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</row>
    <row r="88" spans="1:25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</row>
    <row r="89" spans="1:25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</row>
    <row r="90" spans="1:25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</row>
    <row r="91" spans="1:25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</row>
    <row r="92" spans="1:25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</row>
    <row r="93" spans="1:25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</row>
    <row r="94" spans="1:25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</row>
    <row r="95" spans="1:25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</row>
    <row r="96" spans="1:25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</row>
    <row r="97" spans="1:25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</row>
    <row r="98" spans="1:25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</row>
    <row r="99" spans="1:25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</row>
    <row r="100" spans="1:25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</row>
    <row r="101" spans="1:25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</row>
    <row r="102" spans="1:25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</row>
    <row r="103" spans="1:25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</row>
    <row r="104" spans="1:25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</row>
    <row r="105" spans="1:25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</row>
    <row r="106" spans="1:25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</row>
    <row r="107" spans="1:25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</row>
  </sheetData>
  <sheetProtection algorithmName="SHA-512" hashValue="aIEEraMlIjRy7raG+X9oHbxHJ3KCY86ASeBvqN2sZO0Tdb+pYbqmNnj6NHXFf8/HdeO4VUGRlORG2FrkV/yjPQ==" saltValue="voKI98HUdvaFiwiu3rTVHA==" spinCount="100000" sheet="1" objects="1" scenarios="1" formatCells="0" formatColumns="0" formatRows="0" insertColumns="0" insertRows="0" insertHyperlinks="0" deleteColumns="0" deleteRows="0"/>
  <mergeCells count="54">
    <mergeCell ref="A55:B55"/>
    <mergeCell ref="A56:B56"/>
    <mergeCell ref="A14:B14"/>
    <mergeCell ref="A19:B19"/>
    <mergeCell ref="A28:B28"/>
    <mergeCell ref="A30:B30"/>
    <mergeCell ref="A50:B50"/>
    <mergeCell ref="A51:B51"/>
    <mergeCell ref="A52:B52"/>
    <mergeCell ref="A53:B53"/>
    <mergeCell ref="A54:B54"/>
    <mergeCell ref="A44:B44"/>
    <mergeCell ref="A45:B45"/>
    <mergeCell ref="A46:B46"/>
    <mergeCell ref="A47:B47"/>
    <mergeCell ref="A48:B48"/>
    <mergeCell ref="A49:B49"/>
    <mergeCell ref="A33:B33"/>
    <mergeCell ref="A39:B39"/>
    <mergeCell ref="A40:B40"/>
    <mergeCell ref="A41:B41"/>
    <mergeCell ref="A42:B42"/>
    <mergeCell ref="A43:B43"/>
    <mergeCell ref="A32:B32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1:B31"/>
    <mergeCell ref="A17:B17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4" orientation="landscape" r:id="rId1"/>
  <headerFooter alignWithMargins="0"/>
  <rowBreaks count="1" manualBreakCount="1">
    <brk id="34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51"/>
  <sheetViews>
    <sheetView showGridLines="0" showOutlineSymbols="0" topLeftCell="A31" zoomScaleNormal="100" workbookViewId="0">
      <selection activeCell="L35" sqref="L35"/>
    </sheetView>
  </sheetViews>
  <sheetFormatPr defaultColWidth="9.6328125" defaultRowHeight="15"/>
  <cols>
    <col min="1" max="1" width="5.6328125" style="5" customWidth="1"/>
    <col min="2" max="2" width="17.36328125" style="5" customWidth="1"/>
    <col min="3" max="10" width="10.6328125" style="5" customWidth="1"/>
    <col min="11" max="11" width="9.6328125" style="5" customWidth="1"/>
    <col min="12" max="12" width="6.6328125" style="5" customWidth="1"/>
    <col min="13" max="13" width="1.36328125" style="5" customWidth="1"/>
    <col min="14" max="251" width="9.6328125" style="5" customWidth="1"/>
    <col min="252" max="16384" width="9.6328125" style="30"/>
  </cols>
  <sheetData>
    <row r="1" spans="1:12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2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</row>
    <row r="3" spans="1:12" ht="18.899999999999999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2" ht="18.899999999999999" customHeight="1" thickTop="1" thickBot="1">
      <c r="A4" s="91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56" t="s">
        <v>47</v>
      </c>
      <c r="K4" s="14" t="s">
        <v>604</v>
      </c>
      <c r="L4" s="47" t="s">
        <v>624</v>
      </c>
    </row>
    <row r="5" spans="1:12" ht="18.899999999999999" customHeight="1" thickBot="1">
      <c r="A5" s="389" t="s">
        <v>221</v>
      </c>
      <c r="B5" s="390"/>
      <c r="C5" s="359"/>
      <c r="D5" s="355"/>
      <c r="E5" s="355"/>
      <c r="F5" s="355"/>
      <c r="G5" s="355"/>
      <c r="H5" s="355"/>
      <c r="I5" s="357"/>
      <c r="J5" s="188"/>
      <c r="K5" s="189">
        <f>TOTALS!K13</f>
        <v>123642</v>
      </c>
      <c r="L5" s="190"/>
    </row>
    <row r="6" spans="1:12" ht="18.899999999999999" customHeight="1">
      <c r="A6" s="334" t="s">
        <v>222</v>
      </c>
      <c r="B6" s="391"/>
      <c r="C6" s="117"/>
      <c r="D6" s="118"/>
      <c r="E6" s="118"/>
      <c r="F6" s="118"/>
      <c r="G6" s="118"/>
      <c r="H6" s="118"/>
      <c r="I6" s="124"/>
      <c r="J6" s="191">
        <f t="shared" ref="J6:J29" si="0">SUM(C6:I6)</f>
        <v>0</v>
      </c>
      <c r="K6" s="51">
        <v>2006</v>
      </c>
      <c r="L6" s="101">
        <f t="shared" ref="L6:L29" si="1">J6/K6</f>
        <v>0</v>
      </c>
    </row>
    <row r="7" spans="1:12" ht="18.899999999999999" customHeight="1">
      <c r="A7" s="332" t="s">
        <v>223</v>
      </c>
      <c r="B7" s="366"/>
      <c r="C7" s="119"/>
      <c r="D7" s="120"/>
      <c r="E7" s="120"/>
      <c r="F7" s="120"/>
      <c r="G7" s="120"/>
      <c r="H7" s="120"/>
      <c r="I7" s="126"/>
      <c r="J7" s="192">
        <f t="shared" si="0"/>
        <v>0</v>
      </c>
      <c r="K7" s="97">
        <v>18899</v>
      </c>
      <c r="L7" s="102">
        <f t="shared" si="1"/>
        <v>0</v>
      </c>
    </row>
    <row r="8" spans="1:12" ht="18.899999999999999" customHeight="1">
      <c r="A8" s="332" t="s">
        <v>224</v>
      </c>
      <c r="B8" s="366"/>
      <c r="C8" s="119"/>
      <c r="D8" s="120"/>
      <c r="E8" s="120"/>
      <c r="F8" s="120"/>
      <c r="G8" s="120"/>
      <c r="H8" s="120"/>
      <c r="I8" s="126"/>
      <c r="J8" s="192">
        <f t="shared" si="0"/>
        <v>0</v>
      </c>
      <c r="K8" s="97">
        <v>3250</v>
      </c>
      <c r="L8" s="102">
        <f t="shared" si="1"/>
        <v>0</v>
      </c>
    </row>
    <row r="9" spans="1:12" ht="18.600000000000001" customHeight="1">
      <c r="A9" s="332" t="s">
        <v>225</v>
      </c>
      <c r="B9" s="366"/>
      <c r="C9" s="119"/>
      <c r="D9" s="120"/>
      <c r="E9" s="120"/>
      <c r="F9" s="120"/>
      <c r="G9" s="120"/>
      <c r="H9" s="120"/>
      <c r="I9" s="126"/>
      <c r="J9" s="192">
        <f t="shared" si="0"/>
        <v>0</v>
      </c>
      <c r="K9" s="97">
        <v>2715</v>
      </c>
      <c r="L9" s="102">
        <f t="shared" si="1"/>
        <v>0</v>
      </c>
    </row>
    <row r="10" spans="1:12" ht="18.899999999999999" customHeight="1">
      <c r="A10" s="332" t="s">
        <v>226</v>
      </c>
      <c r="B10" s="366"/>
      <c r="C10" s="119"/>
      <c r="D10" s="120"/>
      <c r="E10" s="120"/>
      <c r="F10" s="120"/>
      <c r="G10" s="120"/>
      <c r="H10" s="120"/>
      <c r="I10" s="126"/>
      <c r="J10" s="192">
        <f t="shared" si="0"/>
        <v>0</v>
      </c>
      <c r="K10" s="97">
        <v>2778</v>
      </c>
      <c r="L10" s="102">
        <f t="shared" si="1"/>
        <v>0</v>
      </c>
    </row>
    <row r="11" spans="1:12" ht="18.899999999999999" customHeight="1">
      <c r="A11" s="332" t="s">
        <v>227</v>
      </c>
      <c r="B11" s="366"/>
      <c r="C11" s="119"/>
      <c r="D11" s="120"/>
      <c r="E11" s="120"/>
      <c r="F11" s="120"/>
      <c r="G11" s="120"/>
      <c r="H11" s="120"/>
      <c r="I11" s="126"/>
      <c r="J11" s="192">
        <f t="shared" si="0"/>
        <v>0</v>
      </c>
      <c r="K11" s="97">
        <v>4408</v>
      </c>
      <c r="L11" s="102">
        <f t="shared" si="1"/>
        <v>0</v>
      </c>
    </row>
    <row r="12" spans="1:12" ht="18.899999999999999" customHeight="1">
      <c r="A12" s="332" t="s">
        <v>228</v>
      </c>
      <c r="B12" s="366"/>
      <c r="C12" s="119"/>
      <c r="D12" s="120"/>
      <c r="E12" s="120"/>
      <c r="F12" s="120"/>
      <c r="G12" s="120"/>
      <c r="H12" s="120"/>
      <c r="I12" s="126"/>
      <c r="J12" s="192">
        <f t="shared" si="0"/>
        <v>0</v>
      </c>
      <c r="K12" s="97">
        <v>3370</v>
      </c>
      <c r="L12" s="102">
        <f t="shared" si="1"/>
        <v>0</v>
      </c>
    </row>
    <row r="13" spans="1:12" ht="18.899999999999999" customHeight="1">
      <c r="A13" s="332" t="s">
        <v>229</v>
      </c>
      <c r="B13" s="366"/>
      <c r="C13" s="119"/>
      <c r="D13" s="120"/>
      <c r="E13" s="120"/>
      <c r="F13" s="120"/>
      <c r="G13" s="120"/>
      <c r="H13" s="120"/>
      <c r="I13" s="126"/>
      <c r="J13" s="192">
        <f t="shared" si="0"/>
        <v>0</v>
      </c>
      <c r="K13" s="97">
        <v>2995</v>
      </c>
      <c r="L13" s="102">
        <f t="shared" si="1"/>
        <v>0</v>
      </c>
    </row>
    <row r="14" spans="1:12" ht="18.899999999999999" customHeight="1">
      <c r="A14" s="332" t="s">
        <v>230</v>
      </c>
      <c r="B14" s="366"/>
      <c r="C14" s="119"/>
      <c r="D14" s="120"/>
      <c r="E14" s="120"/>
      <c r="F14" s="120"/>
      <c r="G14" s="120"/>
      <c r="H14" s="120"/>
      <c r="I14" s="126"/>
      <c r="J14" s="192">
        <f t="shared" si="0"/>
        <v>0</v>
      </c>
      <c r="K14" s="97">
        <v>1160</v>
      </c>
      <c r="L14" s="102">
        <f t="shared" si="1"/>
        <v>0</v>
      </c>
    </row>
    <row r="15" spans="1:12" ht="18.899999999999999" customHeight="1">
      <c r="A15" s="332" t="s">
        <v>231</v>
      </c>
      <c r="B15" s="366"/>
      <c r="C15" s="119"/>
      <c r="D15" s="120"/>
      <c r="E15" s="120"/>
      <c r="F15" s="120"/>
      <c r="G15" s="120"/>
      <c r="H15" s="120"/>
      <c r="I15" s="126"/>
      <c r="J15" s="192">
        <f t="shared" si="0"/>
        <v>0</v>
      </c>
      <c r="K15" s="97">
        <v>5961</v>
      </c>
      <c r="L15" s="102">
        <f t="shared" si="1"/>
        <v>0</v>
      </c>
    </row>
    <row r="16" spans="1:12" ht="18.899999999999999" customHeight="1">
      <c r="A16" s="332" t="s">
        <v>232</v>
      </c>
      <c r="B16" s="366"/>
      <c r="C16" s="119"/>
      <c r="D16" s="120"/>
      <c r="E16" s="120"/>
      <c r="F16" s="120"/>
      <c r="G16" s="120"/>
      <c r="H16" s="120"/>
      <c r="I16" s="126"/>
      <c r="J16" s="192">
        <f t="shared" si="0"/>
        <v>0</v>
      </c>
      <c r="K16" s="97">
        <v>2570</v>
      </c>
      <c r="L16" s="102">
        <f t="shared" si="1"/>
        <v>0</v>
      </c>
    </row>
    <row r="17" spans="1:12" ht="18.899999999999999" customHeight="1">
      <c r="A17" s="332" t="s">
        <v>233</v>
      </c>
      <c r="B17" s="366"/>
      <c r="C17" s="119"/>
      <c r="D17" s="120"/>
      <c r="E17" s="120"/>
      <c r="F17" s="120"/>
      <c r="G17" s="120"/>
      <c r="H17" s="120"/>
      <c r="I17" s="126"/>
      <c r="J17" s="192">
        <f t="shared" si="0"/>
        <v>0</v>
      </c>
      <c r="K17" s="97">
        <v>3586</v>
      </c>
      <c r="L17" s="102">
        <f t="shared" si="1"/>
        <v>0</v>
      </c>
    </row>
    <row r="18" spans="1:12" ht="18.899999999999999" customHeight="1">
      <c r="A18" s="332" t="s">
        <v>234</v>
      </c>
      <c r="B18" s="366"/>
      <c r="C18" s="119"/>
      <c r="D18" s="120"/>
      <c r="E18" s="120"/>
      <c r="F18" s="120"/>
      <c r="G18" s="120"/>
      <c r="H18" s="120"/>
      <c r="I18" s="126"/>
      <c r="J18" s="192">
        <f t="shared" si="0"/>
        <v>0</v>
      </c>
      <c r="K18" s="97">
        <v>2456</v>
      </c>
      <c r="L18" s="102">
        <f t="shared" si="1"/>
        <v>0</v>
      </c>
    </row>
    <row r="19" spans="1:12" ht="18.899999999999999" customHeight="1">
      <c r="A19" s="332" t="s">
        <v>235</v>
      </c>
      <c r="B19" s="366"/>
      <c r="C19" s="119"/>
      <c r="D19" s="120"/>
      <c r="E19" s="120"/>
      <c r="F19" s="120"/>
      <c r="G19" s="120"/>
      <c r="H19" s="120"/>
      <c r="I19" s="126"/>
      <c r="J19" s="192">
        <f t="shared" si="0"/>
        <v>0</v>
      </c>
      <c r="K19" s="97">
        <v>4066</v>
      </c>
      <c r="L19" s="102">
        <f t="shared" si="1"/>
        <v>0</v>
      </c>
    </row>
    <row r="20" spans="1:12" ht="18.899999999999999" customHeight="1">
      <c r="A20" s="332" t="s">
        <v>236</v>
      </c>
      <c r="B20" s="366"/>
      <c r="C20" s="119"/>
      <c r="D20" s="120"/>
      <c r="E20" s="120"/>
      <c r="F20" s="120"/>
      <c r="G20" s="120"/>
      <c r="H20" s="120"/>
      <c r="I20" s="126"/>
      <c r="J20" s="192">
        <f t="shared" si="0"/>
        <v>0</v>
      </c>
      <c r="K20" s="97">
        <v>1721</v>
      </c>
      <c r="L20" s="102">
        <f t="shared" si="1"/>
        <v>0</v>
      </c>
    </row>
    <row r="21" spans="1:12" ht="18.899999999999999" customHeight="1">
      <c r="A21" s="332" t="s">
        <v>237</v>
      </c>
      <c r="B21" s="366"/>
      <c r="C21" s="119"/>
      <c r="D21" s="120"/>
      <c r="E21" s="120"/>
      <c r="F21" s="120"/>
      <c r="G21" s="120"/>
      <c r="H21" s="120"/>
      <c r="I21" s="126"/>
      <c r="J21" s="192">
        <f t="shared" si="0"/>
        <v>0</v>
      </c>
      <c r="K21" s="97">
        <v>6230</v>
      </c>
      <c r="L21" s="102">
        <f t="shared" si="1"/>
        <v>0</v>
      </c>
    </row>
    <row r="22" spans="1:12" ht="18.899999999999999" customHeight="1">
      <c r="A22" s="332" t="s">
        <v>238</v>
      </c>
      <c r="B22" s="366"/>
      <c r="C22" s="119"/>
      <c r="D22" s="120"/>
      <c r="E22" s="120"/>
      <c r="F22" s="120"/>
      <c r="G22" s="120"/>
      <c r="H22" s="120"/>
      <c r="I22" s="126"/>
      <c r="J22" s="192">
        <f t="shared" si="0"/>
        <v>0</v>
      </c>
      <c r="K22" s="97">
        <v>2875</v>
      </c>
      <c r="L22" s="102">
        <f t="shared" si="1"/>
        <v>0</v>
      </c>
    </row>
    <row r="23" spans="1:12" ht="18.899999999999999" customHeight="1">
      <c r="A23" s="332" t="s">
        <v>239</v>
      </c>
      <c r="B23" s="366"/>
      <c r="C23" s="119"/>
      <c r="D23" s="120"/>
      <c r="E23" s="120"/>
      <c r="F23" s="120"/>
      <c r="G23" s="120"/>
      <c r="H23" s="120"/>
      <c r="I23" s="126"/>
      <c r="J23" s="192">
        <f t="shared" si="0"/>
        <v>0</v>
      </c>
      <c r="K23" s="97">
        <v>1743</v>
      </c>
      <c r="L23" s="102">
        <f t="shared" si="1"/>
        <v>0</v>
      </c>
    </row>
    <row r="24" spans="1:12" ht="18.899999999999999" customHeight="1">
      <c r="A24" s="332" t="s">
        <v>240</v>
      </c>
      <c r="B24" s="366"/>
      <c r="C24" s="119"/>
      <c r="D24" s="120"/>
      <c r="E24" s="120"/>
      <c r="F24" s="120"/>
      <c r="G24" s="120"/>
      <c r="H24" s="120"/>
      <c r="I24" s="126"/>
      <c r="J24" s="192">
        <f t="shared" si="0"/>
        <v>0</v>
      </c>
      <c r="K24" s="97">
        <v>2597</v>
      </c>
      <c r="L24" s="102">
        <f t="shared" si="1"/>
        <v>0</v>
      </c>
    </row>
    <row r="25" spans="1:12" ht="18.899999999999999" customHeight="1">
      <c r="A25" s="332" t="s">
        <v>241</v>
      </c>
      <c r="B25" s="366"/>
      <c r="C25" s="119"/>
      <c r="D25" s="120"/>
      <c r="E25" s="120"/>
      <c r="F25" s="120"/>
      <c r="G25" s="120"/>
      <c r="H25" s="120"/>
      <c r="I25" s="126"/>
      <c r="J25" s="192">
        <f t="shared" si="0"/>
        <v>0</v>
      </c>
      <c r="K25" s="97">
        <v>1148</v>
      </c>
      <c r="L25" s="102">
        <f t="shared" si="1"/>
        <v>0</v>
      </c>
    </row>
    <row r="26" spans="1:12" ht="18.899999999999999" customHeight="1">
      <c r="A26" s="332" t="s">
        <v>242</v>
      </c>
      <c r="B26" s="366"/>
      <c r="C26" s="119"/>
      <c r="D26" s="120"/>
      <c r="E26" s="120"/>
      <c r="F26" s="120"/>
      <c r="G26" s="120"/>
      <c r="H26" s="120"/>
      <c r="I26" s="126"/>
      <c r="J26" s="192">
        <f t="shared" si="0"/>
        <v>0</v>
      </c>
      <c r="K26" s="97">
        <v>4645</v>
      </c>
      <c r="L26" s="102">
        <f t="shared" si="1"/>
        <v>0</v>
      </c>
    </row>
    <row r="27" spans="1:12" ht="18.899999999999999" customHeight="1">
      <c r="A27" s="332" t="s">
        <v>566</v>
      </c>
      <c r="B27" s="366"/>
      <c r="C27" s="119"/>
      <c r="D27" s="120"/>
      <c r="E27" s="120"/>
      <c r="F27" s="120"/>
      <c r="G27" s="120"/>
      <c r="H27" s="120"/>
      <c r="I27" s="126"/>
      <c r="J27" s="192">
        <f t="shared" si="0"/>
        <v>0</v>
      </c>
      <c r="K27" s="97">
        <v>36</v>
      </c>
      <c r="L27" s="102">
        <f t="shared" si="1"/>
        <v>0</v>
      </c>
    </row>
    <row r="28" spans="1:12" ht="18.899999999999999" customHeight="1">
      <c r="A28" s="332" t="s">
        <v>243</v>
      </c>
      <c r="B28" s="366"/>
      <c r="C28" s="119"/>
      <c r="D28" s="120"/>
      <c r="E28" s="120"/>
      <c r="F28" s="120"/>
      <c r="G28" s="120"/>
      <c r="H28" s="120"/>
      <c r="I28" s="126"/>
      <c r="J28" s="192">
        <f t="shared" si="0"/>
        <v>0</v>
      </c>
      <c r="K28" s="97">
        <v>4520</v>
      </c>
      <c r="L28" s="102">
        <f t="shared" si="1"/>
        <v>0</v>
      </c>
    </row>
    <row r="29" spans="1:12" ht="18.899999999999999" customHeight="1" thickBot="1">
      <c r="A29" s="396" t="s">
        <v>244</v>
      </c>
      <c r="B29" s="397"/>
      <c r="C29" s="122"/>
      <c r="D29" s="123"/>
      <c r="E29" s="123"/>
      <c r="F29" s="123"/>
      <c r="G29" s="123"/>
      <c r="H29" s="123"/>
      <c r="I29" s="128"/>
      <c r="J29" s="193">
        <f t="shared" si="0"/>
        <v>0</v>
      </c>
      <c r="K29" s="98">
        <v>578</v>
      </c>
      <c r="L29" s="187">
        <f t="shared" si="1"/>
        <v>0</v>
      </c>
    </row>
    <row r="30" spans="1:12" ht="18.899999999999999" customHeight="1" thickTop="1">
      <c r="A30" s="284"/>
      <c r="B30" s="284"/>
      <c r="C30" s="288"/>
      <c r="D30" s="288"/>
      <c r="E30" s="288"/>
      <c r="F30" s="288"/>
      <c r="G30" s="288"/>
      <c r="H30" s="288"/>
      <c r="I30" s="288"/>
      <c r="J30" s="290"/>
      <c r="K30" s="76"/>
      <c r="L30" s="291"/>
    </row>
    <row r="31" spans="1:1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7.399999999999999">
      <c r="A32" s="25" t="s">
        <v>0</v>
      </c>
      <c r="B32" s="25"/>
      <c r="C32" s="27"/>
      <c r="D32" s="29"/>
      <c r="E32" s="27"/>
      <c r="F32" s="27"/>
      <c r="G32" s="27"/>
      <c r="H32" s="27"/>
      <c r="I32" s="27"/>
      <c r="J32" s="27"/>
      <c r="K32" s="7"/>
      <c r="L32" s="7"/>
    </row>
    <row r="33" spans="1:12" ht="15.9" customHeight="1" thickBot="1">
      <c r="A33" s="6" t="str">
        <f>A5</f>
        <v xml:space="preserve">  Kennebec  County</v>
      </c>
      <c r="B33" s="6"/>
      <c r="C33" s="6"/>
      <c r="D33" s="6"/>
      <c r="E33" s="6"/>
      <c r="F33" s="6"/>
      <c r="G33" s="6"/>
      <c r="H33" s="6"/>
      <c r="I33" s="6" t="s">
        <v>220</v>
      </c>
      <c r="J33" s="6"/>
      <c r="K33" s="7"/>
      <c r="L33" s="7"/>
    </row>
    <row r="34" spans="1:12" ht="18.899999999999999" customHeight="1" thickTop="1" thickBot="1">
      <c r="A34" s="50" t="s">
        <v>1</v>
      </c>
      <c r="B34" s="49">
        <f ca="1">NOW()</f>
        <v>45572.66671759259</v>
      </c>
      <c r="C34" s="8" t="s">
        <v>27</v>
      </c>
      <c r="D34" s="9"/>
      <c r="E34" s="9"/>
      <c r="F34" s="9"/>
      <c r="G34" s="9"/>
      <c r="H34" s="9"/>
      <c r="I34" s="9"/>
      <c r="J34" s="9"/>
      <c r="K34" s="10"/>
      <c r="L34" s="7"/>
    </row>
    <row r="35" spans="1:12" ht="18.899999999999999" customHeight="1" thickTop="1" thickBot="1">
      <c r="A35" s="88" t="s">
        <v>22</v>
      </c>
      <c r="B35" s="93"/>
      <c r="C35" s="65" t="s">
        <v>28</v>
      </c>
      <c r="D35" s="66" t="s">
        <v>31</v>
      </c>
      <c r="E35" s="66" t="s">
        <v>34</v>
      </c>
      <c r="F35" s="66" t="s">
        <v>37</v>
      </c>
      <c r="G35" s="66" t="s">
        <v>40</v>
      </c>
      <c r="H35" s="66" t="s">
        <v>43</v>
      </c>
      <c r="I35" s="99" t="s">
        <v>46</v>
      </c>
      <c r="J35" s="60" t="s">
        <v>47</v>
      </c>
      <c r="K35" s="62" t="s">
        <v>604</v>
      </c>
      <c r="L35" s="63" t="s">
        <v>624</v>
      </c>
    </row>
    <row r="36" spans="1:12" ht="18.899999999999999" customHeight="1">
      <c r="A36" s="377" t="s">
        <v>245</v>
      </c>
      <c r="B36" s="378"/>
      <c r="C36" s="157"/>
      <c r="D36" s="158"/>
      <c r="E36" s="158"/>
      <c r="F36" s="158"/>
      <c r="G36" s="158"/>
      <c r="H36" s="158"/>
      <c r="I36" s="159"/>
      <c r="J36" s="160">
        <f t="shared" ref="J36:J45" si="2">SUM(C36:I36)</f>
        <v>0</v>
      </c>
      <c r="K36" s="51">
        <v>15828</v>
      </c>
      <c r="L36" s="101">
        <f t="shared" ref="L36:L46" si="3">J36/K36</f>
        <v>0</v>
      </c>
    </row>
    <row r="37" spans="1:12" ht="18.899999999999999" customHeight="1">
      <c r="A37" s="371" t="s">
        <v>246</v>
      </c>
      <c r="B37" s="372"/>
      <c r="C37" s="119"/>
      <c r="D37" s="120"/>
      <c r="E37" s="120"/>
      <c r="F37" s="120"/>
      <c r="G37" s="120"/>
      <c r="H37" s="120"/>
      <c r="I37" s="126"/>
      <c r="J37" s="127">
        <f t="shared" si="2"/>
        <v>0</v>
      </c>
      <c r="K37" s="97">
        <v>1129</v>
      </c>
      <c r="L37" s="102">
        <f t="shared" si="3"/>
        <v>0</v>
      </c>
    </row>
    <row r="38" spans="1:12" ht="18.899999999999999" customHeight="1">
      <c r="A38" s="371" t="s">
        <v>247</v>
      </c>
      <c r="B38" s="372"/>
      <c r="C38" s="119"/>
      <c r="D38" s="120"/>
      <c r="E38" s="120"/>
      <c r="F38" s="120"/>
      <c r="G38" s="120"/>
      <c r="H38" s="120"/>
      <c r="I38" s="126"/>
      <c r="J38" s="127">
        <f t="shared" si="2"/>
        <v>0</v>
      </c>
      <c r="K38" s="97">
        <v>3671</v>
      </c>
      <c r="L38" s="102">
        <f t="shared" si="3"/>
        <v>0</v>
      </c>
    </row>
    <row r="39" spans="1:12" ht="18.899999999999999" customHeight="1">
      <c r="A39" s="371" t="s">
        <v>248</v>
      </c>
      <c r="B39" s="372"/>
      <c r="C39" s="119"/>
      <c r="D39" s="120"/>
      <c r="E39" s="120"/>
      <c r="F39" s="120"/>
      <c r="G39" s="120"/>
      <c r="H39" s="120"/>
      <c r="I39" s="126"/>
      <c r="J39" s="127">
        <f t="shared" si="2"/>
        <v>0</v>
      </c>
      <c r="K39" s="97">
        <v>2632</v>
      </c>
      <c r="L39" s="102">
        <f t="shared" si="3"/>
        <v>0</v>
      </c>
    </row>
    <row r="40" spans="1:12" ht="18.899999999999999" customHeight="1">
      <c r="A40" s="371" t="s">
        <v>249</v>
      </c>
      <c r="B40" s="372"/>
      <c r="C40" s="119"/>
      <c r="D40" s="120"/>
      <c r="E40" s="120"/>
      <c r="F40" s="120"/>
      <c r="G40" s="120"/>
      <c r="H40" s="120"/>
      <c r="I40" s="126"/>
      <c r="J40" s="127">
        <f t="shared" si="2"/>
        <v>0</v>
      </c>
      <c r="K40" s="97">
        <v>7948</v>
      </c>
      <c r="L40" s="102">
        <f t="shared" si="3"/>
        <v>0</v>
      </c>
    </row>
    <row r="41" spans="1:12" ht="18.899999999999999" customHeight="1">
      <c r="A41" s="371" t="s">
        <v>250</v>
      </c>
      <c r="B41" s="372"/>
      <c r="C41" s="119"/>
      <c r="D41" s="120"/>
      <c r="E41" s="120"/>
      <c r="F41" s="120"/>
      <c r="G41" s="120"/>
      <c r="H41" s="120"/>
      <c r="I41" s="126"/>
      <c r="J41" s="127">
        <f t="shared" si="2"/>
        <v>0</v>
      </c>
      <c r="K41" s="97">
        <v>6121</v>
      </c>
      <c r="L41" s="102">
        <f t="shared" si="3"/>
        <v>0</v>
      </c>
    </row>
    <row r="42" spans="1:12" s="18" customFormat="1" ht="18.899999999999999" customHeight="1">
      <c r="A42" s="371" t="s">
        <v>23</v>
      </c>
      <c r="B42" s="372"/>
      <c r="C42" s="119"/>
      <c r="D42" s="120"/>
      <c r="E42" s="120"/>
      <c r="F42" s="120"/>
      <c r="G42" s="120"/>
      <c r="H42" s="120"/>
      <c r="I42" s="126"/>
      <c r="J42" s="127">
        <f t="shared" si="2"/>
        <v>0</v>
      </c>
      <c r="K42" s="57"/>
      <c r="L42" s="185"/>
    </row>
    <row r="43" spans="1:12" s="18" customFormat="1" ht="18.899999999999999" customHeight="1">
      <c r="A43" s="371" t="s">
        <v>24</v>
      </c>
      <c r="B43" s="372"/>
      <c r="C43" s="119"/>
      <c r="D43" s="120"/>
      <c r="E43" s="120"/>
      <c r="F43" s="120"/>
      <c r="G43" s="120"/>
      <c r="H43" s="120"/>
      <c r="I43" s="126"/>
      <c r="J43" s="127">
        <f t="shared" si="2"/>
        <v>0</v>
      </c>
      <c r="K43" s="57"/>
      <c r="L43" s="185"/>
    </row>
    <row r="44" spans="1:12" s="18" customFormat="1" ht="18.899999999999999" customHeight="1">
      <c r="A44" s="371" t="s">
        <v>25</v>
      </c>
      <c r="B44" s="372"/>
      <c r="C44" s="119"/>
      <c r="D44" s="120"/>
      <c r="E44" s="120"/>
      <c r="F44" s="120"/>
      <c r="G44" s="120"/>
      <c r="H44" s="120"/>
      <c r="I44" s="126"/>
      <c r="J44" s="127">
        <f t="shared" si="2"/>
        <v>0</v>
      </c>
      <c r="K44" s="57"/>
      <c r="L44" s="185"/>
    </row>
    <row r="45" spans="1:12" s="18" customFormat="1" ht="18.899999999999999" customHeight="1" thickBot="1">
      <c r="A45" s="375" t="s">
        <v>26</v>
      </c>
      <c r="B45" s="376"/>
      <c r="C45" s="296"/>
      <c r="D45" s="297"/>
      <c r="E45" s="297"/>
      <c r="F45" s="297"/>
      <c r="G45" s="297"/>
      <c r="H45" s="297"/>
      <c r="I45" s="298"/>
      <c r="J45" s="153">
        <f t="shared" si="2"/>
        <v>0</v>
      </c>
      <c r="K45" s="58"/>
      <c r="L45" s="186"/>
    </row>
    <row r="46" spans="1:12" ht="18.899999999999999" customHeight="1" thickBot="1">
      <c r="A46" s="400" t="s">
        <v>161</v>
      </c>
      <c r="B46" s="401"/>
      <c r="C46" s="161">
        <f t="shared" ref="C46:I46" si="4">SUM(C6:C45)</f>
        <v>0</v>
      </c>
      <c r="D46" s="108">
        <f t="shared" si="4"/>
        <v>0</v>
      </c>
      <c r="E46" s="108">
        <f t="shared" si="4"/>
        <v>0</v>
      </c>
      <c r="F46" s="108">
        <f t="shared" si="4"/>
        <v>0</v>
      </c>
      <c r="G46" s="108">
        <f t="shared" si="4"/>
        <v>0</v>
      </c>
      <c r="H46" s="108">
        <f t="shared" si="4"/>
        <v>0</v>
      </c>
      <c r="I46" s="162">
        <f t="shared" si="4"/>
        <v>0</v>
      </c>
      <c r="J46" s="163">
        <f>SUM(J6:J45)</f>
        <v>0</v>
      </c>
      <c r="K46" s="54">
        <f>SUM(K6:K41)</f>
        <v>123642</v>
      </c>
      <c r="L46" s="283">
        <f t="shared" si="3"/>
        <v>0</v>
      </c>
    </row>
    <row r="47" spans="1:12" ht="18.899999999999999" customHeight="1" thickTop="1" thickBot="1">
      <c r="A47" s="21" t="s">
        <v>21</v>
      </c>
      <c r="B47" s="21"/>
      <c r="C47" s="31" t="s">
        <v>65</v>
      </c>
      <c r="D47" s="21"/>
      <c r="E47" s="21"/>
      <c r="F47" s="21"/>
      <c r="G47" s="21"/>
      <c r="H47" s="21"/>
      <c r="I47" s="96" t="s">
        <v>540</v>
      </c>
      <c r="J47" s="74">
        <f>K46*TOTALS!B5</f>
        <v>583590.24</v>
      </c>
      <c r="K47" s="74">
        <f>ROUNDUP(IF((J46-J47)&gt;0,0,(J46-J47)),0)</f>
        <v>-583591</v>
      </c>
      <c r="L47" s="24" t="s">
        <v>541</v>
      </c>
    </row>
    <row r="48" spans="1:12" ht="15.6" thickTop="1">
      <c r="J48" s="28"/>
      <c r="K48" s="28"/>
    </row>
    <row r="51" spans="11:11">
      <c r="K51" s="53"/>
    </row>
  </sheetData>
  <sheetProtection algorithmName="SHA-512" hashValue="wP1j89gkSqYaUh2FY0snluWkFo5e1w9GtLI8bmeTurNUqHu2bqd77/MJ2MpEPiWbkaerO2CBhVdd6Cb5MGWBqw==" saltValue="8dCKCDlEwcotCYhWGGsxJA==" spinCount="100000" sheet="1" objects="1" scenarios="1" formatCells="0" formatColumns="0" formatRows="0" insertColumns="0" insertRows="0" insertHyperlinks="0" deleteColumns="0" deleteRows="0"/>
  <mergeCells count="43">
    <mergeCell ref="A46:B46"/>
    <mergeCell ref="A29:B2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6" orientation="landscape" r:id="rId1"/>
  <headerFooter alignWithMargins="0"/>
  <rowBreaks count="1" manualBreakCount="1">
    <brk id="30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81"/>
  <sheetViews>
    <sheetView showGridLines="0" showOutlineSymbols="0" zoomScaleNormal="100" workbookViewId="0">
      <selection activeCell="L4" sqref="L4"/>
    </sheetView>
  </sheetViews>
  <sheetFormatPr defaultColWidth="9.6328125" defaultRowHeight="15"/>
  <cols>
    <col min="1" max="1" width="5.6328125" style="30" customWidth="1"/>
    <col min="2" max="2" width="13.6328125" style="30" customWidth="1"/>
    <col min="3" max="10" width="10.6328125" style="30" customWidth="1"/>
    <col min="11" max="11" width="9.6328125" style="30" customWidth="1"/>
    <col min="12" max="12" width="6.6328125" style="30" customWidth="1"/>
    <col min="13" max="13" width="1.1796875" style="30" customWidth="1"/>
    <col min="14" max="16384" width="9.6328125" style="30"/>
  </cols>
  <sheetData>
    <row r="1" spans="1:251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.899999999999999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8.899999999999999" customHeight="1" thickTop="1" thickBot="1">
      <c r="A4" s="19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2" t="s">
        <v>47</v>
      </c>
      <c r="K4" s="14" t="s">
        <v>604</v>
      </c>
      <c r="L4" s="47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.899999999999999" customHeight="1" thickBot="1">
      <c r="A5" s="389" t="s">
        <v>251</v>
      </c>
      <c r="B5" s="390"/>
      <c r="C5" s="359"/>
      <c r="D5" s="355"/>
      <c r="E5" s="355"/>
      <c r="F5" s="355"/>
      <c r="G5" s="355"/>
      <c r="H5" s="355"/>
      <c r="I5" s="357"/>
      <c r="J5" s="61"/>
      <c r="K5" s="189">
        <f>TOTALS!K14</f>
        <v>40607</v>
      </c>
      <c r="L5" s="19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.899999999999999" customHeight="1">
      <c r="A6" s="402" t="s">
        <v>252</v>
      </c>
      <c r="B6" s="403"/>
      <c r="C6" s="157"/>
      <c r="D6" s="158"/>
      <c r="E6" s="158"/>
      <c r="F6" s="158"/>
      <c r="G6" s="158"/>
      <c r="H6" s="158"/>
      <c r="I6" s="159"/>
      <c r="J6" s="160">
        <f t="shared" ref="J6:J25" si="0">SUM(C6:I6)</f>
        <v>0</v>
      </c>
      <c r="K6" s="64">
        <v>1411</v>
      </c>
      <c r="L6" s="164">
        <f t="shared" ref="L6:L30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8.899999999999999" customHeight="1">
      <c r="A7" s="332" t="s">
        <v>253</v>
      </c>
      <c r="B7" s="366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5232</v>
      </c>
      <c r="L7" s="10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8.899999999999999" customHeight="1">
      <c r="A8" s="332" t="s">
        <v>571</v>
      </c>
      <c r="B8" s="366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4</v>
      </c>
      <c r="L8" s="102">
        <f t="shared" ref="L8" si="2">J8/K8</f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8.899999999999999" customHeight="1">
      <c r="A9" s="332" t="s">
        <v>254</v>
      </c>
      <c r="B9" s="366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1502</v>
      </c>
      <c r="L9" s="10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8.899999999999999" customHeight="1">
      <c r="A10" s="332" t="s">
        <v>255</v>
      </c>
      <c r="B10" s="366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1142</v>
      </c>
      <c r="L10" s="10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8.899999999999999" customHeight="1">
      <c r="A11" s="332" t="s">
        <v>256</v>
      </c>
      <c r="B11" s="366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1698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8.899999999999999" customHeight="1">
      <c r="A12" s="332" t="s">
        <v>605</v>
      </c>
      <c r="B12" s="366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92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8.899999999999999" customHeight="1">
      <c r="A13" s="367" t="s">
        <v>567</v>
      </c>
      <c r="B13" s="368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53</v>
      </c>
      <c r="L13" s="10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8.899999999999999" customHeight="1">
      <c r="A14" s="367" t="s">
        <v>568</v>
      </c>
      <c r="B14" s="368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9</v>
      </c>
      <c r="L14" s="102">
        <f t="shared" ref="L14" si="3">J14/K14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8.899999999999999" customHeight="1">
      <c r="A15" s="332" t="s">
        <v>257</v>
      </c>
      <c r="B15" s="366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417</v>
      </c>
      <c r="L15" s="10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8.899999999999999" customHeight="1">
      <c r="A16" s="332" t="s">
        <v>258</v>
      </c>
      <c r="B16" s="366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1504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8.899999999999999" customHeight="1">
      <c r="A17" s="332" t="s">
        <v>259</v>
      </c>
      <c r="B17" s="366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6936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8.899999999999999" customHeight="1">
      <c r="A18" s="332" t="s">
        <v>260</v>
      </c>
      <c r="B18" s="366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3644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8.899999999999999" customHeight="1">
      <c r="A19" s="332" t="s">
        <v>569</v>
      </c>
      <c r="B19" s="366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2594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8.899999999999999" customHeight="1">
      <c r="A20" s="332" t="s">
        <v>570</v>
      </c>
      <c r="B20" s="366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1511</v>
      </c>
      <c r="L20" s="102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8.899999999999999" customHeight="1">
      <c r="A21" s="332" t="s">
        <v>261</v>
      </c>
      <c r="B21" s="366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2739</v>
      </c>
      <c r="L21" s="102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8.899999999999999" customHeight="1">
      <c r="A22" s="332" t="s">
        <v>262</v>
      </c>
      <c r="B22" s="366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2383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8.899999999999999" customHeight="1">
      <c r="A23" s="332" t="s">
        <v>263</v>
      </c>
      <c r="B23" s="366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1279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8.899999999999999" customHeight="1">
      <c r="A24" s="332" t="s">
        <v>264</v>
      </c>
      <c r="B24" s="366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4865</v>
      </c>
      <c r="L24" s="102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8.899999999999999" customHeight="1">
      <c r="A25" s="332" t="s">
        <v>265</v>
      </c>
      <c r="B25" s="366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1592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s="18" customFormat="1" ht="18.899999999999999" customHeight="1">
      <c r="A26" s="332" t="s">
        <v>23</v>
      </c>
      <c r="B26" s="366"/>
      <c r="C26" s="119"/>
      <c r="D26" s="120"/>
      <c r="E26" s="120"/>
      <c r="F26" s="120"/>
      <c r="G26" s="120"/>
      <c r="H26" s="120"/>
      <c r="I26" s="126"/>
      <c r="J26" s="127">
        <f>SUM(C26:I26)</f>
        <v>0</v>
      </c>
      <c r="K26" s="57"/>
      <c r="L26" s="55"/>
    </row>
    <row r="27" spans="1:251" s="18" customFormat="1" ht="18.899999999999999" customHeight="1">
      <c r="A27" s="332" t="s">
        <v>24</v>
      </c>
      <c r="B27" s="366"/>
      <c r="C27" s="119"/>
      <c r="D27" s="120"/>
      <c r="E27" s="120"/>
      <c r="F27" s="120"/>
      <c r="G27" s="120"/>
      <c r="H27" s="120"/>
      <c r="I27" s="126"/>
      <c r="J27" s="127">
        <f>SUM(C27:I27)</f>
        <v>0</v>
      </c>
      <c r="K27" s="57"/>
      <c r="L27" s="55"/>
    </row>
    <row r="28" spans="1:251" s="18" customFormat="1" ht="18.899999999999999" customHeight="1">
      <c r="A28" s="332" t="s">
        <v>25</v>
      </c>
      <c r="B28" s="366"/>
      <c r="C28" s="119"/>
      <c r="D28" s="120"/>
      <c r="E28" s="120"/>
      <c r="F28" s="120"/>
      <c r="G28" s="120"/>
      <c r="H28" s="120"/>
      <c r="I28" s="126"/>
      <c r="J28" s="127">
        <f>SUM(C28:I28)</f>
        <v>0</v>
      </c>
      <c r="K28" s="57"/>
      <c r="L28" s="55"/>
    </row>
    <row r="29" spans="1:251" s="18" customFormat="1" ht="18.899999999999999" customHeight="1" thickBot="1">
      <c r="A29" s="369" t="s">
        <v>26</v>
      </c>
      <c r="B29" s="370"/>
      <c r="C29" s="299"/>
      <c r="D29" s="300"/>
      <c r="E29" s="300"/>
      <c r="F29" s="300"/>
      <c r="G29" s="300"/>
      <c r="H29" s="300"/>
      <c r="I29" s="298"/>
      <c r="J29" s="153">
        <f>SUM(C29:I29)</f>
        <v>0</v>
      </c>
      <c r="K29" s="58"/>
      <c r="L29" s="56"/>
    </row>
    <row r="30" spans="1:251" ht="18.899999999999999" customHeight="1" thickBot="1">
      <c r="A30" s="392" t="s">
        <v>161</v>
      </c>
      <c r="B30" s="393"/>
      <c r="C30" s="184">
        <f t="shared" ref="C30:I30" si="4">SUM(C6:C29)</f>
        <v>0</v>
      </c>
      <c r="D30" s="108">
        <f t="shared" si="4"/>
        <v>0</v>
      </c>
      <c r="E30" s="108">
        <f t="shared" si="4"/>
        <v>0</v>
      </c>
      <c r="F30" s="108">
        <f t="shared" si="4"/>
        <v>0</v>
      </c>
      <c r="G30" s="108">
        <f t="shared" si="4"/>
        <v>0</v>
      </c>
      <c r="H30" s="108">
        <f t="shared" si="4"/>
        <v>0</v>
      </c>
      <c r="I30" s="162">
        <f t="shared" si="4"/>
        <v>0</v>
      </c>
      <c r="J30" s="163">
        <f>SUM(J6:J29)</f>
        <v>0</v>
      </c>
      <c r="K30" s="17">
        <f>SUM(K6:K25)</f>
        <v>40607</v>
      </c>
      <c r="L30" s="165">
        <f t="shared" si="1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18.899999999999999" customHeight="1" thickTop="1" thickBot="1">
      <c r="A31" s="21" t="s">
        <v>21</v>
      </c>
      <c r="B31" s="21"/>
      <c r="C31" s="31" t="s">
        <v>65</v>
      </c>
      <c r="D31" s="21"/>
      <c r="E31" s="21"/>
      <c r="F31" s="21"/>
      <c r="G31" s="21"/>
      <c r="H31" s="21"/>
      <c r="I31" s="194" t="s">
        <v>540</v>
      </c>
      <c r="J31" s="196">
        <f>K30*TOTALS!B5</f>
        <v>191665.03999999998</v>
      </c>
      <c r="K31" s="196">
        <f>ROUNDUP(IF((J30-J31)&gt;0,0,(J30-J31)),0)</f>
        <v>-191666</v>
      </c>
      <c r="L31" s="24" t="s">
        <v>541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15.6" thickTop="1">
      <c r="A32" s="7"/>
      <c r="B32" s="7"/>
      <c r="C32" s="7"/>
      <c r="D32" s="7"/>
      <c r="E32" s="7"/>
      <c r="F32" s="7"/>
      <c r="G32" s="7"/>
      <c r="H32" s="7"/>
      <c r="I32" s="7"/>
      <c r="J32" s="41"/>
      <c r="K32" s="41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pans="1:25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</sheetData>
  <sheetProtection algorithmName="SHA-512" hashValue="TxJbx5C5HAjpCnN7ilVb2yR4xZ5CY6VgXyOTlhwA7Gb5HLW99a6YHzxF1zvYLLmoCv3MPraCVwh/TFUQPcSOdA==" saltValue="d+y7qEDj7/dl6Y4dboSgrw==" spinCount="100000" sheet="1" objects="1" scenarios="1" formatCells="0" formatColumns="0" formatRows="0" insertColumns="0" insertRows="0" insertHyperlinks="0" deleteColumns="0" deleteRows="0"/>
  <mergeCells count="33"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4:B14"/>
    <mergeCell ref="A5:B5"/>
    <mergeCell ref="A6:B6"/>
    <mergeCell ref="A7:B7"/>
    <mergeCell ref="A9:B9"/>
    <mergeCell ref="A10:B10"/>
    <mergeCell ref="A11:B11"/>
    <mergeCell ref="A8:B8"/>
    <mergeCell ref="A12:B12"/>
    <mergeCell ref="A13:B13"/>
    <mergeCell ref="A15:B15"/>
    <mergeCell ref="A16:B16"/>
    <mergeCell ref="A17:B17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9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R33"/>
  <sheetViews>
    <sheetView showGridLines="0" showOutlineSymbols="0" zoomScaleNormal="100" workbookViewId="0">
      <selection activeCell="L4" sqref="L4"/>
    </sheetView>
  </sheetViews>
  <sheetFormatPr defaultColWidth="9.6328125" defaultRowHeight="15"/>
  <cols>
    <col min="1" max="1" width="5.6328125" style="5" customWidth="1"/>
    <col min="2" max="2" width="16.90625" style="5" customWidth="1"/>
    <col min="3" max="10" width="10.6328125" style="5" customWidth="1"/>
    <col min="11" max="11" width="9.6328125" style="5" customWidth="1"/>
    <col min="12" max="12" width="6.6328125" style="5" customWidth="1"/>
    <col min="13" max="13" width="2.90625" style="5" customWidth="1"/>
    <col min="14" max="252" width="9.6328125" style="5" customWidth="1"/>
    <col min="253" max="16384" width="9.6328125" style="30"/>
  </cols>
  <sheetData>
    <row r="1" spans="1:13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3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</row>
    <row r="3" spans="1:13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3" ht="18" customHeight="1" thickTop="1" thickBot="1">
      <c r="A4" s="19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2" t="s">
        <v>47</v>
      </c>
      <c r="K4" s="14" t="s">
        <v>604</v>
      </c>
      <c r="L4" s="15" t="s">
        <v>624</v>
      </c>
      <c r="M4" s="16"/>
    </row>
    <row r="5" spans="1:13" ht="18" customHeight="1" thickBot="1">
      <c r="A5" s="389" t="s">
        <v>266</v>
      </c>
      <c r="B5" s="390"/>
      <c r="C5" s="359"/>
      <c r="D5" s="355"/>
      <c r="E5" s="355"/>
      <c r="F5" s="355"/>
      <c r="G5" s="355"/>
      <c r="H5" s="355"/>
      <c r="I5" s="357"/>
      <c r="J5" s="61"/>
      <c r="K5" s="189">
        <f>TOTALS!K15</f>
        <v>35237</v>
      </c>
      <c r="L5" s="190"/>
      <c r="M5" s="16"/>
    </row>
    <row r="6" spans="1:13" ht="18" customHeight="1">
      <c r="A6" s="334" t="s">
        <v>267</v>
      </c>
      <c r="B6" s="391"/>
      <c r="C6" s="117"/>
      <c r="D6" s="118"/>
      <c r="E6" s="118"/>
      <c r="F6" s="118"/>
      <c r="G6" s="118"/>
      <c r="H6" s="118"/>
      <c r="I6" s="124"/>
      <c r="J6" s="125">
        <f t="shared" ref="J6:J26" si="0">SUM(C6:I6)</f>
        <v>0</v>
      </c>
      <c r="K6" s="51">
        <v>710</v>
      </c>
      <c r="L6" s="101">
        <f t="shared" ref="L6:L31" si="1">J6/K6</f>
        <v>0</v>
      </c>
      <c r="M6" s="16"/>
    </row>
    <row r="7" spans="1:13" ht="18" customHeight="1">
      <c r="A7" s="332" t="s">
        <v>268</v>
      </c>
      <c r="B7" s="366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3003</v>
      </c>
      <c r="L7" s="102">
        <f t="shared" si="1"/>
        <v>0</v>
      </c>
      <c r="M7" s="16"/>
    </row>
    <row r="8" spans="1:13" ht="18" customHeight="1">
      <c r="A8" s="332" t="s">
        <v>269</v>
      </c>
      <c r="B8" s="366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2027</v>
      </c>
      <c r="L8" s="102">
        <f t="shared" si="1"/>
        <v>0</v>
      </c>
      <c r="M8" s="16"/>
    </row>
    <row r="9" spans="1:13" ht="18" customHeight="1">
      <c r="A9" s="332" t="s">
        <v>270</v>
      </c>
      <c r="B9" s="366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823</v>
      </c>
      <c r="L9" s="102">
        <f t="shared" si="1"/>
        <v>0</v>
      </c>
      <c r="M9" s="16"/>
    </row>
    <row r="10" spans="1:13" ht="18" customHeight="1">
      <c r="A10" s="332" t="s">
        <v>271</v>
      </c>
      <c r="B10" s="366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2834</v>
      </c>
      <c r="L10" s="102">
        <f t="shared" si="1"/>
        <v>0</v>
      </c>
      <c r="M10" s="16"/>
    </row>
    <row r="11" spans="1:13" ht="18" customHeight="1">
      <c r="A11" s="332" t="s">
        <v>272</v>
      </c>
      <c r="B11" s="366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2297</v>
      </c>
      <c r="L11" s="102">
        <f t="shared" si="1"/>
        <v>0</v>
      </c>
      <c r="M11" s="16"/>
    </row>
    <row r="12" spans="1:13" ht="18" customHeight="1">
      <c r="A12" s="332" t="s">
        <v>273</v>
      </c>
      <c r="B12" s="366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1725</v>
      </c>
      <c r="L12" s="102">
        <f t="shared" si="1"/>
        <v>0</v>
      </c>
      <c r="M12" s="16"/>
    </row>
    <row r="13" spans="1:13" ht="18" customHeight="1">
      <c r="A13" s="332" t="s">
        <v>274</v>
      </c>
      <c r="B13" s="366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1188</v>
      </c>
      <c r="L13" s="102">
        <f t="shared" si="1"/>
        <v>0</v>
      </c>
      <c r="M13" s="16"/>
    </row>
    <row r="14" spans="1:13" ht="18" customHeight="1">
      <c r="A14" s="332" t="s">
        <v>534</v>
      </c>
      <c r="B14" s="366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1</v>
      </c>
      <c r="L14" s="102">
        <f t="shared" si="1"/>
        <v>0</v>
      </c>
      <c r="M14" s="16"/>
    </row>
    <row r="15" spans="1:13" ht="18" customHeight="1">
      <c r="A15" s="332" t="s">
        <v>275</v>
      </c>
      <c r="B15" s="366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2551</v>
      </c>
      <c r="L15" s="102">
        <f t="shared" si="1"/>
        <v>0</v>
      </c>
      <c r="M15" s="16"/>
    </row>
    <row r="16" spans="1:13" ht="18" customHeight="1">
      <c r="A16" s="332" t="s">
        <v>574</v>
      </c>
      <c r="B16" s="366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3</v>
      </c>
      <c r="L16" s="102">
        <f t="shared" si="1"/>
        <v>0</v>
      </c>
      <c r="M16" s="16"/>
    </row>
    <row r="17" spans="1:13" ht="18" customHeight="1">
      <c r="A17" s="332" t="s">
        <v>572</v>
      </c>
      <c r="B17" s="366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64</v>
      </c>
      <c r="L17" s="102">
        <f t="shared" si="1"/>
        <v>0</v>
      </c>
      <c r="M17" s="16"/>
    </row>
    <row r="18" spans="1:13" ht="18" customHeight="1">
      <c r="A18" s="332" t="s">
        <v>276</v>
      </c>
      <c r="B18" s="366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1848</v>
      </c>
      <c r="L18" s="102">
        <f t="shared" si="1"/>
        <v>0</v>
      </c>
      <c r="M18" s="16"/>
    </row>
    <row r="19" spans="1:13" ht="18" customHeight="1">
      <c r="A19" s="332" t="s">
        <v>277</v>
      </c>
      <c r="B19" s="366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1791</v>
      </c>
      <c r="L19" s="102">
        <f t="shared" si="1"/>
        <v>0</v>
      </c>
      <c r="M19" s="16"/>
    </row>
    <row r="20" spans="1:13" ht="18" customHeight="1">
      <c r="A20" s="332" t="s">
        <v>278</v>
      </c>
      <c r="B20" s="366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600</v>
      </c>
      <c r="L20" s="102">
        <f t="shared" si="1"/>
        <v>0</v>
      </c>
      <c r="M20" s="16"/>
    </row>
    <row r="21" spans="1:13" ht="18" customHeight="1">
      <c r="A21" s="332" t="s">
        <v>279</v>
      </c>
      <c r="B21" s="366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1127</v>
      </c>
      <c r="L21" s="102">
        <f t="shared" si="1"/>
        <v>0</v>
      </c>
      <c r="M21" s="16"/>
    </row>
    <row r="22" spans="1:13" ht="18" customHeight="1">
      <c r="A22" s="332" t="s">
        <v>280</v>
      </c>
      <c r="B22" s="366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622</v>
      </c>
      <c r="L22" s="102">
        <f t="shared" si="1"/>
        <v>0</v>
      </c>
      <c r="M22" s="16"/>
    </row>
    <row r="23" spans="1:13" ht="18" customHeight="1">
      <c r="A23" s="332" t="s">
        <v>281</v>
      </c>
      <c r="B23" s="366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5154</v>
      </c>
      <c r="L23" s="102">
        <f t="shared" si="1"/>
        <v>0</v>
      </c>
      <c r="M23" s="16"/>
    </row>
    <row r="24" spans="1:13" ht="18" customHeight="1">
      <c r="A24" s="332" t="s">
        <v>573</v>
      </c>
      <c r="B24" s="366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719</v>
      </c>
      <c r="L24" s="102">
        <f t="shared" si="1"/>
        <v>0</v>
      </c>
      <c r="M24" s="16"/>
    </row>
    <row r="25" spans="1:13" ht="18" customHeight="1">
      <c r="A25" s="332" t="s">
        <v>282</v>
      </c>
      <c r="B25" s="366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2408</v>
      </c>
      <c r="L25" s="102">
        <f t="shared" si="1"/>
        <v>0</v>
      </c>
      <c r="M25" s="16"/>
    </row>
    <row r="26" spans="1:13" ht="18" customHeight="1">
      <c r="A26" s="332" t="s">
        <v>283</v>
      </c>
      <c r="B26" s="366"/>
      <c r="C26" s="119"/>
      <c r="D26" s="120"/>
      <c r="E26" s="120"/>
      <c r="F26" s="120"/>
      <c r="G26" s="120"/>
      <c r="H26" s="120"/>
      <c r="I26" s="126"/>
      <c r="J26" s="127">
        <f t="shared" si="0"/>
        <v>0</v>
      </c>
      <c r="K26" s="97">
        <v>3742</v>
      </c>
      <c r="L26" s="102">
        <f t="shared" si="1"/>
        <v>0</v>
      </c>
      <c r="M26" s="16"/>
    </row>
    <row r="27" spans="1:13" s="18" customFormat="1" ht="18.899999999999999" customHeight="1">
      <c r="A27" s="332" t="s">
        <v>23</v>
      </c>
      <c r="B27" s="366"/>
      <c r="C27" s="119"/>
      <c r="D27" s="120"/>
      <c r="E27" s="120"/>
      <c r="F27" s="120"/>
      <c r="G27" s="120"/>
      <c r="H27" s="120"/>
      <c r="I27" s="126"/>
      <c r="J27" s="127">
        <f>SUM(C27:I27)</f>
        <v>0</v>
      </c>
      <c r="K27" s="57"/>
      <c r="L27" s="55"/>
    </row>
    <row r="28" spans="1:13" s="18" customFormat="1" ht="18.899999999999999" customHeight="1">
      <c r="A28" s="332" t="s">
        <v>24</v>
      </c>
      <c r="B28" s="366"/>
      <c r="C28" s="119"/>
      <c r="D28" s="120"/>
      <c r="E28" s="120"/>
      <c r="F28" s="120"/>
      <c r="G28" s="120"/>
      <c r="H28" s="120"/>
      <c r="I28" s="126"/>
      <c r="J28" s="127">
        <f>SUM(C28:I28)</f>
        <v>0</v>
      </c>
      <c r="K28" s="57"/>
      <c r="L28" s="55"/>
    </row>
    <row r="29" spans="1:13" s="18" customFormat="1" ht="18.899999999999999" customHeight="1">
      <c r="A29" s="332" t="s">
        <v>25</v>
      </c>
      <c r="B29" s="366"/>
      <c r="C29" s="119"/>
      <c r="D29" s="120"/>
      <c r="E29" s="120"/>
      <c r="F29" s="120"/>
      <c r="G29" s="120"/>
      <c r="H29" s="120"/>
      <c r="I29" s="126"/>
      <c r="J29" s="127">
        <f>SUM(C29:I29)</f>
        <v>0</v>
      </c>
      <c r="K29" s="57"/>
      <c r="L29" s="55"/>
    </row>
    <row r="30" spans="1:13" s="18" customFormat="1" ht="18.899999999999999" customHeight="1" thickBot="1">
      <c r="A30" s="369" t="s">
        <v>26</v>
      </c>
      <c r="B30" s="370"/>
      <c r="C30" s="296"/>
      <c r="D30" s="297"/>
      <c r="E30" s="297"/>
      <c r="F30" s="297"/>
      <c r="G30" s="297"/>
      <c r="H30" s="297"/>
      <c r="I30" s="298"/>
      <c r="J30" s="153">
        <f>SUM(C30:I30)</f>
        <v>0</v>
      </c>
      <c r="K30" s="58"/>
      <c r="L30" s="56"/>
    </row>
    <row r="31" spans="1:13" ht="18" customHeight="1" thickBot="1">
      <c r="A31" s="392" t="s">
        <v>161</v>
      </c>
      <c r="B31" s="393"/>
      <c r="C31" s="184">
        <f t="shared" ref="C31:I31" si="2">SUM(C6:C30)</f>
        <v>0</v>
      </c>
      <c r="D31" s="108">
        <f t="shared" si="2"/>
        <v>0</v>
      </c>
      <c r="E31" s="108">
        <f t="shared" si="2"/>
        <v>0</v>
      </c>
      <c r="F31" s="108">
        <f t="shared" si="2"/>
        <v>0</v>
      </c>
      <c r="G31" s="108">
        <f t="shared" si="2"/>
        <v>0</v>
      </c>
      <c r="H31" s="108">
        <f t="shared" si="2"/>
        <v>0</v>
      </c>
      <c r="I31" s="162">
        <f t="shared" si="2"/>
        <v>0</v>
      </c>
      <c r="J31" s="184">
        <f>SUM(J6:J30)</f>
        <v>0</v>
      </c>
      <c r="K31" s="54">
        <f>SUM(K6:K26)</f>
        <v>35237</v>
      </c>
      <c r="L31" s="178">
        <f t="shared" si="1"/>
        <v>0</v>
      </c>
      <c r="M31" s="16"/>
    </row>
    <row r="32" spans="1:13" ht="16.8" thickTop="1" thickBot="1">
      <c r="A32" s="21" t="s">
        <v>21</v>
      </c>
      <c r="B32" s="21"/>
      <c r="C32" s="31" t="s">
        <v>65</v>
      </c>
      <c r="D32" s="21"/>
      <c r="E32" s="21"/>
      <c r="F32" s="21"/>
      <c r="G32" s="21"/>
      <c r="H32" s="21"/>
      <c r="I32" s="96" t="s">
        <v>540</v>
      </c>
      <c r="J32" s="74">
        <f>K31*TOTALS!B5</f>
        <v>166318.63999999998</v>
      </c>
      <c r="K32" s="74">
        <f>ROUNDUP(IF((J31-J32)&gt;0,0,(J31-J32)),0)</f>
        <v>-166319</v>
      </c>
      <c r="L32" s="24" t="s">
        <v>541</v>
      </c>
    </row>
    <row r="33" spans="10:11" ht="15.6" thickTop="1">
      <c r="J33" s="28"/>
      <c r="K33" s="28"/>
    </row>
  </sheetData>
  <sheetProtection algorithmName="SHA-512" hashValue="ZWjrFwHyVs6xcuJ4BE+h90OxWdC1D9v+mv4lFYfh4xuHbzZv1fSHXgLKEwVITfSsCXM2Rq3lQNMivxmfSTWgGQ==" saltValue="y7zyvZR633KmM4JeAdH3Yw==" spinCount="100000" sheet="1" objects="1" scenarios="1" formatCells="0" formatColumns="0" formatRows="0" insertColumns="0" insertRows="0" insertHyperlinks="0" deleteColumns="0" deleteRows="0"/>
  <mergeCells count="34">
    <mergeCell ref="A7:B7"/>
    <mergeCell ref="A6:B6"/>
    <mergeCell ref="A5:B5"/>
    <mergeCell ref="A13:B13"/>
    <mergeCell ref="A12:B12"/>
    <mergeCell ref="A11:B11"/>
    <mergeCell ref="A10:B10"/>
    <mergeCell ref="A9:B9"/>
    <mergeCell ref="A8:B8"/>
    <mergeCell ref="A14:B14"/>
    <mergeCell ref="A25:B25"/>
    <mergeCell ref="A24:B24"/>
    <mergeCell ref="A23:B23"/>
    <mergeCell ref="A22:B22"/>
    <mergeCell ref="A21:B21"/>
    <mergeCell ref="A20:B20"/>
    <mergeCell ref="A19:B19"/>
    <mergeCell ref="A17:B17"/>
    <mergeCell ref="A18:B18"/>
    <mergeCell ref="A16:B16"/>
    <mergeCell ref="A15:B15"/>
    <mergeCell ref="A26:B26"/>
    <mergeCell ref="A31:B31"/>
    <mergeCell ref="A30:B30"/>
    <mergeCell ref="A29:B29"/>
    <mergeCell ref="A28:B28"/>
    <mergeCell ref="A27:B27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5" orientation="landscape" r:id="rId1"/>
  <headerFooter alignWithMargins="0"/>
  <ignoredErrors>
    <ignoredError sqref="L16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R105"/>
  <sheetViews>
    <sheetView showGridLines="0" showOutlineSymbols="0" topLeftCell="A43" zoomScaleNormal="100" workbookViewId="0">
      <selection activeCell="L37" sqref="L37"/>
    </sheetView>
  </sheetViews>
  <sheetFormatPr defaultColWidth="9.6328125" defaultRowHeight="15"/>
  <cols>
    <col min="1" max="1" width="5.6328125" style="30" customWidth="1"/>
    <col min="2" max="2" width="17.54296875" style="30" customWidth="1"/>
    <col min="3" max="10" width="10.6328125" style="30" customWidth="1"/>
    <col min="11" max="11" width="9.6328125" style="30" customWidth="1"/>
    <col min="12" max="12" width="6.6328125" style="30" customWidth="1"/>
    <col min="13" max="13" width="2.81640625" style="30" customWidth="1"/>
    <col min="14" max="16384" width="9.6328125" style="30"/>
  </cols>
  <sheetData>
    <row r="1" spans="1:252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pans="1:252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pans="1:252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pans="1:252" ht="18" customHeight="1" thickTop="1" thickBot="1">
      <c r="A4" s="113" t="s">
        <v>22</v>
      </c>
      <c r="B4" s="114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2" t="s">
        <v>47</v>
      </c>
      <c r="K4" s="14" t="s">
        <v>604</v>
      </c>
      <c r="L4" s="15" t="s">
        <v>624</v>
      </c>
      <c r="M4" s="1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pans="1:252" ht="18" customHeight="1" thickBot="1">
      <c r="A5" s="381" t="s">
        <v>284</v>
      </c>
      <c r="B5" s="382"/>
      <c r="C5" s="359"/>
      <c r="D5" s="355"/>
      <c r="E5" s="355"/>
      <c r="F5" s="355"/>
      <c r="G5" s="355"/>
      <c r="H5" s="355"/>
      <c r="I5" s="357"/>
      <c r="J5" s="61"/>
      <c r="K5" s="189">
        <f>TOTALS!K16</f>
        <v>57777</v>
      </c>
      <c r="L5" s="190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</row>
    <row r="6" spans="1:252" ht="18" customHeight="1">
      <c r="A6" s="377" t="s">
        <v>285</v>
      </c>
      <c r="B6" s="378"/>
      <c r="C6" s="133"/>
      <c r="D6" s="134"/>
      <c r="E6" s="134"/>
      <c r="F6" s="134"/>
      <c r="G6" s="134"/>
      <c r="H6" s="134"/>
      <c r="I6" s="135"/>
      <c r="J6" s="136">
        <f t="shared" ref="J6:J32" si="0">SUM(C6:I6)</f>
        <v>0</v>
      </c>
      <c r="K6" s="51">
        <v>752</v>
      </c>
      <c r="L6" s="179">
        <f t="shared" ref="L6:L32" si="1">J6/K6</f>
        <v>0</v>
      </c>
      <c r="M6" s="1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</row>
    <row r="7" spans="1:252" ht="18" customHeight="1">
      <c r="A7" s="371" t="s">
        <v>286</v>
      </c>
      <c r="B7" s="372"/>
      <c r="C7" s="137"/>
      <c r="D7" s="138"/>
      <c r="E7" s="138"/>
      <c r="F7" s="138"/>
      <c r="G7" s="138"/>
      <c r="H7" s="138"/>
      <c r="I7" s="139"/>
      <c r="J7" s="140">
        <f t="shared" si="0"/>
        <v>0</v>
      </c>
      <c r="K7" s="97">
        <v>2504</v>
      </c>
      <c r="L7" s="180">
        <f t="shared" si="1"/>
        <v>0</v>
      </c>
      <c r="M7" s="1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</row>
    <row r="8" spans="1:252" ht="18" customHeight="1">
      <c r="A8" s="371" t="s">
        <v>287</v>
      </c>
      <c r="B8" s="372"/>
      <c r="C8" s="137"/>
      <c r="D8" s="138"/>
      <c r="E8" s="138"/>
      <c r="F8" s="138"/>
      <c r="G8" s="138"/>
      <c r="H8" s="138"/>
      <c r="I8" s="139"/>
      <c r="J8" s="140">
        <f t="shared" si="0"/>
        <v>0</v>
      </c>
      <c r="K8" s="97">
        <v>1631</v>
      </c>
      <c r="L8" s="180">
        <f t="shared" si="1"/>
        <v>0</v>
      </c>
      <c r="M8" s="16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pans="1:252" ht="18" customHeight="1">
      <c r="A9" s="371" t="s">
        <v>288</v>
      </c>
      <c r="B9" s="372"/>
      <c r="C9" s="137"/>
      <c r="D9" s="138"/>
      <c r="E9" s="138"/>
      <c r="F9" s="138"/>
      <c r="G9" s="138"/>
      <c r="H9" s="138"/>
      <c r="I9" s="139"/>
      <c r="J9" s="140">
        <f t="shared" si="0"/>
        <v>0</v>
      </c>
      <c r="K9" s="97">
        <v>1983</v>
      </c>
      <c r="L9" s="180">
        <f t="shared" si="1"/>
        <v>0</v>
      </c>
      <c r="M9" s="1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ht="18" customHeight="1">
      <c r="A10" s="371" t="s">
        <v>289</v>
      </c>
      <c r="B10" s="372"/>
      <c r="C10" s="137"/>
      <c r="D10" s="138"/>
      <c r="E10" s="138"/>
      <c r="F10" s="138"/>
      <c r="G10" s="138"/>
      <c r="H10" s="138"/>
      <c r="I10" s="139"/>
      <c r="J10" s="140">
        <f t="shared" si="0"/>
        <v>0</v>
      </c>
      <c r="K10" s="97">
        <v>103</v>
      </c>
      <c r="L10" s="180">
        <f t="shared" si="1"/>
        <v>0</v>
      </c>
      <c r="M10" s="1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ht="18" customHeight="1">
      <c r="A11" s="371" t="s">
        <v>290</v>
      </c>
      <c r="B11" s="372"/>
      <c r="C11" s="137"/>
      <c r="D11" s="138"/>
      <c r="E11" s="138"/>
      <c r="F11" s="138"/>
      <c r="G11" s="138"/>
      <c r="H11" s="138"/>
      <c r="I11" s="139"/>
      <c r="J11" s="140">
        <f t="shared" si="0"/>
        <v>0</v>
      </c>
      <c r="K11" s="97">
        <v>1125</v>
      </c>
      <c r="L11" s="180">
        <f t="shared" si="1"/>
        <v>0</v>
      </c>
      <c r="M11" s="1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18" customHeight="1">
      <c r="A12" s="371" t="s">
        <v>291</v>
      </c>
      <c r="B12" s="372"/>
      <c r="C12" s="137"/>
      <c r="D12" s="138"/>
      <c r="E12" s="138"/>
      <c r="F12" s="138"/>
      <c r="G12" s="138"/>
      <c r="H12" s="138"/>
      <c r="I12" s="139"/>
      <c r="J12" s="140">
        <f t="shared" si="0"/>
        <v>0</v>
      </c>
      <c r="K12" s="97">
        <v>1197</v>
      </c>
      <c r="L12" s="180">
        <f t="shared" si="1"/>
        <v>0</v>
      </c>
      <c r="M12" s="1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18" customHeight="1">
      <c r="A13" s="371" t="s">
        <v>292</v>
      </c>
      <c r="B13" s="372"/>
      <c r="C13" s="137"/>
      <c r="D13" s="138"/>
      <c r="E13" s="138"/>
      <c r="F13" s="138"/>
      <c r="G13" s="138"/>
      <c r="H13" s="138"/>
      <c r="I13" s="139"/>
      <c r="J13" s="140">
        <f t="shared" si="0"/>
        <v>0</v>
      </c>
      <c r="K13" s="97">
        <v>2253</v>
      </c>
      <c r="L13" s="180">
        <f t="shared" si="1"/>
        <v>0</v>
      </c>
      <c r="M13" s="1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18" customHeight="1">
      <c r="A14" s="371" t="s">
        <v>293</v>
      </c>
      <c r="B14" s="372"/>
      <c r="C14" s="137"/>
      <c r="D14" s="138"/>
      <c r="E14" s="138"/>
      <c r="F14" s="138"/>
      <c r="G14" s="138"/>
      <c r="H14" s="138"/>
      <c r="I14" s="139"/>
      <c r="J14" s="140">
        <f t="shared" si="0"/>
        <v>0</v>
      </c>
      <c r="K14" s="97">
        <v>3369</v>
      </c>
      <c r="L14" s="180">
        <f t="shared" si="1"/>
        <v>0</v>
      </c>
      <c r="M14" s="1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18" customHeight="1">
      <c r="A15" s="371" t="s">
        <v>294</v>
      </c>
      <c r="B15" s="372"/>
      <c r="C15" s="137"/>
      <c r="D15" s="138"/>
      <c r="E15" s="138"/>
      <c r="F15" s="138"/>
      <c r="G15" s="138"/>
      <c r="H15" s="138"/>
      <c r="I15" s="139"/>
      <c r="J15" s="140">
        <f t="shared" si="0"/>
        <v>0</v>
      </c>
      <c r="K15" s="97">
        <v>195</v>
      </c>
      <c r="L15" s="180">
        <f t="shared" si="1"/>
        <v>0</v>
      </c>
      <c r="M15" s="1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18" customHeight="1">
      <c r="A16" s="371" t="s">
        <v>295</v>
      </c>
      <c r="B16" s="372"/>
      <c r="C16" s="137"/>
      <c r="D16" s="138"/>
      <c r="E16" s="138"/>
      <c r="F16" s="138"/>
      <c r="G16" s="138"/>
      <c r="H16" s="138"/>
      <c r="I16" s="139"/>
      <c r="J16" s="140">
        <f t="shared" si="0"/>
        <v>0</v>
      </c>
      <c r="K16" s="97">
        <v>774</v>
      </c>
      <c r="L16" s="180">
        <f t="shared" si="1"/>
        <v>0</v>
      </c>
      <c r="M16" s="1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18" customHeight="1">
      <c r="A17" s="371" t="s">
        <v>296</v>
      </c>
      <c r="B17" s="372"/>
      <c r="C17" s="137"/>
      <c r="D17" s="138"/>
      <c r="E17" s="138"/>
      <c r="F17" s="138"/>
      <c r="G17" s="138"/>
      <c r="H17" s="138"/>
      <c r="I17" s="139"/>
      <c r="J17" s="140">
        <f t="shared" si="0"/>
        <v>0</v>
      </c>
      <c r="K17" s="97">
        <v>286</v>
      </c>
      <c r="L17" s="180">
        <f t="shared" si="1"/>
        <v>0</v>
      </c>
      <c r="M17" s="16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ht="18" customHeight="1">
      <c r="A18" s="371" t="s">
        <v>297</v>
      </c>
      <c r="B18" s="372"/>
      <c r="C18" s="137"/>
      <c r="D18" s="138"/>
      <c r="E18" s="138"/>
      <c r="F18" s="138"/>
      <c r="G18" s="138"/>
      <c r="H18" s="138"/>
      <c r="I18" s="139"/>
      <c r="J18" s="140">
        <f t="shared" si="0"/>
        <v>0</v>
      </c>
      <c r="K18" s="97">
        <v>1203</v>
      </c>
      <c r="L18" s="180">
        <f t="shared" si="1"/>
        <v>0</v>
      </c>
      <c r="M18" s="16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ht="18" customHeight="1">
      <c r="A19" s="371" t="s">
        <v>298</v>
      </c>
      <c r="B19" s="372"/>
      <c r="C19" s="137"/>
      <c r="D19" s="138"/>
      <c r="E19" s="138"/>
      <c r="F19" s="138"/>
      <c r="G19" s="138"/>
      <c r="H19" s="138"/>
      <c r="I19" s="139"/>
      <c r="J19" s="140">
        <f t="shared" si="0"/>
        <v>0</v>
      </c>
      <c r="K19" s="97">
        <v>1223</v>
      </c>
      <c r="L19" s="180">
        <f t="shared" si="1"/>
        <v>0</v>
      </c>
      <c r="M19" s="16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18" customHeight="1">
      <c r="A20" s="371" t="s">
        <v>299</v>
      </c>
      <c r="B20" s="372"/>
      <c r="C20" s="137"/>
      <c r="D20" s="138"/>
      <c r="E20" s="138"/>
      <c r="F20" s="138"/>
      <c r="G20" s="138"/>
      <c r="H20" s="138"/>
      <c r="I20" s="139"/>
      <c r="J20" s="140">
        <f t="shared" si="0"/>
        <v>0</v>
      </c>
      <c r="K20" s="97">
        <v>1609</v>
      </c>
      <c r="L20" s="180">
        <f t="shared" si="1"/>
        <v>0</v>
      </c>
      <c r="M20" s="1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ht="18" customHeight="1">
      <c r="A21" s="371" t="s">
        <v>575</v>
      </c>
      <c r="B21" s="372"/>
      <c r="C21" s="137"/>
      <c r="D21" s="138"/>
      <c r="E21" s="138"/>
      <c r="F21" s="138"/>
      <c r="G21" s="138"/>
      <c r="H21" s="138"/>
      <c r="I21" s="139"/>
      <c r="J21" s="140">
        <f t="shared" si="0"/>
        <v>0</v>
      </c>
      <c r="K21" s="97">
        <v>41</v>
      </c>
      <c r="L21" s="180">
        <f t="shared" si="1"/>
        <v>0</v>
      </c>
      <c r="M21" s="1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ht="18" customHeight="1">
      <c r="A22" s="371" t="s">
        <v>300</v>
      </c>
      <c r="B22" s="372"/>
      <c r="C22" s="137"/>
      <c r="D22" s="138"/>
      <c r="E22" s="138"/>
      <c r="F22" s="138"/>
      <c r="G22" s="138"/>
      <c r="H22" s="138"/>
      <c r="I22" s="139"/>
      <c r="J22" s="140">
        <f t="shared" si="0"/>
        <v>0</v>
      </c>
      <c r="K22" s="97">
        <v>1104</v>
      </c>
      <c r="L22" s="180">
        <f t="shared" si="1"/>
        <v>0</v>
      </c>
      <c r="M22" s="1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ht="18" customHeight="1">
      <c r="A23" s="371" t="s">
        <v>576</v>
      </c>
      <c r="B23" s="372"/>
      <c r="C23" s="137"/>
      <c r="D23" s="138"/>
      <c r="E23" s="138"/>
      <c r="F23" s="138"/>
      <c r="G23" s="138"/>
      <c r="H23" s="138"/>
      <c r="I23" s="139"/>
      <c r="J23" s="140">
        <f t="shared" si="0"/>
        <v>0</v>
      </c>
      <c r="K23" s="97">
        <v>45</v>
      </c>
      <c r="L23" s="180">
        <f t="shared" si="1"/>
        <v>0</v>
      </c>
      <c r="M23" s="16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18" customHeight="1">
      <c r="A24" s="371" t="s">
        <v>301</v>
      </c>
      <c r="B24" s="372"/>
      <c r="C24" s="137"/>
      <c r="D24" s="138"/>
      <c r="E24" s="138"/>
      <c r="F24" s="138"/>
      <c r="G24" s="138"/>
      <c r="H24" s="138"/>
      <c r="I24" s="139"/>
      <c r="J24" s="140">
        <f t="shared" si="0"/>
        <v>0</v>
      </c>
      <c r="K24" s="97">
        <v>2756</v>
      </c>
      <c r="L24" s="180">
        <f t="shared" si="1"/>
        <v>0</v>
      </c>
      <c r="M24" s="1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18" customHeight="1">
      <c r="A25" s="371" t="s">
        <v>577</v>
      </c>
      <c r="B25" s="372"/>
      <c r="C25" s="137"/>
      <c r="D25" s="138"/>
      <c r="E25" s="138"/>
      <c r="F25" s="138"/>
      <c r="G25" s="138"/>
      <c r="H25" s="138"/>
      <c r="I25" s="139"/>
      <c r="J25" s="140">
        <f t="shared" si="0"/>
        <v>0</v>
      </c>
      <c r="K25" s="97">
        <v>150</v>
      </c>
      <c r="L25" s="180">
        <f t="shared" ref="L25" si="2">J25/K25</f>
        <v>0</v>
      </c>
      <c r="M25" s="1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18" customHeight="1">
      <c r="A26" s="371" t="s">
        <v>302</v>
      </c>
      <c r="B26" s="372"/>
      <c r="C26" s="137"/>
      <c r="D26" s="138"/>
      <c r="E26" s="138"/>
      <c r="F26" s="138"/>
      <c r="G26" s="138"/>
      <c r="H26" s="138"/>
      <c r="I26" s="139"/>
      <c r="J26" s="140">
        <f t="shared" si="0"/>
        <v>0</v>
      </c>
      <c r="K26" s="97">
        <v>411</v>
      </c>
      <c r="L26" s="180">
        <f t="shared" si="1"/>
        <v>0</v>
      </c>
      <c r="M26" s="1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18" customHeight="1">
      <c r="A27" s="371" t="s">
        <v>578</v>
      </c>
      <c r="B27" s="372"/>
      <c r="C27" s="137"/>
      <c r="D27" s="138"/>
      <c r="E27" s="138"/>
      <c r="F27" s="138"/>
      <c r="G27" s="138"/>
      <c r="H27" s="138"/>
      <c r="I27" s="139"/>
      <c r="J27" s="140">
        <f t="shared" si="0"/>
        <v>0</v>
      </c>
      <c r="K27" s="97">
        <v>16</v>
      </c>
      <c r="L27" s="180">
        <f t="shared" ref="L27" si="3">J27/K27</f>
        <v>0</v>
      </c>
      <c r="M27" s="1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18" customHeight="1">
      <c r="A28" s="371" t="s">
        <v>303</v>
      </c>
      <c r="B28" s="372"/>
      <c r="C28" s="137"/>
      <c r="D28" s="138"/>
      <c r="E28" s="138"/>
      <c r="F28" s="138"/>
      <c r="G28" s="138"/>
      <c r="H28" s="138"/>
      <c r="I28" s="139"/>
      <c r="J28" s="140">
        <f t="shared" si="0"/>
        <v>0</v>
      </c>
      <c r="K28" s="97">
        <v>5077</v>
      </c>
      <c r="L28" s="180">
        <f t="shared" si="1"/>
        <v>0</v>
      </c>
      <c r="M28" s="1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18" customHeight="1">
      <c r="A29" s="371" t="s">
        <v>304</v>
      </c>
      <c r="B29" s="372"/>
      <c r="C29" s="137"/>
      <c r="D29" s="138"/>
      <c r="E29" s="138"/>
      <c r="F29" s="138"/>
      <c r="G29" s="138"/>
      <c r="H29" s="138"/>
      <c r="I29" s="139"/>
      <c r="J29" s="140">
        <f t="shared" si="0"/>
        <v>0</v>
      </c>
      <c r="K29" s="97">
        <v>1853</v>
      </c>
      <c r="L29" s="180">
        <f t="shared" si="1"/>
        <v>0</v>
      </c>
      <c r="M29" s="1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18" customHeight="1">
      <c r="A30" s="371" t="s">
        <v>305</v>
      </c>
      <c r="B30" s="372"/>
      <c r="C30" s="137"/>
      <c r="D30" s="138"/>
      <c r="E30" s="138"/>
      <c r="F30" s="138"/>
      <c r="G30" s="138"/>
      <c r="H30" s="138"/>
      <c r="I30" s="139"/>
      <c r="J30" s="140">
        <f t="shared" si="0"/>
        <v>0</v>
      </c>
      <c r="K30" s="97">
        <v>4229</v>
      </c>
      <c r="L30" s="180">
        <f t="shared" si="1"/>
        <v>0</v>
      </c>
      <c r="M30" s="1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18" customHeight="1">
      <c r="A31" s="371" t="s">
        <v>306</v>
      </c>
      <c r="B31" s="372"/>
      <c r="C31" s="137"/>
      <c r="D31" s="138"/>
      <c r="E31" s="138"/>
      <c r="F31" s="138"/>
      <c r="G31" s="138"/>
      <c r="H31" s="138"/>
      <c r="I31" s="139"/>
      <c r="J31" s="140">
        <f t="shared" si="0"/>
        <v>0</v>
      </c>
      <c r="K31" s="97">
        <v>5179</v>
      </c>
      <c r="L31" s="180">
        <f t="shared" si="1"/>
        <v>0</v>
      </c>
      <c r="M31" s="1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18" customHeight="1" thickBot="1">
      <c r="A32" s="396" t="s">
        <v>307</v>
      </c>
      <c r="B32" s="397"/>
      <c r="C32" s="141"/>
      <c r="D32" s="142"/>
      <c r="E32" s="142"/>
      <c r="F32" s="142"/>
      <c r="G32" s="142"/>
      <c r="H32" s="142"/>
      <c r="I32" s="143"/>
      <c r="J32" s="144">
        <f t="shared" si="0"/>
        <v>0</v>
      </c>
      <c r="K32" s="98">
        <v>1488</v>
      </c>
      <c r="L32" s="202">
        <f t="shared" si="1"/>
        <v>0</v>
      </c>
      <c r="M32" s="1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15.6" thickTop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38"/>
      <c r="L33" s="3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17.399999999999999">
      <c r="A34" s="25" t="s">
        <v>0</v>
      </c>
      <c r="B34" s="25"/>
      <c r="C34" s="27"/>
      <c r="D34" s="29"/>
      <c r="E34" s="27"/>
      <c r="F34" s="27"/>
      <c r="G34" s="27"/>
      <c r="H34" s="27"/>
      <c r="I34" s="27"/>
      <c r="J34" s="27"/>
      <c r="K34" s="39"/>
      <c r="L34" s="33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15.6" thickBot="1">
      <c r="A35" s="6" t="str">
        <f>A5</f>
        <v xml:space="preserve">  Oxford  County</v>
      </c>
      <c r="B35" s="6"/>
      <c r="C35" s="6"/>
      <c r="D35" s="6"/>
      <c r="E35" s="6"/>
      <c r="F35" s="6"/>
      <c r="G35" s="6"/>
      <c r="H35" s="6"/>
      <c r="I35" s="6" t="s">
        <v>220</v>
      </c>
      <c r="J35" s="6"/>
      <c r="K35" s="39"/>
      <c r="L35" s="3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18" customHeight="1" thickTop="1" thickBot="1">
      <c r="A36" s="50" t="s">
        <v>1</v>
      </c>
      <c r="B36" s="49">
        <f ca="1">NOW()</f>
        <v>45572.66671759259</v>
      </c>
      <c r="C36" s="8" t="s">
        <v>27</v>
      </c>
      <c r="D36" s="9"/>
      <c r="E36" s="9"/>
      <c r="F36" s="9"/>
      <c r="G36" s="9"/>
      <c r="H36" s="9"/>
      <c r="I36" s="9"/>
      <c r="J36" s="9"/>
      <c r="K36" s="40"/>
      <c r="L36" s="3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18" customHeight="1" thickTop="1" thickBot="1">
      <c r="A37" s="113" t="s">
        <v>2</v>
      </c>
      <c r="B37" s="114"/>
      <c r="C37" s="86" t="s">
        <v>28</v>
      </c>
      <c r="D37" s="87" t="s">
        <v>31</v>
      </c>
      <c r="E37" s="87" t="s">
        <v>34</v>
      </c>
      <c r="F37" s="87" t="s">
        <v>37</v>
      </c>
      <c r="G37" s="87" t="s">
        <v>40</v>
      </c>
      <c r="H37" s="87" t="s">
        <v>43</v>
      </c>
      <c r="I37" s="197" t="s">
        <v>46</v>
      </c>
      <c r="J37" s="12" t="s">
        <v>47</v>
      </c>
      <c r="K37" s="14" t="s">
        <v>604</v>
      </c>
      <c r="L37" s="15" t="s">
        <v>624</v>
      </c>
      <c r="M37" s="1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18" customHeight="1">
      <c r="A38" s="377" t="s">
        <v>308</v>
      </c>
      <c r="B38" s="378"/>
      <c r="C38" s="199"/>
      <c r="D38" s="200"/>
      <c r="E38" s="200"/>
      <c r="F38" s="200"/>
      <c r="G38" s="200"/>
      <c r="H38" s="200"/>
      <c r="I38" s="201"/>
      <c r="J38" s="125">
        <f t="shared" ref="J38:J48" si="4">SUM(C38:I38)</f>
        <v>0</v>
      </c>
      <c r="K38" s="51">
        <v>1600</v>
      </c>
      <c r="L38" s="101">
        <f t="shared" ref="L38:L54" si="5">J38/K38</f>
        <v>0</v>
      </c>
      <c r="M38" s="1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ht="18" customHeight="1">
      <c r="A39" s="371" t="s">
        <v>309</v>
      </c>
      <c r="B39" s="372"/>
      <c r="C39" s="119"/>
      <c r="D39" s="120"/>
      <c r="E39" s="120"/>
      <c r="F39" s="120"/>
      <c r="G39" s="120"/>
      <c r="H39" s="120"/>
      <c r="I39" s="126"/>
      <c r="J39" s="127">
        <f t="shared" si="4"/>
        <v>0</v>
      </c>
      <c r="K39" s="97">
        <v>361</v>
      </c>
      <c r="L39" s="102">
        <f t="shared" si="5"/>
        <v>0</v>
      </c>
      <c r="M39" s="1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ht="18" customHeight="1">
      <c r="A40" s="371" t="s">
        <v>310</v>
      </c>
      <c r="B40" s="372"/>
      <c r="C40" s="119"/>
      <c r="D40" s="120"/>
      <c r="E40" s="120"/>
      <c r="F40" s="120"/>
      <c r="G40" s="120"/>
      <c r="H40" s="120"/>
      <c r="I40" s="126"/>
      <c r="J40" s="127">
        <f t="shared" si="4"/>
        <v>0</v>
      </c>
      <c r="K40" s="97">
        <v>5858</v>
      </c>
      <c r="L40" s="102">
        <f t="shared" si="5"/>
        <v>0</v>
      </c>
      <c r="M40" s="16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ht="18" customHeight="1">
      <c r="A41" s="371" t="s">
        <v>579</v>
      </c>
      <c r="B41" s="372"/>
      <c r="C41" s="119"/>
      <c r="D41" s="120"/>
      <c r="E41" s="120"/>
      <c r="F41" s="120"/>
      <c r="G41" s="120"/>
      <c r="H41" s="120"/>
      <c r="I41" s="126"/>
      <c r="J41" s="127">
        <f t="shared" ref="J41" si="6">SUM(C41:I41)</f>
        <v>0</v>
      </c>
      <c r="K41" s="97">
        <v>591</v>
      </c>
      <c r="L41" s="102">
        <f t="shared" ref="L41" si="7">J41/K41</f>
        <v>0</v>
      </c>
      <c r="M41" s="16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ht="18" customHeight="1">
      <c r="A42" s="371" t="s">
        <v>311</v>
      </c>
      <c r="B42" s="372"/>
      <c r="C42" s="119"/>
      <c r="D42" s="120"/>
      <c r="E42" s="120"/>
      <c r="F42" s="120"/>
      <c r="G42" s="120"/>
      <c r="H42" s="120"/>
      <c r="I42" s="126"/>
      <c r="J42" s="127">
        <f t="shared" si="4"/>
        <v>0</v>
      </c>
      <c r="K42" s="97">
        <v>261</v>
      </c>
      <c r="L42" s="102">
        <f t="shared" si="5"/>
        <v>0</v>
      </c>
      <c r="M42" s="1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ht="18" customHeight="1">
      <c r="A43" s="371" t="s">
        <v>312</v>
      </c>
      <c r="B43" s="372"/>
      <c r="C43" s="119"/>
      <c r="D43" s="120"/>
      <c r="E43" s="120"/>
      <c r="F43" s="120"/>
      <c r="G43" s="120"/>
      <c r="H43" s="120"/>
      <c r="I43" s="126"/>
      <c r="J43" s="127">
        <f t="shared" si="4"/>
        <v>0</v>
      </c>
      <c r="K43" s="97">
        <v>393</v>
      </c>
      <c r="L43" s="102">
        <f t="shared" si="5"/>
        <v>0</v>
      </c>
      <c r="M43" s="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ht="18" customHeight="1">
      <c r="A44" s="371" t="s">
        <v>313</v>
      </c>
      <c r="B44" s="372"/>
      <c r="C44" s="119"/>
      <c r="D44" s="120"/>
      <c r="E44" s="120"/>
      <c r="F44" s="120"/>
      <c r="G44" s="120"/>
      <c r="H44" s="120"/>
      <c r="I44" s="126"/>
      <c r="J44" s="127">
        <f t="shared" si="4"/>
        <v>0</v>
      </c>
      <c r="K44" s="97">
        <v>994</v>
      </c>
      <c r="L44" s="102">
        <f t="shared" si="5"/>
        <v>0</v>
      </c>
      <c r="M44" s="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ht="18" customHeight="1">
      <c r="A45" s="371" t="s">
        <v>314</v>
      </c>
      <c r="B45" s="372"/>
      <c r="C45" s="119"/>
      <c r="D45" s="120"/>
      <c r="E45" s="120"/>
      <c r="F45" s="120"/>
      <c r="G45" s="120"/>
      <c r="H45" s="120"/>
      <c r="I45" s="126"/>
      <c r="J45" s="127">
        <f t="shared" si="4"/>
        <v>0</v>
      </c>
      <c r="K45" s="97">
        <v>406</v>
      </c>
      <c r="L45" s="102">
        <f t="shared" si="5"/>
        <v>0</v>
      </c>
      <c r="M45" s="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ht="18" customHeight="1">
      <c r="A46" s="371" t="s">
        <v>315</v>
      </c>
      <c r="B46" s="372"/>
      <c r="C46" s="119"/>
      <c r="D46" s="120"/>
      <c r="E46" s="120"/>
      <c r="F46" s="120"/>
      <c r="G46" s="120"/>
      <c r="H46" s="120"/>
      <c r="I46" s="126"/>
      <c r="J46" s="127">
        <f t="shared" si="4"/>
        <v>0</v>
      </c>
      <c r="K46" s="97">
        <v>69</v>
      </c>
      <c r="L46" s="102">
        <f t="shared" si="5"/>
        <v>0</v>
      </c>
      <c r="M46" s="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ht="18" customHeight="1">
      <c r="A47" s="371" t="s">
        <v>316</v>
      </c>
      <c r="B47" s="372"/>
      <c r="C47" s="119"/>
      <c r="D47" s="120"/>
      <c r="E47" s="120"/>
      <c r="F47" s="120"/>
      <c r="G47" s="120"/>
      <c r="H47" s="120"/>
      <c r="I47" s="126"/>
      <c r="J47" s="127">
        <f t="shared" si="4"/>
        <v>0</v>
      </c>
      <c r="K47" s="97">
        <v>1570</v>
      </c>
      <c r="L47" s="102">
        <f t="shared" si="5"/>
        <v>0</v>
      </c>
      <c r="M47" s="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pans="1:252" ht="18" customHeight="1">
      <c r="A48" s="371" t="s">
        <v>317</v>
      </c>
      <c r="B48" s="372"/>
      <c r="C48" s="119"/>
      <c r="D48" s="120"/>
      <c r="E48" s="120"/>
      <c r="F48" s="120"/>
      <c r="G48" s="120"/>
      <c r="H48" s="120"/>
      <c r="I48" s="126"/>
      <c r="J48" s="127">
        <f t="shared" si="4"/>
        <v>0</v>
      </c>
      <c r="K48" s="97">
        <v>1766</v>
      </c>
      <c r="L48" s="102">
        <f t="shared" si="5"/>
        <v>0</v>
      </c>
      <c r="M48" s="1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ht="18" customHeight="1">
      <c r="A49" s="371" t="s">
        <v>318</v>
      </c>
      <c r="B49" s="372"/>
      <c r="C49" s="119"/>
      <c r="D49" s="120"/>
      <c r="E49" s="120"/>
      <c r="F49" s="120"/>
      <c r="G49" s="120"/>
      <c r="H49" s="120"/>
      <c r="I49" s="126"/>
      <c r="J49" s="127">
        <f t="shared" ref="J49:J53" si="8">SUM(C49:I49)</f>
        <v>0</v>
      </c>
      <c r="K49" s="97">
        <v>1352</v>
      </c>
      <c r="L49" s="102">
        <f t="shared" si="5"/>
        <v>0</v>
      </c>
      <c r="M49" s="16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2" s="18" customFormat="1" ht="18.899999999999999" customHeight="1">
      <c r="A50" s="371" t="s">
        <v>23</v>
      </c>
      <c r="B50" s="372"/>
      <c r="C50" s="119"/>
      <c r="D50" s="120"/>
      <c r="E50" s="120"/>
      <c r="F50" s="120"/>
      <c r="G50" s="120"/>
      <c r="H50" s="120"/>
      <c r="I50" s="126"/>
      <c r="J50" s="127">
        <f t="shared" si="8"/>
        <v>0</v>
      </c>
      <c r="K50" s="57"/>
      <c r="L50" s="55"/>
    </row>
    <row r="51" spans="1:252" s="18" customFormat="1" ht="18.899999999999999" customHeight="1">
      <c r="A51" s="371" t="s">
        <v>24</v>
      </c>
      <c r="B51" s="372"/>
      <c r="C51" s="119"/>
      <c r="D51" s="120"/>
      <c r="E51" s="120"/>
      <c r="F51" s="120"/>
      <c r="G51" s="120"/>
      <c r="H51" s="120"/>
      <c r="I51" s="126"/>
      <c r="J51" s="127">
        <f t="shared" si="8"/>
        <v>0</v>
      </c>
      <c r="K51" s="57"/>
      <c r="L51" s="55"/>
    </row>
    <row r="52" spans="1:252" s="18" customFormat="1" ht="18.899999999999999" customHeight="1">
      <c r="A52" s="371" t="s">
        <v>25</v>
      </c>
      <c r="B52" s="372"/>
      <c r="C52" s="119"/>
      <c r="D52" s="120"/>
      <c r="E52" s="120"/>
      <c r="F52" s="120"/>
      <c r="G52" s="120"/>
      <c r="H52" s="120"/>
      <c r="I52" s="126"/>
      <c r="J52" s="127">
        <f t="shared" si="8"/>
        <v>0</v>
      </c>
      <c r="K52" s="57"/>
      <c r="L52" s="55"/>
    </row>
    <row r="53" spans="1:252" s="18" customFormat="1" ht="18.899999999999999" customHeight="1" thickBot="1">
      <c r="A53" s="375" t="s">
        <v>26</v>
      </c>
      <c r="B53" s="376"/>
      <c r="C53" s="296"/>
      <c r="D53" s="297"/>
      <c r="E53" s="297"/>
      <c r="F53" s="297"/>
      <c r="G53" s="297"/>
      <c r="H53" s="297"/>
      <c r="I53" s="298"/>
      <c r="J53" s="153">
        <f t="shared" si="8"/>
        <v>0</v>
      </c>
      <c r="K53" s="58"/>
      <c r="L53" s="56"/>
    </row>
    <row r="54" spans="1:252" ht="18" customHeight="1" thickBot="1">
      <c r="A54" s="385" t="s">
        <v>64</v>
      </c>
      <c r="B54" s="386"/>
      <c r="C54" s="184">
        <f t="shared" ref="C54:I54" si="9">SUM(C6:C53)</f>
        <v>0</v>
      </c>
      <c r="D54" s="108">
        <f t="shared" si="9"/>
        <v>0</v>
      </c>
      <c r="E54" s="108">
        <f t="shared" si="9"/>
        <v>0</v>
      </c>
      <c r="F54" s="108">
        <f t="shared" si="9"/>
        <v>0</v>
      </c>
      <c r="G54" s="108">
        <f t="shared" si="9"/>
        <v>0</v>
      </c>
      <c r="H54" s="108">
        <f t="shared" si="9"/>
        <v>0</v>
      </c>
      <c r="I54" s="162">
        <f t="shared" si="9"/>
        <v>0</v>
      </c>
      <c r="J54" s="184">
        <f>SUM(J6:J53)</f>
        <v>0</v>
      </c>
      <c r="K54" s="54">
        <f>SUM(K6:K49)</f>
        <v>57777</v>
      </c>
      <c r="L54" s="178">
        <f t="shared" si="5"/>
        <v>0</v>
      </c>
      <c r="M54" s="16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ht="18.899999999999999" customHeight="1" thickTop="1" thickBot="1">
      <c r="A55" s="21" t="s">
        <v>21</v>
      </c>
      <c r="B55" s="21"/>
      <c r="C55" s="31" t="s">
        <v>65</v>
      </c>
      <c r="D55" s="21"/>
      <c r="E55" s="21"/>
      <c r="F55" s="21"/>
      <c r="G55" s="21"/>
      <c r="H55" s="21"/>
      <c r="I55" s="194" t="s">
        <v>540</v>
      </c>
      <c r="J55" s="198">
        <f>K54*TOTALS!B5</f>
        <v>272707.44</v>
      </c>
      <c r="K55" s="196">
        <f>ROUNDUP(IF((J54-J55)&gt;0,0,(J54-J55)),0)</f>
        <v>-272708</v>
      </c>
      <c r="L55" s="32" t="s">
        <v>541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ht="15.6" thickTop="1">
      <c r="A56" s="5"/>
      <c r="B56" s="5"/>
      <c r="C56" s="5"/>
      <c r="D56" s="5"/>
      <c r="E56" s="5"/>
      <c r="F56" s="5"/>
      <c r="G56" s="5"/>
      <c r="H56" s="5"/>
      <c r="I56" s="5"/>
      <c r="J56" s="46"/>
      <c r="K56" s="46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pans="1:25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pans="1:25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pans="1:25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pans="1:25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pans="1:25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pans="1:25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pans="1:25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pans="1:25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pans="1:25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</row>
    <row r="83" spans="1:25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pans="1:25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pans="1:25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pans="1:25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pans="1:25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pans="1:25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pans="1:25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pans="1:25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</row>
    <row r="91" spans="1:25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pans="1:25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pans="1:25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</row>
    <row r="94" spans="1:25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pans="1:25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</row>
    <row r="96" spans="1:25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pans="1:25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pans="1:25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pans="1:25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pans="1:25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</row>
    <row r="101" spans="1:25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pans="1:25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pans="1:25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</row>
    <row r="104" spans="1:25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pans="1:25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</sheetData>
  <sheetProtection algorithmName="SHA-512" hashValue="ZFi2fn5wt70pjAaTAIER7An/3bCO0fBO0697UwRgppL+8G/lLgTukmxuKufFTd1Hdov/Rhl/wQUnHVEqQXdnWA==" saltValue="6cgz5kWalZpTNz0TDrF5Fg==" spinCount="100000" sheet="1" objects="1" scenarios="1" formatCells="0" formatColumns="0" formatRows="0" insertColumns="0" insertRows="0" insertHyperlinks="0" deleteColumns="0" deleteRows="0"/>
  <mergeCells count="52">
    <mergeCell ref="A5:B5"/>
    <mergeCell ref="A25:B25"/>
    <mergeCell ref="A27:B27"/>
    <mergeCell ref="A41:B41"/>
    <mergeCell ref="A11:B11"/>
    <mergeCell ref="A10:B10"/>
    <mergeCell ref="A9:B9"/>
    <mergeCell ref="A8:B8"/>
    <mergeCell ref="A7:B7"/>
    <mergeCell ref="A6:B6"/>
    <mergeCell ref="A17:B17"/>
    <mergeCell ref="A16:B16"/>
    <mergeCell ref="A15:B15"/>
    <mergeCell ref="A14:B14"/>
    <mergeCell ref="A13:B13"/>
    <mergeCell ref="A12:B12"/>
    <mergeCell ref="A18:B18"/>
    <mergeCell ref="A31:B31"/>
    <mergeCell ref="A30:B30"/>
    <mergeCell ref="A29:B29"/>
    <mergeCell ref="A28:B28"/>
    <mergeCell ref="A26:B26"/>
    <mergeCell ref="A24:B24"/>
    <mergeCell ref="A23:B23"/>
    <mergeCell ref="A22:B22"/>
    <mergeCell ref="A21:B21"/>
    <mergeCell ref="A20:B20"/>
    <mergeCell ref="A19:B19"/>
    <mergeCell ref="A32:B32"/>
    <mergeCell ref="A49:B49"/>
    <mergeCell ref="A48:B48"/>
    <mergeCell ref="A47:B47"/>
    <mergeCell ref="A46:B46"/>
    <mergeCell ref="A45:B45"/>
    <mergeCell ref="A44:B44"/>
    <mergeCell ref="A43:B43"/>
    <mergeCell ref="A42:B42"/>
    <mergeCell ref="A40:B40"/>
    <mergeCell ref="A39:B39"/>
    <mergeCell ref="A38:B38"/>
    <mergeCell ref="A54:B54"/>
    <mergeCell ref="A53:B53"/>
    <mergeCell ref="A52:B52"/>
    <mergeCell ref="A51:B51"/>
    <mergeCell ref="A50:B50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5" orientation="landscape" r:id="rId1"/>
  <headerFooter alignWithMargins="0"/>
  <rowBreaks count="1" manualBreakCount="1">
    <brk id="33" max="1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Q91"/>
  <sheetViews>
    <sheetView showGridLines="0" showOutlineSymbols="0" topLeftCell="A70" zoomScaleNormal="100" workbookViewId="0">
      <selection activeCell="O77" sqref="O77"/>
    </sheetView>
  </sheetViews>
  <sheetFormatPr defaultColWidth="9.6328125" defaultRowHeight="15"/>
  <cols>
    <col min="1" max="1" width="5.6328125" style="5" customWidth="1"/>
    <col min="2" max="2" width="16.90625" style="5" customWidth="1"/>
    <col min="3" max="9" width="10.6328125" style="5" customWidth="1"/>
    <col min="10" max="10" width="12.36328125" style="5" customWidth="1"/>
    <col min="11" max="11" width="11.36328125" style="5" customWidth="1"/>
    <col min="12" max="12" width="8.08984375" style="5" customWidth="1"/>
    <col min="13" max="13" width="2" style="5" customWidth="1"/>
    <col min="14" max="251" width="9.6328125" style="5" customWidth="1"/>
    <col min="252" max="16384" width="9.6328125" style="30"/>
  </cols>
  <sheetData>
    <row r="1" spans="1:13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3" ht="15.9" customHeight="1" thickBot="1">
      <c r="A2" s="6"/>
      <c r="B2" s="6"/>
      <c r="C2" s="6"/>
      <c r="D2" s="6"/>
      <c r="E2" s="6"/>
      <c r="F2" s="6"/>
      <c r="G2" s="6"/>
      <c r="H2" s="6"/>
      <c r="I2" s="6" t="s">
        <v>132</v>
      </c>
      <c r="J2" s="6"/>
      <c r="K2" s="7"/>
      <c r="L2" s="7"/>
    </row>
    <row r="3" spans="1:13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3" ht="18" customHeight="1" thickTop="1" thickBot="1">
      <c r="A4" s="91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2" t="s">
        <v>47</v>
      </c>
      <c r="K4" s="14" t="s">
        <v>625</v>
      </c>
      <c r="L4" s="47" t="s">
        <v>624</v>
      </c>
    </row>
    <row r="5" spans="1:13" ht="18" customHeight="1" thickBot="1">
      <c r="A5" s="389" t="s">
        <v>319</v>
      </c>
      <c r="B5" s="390"/>
      <c r="C5" s="359"/>
      <c r="D5" s="355"/>
      <c r="E5" s="355"/>
      <c r="F5" s="355"/>
      <c r="G5" s="355"/>
      <c r="H5" s="355"/>
      <c r="I5" s="357"/>
      <c r="J5" s="61"/>
      <c r="K5" s="189">
        <f>TOTALS!K17</f>
        <v>152199</v>
      </c>
      <c r="L5" s="190"/>
      <c r="M5" s="53"/>
    </row>
    <row r="6" spans="1:13" ht="18" customHeight="1">
      <c r="A6" s="334" t="s">
        <v>320</v>
      </c>
      <c r="B6" s="391"/>
      <c r="C6" s="203"/>
      <c r="D6" s="204"/>
      <c r="E6" s="204"/>
      <c r="F6" s="204"/>
      <c r="G6" s="204"/>
      <c r="H6" s="204"/>
      <c r="I6" s="205"/>
      <c r="J6" s="136">
        <f t="shared" ref="J6:J32" si="0">SUM(C6:I6)</f>
        <v>0</v>
      </c>
      <c r="K6" s="51">
        <v>829</v>
      </c>
      <c r="L6" s="101">
        <f t="shared" ref="L6:L32" si="1">J6/K6</f>
        <v>0</v>
      </c>
    </row>
    <row r="7" spans="1:13" ht="18" customHeight="1">
      <c r="A7" s="332" t="s">
        <v>535</v>
      </c>
      <c r="B7" s="366"/>
      <c r="C7" s="206"/>
      <c r="D7" s="207"/>
      <c r="E7" s="207"/>
      <c r="F7" s="207"/>
      <c r="G7" s="207"/>
      <c r="H7" s="207"/>
      <c r="I7" s="208"/>
      <c r="J7" s="140">
        <f>SUM(C7:I7)</f>
        <v>0</v>
      </c>
      <c r="K7" s="97">
        <v>255</v>
      </c>
      <c r="L7" s="102">
        <f t="shared" si="1"/>
        <v>0</v>
      </c>
    </row>
    <row r="8" spans="1:13" ht="18" customHeight="1">
      <c r="A8" s="332" t="s">
        <v>321</v>
      </c>
      <c r="B8" s="366"/>
      <c r="C8" s="206"/>
      <c r="D8" s="207"/>
      <c r="E8" s="207"/>
      <c r="F8" s="207"/>
      <c r="G8" s="207"/>
      <c r="H8" s="207"/>
      <c r="I8" s="208"/>
      <c r="J8" s="140">
        <f t="shared" si="0"/>
        <v>0</v>
      </c>
      <c r="K8" s="97">
        <v>31753</v>
      </c>
      <c r="L8" s="102">
        <f t="shared" si="1"/>
        <v>0</v>
      </c>
    </row>
    <row r="9" spans="1:13" ht="18" customHeight="1">
      <c r="A9" s="332" t="s">
        <v>322</v>
      </c>
      <c r="B9" s="366"/>
      <c r="C9" s="206"/>
      <c r="D9" s="207"/>
      <c r="E9" s="207"/>
      <c r="F9" s="207"/>
      <c r="G9" s="207"/>
      <c r="H9" s="207"/>
      <c r="I9" s="208"/>
      <c r="J9" s="140">
        <f t="shared" si="0"/>
        <v>0</v>
      </c>
      <c r="K9" s="97">
        <v>1184</v>
      </c>
      <c r="L9" s="102">
        <f t="shared" si="1"/>
        <v>0</v>
      </c>
    </row>
    <row r="10" spans="1:13" ht="18" customHeight="1">
      <c r="A10" s="332" t="s">
        <v>323</v>
      </c>
      <c r="B10" s="366"/>
      <c r="C10" s="206"/>
      <c r="D10" s="207"/>
      <c r="E10" s="207"/>
      <c r="F10" s="207"/>
      <c r="G10" s="207"/>
      <c r="H10" s="207"/>
      <c r="I10" s="208"/>
      <c r="J10" s="140">
        <f t="shared" si="0"/>
        <v>0</v>
      </c>
      <c r="K10" s="97">
        <v>1532</v>
      </c>
      <c r="L10" s="102">
        <f t="shared" si="1"/>
        <v>0</v>
      </c>
    </row>
    <row r="11" spans="1:13" ht="18" customHeight="1">
      <c r="A11" s="332" t="s">
        <v>324</v>
      </c>
      <c r="B11" s="366"/>
      <c r="C11" s="206"/>
      <c r="D11" s="207"/>
      <c r="E11" s="207"/>
      <c r="F11" s="207"/>
      <c r="G11" s="207"/>
      <c r="H11" s="207"/>
      <c r="I11" s="208"/>
      <c r="J11" s="140">
        <f t="shared" si="0"/>
        <v>0</v>
      </c>
      <c r="K11" s="97">
        <v>9672</v>
      </c>
      <c r="L11" s="102">
        <f t="shared" si="1"/>
        <v>0</v>
      </c>
    </row>
    <row r="12" spans="1:13" ht="18" customHeight="1">
      <c r="A12" s="332" t="s">
        <v>325</v>
      </c>
      <c r="B12" s="366"/>
      <c r="C12" s="206"/>
      <c r="D12" s="207"/>
      <c r="E12" s="207"/>
      <c r="F12" s="207"/>
      <c r="G12" s="207"/>
      <c r="H12" s="207"/>
      <c r="I12" s="208"/>
      <c r="J12" s="140">
        <f t="shared" si="0"/>
        <v>0</v>
      </c>
      <c r="K12" s="97">
        <v>373</v>
      </c>
      <c r="L12" s="102">
        <f t="shared" si="1"/>
        <v>0</v>
      </c>
    </row>
    <row r="13" spans="1:13" ht="18" customHeight="1">
      <c r="A13" s="332" t="s">
        <v>326</v>
      </c>
      <c r="B13" s="366"/>
      <c r="C13" s="206"/>
      <c r="D13" s="207"/>
      <c r="E13" s="207"/>
      <c r="F13" s="207"/>
      <c r="G13" s="207"/>
      <c r="H13" s="207"/>
      <c r="I13" s="208"/>
      <c r="J13" s="140">
        <f t="shared" si="0"/>
        <v>0</v>
      </c>
      <c r="K13" s="97">
        <v>2867</v>
      </c>
      <c r="L13" s="102">
        <f t="shared" si="1"/>
        <v>0</v>
      </c>
    </row>
    <row r="14" spans="1:13" ht="18" customHeight="1">
      <c r="A14" s="332" t="s">
        <v>580</v>
      </c>
      <c r="B14" s="366"/>
      <c r="C14" s="206"/>
      <c r="D14" s="207"/>
      <c r="E14" s="207"/>
      <c r="F14" s="207"/>
      <c r="G14" s="207"/>
      <c r="H14" s="207"/>
      <c r="I14" s="208"/>
      <c r="J14" s="140">
        <f t="shared" si="0"/>
        <v>0</v>
      </c>
      <c r="K14" s="97">
        <v>138</v>
      </c>
      <c r="L14" s="102">
        <f t="shared" si="1"/>
        <v>0</v>
      </c>
    </row>
    <row r="15" spans="1:13" ht="18" customHeight="1">
      <c r="A15" s="332" t="s">
        <v>327</v>
      </c>
      <c r="B15" s="366"/>
      <c r="C15" s="206"/>
      <c r="D15" s="207"/>
      <c r="E15" s="207"/>
      <c r="F15" s="207"/>
      <c r="G15" s="207"/>
      <c r="H15" s="207"/>
      <c r="I15" s="208"/>
      <c r="J15" s="140">
        <f t="shared" si="0"/>
        <v>0</v>
      </c>
      <c r="K15" s="97">
        <v>1551</v>
      </c>
      <c r="L15" s="102">
        <f t="shared" si="1"/>
        <v>0</v>
      </c>
    </row>
    <row r="16" spans="1:13" ht="18" customHeight="1">
      <c r="A16" s="332" t="s">
        <v>328</v>
      </c>
      <c r="B16" s="366"/>
      <c r="C16" s="206"/>
      <c r="D16" s="207"/>
      <c r="E16" s="207"/>
      <c r="F16" s="207"/>
      <c r="G16" s="207"/>
      <c r="H16" s="207"/>
      <c r="I16" s="208"/>
      <c r="J16" s="140">
        <f t="shared" si="0"/>
        <v>0</v>
      </c>
      <c r="K16" s="97">
        <v>549</v>
      </c>
      <c r="L16" s="102">
        <f t="shared" si="1"/>
        <v>0</v>
      </c>
    </row>
    <row r="17" spans="1:12" ht="18" customHeight="1">
      <c r="A17" s="332" t="s">
        <v>329</v>
      </c>
      <c r="B17" s="366"/>
      <c r="C17" s="206"/>
      <c r="D17" s="207"/>
      <c r="E17" s="207"/>
      <c r="F17" s="207"/>
      <c r="G17" s="207"/>
      <c r="H17" s="207"/>
      <c r="I17" s="208"/>
      <c r="J17" s="140">
        <f t="shared" si="0"/>
        <v>0</v>
      </c>
      <c r="K17" s="97">
        <v>840</v>
      </c>
      <c r="L17" s="102">
        <f t="shared" si="1"/>
        <v>0</v>
      </c>
    </row>
    <row r="18" spans="1:12" ht="18" customHeight="1">
      <c r="A18" s="332" t="s">
        <v>330</v>
      </c>
      <c r="B18" s="366"/>
      <c r="C18" s="206"/>
      <c r="D18" s="207"/>
      <c r="E18" s="207"/>
      <c r="F18" s="207"/>
      <c r="G18" s="207"/>
      <c r="H18" s="207"/>
      <c r="I18" s="208"/>
      <c r="J18" s="140">
        <f t="shared" si="0"/>
        <v>0</v>
      </c>
      <c r="K18" s="97">
        <v>2221</v>
      </c>
      <c r="L18" s="102">
        <f t="shared" si="1"/>
        <v>0</v>
      </c>
    </row>
    <row r="19" spans="1:12" ht="18" customHeight="1">
      <c r="A19" s="332" t="s">
        <v>331</v>
      </c>
      <c r="B19" s="366"/>
      <c r="C19" s="206"/>
      <c r="D19" s="207"/>
      <c r="E19" s="207"/>
      <c r="F19" s="207"/>
      <c r="G19" s="207"/>
      <c r="H19" s="207"/>
      <c r="I19" s="208"/>
      <c r="J19" s="140">
        <f t="shared" si="0"/>
        <v>0</v>
      </c>
      <c r="K19" s="97">
        <v>2900</v>
      </c>
      <c r="L19" s="102">
        <f t="shared" si="1"/>
        <v>0</v>
      </c>
    </row>
    <row r="20" spans="1:12" ht="18" customHeight="1">
      <c r="A20" s="332" t="s">
        <v>332</v>
      </c>
      <c r="B20" s="366"/>
      <c r="C20" s="206"/>
      <c r="D20" s="207"/>
      <c r="E20" s="207"/>
      <c r="F20" s="207"/>
      <c r="G20" s="207"/>
      <c r="H20" s="207"/>
      <c r="I20" s="208"/>
      <c r="J20" s="140">
        <f t="shared" si="0"/>
        <v>0</v>
      </c>
      <c r="K20" s="97">
        <v>3803</v>
      </c>
      <c r="L20" s="102">
        <f t="shared" si="1"/>
        <v>0</v>
      </c>
    </row>
    <row r="21" spans="1:12" ht="18" customHeight="1">
      <c r="A21" s="332" t="s">
        <v>333</v>
      </c>
      <c r="B21" s="366"/>
      <c r="C21" s="206"/>
      <c r="D21" s="207"/>
      <c r="E21" s="207"/>
      <c r="F21" s="207"/>
      <c r="G21" s="207"/>
      <c r="H21" s="207"/>
      <c r="I21" s="208"/>
      <c r="J21" s="140">
        <f t="shared" si="0"/>
        <v>0</v>
      </c>
      <c r="K21" s="97">
        <v>1211</v>
      </c>
      <c r="L21" s="102">
        <f t="shared" si="1"/>
        <v>0</v>
      </c>
    </row>
    <row r="22" spans="1:12" ht="18" customHeight="1">
      <c r="A22" s="332" t="s">
        <v>581</v>
      </c>
      <c r="B22" s="366"/>
      <c r="C22" s="206"/>
      <c r="D22" s="207"/>
      <c r="E22" s="207"/>
      <c r="F22" s="207"/>
      <c r="G22" s="207"/>
      <c r="H22" s="207"/>
      <c r="I22" s="208"/>
      <c r="J22" s="140">
        <f t="shared" si="0"/>
        <v>0</v>
      </c>
      <c r="K22" s="97">
        <v>26</v>
      </c>
      <c r="L22" s="102">
        <f t="shared" si="1"/>
        <v>0</v>
      </c>
    </row>
    <row r="23" spans="1:12" ht="18" customHeight="1">
      <c r="A23" s="398" t="s">
        <v>536</v>
      </c>
      <c r="B23" s="399"/>
      <c r="C23" s="206"/>
      <c r="D23" s="207"/>
      <c r="E23" s="207"/>
      <c r="F23" s="207"/>
      <c r="G23" s="207"/>
      <c r="H23" s="207"/>
      <c r="I23" s="208"/>
      <c r="J23" s="140">
        <f>SUM(C23:I23)</f>
        <v>0</v>
      </c>
      <c r="K23" s="97">
        <v>308</v>
      </c>
      <c r="L23" s="102">
        <f>J23/K23</f>
        <v>0</v>
      </c>
    </row>
    <row r="24" spans="1:12" ht="18" customHeight="1">
      <c r="A24" s="332" t="s">
        <v>334</v>
      </c>
      <c r="B24" s="366"/>
      <c r="C24" s="206"/>
      <c r="D24" s="207"/>
      <c r="E24" s="207"/>
      <c r="F24" s="207"/>
      <c r="G24" s="207"/>
      <c r="H24" s="207"/>
      <c r="I24" s="208"/>
      <c r="J24" s="140">
        <f t="shared" si="0"/>
        <v>0</v>
      </c>
      <c r="K24" s="97">
        <v>1572</v>
      </c>
      <c r="L24" s="102">
        <f t="shared" si="1"/>
        <v>0</v>
      </c>
    </row>
    <row r="25" spans="1:12" ht="18" customHeight="1">
      <c r="A25" s="332" t="s">
        <v>335</v>
      </c>
      <c r="B25" s="366"/>
      <c r="C25" s="206"/>
      <c r="D25" s="207"/>
      <c r="E25" s="207"/>
      <c r="F25" s="207"/>
      <c r="G25" s="207"/>
      <c r="H25" s="207"/>
      <c r="I25" s="208"/>
      <c r="J25" s="140">
        <f t="shared" si="0"/>
        <v>0</v>
      </c>
      <c r="K25" s="97">
        <v>2194</v>
      </c>
      <c r="L25" s="102">
        <f t="shared" si="1"/>
        <v>0</v>
      </c>
    </row>
    <row r="26" spans="1:12" ht="18" customHeight="1">
      <c r="A26" s="332" t="s">
        <v>336</v>
      </c>
      <c r="B26" s="366"/>
      <c r="C26" s="206"/>
      <c r="D26" s="207"/>
      <c r="E26" s="207"/>
      <c r="F26" s="207"/>
      <c r="G26" s="207"/>
      <c r="H26" s="207"/>
      <c r="I26" s="208"/>
      <c r="J26" s="140">
        <f t="shared" si="0"/>
        <v>0</v>
      </c>
      <c r="K26" s="97">
        <v>134</v>
      </c>
      <c r="L26" s="102">
        <f t="shared" si="1"/>
        <v>0</v>
      </c>
    </row>
    <row r="27" spans="1:12" ht="18" customHeight="1">
      <c r="A27" s="332" t="s">
        <v>337</v>
      </c>
      <c r="B27" s="366"/>
      <c r="C27" s="206"/>
      <c r="D27" s="207"/>
      <c r="E27" s="207"/>
      <c r="F27" s="207"/>
      <c r="G27" s="207"/>
      <c r="H27" s="207"/>
      <c r="I27" s="208"/>
      <c r="J27" s="140">
        <f t="shared" si="0"/>
        <v>0</v>
      </c>
      <c r="K27" s="97">
        <v>1435</v>
      </c>
      <c r="L27" s="102">
        <f t="shared" si="1"/>
        <v>0</v>
      </c>
    </row>
    <row r="28" spans="1:12" ht="18" customHeight="1">
      <c r="A28" s="332" t="s">
        <v>338</v>
      </c>
      <c r="B28" s="366"/>
      <c r="C28" s="206"/>
      <c r="D28" s="207"/>
      <c r="E28" s="207"/>
      <c r="F28" s="207"/>
      <c r="G28" s="207"/>
      <c r="H28" s="207"/>
      <c r="I28" s="208"/>
      <c r="J28" s="140">
        <f t="shared" si="0"/>
        <v>0</v>
      </c>
      <c r="K28" s="97">
        <v>1226</v>
      </c>
      <c r="L28" s="102">
        <f t="shared" si="1"/>
        <v>0</v>
      </c>
    </row>
    <row r="29" spans="1:12" ht="18" customHeight="1">
      <c r="A29" s="332" t="s">
        <v>339</v>
      </c>
      <c r="B29" s="366"/>
      <c r="C29" s="206"/>
      <c r="D29" s="207"/>
      <c r="E29" s="207"/>
      <c r="F29" s="207"/>
      <c r="G29" s="207"/>
      <c r="H29" s="207"/>
      <c r="I29" s="208"/>
      <c r="J29" s="140">
        <f t="shared" si="0"/>
        <v>0</v>
      </c>
      <c r="K29" s="97">
        <v>963</v>
      </c>
      <c r="L29" s="102">
        <f t="shared" si="1"/>
        <v>0</v>
      </c>
    </row>
    <row r="30" spans="1:12" ht="18" customHeight="1">
      <c r="A30" s="332" t="s">
        <v>340</v>
      </c>
      <c r="B30" s="366"/>
      <c r="C30" s="206"/>
      <c r="D30" s="207"/>
      <c r="E30" s="207"/>
      <c r="F30" s="207"/>
      <c r="G30" s="207"/>
      <c r="H30" s="207"/>
      <c r="I30" s="208"/>
      <c r="J30" s="140">
        <f t="shared" si="0"/>
        <v>0</v>
      </c>
      <c r="K30" s="97">
        <v>1026</v>
      </c>
      <c r="L30" s="102">
        <f t="shared" si="1"/>
        <v>0</v>
      </c>
    </row>
    <row r="31" spans="1:12" ht="18" customHeight="1">
      <c r="A31" s="332" t="s">
        <v>341</v>
      </c>
      <c r="B31" s="366"/>
      <c r="C31" s="206"/>
      <c r="D31" s="207"/>
      <c r="E31" s="207"/>
      <c r="F31" s="207"/>
      <c r="G31" s="207"/>
      <c r="H31" s="207"/>
      <c r="I31" s="208"/>
      <c r="J31" s="140">
        <f t="shared" si="0"/>
        <v>0</v>
      </c>
      <c r="K31" s="97">
        <v>4648</v>
      </c>
      <c r="L31" s="102">
        <f t="shared" si="1"/>
        <v>0</v>
      </c>
    </row>
    <row r="32" spans="1:12" ht="18" customHeight="1" thickBot="1">
      <c r="A32" s="396" t="s">
        <v>342</v>
      </c>
      <c r="B32" s="397"/>
      <c r="C32" s="209"/>
      <c r="D32" s="210"/>
      <c r="E32" s="210"/>
      <c r="F32" s="210"/>
      <c r="G32" s="210"/>
      <c r="H32" s="210"/>
      <c r="I32" s="211"/>
      <c r="J32" s="144">
        <f t="shared" si="0"/>
        <v>0</v>
      </c>
      <c r="K32" s="98">
        <v>1444</v>
      </c>
      <c r="L32" s="187">
        <f t="shared" si="1"/>
        <v>0</v>
      </c>
    </row>
    <row r="33" spans="1:12" ht="15.6" thickTop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41"/>
    </row>
    <row r="34" spans="1:12" ht="17.399999999999999">
      <c r="A34" s="25" t="s">
        <v>0</v>
      </c>
      <c r="B34" s="25"/>
      <c r="C34" s="27"/>
      <c r="D34" s="29"/>
      <c r="E34" s="27"/>
      <c r="F34" s="27"/>
      <c r="G34" s="27"/>
      <c r="H34" s="27"/>
      <c r="I34" s="27"/>
      <c r="J34" s="27"/>
      <c r="K34" s="7"/>
      <c r="L34" s="7"/>
    </row>
    <row r="35" spans="1:12" ht="15.9" customHeight="1" thickBot="1">
      <c r="A35" s="6" t="str">
        <f>A5</f>
        <v xml:space="preserve"> Penobscot  County</v>
      </c>
      <c r="B35" s="6"/>
      <c r="C35" s="6"/>
      <c r="D35" s="6"/>
      <c r="E35" s="6"/>
      <c r="F35" s="6"/>
      <c r="G35" s="6"/>
      <c r="H35" s="6"/>
      <c r="I35" s="6" t="s">
        <v>133</v>
      </c>
      <c r="J35" s="6"/>
      <c r="K35" s="7"/>
      <c r="L35" s="7"/>
    </row>
    <row r="36" spans="1:12" ht="18" customHeight="1" thickTop="1" thickBot="1">
      <c r="A36" s="50" t="s">
        <v>1</v>
      </c>
      <c r="B36" s="49">
        <f ca="1">NOW()</f>
        <v>45572.66671759259</v>
      </c>
      <c r="C36" s="8" t="s">
        <v>27</v>
      </c>
      <c r="D36" s="9"/>
      <c r="E36" s="9"/>
      <c r="F36" s="9"/>
      <c r="G36" s="9"/>
      <c r="H36" s="9"/>
      <c r="I36" s="9"/>
      <c r="J36" s="9"/>
      <c r="K36" s="10"/>
      <c r="L36" s="7"/>
    </row>
    <row r="37" spans="1:12" ht="18" customHeight="1" thickTop="1" thickBot="1">
      <c r="A37" s="113" t="s">
        <v>22</v>
      </c>
      <c r="B37" s="114"/>
      <c r="C37" s="12" t="s">
        <v>28</v>
      </c>
      <c r="D37" s="13" t="s">
        <v>31</v>
      </c>
      <c r="E37" s="13" t="s">
        <v>34</v>
      </c>
      <c r="F37" s="13" t="s">
        <v>37</v>
      </c>
      <c r="G37" s="13" t="s">
        <v>40</v>
      </c>
      <c r="H37" s="13" t="s">
        <v>43</v>
      </c>
      <c r="I37" s="13" t="s">
        <v>46</v>
      </c>
      <c r="J37" s="13" t="s">
        <v>47</v>
      </c>
      <c r="K37" s="14" t="s">
        <v>625</v>
      </c>
      <c r="L37" s="47" t="s">
        <v>624</v>
      </c>
    </row>
    <row r="38" spans="1:12" ht="18" customHeight="1">
      <c r="A38" s="377" t="s">
        <v>343</v>
      </c>
      <c r="B38" s="378"/>
      <c r="C38" s="212"/>
      <c r="D38" s="213"/>
      <c r="E38" s="213"/>
      <c r="F38" s="213"/>
      <c r="G38" s="213"/>
      <c r="H38" s="213"/>
      <c r="I38" s="205"/>
      <c r="J38" s="136">
        <f t="shared" ref="J38:J64" si="2">SUM(C38:I38)</f>
        <v>0</v>
      </c>
      <c r="K38" s="51">
        <v>7709</v>
      </c>
      <c r="L38" s="101">
        <f t="shared" ref="L38:L64" si="3">J38/K38</f>
        <v>0</v>
      </c>
    </row>
    <row r="39" spans="1:12" ht="18" customHeight="1">
      <c r="A39" s="371" t="s">
        <v>344</v>
      </c>
      <c r="B39" s="372"/>
      <c r="C39" s="206"/>
      <c r="D39" s="207"/>
      <c r="E39" s="207"/>
      <c r="F39" s="207"/>
      <c r="G39" s="207"/>
      <c r="H39" s="207"/>
      <c r="I39" s="208"/>
      <c r="J39" s="140">
        <f t="shared" si="2"/>
        <v>0</v>
      </c>
      <c r="K39" s="97">
        <v>6461</v>
      </c>
      <c r="L39" s="102">
        <f t="shared" si="3"/>
        <v>0</v>
      </c>
    </row>
    <row r="40" spans="1:12" ht="18" customHeight="1">
      <c r="A40" s="371" t="s">
        <v>345</v>
      </c>
      <c r="B40" s="372"/>
      <c r="C40" s="206"/>
      <c r="D40" s="207"/>
      <c r="E40" s="207"/>
      <c r="F40" s="207"/>
      <c r="G40" s="207"/>
      <c r="H40" s="207"/>
      <c r="I40" s="208"/>
      <c r="J40" s="140">
        <f t="shared" si="2"/>
        <v>0</v>
      </c>
      <c r="K40" s="97">
        <v>3277</v>
      </c>
      <c r="L40" s="102">
        <f t="shared" si="3"/>
        <v>0</v>
      </c>
    </row>
    <row r="41" spans="1:12" ht="18" customHeight="1">
      <c r="A41" s="371" t="s">
        <v>346</v>
      </c>
      <c r="B41" s="372"/>
      <c r="C41" s="206"/>
      <c r="D41" s="207"/>
      <c r="E41" s="207"/>
      <c r="F41" s="207"/>
      <c r="G41" s="207"/>
      <c r="H41" s="207"/>
      <c r="I41" s="208"/>
      <c r="J41" s="140">
        <f t="shared" si="2"/>
        <v>0</v>
      </c>
      <c r="K41" s="97">
        <v>1094</v>
      </c>
      <c r="L41" s="102">
        <f t="shared" si="3"/>
        <v>0</v>
      </c>
    </row>
    <row r="42" spans="1:12" ht="18" customHeight="1">
      <c r="A42" s="371" t="s">
        <v>347</v>
      </c>
      <c r="B42" s="372"/>
      <c r="C42" s="206"/>
      <c r="D42" s="207"/>
      <c r="E42" s="207"/>
      <c r="F42" s="207"/>
      <c r="G42" s="207"/>
      <c r="H42" s="207"/>
      <c r="I42" s="208"/>
      <c r="J42" s="140">
        <f t="shared" si="2"/>
        <v>0</v>
      </c>
      <c r="K42" s="97">
        <v>1416</v>
      </c>
      <c r="L42" s="102">
        <f t="shared" si="3"/>
        <v>0</v>
      </c>
    </row>
    <row r="43" spans="1:12" ht="18" customHeight="1">
      <c r="A43" s="371" t="s">
        <v>348</v>
      </c>
      <c r="B43" s="372"/>
      <c r="C43" s="206"/>
      <c r="D43" s="207"/>
      <c r="E43" s="207"/>
      <c r="F43" s="207"/>
      <c r="G43" s="207"/>
      <c r="H43" s="207"/>
      <c r="I43" s="208"/>
      <c r="J43" s="140">
        <f t="shared" si="2"/>
        <v>0</v>
      </c>
      <c r="K43" s="97">
        <v>1346</v>
      </c>
      <c r="L43" s="102">
        <f t="shared" si="3"/>
        <v>0</v>
      </c>
    </row>
    <row r="44" spans="1:12" ht="18" customHeight="1">
      <c r="A44" s="371" t="s">
        <v>537</v>
      </c>
      <c r="B44" s="372"/>
      <c r="C44" s="206"/>
      <c r="D44" s="207"/>
      <c r="E44" s="207"/>
      <c r="F44" s="207"/>
      <c r="G44" s="207"/>
      <c r="H44" s="207"/>
      <c r="I44" s="208"/>
      <c r="J44" s="140">
        <f>SUM(C44:I44)</f>
        <v>0</v>
      </c>
      <c r="K44" s="97">
        <v>137</v>
      </c>
      <c r="L44" s="102">
        <f t="shared" si="3"/>
        <v>0</v>
      </c>
    </row>
    <row r="45" spans="1:12" ht="18" customHeight="1">
      <c r="A45" s="371" t="s">
        <v>349</v>
      </c>
      <c r="B45" s="372"/>
      <c r="C45" s="206"/>
      <c r="D45" s="207"/>
      <c r="E45" s="207"/>
      <c r="F45" s="207"/>
      <c r="G45" s="207"/>
      <c r="H45" s="207"/>
      <c r="I45" s="208"/>
      <c r="J45" s="140">
        <f t="shared" si="2"/>
        <v>0</v>
      </c>
      <c r="K45" s="97">
        <v>635</v>
      </c>
      <c r="L45" s="102">
        <f t="shared" si="3"/>
        <v>0</v>
      </c>
    </row>
    <row r="46" spans="1:12" ht="18" customHeight="1">
      <c r="A46" s="371" t="s">
        <v>350</v>
      </c>
      <c r="B46" s="372"/>
      <c r="C46" s="206"/>
      <c r="D46" s="207"/>
      <c r="E46" s="207"/>
      <c r="F46" s="207"/>
      <c r="G46" s="207"/>
      <c r="H46" s="207"/>
      <c r="I46" s="208"/>
      <c r="J46" s="140">
        <f t="shared" si="2"/>
        <v>0</v>
      </c>
      <c r="K46" s="97">
        <v>104</v>
      </c>
      <c r="L46" s="102">
        <f t="shared" si="3"/>
        <v>0</v>
      </c>
    </row>
    <row r="47" spans="1:12" ht="18" customHeight="1">
      <c r="A47" s="371" t="s">
        <v>351</v>
      </c>
      <c r="B47" s="372"/>
      <c r="C47" s="206"/>
      <c r="D47" s="207"/>
      <c r="E47" s="207"/>
      <c r="F47" s="207"/>
      <c r="G47" s="207"/>
      <c r="H47" s="207"/>
      <c r="I47" s="208"/>
      <c r="J47" s="140">
        <f t="shared" si="2"/>
        <v>0</v>
      </c>
      <c r="K47" s="97">
        <v>916</v>
      </c>
      <c r="L47" s="102">
        <f t="shared" si="3"/>
        <v>0</v>
      </c>
    </row>
    <row r="48" spans="1:12" ht="18" customHeight="1">
      <c r="A48" s="371" t="s">
        <v>352</v>
      </c>
      <c r="B48" s="372"/>
      <c r="C48" s="206"/>
      <c r="D48" s="207"/>
      <c r="E48" s="207"/>
      <c r="F48" s="207"/>
      <c r="G48" s="207"/>
      <c r="H48" s="207"/>
      <c r="I48" s="208"/>
      <c r="J48" s="140">
        <f t="shared" si="2"/>
        <v>0</v>
      </c>
      <c r="K48" s="97">
        <v>2940</v>
      </c>
      <c r="L48" s="102">
        <f t="shared" si="3"/>
        <v>0</v>
      </c>
    </row>
    <row r="49" spans="1:12" ht="18" customHeight="1">
      <c r="A49" s="371" t="s">
        <v>353</v>
      </c>
      <c r="B49" s="372"/>
      <c r="C49" s="206"/>
      <c r="D49" s="207"/>
      <c r="E49" s="207"/>
      <c r="F49" s="207"/>
      <c r="G49" s="207"/>
      <c r="H49" s="207"/>
      <c r="I49" s="208"/>
      <c r="J49" s="140">
        <f t="shared" si="2"/>
        <v>0</v>
      </c>
      <c r="K49" s="97">
        <v>4853</v>
      </c>
      <c r="L49" s="102">
        <f t="shared" si="3"/>
        <v>0</v>
      </c>
    </row>
    <row r="50" spans="1:12" ht="18" customHeight="1">
      <c r="A50" s="371" t="s">
        <v>354</v>
      </c>
      <c r="B50" s="372"/>
      <c r="C50" s="206"/>
      <c r="D50" s="207"/>
      <c r="E50" s="207"/>
      <c r="F50" s="207"/>
      <c r="G50" s="207"/>
      <c r="H50" s="207"/>
      <c r="I50" s="208"/>
      <c r="J50" s="140">
        <f t="shared" si="2"/>
        <v>0</v>
      </c>
      <c r="K50" s="97">
        <v>368</v>
      </c>
      <c r="L50" s="102">
        <f t="shared" si="3"/>
        <v>0</v>
      </c>
    </row>
    <row r="51" spans="1:12" ht="18" customHeight="1">
      <c r="A51" s="371" t="s">
        <v>355</v>
      </c>
      <c r="B51" s="372"/>
      <c r="C51" s="206"/>
      <c r="D51" s="207"/>
      <c r="E51" s="207"/>
      <c r="F51" s="207"/>
      <c r="G51" s="207"/>
      <c r="H51" s="207"/>
      <c r="I51" s="208"/>
      <c r="J51" s="140">
        <f t="shared" si="2"/>
        <v>0</v>
      </c>
      <c r="K51" s="97">
        <v>596</v>
      </c>
      <c r="L51" s="102">
        <f t="shared" si="3"/>
        <v>0</v>
      </c>
    </row>
    <row r="52" spans="1:12" ht="18" customHeight="1">
      <c r="A52" s="371" t="s">
        <v>356</v>
      </c>
      <c r="B52" s="372"/>
      <c r="C52" s="206"/>
      <c r="D52" s="207"/>
      <c r="E52" s="207"/>
      <c r="F52" s="207"/>
      <c r="G52" s="207"/>
      <c r="H52" s="207"/>
      <c r="I52" s="208"/>
      <c r="J52" s="140">
        <f t="shared" si="2"/>
        <v>0</v>
      </c>
      <c r="K52" s="97">
        <v>89</v>
      </c>
      <c r="L52" s="102">
        <f t="shared" si="3"/>
        <v>0</v>
      </c>
    </row>
    <row r="53" spans="1:12" ht="18" customHeight="1">
      <c r="A53" s="371" t="s">
        <v>357</v>
      </c>
      <c r="B53" s="372"/>
      <c r="C53" s="206"/>
      <c r="D53" s="207"/>
      <c r="E53" s="207"/>
      <c r="F53" s="207"/>
      <c r="G53" s="207"/>
      <c r="H53" s="207"/>
      <c r="I53" s="208"/>
      <c r="J53" s="140">
        <f t="shared" si="2"/>
        <v>0</v>
      </c>
      <c r="K53" s="97">
        <v>1187</v>
      </c>
      <c r="L53" s="102">
        <f t="shared" si="3"/>
        <v>0</v>
      </c>
    </row>
    <row r="54" spans="1:12" ht="18" customHeight="1">
      <c r="A54" s="371" t="s">
        <v>358</v>
      </c>
      <c r="B54" s="372"/>
      <c r="C54" s="206"/>
      <c r="D54" s="207"/>
      <c r="E54" s="207"/>
      <c r="F54" s="207"/>
      <c r="G54" s="207"/>
      <c r="H54" s="207"/>
      <c r="I54" s="208"/>
      <c r="J54" s="140">
        <f t="shared" si="2"/>
        <v>0</v>
      </c>
      <c r="K54" s="97">
        <v>3069</v>
      </c>
      <c r="L54" s="102">
        <f t="shared" si="3"/>
        <v>0</v>
      </c>
    </row>
    <row r="55" spans="1:12" ht="18" customHeight="1">
      <c r="A55" s="371" t="s">
        <v>359</v>
      </c>
      <c r="B55" s="372"/>
      <c r="C55" s="206"/>
      <c r="D55" s="207"/>
      <c r="E55" s="207"/>
      <c r="F55" s="207"/>
      <c r="G55" s="207"/>
      <c r="H55" s="207"/>
      <c r="I55" s="208"/>
      <c r="J55" s="140">
        <f t="shared" si="2"/>
        <v>0</v>
      </c>
      <c r="K55" s="97">
        <v>4114</v>
      </c>
      <c r="L55" s="102">
        <f t="shared" si="3"/>
        <v>0</v>
      </c>
    </row>
    <row r="56" spans="1:12" ht="18" customHeight="1">
      <c r="A56" s="371" t="s">
        <v>360</v>
      </c>
      <c r="B56" s="372"/>
      <c r="C56" s="206"/>
      <c r="D56" s="207"/>
      <c r="E56" s="207"/>
      <c r="F56" s="207"/>
      <c r="G56" s="207"/>
      <c r="H56" s="207"/>
      <c r="I56" s="208"/>
      <c r="J56" s="140">
        <f t="shared" si="2"/>
        <v>0</v>
      </c>
      <c r="K56" s="97">
        <v>187</v>
      </c>
      <c r="L56" s="102">
        <f t="shared" si="3"/>
        <v>0</v>
      </c>
    </row>
    <row r="57" spans="1:12" ht="18" customHeight="1">
      <c r="A57" s="371" t="s">
        <v>361</v>
      </c>
      <c r="B57" s="372"/>
      <c r="C57" s="206"/>
      <c r="D57" s="207"/>
      <c r="E57" s="207"/>
      <c r="F57" s="207"/>
      <c r="G57" s="207"/>
      <c r="H57" s="207"/>
      <c r="I57" s="208"/>
      <c r="J57" s="140">
        <f t="shared" si="2"/>
        <v>0</v>
      </c>
      <c r="K57" s="97">
        <v>1595</v>
      </c>
      <c r="L57" s="102">
        <f t="shared" si="3"/>
        <v>0</v>
      </c>
    </row>
    <row r="58" spans="1:12" ht="18" customHeight="1">
      <c r="A58" s="371" t="s">
        <v>362</v>
      </c>
      <c r="B58" s="372"/>
      <c r="C58" s="206"/>
      <c r="D58" s="207"/>
      <c r="E58" s="207"/>
      <c r="F58" s="207"/>
      <c r="G58" s="207"/>
      <c r="H58" s="207"/>
      <c r="I58" s="208"/>
      <c r="J58" s="140">
        <f t="shared" si="2"/>
        <v>0</v>
      </c>
      <c r="K58" s="97">
        <v>3133</v>
      </c>
      <c r="L58" s="102">
        <f t="shared" si="3"/>
        <v>0</v>
      </c>
    </row>
    <row r="59" spans="1:12" ht="18" customHeight="1">
      <c r="A59" s="371" t="s">
        <v>538</v>
      </c>
      <c r="B59" s="372"/>
      <c r="C59" s="206"/>
      <c r="D59" s="207"/>
      <c r="E59" s="207"/>
      <c r="F59" s="207"/>
      <c r="G59" s="207"/>
      <c r="H59" s="207"/>
      <c r="I59" s="208"/>
      <c r="J59" s="140">
        <f>SUM(C59:I59)</f>
        <v>0</v>
      </c>
      <c r="K59" s="97">
        <v>405</v>
      </c>
      <c r="L59" s="102">
        <f t="shared" si="3"/>
        <v>0</v>
      </c>
    </row>
    <row r="60" spans="1:12" ht="18" customHeight="1">
      <c r="A60" s="371" t="s">
        <v>363</v>
      </c>
      <c r="B60" s="372"/>
      <c r="C60" s="206"/>
      <c r="D60" s="207"/>
      <c r="E60" s="207"/>
      <c r="F60" s="207"/>
      <c r="G60" s="207"/>
      <c r="H60" s="207"/>
      <c r="I60" s="208"/>
      <c r="J60" s="140">
        <f t="shared" si="2"/>
        <v>0</v>
      </c>
      <c r="K60" s="97">
        <v>7431</v>
      </c>
      <c r="L60" s="102">
        <f t="shared" si="3"/>
        <v>0</v>
      </c>
    </row>
    <row r="61" spans="1:12" ht="18" customHeight="1">
      <c r="A61" s="371" t="s">
        <v>364</v>
      </c>
      <c r="B61" s="372"/>
      <c r="C61" s="206"/>
      <c r="D61" s="207"/>
      <c r="E61" s="207"/>
      <c r="F61" s="207"/>
      <c r="G61" s="207"/>
      <c r="H61" s="207"/>
      <c r="I61" s="208"/>
      <c r="J61" s="140">
        <f t="shared" si="2"/>
        <v>0</v>
      </c>
      <c r="K61" s="97">
        <v>11183</v>
      </c>
      <c r="L61" s="102">
        <f t="shared" si="3"/>
        <v>0</v>
      </c>
    </row>
    <row r="62" spans="1:12" ht="18" customHeight="1">
      <c r="A62" s="371" t="s">
        <v>365</v>
      </c>
      <c r="B62" s="372"/>
      <c r="C62" s="206"/>
      <c r="D62" s="207"/>
      <c r="E62" s="207"/>
      <c r="F62" s="207"/>
      <c r="G62" s="207"/>
      <c r="H62" s="207"/>
      <c r="I62" s="208"/>
      <c r="J62" s="140">
        <f t="shared" si="2"/>
        <v>0</v>
      </c>
      <c r="K62" s="97">
        <v>3812</v>
      </c>
      <c r="L62" s="102">
        <f t="shared" si="3"/>
        <v>0</v>
      </c>
    </row>
    <row r="63" spans="1:12" ht="18" customHeight="1">
      <c r="A63" s="371" t="s">
        <v>366</v>
      </c>
      <c r="B63" s="372"/>
      <c r="C63" s="206"/>
      <c r="D63" s="207"/>
      <c r="E63" s="207"/>
      <c r="F63" s="207"/>
      <c r="G63" s="207"/>
      <c r="H63" s="207"/>
      <c r="I63" s="208"/>
      <c r="J63" s="140">
        <f t="shared" si="2"/>
        <v>0</v>
      </c>
      <c r="K63" s="97">
        <v>356</v>
      </c>
      <c r="L63" s="102">
        <f t="shared" si="3"/>
        <v>0</v>
      </c>
    </row>
    <row r="64" spans="1:12" ht="18" customHeight="1">
      <c r="A64" s="371" t="s">
        <v>367</v>
      </c>
      <c r="B64" s="372"/>
      <c r="C64" s="206"/>
      <c r="D64" s="207"/>
      <c r="E64" s="207"/>
      <c r="F64" s="207"/>
      <c r="G64" s="207"/>
      <c r="H64" s="207"/>
      <c r="I64" s="208"/>
      <c r="J64" s="140">
        <f t="shared" si="2"/>
        <v>0</v>
      </c>
      <c r="K64" s="97">
        <v>881</v>
      </c>
      <c r="L64" s="102">
        <f t="shared" si="3"/>
        <v>0</v>
      </c>
    </row>
    <row r="65" spans="1:12" ht="18" customHeight="1">
      <c r="A65" s="367" t="s">
        <v>552</v>
      </c>
      <c r="B65" s="368"/>
      <c r="C65" s="119"/>
      <c r="D65" s="120"/>
      <c r="E65" s="120"/>
      <c r="F65" s="120"/>
      <c r="G65" s="120"/>
      <c r="H65" s="120"/>
      <c r="I65" s="126"/>
      <c r="J65" s="127">
        <f>SUM(C65:I65)</f>
        <v>0</v>
      </c>
      <c r="K65" s="97">
        <v>370</v>
      </c>
      <c r="L65" s="102">
        <f>J65/K65</f>
        <v>0</v>
      </c>
    </row>
    <row r="66" spans="1:12" ht="18" customHeight="1">
      <c r="A66" s="371" t="s">
        <v>368</v>
      </c>
      <c r="B66" s="372"/>
      <c r="C66" s="119"/>
      <c r="D66" s="120"/>
      <c r="E66" s="120"/>
      <c r="F66" s="120"/>
      <c r="G66" s="120"/>
      <c r="H66" s="120"/>
      <c r="I66" s="126"/>
      <c r="J66" s="127">
        <f>SUM(C66:I66)</f>
        <v>0</v>
      </c>
      <c r="K66" s="97">
        <v>1325</v>
      </c>
      <c r="L66" s="102">
        <f>J66/K66</f>
        <v>0</v>
      </c>
    </row>
    <row r="67" spans="1:12" ht="18" customHeight="1">
      <c r="A67" s="371" t="s">
        <v>539</v>
      </c>
      <c r="B67" s="372"/>
      <c r="C67" s="119"/>
      <c r="D67" s="120"/>
      <c r="E67" s="120"/>
      <c r="F67" s="120"/>
      <c r="G67" s="120"/>
      <c r="H67" s="120"/>
      <c r="I67" s="126"/>
      <c r="J67" s="127">
        <f>SUM(C67:I67)</f>
        <v>0</v>
      </c>
      <c r="K67" s="97">
        <v>169</v>
      </c>
      <c r="L67" s="102">
        <f>J67/K67</f>
        <v>0</v>
      </c>
    </row>
    <row r="68" spans="1:12" ht="18" customHeight="1" thickBot="1">
      <c r="A68" s="371" t="s">
        <v>582</v>
      </c>
      <c r="B68" s="372"/>
      <c r="C68" s="119"/>
      <c r="D68" s="120"/>
      <c r="E68" s="120"/>
      <c r="F68" s="120"/>
      <c r="G68" s="120"/>
      <c r="H68" s="120"/>
      <c r="I68" s="126"/>
      <c r="J68" s="127">
        <f>SUM(C68:I68)</f>
        <v>0</v>
      </c>
      <c r="K68" s="97">
        <v>40</v>
      </c>
      <c r="L68" s="102">
        <f>J68/K68</f>
        <v>0</v>
      </c>
    </row>
    <row r="69" spans="1:12" ht="15.6" thickTop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17.399999999999999">
      <c r="A70" s="25" t="s">
        <v>0</v>
      </c>
      <c r="B70" s="25"/>
      <c r="C70" s="27"/>
      <c r="D70" s="29"/>
      <c r="E70" s="27"/>
      <c r="F70" s="27"/>
      <c r="G70" s="27"/>
      <c r="H70" s="27"/>
      <c r="I70" s="27"/>
      <c r="J70" s="27"/>
      <c r="K70" s="7"/>
      <c r="L70" s="7"/>
    </row>
    <row r="71" spans="1:12" ht="15.9" customHeight="1" thickBot="1">
      <c r="A71" s="6" t="str">
        <f>A5</f>
        <v xml:space="preserve"> Penobscot  County</v>
      </c>
      <c r="B71" s="6"/>
      <c r="C71" s="6"/>
      <c r="D71" s="6"/>
      <c r="E71" s="6"/>
      <c r="F71" s="6"/>
      <c r="G71" s="6"/>
      <c r="H71" s="6"/>
      <c r="I71" s="6" t="s">
        <v>134</v>
      </c>
      <c r="J71" s="6"/>
      <c r="K71" s="7"/>
      <c r="L71" s="7"/>
    </row>
    <row r="72" spans="1:12" ht="18" customHeight="1" thickTop="1" thickBot="1">
      <c r="A72" s="50" t="s">
        <v>1</v>
      </c>
      <c r="B72" s="49">
        <f ca="1">NOW()</f>
        <v>45572.66671759259</v>
      </c>
      <c r="C72" s="8" t="s">
        <v>27</v>
      </c>
      <c r="D72" s="9"/>
      <c r="E72" s="9"/>
      <c r="F72" s="9"/>
      <c r="G72" s="9"/>
      <c r="H72" s="9"/>
      <c r="I72" s="9"/>
      <c r="J72" s="9"/>
      <c r="K72" s="10"/>
      <c r="L72" s="7"/>
    </row>
    <row r="73" spans="1:12" ht="18" customHeight="1" thickTop="1" thickBot="1">
      <c r="A73" s="214" t="s">
        <v>22</v>
      </c>
      <c r="B73" s="215"/>
      <c r="C73" s="65" t="s">
        <v>28</v>
      </c>
      <c r="D73" s="66" t="s">
        <v>31</v>
      </c>
      <c r="E73" s="66" t="s">
        <v>34</v>
      </c>
      <c r="F73" s="66" t="s">
        <v>37</v>
      </c>
      <c r="G73" s="66" t="s">
        <v>40</v>
      </c>
      <c r="H73" s="66" t="s">
        <v>43</v>
      </c>
      <c r="I73" s="99" t="s">
        <v>46</v>
      </c>
      <c r="J73" s="60" t="s">
        <v>47</v>
      </c>
      <c r="K73" s="62" t="s">
        <v>604</v>
      </c>
      <c r="L73" s="63" t="s">
        <v>624</v>
      </c>
    </row>
    <row r="74" spans="1:12" ht="18" customHeight="1">
      <c r="A74" s="371" t="s">
        <v>369</v>
      </c>
      <c r="B74" s="372"/>
      <c r="C74" s="119"/>
      <c r="D74" s="120"/>
      <c r="E74" s="120"/>
      <c r="F74" s="120"/>
      <c r="G74" s="120"/>
      <c r="H74" s="120"/>
      <c r="I74" s="126"/>
      <c r="J74" s="127">
        <f>SUM(C74:I74)</f>
        <v>0</v>
      </c>
      <c r="K74" s="97">
        <v>293</v>
      </c>
      <c r="L74" s="102">
        <f>J74/K74</f>
        <v>0</v>
      </c>
    </row>
    <row r="75" spans="1:12" ht="18" customHeight="1">
      <c r="A75" s="371" t="s">
        <v>370</v>
      </c>
      <c r="B75" s="372"/>
      <c r="C75" s="119"/>
      <c r="D75" s="120"/>
      <c r="E75" s="120"/>
      <c r="F75" s="120"/>
      <c r="G75" s="120"/>
      <c r="H75" s="120"/>
      <c r="I75" s="126"/>
      <c r="J75" s="127">
        <f t="shared" ref="J75:J86" si="4">SUM(C75:I75)</f>
        <v>0</v>
      </c>
      <c r="K75" s="97">
        <v>380</v>
      </c>
      <c r="L75" s="102">
        <f t="shared" ref="L75:L82" si="5">J75/K75</f>
        <v>0</v>
      </c>
    </row>
    <row r="76" spans="1:12" ht="18" customHeight="1">
      <c r="A76" s="371" t="s">
        <v>371</v>
      </c>
      <c r="B76" s="372"/>
      <c r="C76" s="119"/>
      <c r="D76" s="120"/>
      <c r="E76" s="120"/>
      <c r="F76" s="120"/>
      <c r="G76" s="120"/>
      <c r="H76" s="120"/>
      <c r="I76" s="126"/>
      <c r="J76" s="127">
        <f t="shared" si="4"/>
        <v>0</v>
      </c>
      <c r="K76" s="97">
        <v>1186</v>
      </c>
      <c r="L76" s="102">
        <f t="shared" si="5"/>
        <v>0</v>
      </c>
    </row>
    <row r="77" spans="1:12" ht="18" customHeight="1">
      <c r="A77" s="371" t="s">
        <v>583</v>
      </c>
      <c r="B77" s="372"/>
      <c r="C77" s="301"/>
      <c r="D77" s="302"/>
      <c r="E77" s="302"/>
      <c r="F77" s="302"/>
      <c r="G77" s="302"/>
      <c r="H77" s="302"/>
      <c r="I77" s="303"/>
      <c r="J77" s="304">
        <f>SUM(C77:I77)</f>
        <v>0</v>
      </c>
      <c r="K77" s="181">
        <v>0</v>
      </c>
      <c r="L77" s="183" t="e">
        <f t="shared" si="5"/>
        <v>#DIV/0!</v>
      </c>
    </row>
    <row r="78" spans="1:12" ht="18" customHeight="1">
      <c r="A78" s="371" t="s">
        <v>372</v>
      </c>
      <c r="B78" s="372"/>
      <c r="C78" s="119"/>
      <c r="D78" s="120"/>
      <c r="E78" s="120"/>
      <c r="F78" s="120"/>
      <c r="G78" s="120"/>
      <c r="H78" s="120"/>
      <c r="I78" s="126"/>
      <c r="J78" s="127">
        <f t="shared" si="4"/>
        <v>0</v>
      </c>
      <c r="K78" s="97">
        <v>1814</v>
      </c>
      <c r="L78" s="102">
        <f t="shared" si="5"/>
        <v>0</v>
      </c>
    </row>
    <row r="79" spans="1:12" ht="18" customHeight="1">
      <c r="A79" s="371" t="s">
        <v>585</v>
      </c>
      <c r="B79" s="372"/>
      <c r="C79" s="119"/>
      <c r="D79" s="120"/>
      <c r="E79" s="120"/>
      <c r="F79" s="120"/>
      <c r="G79" s="120"/>
      <c r="H79" s="120"/>
      <c r="I79" s="126"/>
      <c r="J79" s="127">
        <f t="shared" si="4"/>
        <v>0</v>
      </c>
      <c r="K79" s="97">
        <v>68</v>
      </c>
      <c r="L79" s="102">
        <f t="shared" si="5"/>
        <v>0</v>
      </c>
    </row>
    <row r="80" spans="1:12" ht="18" customHeight="1">
      <c r="A80" s="371" t="s">
        <v>584</v>
      </c>
      <c r="B80" s="372"/>
      <c r="C80" s="119"/>
      <c r="D80" s="120"/>
      <c r="E80" s="120"/>
      <c r="F80" s="120"/>
      <c r="G80" s="120"/>
      <c r="H80" s="120"/>
      <c r="I80" s="126"/>
      <c r="J80" s="127">
        <f t="shared" ref="J80" si="6">SUM(C80:I80)</f>
        <v>0</v>
      </c>
      <c r="K80" s="97">
        <v>6</v>
      </c>
      <c r="L80" s="102">
        <f t="shared" ref="L80" si="7">J80/K80</f>
        <v>0</v>
      </c>
    </row>
    <row r="81" spans="1:12" ht="18" customHeight="1">
      <c r="A81" s="371" t="s">
        <v>373</v>
      </c>
      <c r="B81" s="372"/>
      <c r="C81" s="119"/>
      <c r="D81" s="120"/>
      <c r="E81" s="120"/>
      <c r="F81" s="120"/>
      <c r="G81" s="120"/>
      <c r="H81" s="120"/>
      <c r="I81" s="126"/>
      <c r="J81" s="127">
        <f t="shared" si="4"/>
        <v>0</v>
      </c>
      <c r="K81" s="97">
        <v>399</v>
      </c>
      <c r="L81" s="102">
        <f t="shared" si="5"/>
        <v>0</v>
      </c>
    </row>
    <row r="82" spans="1:12" ht="18" customHeight="1">
      <c r="A82" s="371" t="s">
        <v>374</v>
      </c>
      <c r="B82" s="372"/>
      <c r="C82" s="119"/>
      <c r="D82" s="120"/>
      <c r="E82" s="120"/>
      <c r="F82" s="120"/>
      <c r="G82" s="120"/>
      <c r="H82" s="120"/>
      <c r="I82" s="126"/>
      <c r="J82" s="127">
        <f t="shared" si="4"/>
        <v>0</v>
      </c>
      <c r="K82" s="97">
        <v>201</v>
      </c>
      <c r="L82" s="102">
        <f t="shared" si="5"/>
        <v>0</v>
      </c>
    </row>
    <row r="83" spans="1:12" s="18" customFormat="1" ht="18.899999999999999" customHeight="1">
      <c r="A83" s="371" t="s">
        <v>23</v>
      </c>
      <c r="B83" s="372"/>
      <c r="C83" s="119"/>
      <c r="D83" s="120"/>
      <c r="E83" s="120"/>
      <c r="F83" s="120"/>
      <c r="G83" s="120"/>
      <c r="H83" s="120"/>
      <c r="I83" s="126"/>
      <c r="J83" s="127">
        <f t="shared" si="4"/>
        <v>0</v>
      </c>
      <c r="K83" s="57"/>
      <c r="L83" s="55"/>
    </row>
    <row r="84" spans="1:12" s="18" customFormat="1" ht="18.899999999999999" customHeight="1">
      <c r="A84" s="371" t="s">
        <v>24</v>
      </c>
      <c r="B84" s="372"/>
      <c r="C84" s="119"/>
      <c r="D84" s="120"/>
      <c r="E84" s="120"/>
      <c r="F84" s="120"/>
      <c r="G84" s="120"/>
      <c r="H84" s="120"/>
      <c r="I84" s="126"/>
      <c r="J84" s="127">
        <f t="shared" si="4"/>
        <v>0</v>
      </c>
      <c r="K84" s="57"/>
      <c r="L84" s="55"/>
    </row>
    <row r="85" spans="1:12" s="18" customFormat="1" ht="18.899999999999999" customHeight="1">
      <c r="A85" s="371" t="s">
        <v>25</v>
      </c>
      <c r="B85" s="372"/>
      <c r="C85" s="119"/>
      <c r="D85" s="120"/>
      <c r="E85" s="120"/>
      <c r="F85" s="120"/>
      <c r="G85" s="120"/>
      <c r="H85" s="120"/>
      <c r="I85" s="126"/>
      <c r="J85" s="127">
        <f t="shared" si="4"/>
        <v>0</v>
      </c>
      <c r="K85" s="57"/>
      <c r="L85" s="55"/>
    </row>
    <row r="86" spans="1:12" s="18" customFormat="1" ht="18.899999999999999" customHeight="1" thickBot="1">
      <c r="A86" s="375" t="s">
        <v>26</v>
      </c>
      <c r="B86" s="376"/>
      <c r="C86" s="296"/>
      <c r="D86" s="297"/>
      <c r="E86" s="297"/>
      <c r="F86" s="297"/>
      <c r="G86" s="297"/>
      <c r="H86" s="297"/>
      <c r="I86" s="298"/>
      <c r="J86" s="153">
        <f t="shared" si="4"/>
        <v>0</v>
      </c>
      <c r="K86" s="58"/>
      <c r="L86" s="56"/>
    </row>
    <row r="87" spans="1:12" ht="18" customHeight="1" thickBot="1">
      <c r="A87" s="385" t="s">
        <v>161</v>
      </c>
      <c r="B87" s="386"/>
      <c r="C87" s="161">
        <f t="shared" ref="C87:I87" si="8">SUM(C6:C86)</f>
        <v>0</v>
      </c>
      <c r="D87" s="107">
        <f t="shared" si="8"/>
        <v>0</v>
      </c>
      <c r="E87" s="107">
        <f t="shared" si="8"/>
        <v>0</v>
      </c>
      <c r="F87" s="107">
        <f t="shared" si="8"/>
        <v>0</v>
      </c>
      <c r="G87" s="107">
        <f t="shared" si="8"/>
        <v>0</v>
      </c>
      <c r="H87" s="107">
        <f t="shared" si="8"/>
        <v>0</v>
      </c>
      <c r="I87" s="146">
        <f t="shared" si="8"/>
        <v>0</v>
      </c>
      <c r="J87" s="147">
        <f>SUM(J6:J86)</f>
        <v>0</v>
      </c>
      <c r="K87" s="54">
        <f>SUM(K6:K82)</f>
        <v>152199</v>
      </c>
      <c r="L87" s="100">
        <f>J87/K87</f>
        <v>0</v>
      </c>
    </row>
    <row r="88" spans="1:12" ht="18.899999999999999" customHeight="1" thickTop="1" thickBot="1">
      <c r="A88" s="21" t="s">
        <v>21</v>
      </c>
      <c r="B88" s="21"/>
      <c r="C88" s="31" t="s">
        <v>65</v>
      </c>
      <c r="D88" s="21"/>
      <c r="E88" s="21"/>
      <c r="F88" s="21"/>
      <c r="G88" s="21"/>
      <c r="H88" s="21"/>
      <c r="I88" s="96" t="s">
        <v>540</v>
      </c>
      <c r="J88" s="74">
        <f>K87*TOTALS!B5</f>
        <v>718379.27999999991</v>
      </c>
      <c r="K88" s="74">
        <f>ROUNDUP(IF((J87-J88)&gt;0,0,(J87-J88)),0)</f>
        <v>-718380</v>
      </c>
      <c r="L88" s="24" t="s">
        <v>541</v>
      </c>
    </row>
    <row r="89" spans="1:12" ht="15.6" thickTop="1">
      <c r="J89" s="28"/>
      <c r="K89" s="28"/>
    </row>
    <row r="91" spans="1:12">
      <c r="K91" s="53"/>
    </row>
  </sheetData>
  <sheetProtection algorithmName="SHA-512" hashValue="s10Bg1PqHmBVf+rnhF3bppx0Um04E8lm/nUkGWCMmQVgCdhsfabyBmmQzB4fS50BkWHS9FDbQwhxBNhViahFJw==" saltValue="nJnGl4ZqQfHU5TPcSZF+7w==" spinCount="100000" sheet="1" objects="1" scenarios="1" formatCells="0" formatColumns="0" formatRows="0" insertColumns="0" insertRows="0" insertHyperlinks="0" deleteColumns="0" deleteRows="0"/>
  <mergeCells count="80">
    <mergeCell ref="A87:B87"/>
    <mergeCell ref="A75:B75"/>
    <mergeCell ref="A76:B76"/>
    <mergeCell ref="A77:B77"/>
    <mergeCell ref="A78:B78"/>
    <mergeCell ref="A79:B79"/>
    <mergeCell ref="A81:B81"/>
    <mergeCell ref="A80:B80"/>
    <mergeCell ref="A82:B82"/>
    <mergeCell ref="A83:B83"/>
    <mergeCell ref="A84:B84"/>
    <mergeCell ref="A85:B85"/>
    <mergeCell ref="A86:B86"/>
    <mergeCell ref="A74:B74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29:B29"/>
    <mergeCell ref="A30:B30"/>
    <mergeCell ref="A31:B31"/>
    <mergeCell ref="A32:B32"/>
    <mergeCell ref="A38:B38"/>
    <mergeCell ref="A39:B39"/>
    <mergeCell ref="A40:B40"/>
    <mergeCell ref="A41:B41"/>
    <mergeCell ref="A42:B42"/>
    <mergeCell ref="A43:B43"/>
    <mergeCell ref="A44:B44"/>
    <mergeCell ref="A28:B28"/>
    <mergeCell ref="A17:B17"/>
    <mergeCell ref="A18:B18"/>
    <mergeCell ref="A19:B19"/>
    <mergeCell ref="A20:B20"/>
    <mergeCell ref="A21:B21"/>
    <mergeCell ref="A22:B22"/>
    <mergeCell ref="A24:B24"/>
    <mergeCell ref="A23:B23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3" orientation="landscape" r:id="rId1"/>
  <headerFooter alignWithMargins="0"/>
  <rowBreaks count="1" manualBreakCount="1">
    <brk id="33" max="12" man="1"/>
  </rowBreaks>
  <ignoredErrors>
    <ignoredError sqref="L77" evalError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Q84"/>
  <sheetViews>
    <sheetView showGridLines="0" showOutlineSymbols="0" topLeftCell="A16" zoomScaleNormal="100" workbookViewId="0">
      <selection activeCell="K7" sqref="K7"/>
    </sheetView>
  </sheetViews>
  <sheetFormatPr defaultColWidth="9.6328125" defaultRowHeight="15"/>
  <cols>
    <col min="1" max="1" width="5.6328125" style="30" customWidth="1"/>
    <col min="2" max="2" width="16.6328125" style="30" customWidth="1"/>
    <col min="3" max="10" width="10.6328125" style="30" customWidth="1"/>
    <col min="11" max="11" width="9.6328125" style="30" customWidth="1"/>
    <col min="12" max="12" width="8.6328125" style="30" customWidth="1"/>
    <col min="13" max="13" width="1.90625" style="30" customWidth="1"/>
    <col min="14" max="16384" width="9.6328125" style="30"/>
  </cols>
  <sheetData>
    <row r="1" spans="1:251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8" customHeight="1" thickTop="1" thickBot="1">
      <c r="A4" s="113" t="s">
        <v>22</v>
      </c>
      <c r="B4" s="114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56" t="s">
        <v>47</v>
      </c>
      <c r="K4" s="14" t="s">
        <v>604</v>
      </c>
      <c r="L4" s="47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" customHeight="1" thickBot="1">
      <c r="A5" s="381" t="s">
        <v>375</v>
      </c>
      <c r="B5" s="382"/>
      <c r="C5" s="359"/>
      <c r="D5" s="355"/>
      <c r="E5" s="355"/>
      <c r="F5" s="355"/>
      <c r="G5" s="355"/>
      <c r="H5" s="355"/>
      <c r="I5" s="357"/>
      <c r="J5" s="61"/>
      <c r="K5" s="309">
        <f>TOTALS!K18</f>
        <v>16800</v>
      </c>
      <c r="L5" s="19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" customHeight="1">
      <c r="A6" s="383" t="s">
        <v>376</v>
      </c>
      <c r="B6" s="384"/>
      <c r="C6" s="157"/>
      <c r="D6" s="158"/>
      <c r="E6" s="158"/>
      <c r="F6" s="158"/>
      <c r="G6" s="158"/>
      <c r="H6" s="158"/>
      <c r="I6" s="159"/>
      <c r="J6" s="160">
        <f t="shared" ref="J6:J32" si="0">SUM(C6:I6)</f>
        <v>0</v>
      </c>
      <c r="K6" s="51">
        <v>650</v>
      </c>
      <c r="L6" s="101">
        <f t="shared" ref="L6:L33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8" customHeight="1">
      <c r="A7" s="371" t="s">
        <v>377</v>
      </c>
      <c r="B7" s="372"/>
      <c r="C7" s="301"/>
      <c r="D7" s="302"/>
      <c r="E7" s="302"/>
      <c r="F7" s="302"/>
      <c r="G7" s="302"/>
      <c r="H7" s="302"/>
      <c r="I7" s="303"/>
      <c r="J7" s="304">
        <f t="shared" si="0"/>
        <v>0</v>
      </c>
      <c r="K7" s="181"/>
      <c r="L7" s="182" t="e">
        <f t="shared" si="1"/>
        <v>#DIV/0!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8" customHeight="1">
      <c r="A8" s="371" t="s">
        <v>378</v>
      </c>
      <c r="B8" s="372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133</v>
      </c>
      <c r="L8" s="10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8.75" customHeight="1">
      <c r="A9" s="408" t="s">
        <v>586</v>
      </c>
      <c r="B9" s="409"/>
      <c r="C9" s="119"/>
      <c r="D9" s="120"/>
      <c r="E9" s="120"/>
      <c r="F9" s="120"/>
      <c r="G9" s="120"/>
      <c r="H9" s="120"/>
      <c r="I9" s="126"/>
      <c r="J9" s="127">
        <f>SUM(C9:I9)</f>
        <v>0</v>
      </c>
      <c r="K9" s="97">
        <v>91</v>
      </c>
      <c r="L9" s="102">
        <f>J9/K9</f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8" customHeight="1">
      <c r="A10" s="371" t="s">
        <v>379</v>
      </c>
      <c r="B10" s="372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136</v>
      </c>
      <c r="L10" s="10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8" customHeight="1">
      <c r="A11" s="371" t="s">
        <v>380</v>
      </c>
      <c r="B11" s="372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1139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8" customHeight="1">
      <c r="A12" s="371" t="s">
        <v>381</v>
      </c>
      <c r="B12" s="372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4422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8" customHeight="1">
      <c r="A13" s="371" t="s">
        <v>382</v>
      </c>
      <c r="B13" s="372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1437</v>
      </c>
      <c r="L13" s="10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8" customHeight="1">
      <c r="A14" s="371" t="s">
        <v>383</v>
      </c>
      <c r="B14" s="372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1267</v>
      </c>
      <c r="L14" s="102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8" customHeight="1">
      <c r="A15" s="371" t="s">
        <v>587</v>
      </c>
      <c r="B15" s="372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28</v>
      </c>
      <c r="L15" s="10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8" customHeight="1">
      <c r="A16" s="371" t="s">
        <v>606</v>
      </c>
      <c r="B16" s="372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150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8" customHeight="1">
      <c r="A17" s="371" t="s">
        <v>384</v>
      </c>
      <c r="B17" s="372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230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8" customHeight="1">
      <c r="A18" s="371" t="s">
        <v>385</v>
      </c>
      <c r="B18" s="372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2251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8" customHeight="1">
      <c r="A19" s="371" t="s">
        <v>386</v>
      </c>
      <c r="B19" s="372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609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8" customHeight="1">
      <c r="A20" s="406" t="s">
        <v>588</v>
      </c>
      <c r="B20" s="407"/>
      <c r="C20" s="119"/>
      <c r="D20" s="120"/>
      <c r="E20" s="120"/>
      <c r="F20" s="120"/>
      <c r="G20" s="120"/>
      <c r="H20" s="120"/>
      <c r="I20" s="126"/>
      <c r="J20" s="127">
        <f>SUM(C20:I20)</f>
        <v>0</v>
      </c>
      <c r="K20" s="97">
        <v>304</v>
      </c>
      <c r="L20" s="102">
        <f>J20/K20</f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8" customHeight="1">
      <c r="A21" s="406" t="s">
        <v>589</v>
      </c>
      <c r="B21" s="407"/>
      <c r="C21" s="119"/>
      <c r="D21" s="120"/>
      <c r="E21" s="120"/>
      <c r="F21" s="120"/>
      <c r="G21" s="120"/>
      <c r="H21" s="120"/>
      <c r="I21" s="126"/>
      <c r="J21" s="127">
        <f>SUM(C21:I21)</f>
        <v>0</v>
      </c>
      <c r="K21" s="97">
        <v>134</v>
      </c>
      <c r="L21" s="102">
        <f>J21/K21</f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8" customHeight="1">
      <c r="A22" s="371" t="s">
        <v>387</v>
      </c>
      <c r="B22" s="372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747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8" customHeight="1">
      <c r="A23" s="371" t="s">
        <v>388</v>
      </c>
      <c r="B23" s="372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1306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8" customHeight="1">
      <c r="A24" s="371" t="s">
        <v>389</v>
      </c>
      <c r="B24" s="372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665</v>
      </c>
      <c r="L24" s="102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8" customHeight="1">
      <c r="A25" s="371" t="s">
        <v>390</v>
      </c>
      <c r="B25" s="372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251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18" customHeight="1">
      <c r="A26" s="406" t="s">
        <v>590</v>
      </c>
      <c r="B26" s="407"/>
      <c r="C26" s="119"/>
      <c r="D26" s="120"/>
      <c r="E26" s="120"/>
      <c r="F26" s="120"/>
      <c r="G26" s="120"/>
      <c r="H26" s="120"/>
      <c r="I26" s="126"/>
      <c r="J26" s="127">
        <f>SUM(C26:I26)</f>
        <v>0</v>
      </c>
      <c r="K26" s="97">
        <v>487</v>
      </c>
      <c r="L26" s="102">
        <f>J26/K26</f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18" customHeight="1">
      <c r="A27" s="371" t="s">
        <v>391</v>
      </c>
      <c r="B27" s="372"/>
      <c r="C27" s="119"/>
      <c r="D27" s="120"/>
      <c r="E27" s="120"/>
      <c r="F27" s="120"/>
      <c r="G27" s="120"/>
      <c r="H27" s="120"/>
      <c r="I27" s="126"/>
      <c r="J27" s="127">
        <f t="shared" si="0"/>
        <v>0</v>
      </c>
      <c r="K27" s="97">
        <v>229</v>
      </c>
      <c r="L27" s="102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18" customHeight="1">
      <c r="A28" s="371" t="s">
        <v>392</v>
      </c>
      <c r="B28" s="372"/>
      <c r="C28" s="119"/>
      <c r="D28" s="120"/>
      <c r="E28" s="120"/>
      <c r="F28" s="120"/>
      <c r="G28" s="120"/>
      <c r="H28" s="120"/>
      <c r="I28" s="126"/>
      <c r="J28" s="127">
        <f t="shared" si="0"/>
        <v>0</v>
      </c>
      <c r="K28" s="97">
        <v>134</v>
      </c>
      <c r="L28" s="102">
        <f t="shared" si="1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s="18" customFormat="1" ht="18.899999999999999" customHeight="1">
      <c r="A29" s="371" t="s">
        <v>545</v>
      </c>
      <c r="B29" s="372"/>
      <c r="C29" s="119"/>
      <c r="D29" s="120"/>
      <c r="E29" s="120"/>
      <c r="F29" s="120"/>
      <c r="G29" s="120"/>
      <c r="H29" s="120"/>
      <c r="I29" s="126"/>
      <c r="J29" s="127">
        <f t="shared" si="0"/>
        <v>0</v>
      </c>
      <c r="K29" s="57"/>
      <c r="L29" s="55"/>
    </row>
    <row r="30" spans="1:251" s="18" customFormat="1" ht="18.899999999999999" customHeight="1">
      <c r="A30" s="371" t="s">
        <v>546</v>
      </c>
      <c r="B30" s="372"/>
      <c r="C30" s="119"/>
      <c r="D30" s="120"/>
      <c r="E30" s="120"/>
      <c r="F30" s="120"/>
      <c r="G30" s="120"/>
      <c r="H30" s="120"/>
      <c r="I30" s="126"/>
      <c r="J30" s="127">
        <f t="shared" si="0"/>
        <v>0</v>
      </c>
      <c r="K30" s="57"/>
      <c r="L30" s="55"/>
    </row>
    <row r="31" spans="1:251" s="18" customFormat="1" ht="18.899999999999999" customHeight="1">
      <c r="A31" s="371" t="s">
        <v>547</v>
      </c>
      <c r="B31" s="372"/>
      <c r="C31" s="119"/>
      <c r="D31" s="120"/>
      <c r="E31" s="120"/>
      <c r="F31" s="120"/>
      <c r="G31" s="120"/>
      <c r="H31" s="120"/>
      <c r="I31" s="126"/>
      <c r="J31" s="127">
        <f t="shared" si="0"/>
        <v>0</v>
      </c>
      <c r="K31" s="57"/>
      <c r="L31" s="55"/>
    </row>
    <row r="32" spans="1:251" s="18" customFormat="1" ht="18.899999999999999" customHeight="1" thickBot="1">
      <c r="A32" s="371" t="s">
        <v>548</v>
      </c>
      <c r="B32" s="372"/>
      <c r="C32" s="296"/>
      <c r="D32" s="297"/>
      <c r="E32" s="297"/>
      <c r="F32" s="297"/>
      <c r="G32" s="297"/>
      <c r="H32" s="297"/>
      <c r="I32" s="298"/>
      <c r="J32" s="153">
        <f t="shared" si="0"/>
        <v>0</v>
      </c>
      <c r="K32" s="58"/>
      <c r="L32" s="56"/>
    </row>
    <row r="33" spans="1:251" ht="18" customHeight="1" thickBot="1">
      <c r="A33" s="404" t="s">
        <v>161</v>
      </c>
      <c r="B33" s="405"/>
      <c r="C33" s="161">
        <f t="shared" ref="C33:I33" si="2">SUM(C6:C32)</f>
        <v>0</v>
      </c>
      <c r="D33" s="108">
        <f t="shared" si="2"/>
        <v>0</v>
      </c>
      <c r="E33" s="108">
        <f t="shared" si="2"/>
        <v>0</v>
      </c>
      <c r="F33" s="108">
        <f t="shared" si="2"/>
        <v>0</v>
      </c>
      <c r="G33" s="108">
        <f t="shared" si="2"/>
        <v>0</v>
      </c>
      <c r="H33" s="108">
        <f t="shared" si="2"/>
        <v>0</v>
      </c>
      <c r="I33" s="162">
        <f t="shared" si="2"/>
        <v>0</v>
      </c>
      <c r="J33" s="163">
        <f>SUM(J6:J32)</f>
        <v>0</v>
      </c>
      <c r="K33" s="54">
        <f>SUM(K6:K28)</f>
        <v>16800</v>
      </c>
      <c r="L33" s="100">
        <f t="shared" si="1"/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ht="18.899999999999999" customHeight="1" thickTop="1" thickBot="1">
      <c r="A34" s="21" t="s">
        <v>21</v>
      </c>
      <c r="B34" s="21"/>
      <c r="C34" s="31" t="s">
        <v>65</v>
      </c>
      <c r="D34" s="21"/>
      <c r="E34" s="21"/>
      <c r="F34" s="21"/>
      <c r="G34" s="21"/>
      <c r="H34" s="21"/>
      <c r="I34" s="96" t="s">
        <v>540</v>
      </c>
      <c r="J34" s="74">
        <f>K33*TOTALS!B5</f>
        <v>79296</v>
      </c>
      <c r="K34" s="74">
        <f>ROUNDUP(IF((J33-J34)&gt;0,0,(J33-J34)),0)</f>
        <v>-79296</v>
      </c>
      <c r="L34" s="24" t="s">
        <v>541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ht="15.6" thickTop="1">
      <c r="A35" s="5"/>
      <c r="B35" s="5"/>
      <c r="C35" s="5"/>
      <c r="D35" s="5"/>
      <c r="E35" s="5"/>
      <c r="F35" s="5"/>
      <c r="G35" s="5"/>
      <c r="H35" s="5"/>
      <c r="I35" s="5"/>
      <c r="J35" s="28"/>
      <c r="K35" s="2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  <row r="51" spans="1:2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</row>
    <row r="52" spans="1:25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pans="1:25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spans="1:25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spans="1:25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pans="1:25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</row>
  </sheetData>
  <sheetProtection algorithmName="SHA-512" hashValue="yWUCNEPjdLJtH5V6ExNAVFBdjnF6Vd+AUXAckxZaMiSYy3NkOHusxiVLQQw21vHCfS8h9Z7xFQGy0yNQcW4r8Q==" saltValue="xf5SEtmasR5lGOTKyQMZEA==" spinCount="100000" sheet="1" objects="1" scenarios="1" formatCells="0" formatColumns="0" formatRows="0" insertColumns="0" insertRows="0" insertHyperlinks="0" deleteColumns="0" deleteRows="0"/>
  <mergeCells count="36">
    <mergeCell ref="A9:B9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2:B22"/>
    <mergeCell ref="A20:B20"/>
    <mergeCell ref="A21:B21"/>
    <mergeCell ref="A23:B23"/>
    <mergeCell ref="A24:B24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5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Q23"/>
  <sheetViews>
    <sheetView showGridLines="0" showOutlineSymbols="0" zoomScaleNormal="100" workbookViewId="0">
      <selection activeCell="O14" sqref="O14"/>
    </sheetView>
  </sheetViews>
  <sheetFormatPr defaultColWidth="9.6328125" defaultRowHeight="15"/>
  <cols>
    <col min="1" max="1" width="5.6328125" style="5" customWidth="1"/>
    <col min="2" max="2" width="13.6328125" style="5" customWidth="1"/>
    <col min="3" max="10" width="10.6328125" style="5" customWidth="1"/>
    <col min="11" max="11" width="9.6328125" style="5" customWidth="1"/>
    <col min="12" max="12" width="6.90625" style="5" bestFit="1" customWidth="1"/>
    <col min="13" max="13" width="1.1796875" style="5" customWidth="1"/>
    <col min="14" max="251" width="9.6328125" style="5" customWidth="1"/>
    <col min="252" max="16384" width="9.6328125" style="30"/>
  </cols>
  <sheetData>
    <row r="1" spans="1:12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2" ht="15.9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7"/>
      <c r="L2" s="7"/>
    </row>
    <row r="3" spans="1:12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2" ht="18" customHeight="1" thickTop="1" thickBot="1">
      <c r="A4" s="113" t="s">
        <v>22</v>
      </c>
      <c r="B4" s="114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3" t="s">
        <v>47</v>
      </c>
      <c r="K4" s="14" t="s">
        <v>604</v>
      </c>
      <c r="L4" s="47" t="s">
        <v>624</v>
      </c>
    </row>
    <row r="5" spans="1:12" ht="18" customHeight="1" thickBot="1">
      <c r="A5" s="381" t="s">
        <v>393</v>
      </c>
      <c r="B5" s="382"/>
      <c r="C5" s="359"/>
      <c r="D5" s="355"/>
      <c r="E5" s="355"/>
      <c r="F5" s="355"/>
      <c r="G5" s="355"/>
      <c r="H5" s="355"/>
      <c r="I5" s="357"/>
      <c r="J5" s="61"/>
      <c r="K5" s="189">
        <f>TOTALS!K19</f>
        <v>36699</v>
      </c>
      <c r="L5" s="190"/>
    </row>
    <row r="6" spans="1:12" ht="18" customHeight="1">
      <c r="A6" s="377" t="s">
        <v>394</v>
      </c>
      <c r="B6" s="378"/>
      <c r="C6" s="117"/>
      <c r="D6" s="118"/>
      <c r="E6" s="118"/>
      <c r="F6" s="118"/>
      <c r="G6" s="118"/>
      <c r="H6" s="118"/>
      <c r="I6" s="124"/>
      <c r="J6" s="125">
        <f t="shared" ref="J6:J20" si="0">SUM(C6:I6)</f>
        <v>0</v>
      </c>
      <c r="K6" s="51">
        <v>477</v>
      </c>
      <c r="L6" s="101">
        <f t="shared" ref="L6:L21" si="1">J6/K6</f>
        <v>0</v>
      </c>
    </row>
    <row r="7" spans="1:12" ht="18" customHeight="1">
      <c r="A7" s="371" t="s">
        <v>395</v>
      </c>
      <c r="B7" s="372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8766</v>
      </c>
      <c r="L7" s="102">
        <f t="shared" si="1"/>
        <v>0</v>
      </c>
    </row>
    <row r="8" spans="1:12" ht="18" customHeight="1">
      <c r="A8" s="371" t="s">
        <v>396</v>
      </c>
      <c r="B8" s="372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3136</v>
      </c>
      <c r="L8" s="102">
        <f t="shared" si="1"/>
        <v>0</v>
      </c>
    </row>
    <row r="9" spans="1:12" ht="18" customHeight="1">
      <c r="A9" s="371" t="s">
        <v>397</v>
      </c>
      <c r="B9" s="372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3047</v>
      </c>
      <c r="L9" s="102">
        <f t="shared" si="1"/>
        <v>0</v>
      </c>
    </row>
    <row r="10" spans="1:12" ht="18" customHeight="1">
      <c r="A10" s="371" t="s">
        <v>398</v>
      </c>
      <c r="B10" s="372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1058</v>
      </c>
      <c r="L10" s="102">
        <f t="shared" si="1"/>
        <v>0</v>
      </c>
    </row>
    <row r="11" spans="1:12" ht="18" customHeight="1">
      <c r="A11" s="371" t="s">
        <v>591</v>
      </c>
      <c r="B11" s="372"/>
      <c r="C11" s="301"/>
      <c r="D11" s="302"/>
      <c r="E11" s="302"/>
      <c r="F11" s="302"/>
      <c r="G11" s="302"/>
      <c r="H11" s="302"/>
      <c r="I11" s="303"/>
      <c r="J11" s="304">
        <f t="shared" si="0"/>
        <v>0</v>
      </c>
      <c r="K11" s="181">
        <v>0</v>
      </c>
      <c r="L11" s="182" t="e">
        <f t="shared" si="1"/>
        <v>#DIV/0!</v>
      </c>
    </row>
    <row r="12" spans="1:12" ht="18" customHeight="1">
      <c r="A12" s="371" t="s">
        <v>399</v>
      </c>
      <c r="B12" s="372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2155</v>
      </c>
      <c r="L12" s="102">
        <f t="shared" si="1"/>
        <v>0</v>
      </c>
    </row>
    <row r="13" spans="1:12" ht="18" customHeight="1">
      <c r="A13" s="371" t="s">
        <v>400</v>
      </c>
      <c r="B13" s="372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3522</v>
      </c>
      <c r="L13" s="102">
        <f t="shared" si="1"/>
        <v>0</v>
      </c>
    </row>
    <row r="14" spans="1:12" ht="18" customHeight="1">
      <c r="A14" s="371" t="s">
        <v>401</v>
      </c>
      <c r="B14" s="372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9560</v>
      </c>
      <c r="L14" s="102">
        <f t="shared" si="1"/>
        <v>0</v>
      </c>
    </row>
    <row r="15" spans="1:12" ht="18" customHeight="1">
      <c r="A15" s="371" t="s">
        <v>402</v>
      </c>
      <c r="B15" s="372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1910</v>
      </c>
      <c r="L15" s="102">
        <f t="shared" si="1"/>
        <v>0</v>
      </c>
    </row>
    <row r="16" spans="1:12" ht="18" customHeight="1">
      <c r="A16" s="371" t="s">
        <v>403</v>
      </c>
      <c r="B16" s="372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3068</v>
      </c>
      <c r="L16" s="102">
        <f t="shared" si="1"/>
        <v>0</v>
      </c>
    </row>
    <row r="17" spans="1:12" s="18" customFormat="1" ht="18.899999999999999" customHeight="1">
      <c r="A17" s="371" t="s">
        <v>545</v>
      </c>
      <c r="B17" s="372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57"/>
      <c r="L17" s="55"/>
    </row>
    <row r="18" spans="1:12" s="18" customFormat="1" ht="18.899999999999999" customHeight="1">
      <c r="A18" s="371" t="s">
        <v>546</v>
      </c>
      <c r="B18" s="372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57"/>
      <c r="L18" s="55"/>
    </row>
    <row r="19" spans="1:12" s="18" customFormat="1" ht="18.899999999999999" customHeight="1">
      <c r="A19" s="406" t="s">
        <v>547</v>
      </c>
      <c r="B19" s="407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57"/>
      <c r="L19" s="55"/>
    </row>
    <row r="20" spans="1:12" s="18" customFormat="1" ht="18.899999999999999" customHeight="1" thickBot="1">
      <c r="A20" s="375" t="s">
        <v>548</v>
      </c>
      <c r="B20" s="376"/>
      <c r="C20" s="296"/>
      <c r="D20" s="297"/>
      <c r="E20" s="297"/>
      <c r="F20" s="297"/>
      <c r="G20" s="297"/>
      <c r="H20" s="297"/>
      <c r="I20" s="298"/>
      <c r="J20" s="153">
        <f t="shared" si="0"/>
        <v>0</v>
      </c>
      <c r="K20" s="58"/>
      <c r="L20" s="56"/>
    </row>
    <row r="21" spans="1:12" ht="18" customHeight="1" thickBot="1">
      <c r="A21" s="400" t="s">
        <v>161</v>
      </c>
      <c r="B21" s="401"/>
      <c r="C21" s="184">
        <f>SUM(C5:C20)</f>
        <v>0</v>
      </c>
      <c r="D21" s="108">
        <f t="shared" ref="D21:J21" si="2">SUM(D5:D20)</f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62">
        <f t="shared" si="2"/>
        <v>0</v>
      </c>
      <c r="J21" s="163">
        <f t="shared" si="2"/>
        <v>0</v>
      </c>
      <c r="K21" s="54">
        <f>SUM(K6:K16)</f>
        <v>36699</v>
      </c>
      <c r="L21" s="100">
        <f t="shared" si="1"/>
        <v>0</v>
      </c>
    </row>
    <row r="22" spans="1:12" ht="18.899999999999999" customHeight="1" thickTop="1" thickBot="1">
      <c r="A22" s="21" t="s">
        <v>21</v>
      </c>
      <c r="B22" s="21"/>
      <c r="C22" s="31" t="s">
        <v>65</v>
      </c>
      <c r="D22" s="21"/>
      <c r="E22" s="21"/>
      <c r="F22" s="21"/>
      <c r="G22" s="21"/>
      <c r="H22" s="21"/>
      <c r="I22" s="96" t="s">
        <v>540</v>
      </c>
      <c r="J22" s="74">
        <f>K21*TOTALS!B5</f>
        <v>173219.28</v>
      </c>
      <c r="K22" s="74">
        <f>ROUNDUP(IF((J21-J22)&gt;0,0,(J21-J22)),0)</f>
        <v>-173220</v>
      </c>
      <c r="L22" s="24" t="s">
        <v>541</v>
      </c>
    </row>
    <row r="23" spans="1:12" ht="15.6" thickTop="1">
      <c r="J23" s="28"/>
      <c r="K23" s="28"/>
    </row>
  </sheetData>
  <sheetProtection algorithmName="SHA-512" hashValue="maXdkETwVtmGIsNTpXkctSpmgsa4J7PCIg37WeC8cka2IctKSfOeE/9r4GxNe/ORfC1LLTsxKFTj/Jen3dBANg==" saltValue="QOH63CnoTRZMJHA8p9wEGg==" spinCount="100000" sheet="1" objects="1" scenarios="1" formatCells="0" formatColumns="0" formatRows="0" insertColumns="0" insertRows="0" insertHyperlinks="0" deleteColumns="0" deleteRows="0"/>
  <mergeCells count="24">
    <mergeCell ref="A10:B10"/>
    <mergeCell ref="A5:B5"/>
    <mergeCell ref="A6:B6"/>
    <mergeCell ref="A7:B7"/>
    <mergeCell ref="A8:B8"/>
    <mergeCell ref="A9:B9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A16:B16"/>
    <mergeCell ref="A17:B17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9" orientation="landscape" r:id="rId1"/>
  <headerFooter alignWithMargins="0"/>
  <ignoredErrors>
    <ignoredError sqref="L21" formula="1"/>
    <ignoredError sqref="L11" evalError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Q103"/>
  <sheetViews>
    <sheetView showGridLines="0" showOutlineSymbols="0" topLeftCell="A40" zoomScaleNormal="100" workbookViewId="0">
      <selection activeCell="L38" sqref="L38"/>
    </sheetView>
  </sheetViews>
  <sheetFormatPr defaultColWidth="9.6328125" defaultRowHeight="15"/>
  <cols>
    <col min="1" max="1" width="5.6328125" style="30" customWidth="1"/>
    <col min="2" max="2" width="25.81640625" style="30" customWidth="1"/>
    <col min="3" max="10" width="10.6328125" style="30" customWidth="1"/>
    <col min="11" max="11" width="10.6328125" style="30" bestFit="1" customWidth="1"/>
    <col min="12" max="12" width="6.6328125" style="30" customWidth="1"/>
    <col min="13" max="13" width="1.36328125" style="30" customWidth="1"/>
    <col min="14" max="16384" width="9.6328125" style="30"/>
  </cols>
  <sheetData>
    <row r="1" spans="1:251" ht="18" customHeight="1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8" customHeight="1" thickBot="1">
      <c r="A2" s="6" t="str">
        <f>A5</f>
        <v xml:space="preserve">  Somerset  County</v>
      </c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8" customHeight="1" thickTop="1" thickBot="1">
      <c r="A4" s="19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56" t="s">
        <v>47</v>
      </c>
      <c r="K4" s="14" t="s">
        <v>604</v>
      </c>
      <c r="L4" s="47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18" customHeight="1" thickBot="1">
      <c r="A5" s="389" t="s">
        <v>404</v>
      </c>
      <c r="B5" s="390"/>
      <c r="C5" s="359"/>
      <c r="D5" s="355"/>
      <c r="E5" s="355"/>
      <c r="F5" s="355"/>
      <c r="G5" s="355"/>
      <c r="H5" s="355"/>
      <c r="I5" s="357"/>
      <c r="J5" s="61"/>
      <c r="K5" s="189">
        <f>TOTALS!K20</f>
        <v>50477</v>
      </c>
      <c r="L5" s="19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18" customHeight="1">
      <c r="A6" s="334" t="s">
        <v>405</v>
      </c>
      <c r="B6" s="391"/>
      <c r="C6" s="117"/>
      <c r="D6" s="118"/>
      <c r="E6" s="118"/>
      <c r="F6" s="118"/>
      <c r="G6" s="118"/>
      <c r="H6" s="118"/>
      <c r="I6" s="124"/>
      <c r="J6" s="125">
        <f t="shared" ref="J6:J33" si="0">SUM(C6:I6)</f>
        <v>0</v>
      </c>
      <c r="K6" s="51">
        <v>2291</v>
      </c>
      <c r="L6" s="101">
        <f t="shared" ref="L6:L33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18" customHeight="1">
      <c r="A7" s="332" t="s">
        <v>406</v>
      </c>
      <c r="B7" s="366"/>
      <c r="C7" s="119"/>
      <c r="D7" s="120"/>
      <c r="E7" s="120"/>
      <c r="F7" s="120"/>
      <c r="G7" s="120"/>
      <c r="H7" s="120"/>
      <c r="I7" s="126"/>
      <c r="J7" s="127">
        <f t="shared" si="0"/>
        <v>0</v>
      </c>
      <c r="K7" s="97">
        <v>952</v>
      </c>
      <c r="L7" s="10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18" customHeight="1">
      <c r="A8" s="332" t="s">
        <v>407</v>
      </c>
      <c r="B8" s="366"/>
      <c r="C8" s="119"/>
      <c r="D8" s="120"/>
      <c r="E8" s="120"/>
      <c r="F8" s="120"/>
      <c r="G8" s="120"/>
      <c r="H8" s="120"/>
      <c r="I8" s="126"/>
      <c r="J8" s="127">
        <f t="shared" si="0"/>
        <v>0</v>
      </c>
      <c r="K8" s="97">
        <v>866</v>
      </c>
      <c r="L8" s="10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18" customHeight="1">
      <c r="A9" s="332" t="s">
        <v>594</v>
      </c>
      <c r="B9" s="366"/>
      <c r="C9" s="119"/>
      <c r="D9" s="120"/>
      <c r="E9" s="120"/>
      <c r="F9" s="120"/>
      <c r="G9" s="120"/>
      <c r="H9" s="120"/>
      <c r="I9" s="126"/>
      <c r="J9" s="127">
        <f t="shared" si="0"/>
        <v>0</v>
      </c>
      <c r="K9" s="97">
        <v>62</v>
      </c>
      <c r="L9" s="10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18" customHeight="1">
      <c r="A10" s="332" t="s">
        <v>408</v>
      </c>
      <c r="B10" s="366"/>
      <c r="C10" s="119"/>
      <c r="D10" s="120"/>
      <c r="E10" s="120"/>
      <c r="F10" s="120"/>
      <c r="G10" s="120"/>
      <c r="H10" s="120"/>
      <c r="I10" s="126"/>
      <c r="J10" s="127">
        <f t="shared" si="0"/>
        <v>0</v>
      </c>
      <c r="K10" s="97">
        <v>443</v>
      </c>
      <c r="L10" s="10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18" customHeight="1">
      <c r="A11" s="332" t="s">
        <v>409</v>
      </c>
      <c r="B11" s="366"/>
      <c r="C11" s="119"/>
      <c r="D11" s="120"/>
      <c r="E11" s="120"/>
      <c r="F11" s="120"/>
      <c r="G11" s="120"/>
      <c r="H11" s="120"/>
      <c r="I11" s="126"/>
      <c r="J11" s="127">
        <f t="shared" si="0"/>
        <v>0</v>
      </c>
      <c r="K11" s="97">
        <v>2193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18" customHeight="1">
      <c r="A12" s="332" t="s">
        <v>410</v>
      </c>
      <c r="B12" s="366"/>
      <c r="C12" s="119"/>
      <c r="D12" s="120"/>
      <c r="E12" s="120"/>
      <c r="F12" s="120"/>
      <c r="G12" s="120"/>
      <c r="H12" s="120"/>
      <c r="I12" s="126"/>
      <c r="J12" s="127">
        <f t="shared" si="0"/>
        <v>0</v>
      </c>
      <c r="K12" s="97">
        <v>81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18" customHeight="1">
      <c r="A13" s="332" t="s">
        <v>592</v>
      </c>
      <c r="B13" s="366"/>
      <c r="C13" s="119"/>
      <c r="D13" s="120"/>
      <c r="E13" s="120"/>
      <c r="F13" s="120"/>
      <c r="G13" s="120"/>
      <c r="H13" s="120"/>
      <c r="I13" s="126"/>
      <c r="J13" s="127">
        <f t="shared" si="0"/>
        <v>0</v>
      </c>
      <c r="K13" s="97">
        <v>336</v>
      </c>
      <c r="L13" s="102">
        <f t="shared" ref="L13" si="2">J13/K13</f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18" customHeight="1">
      <c r="A14" s="332" t="s">
        <v>411</v>
      </c>
      <c r="B14" s="366"/>
      <c r="C14" s="119"/>
      <c r="D14" s="120"/>
      <c r="E14" s="120"/>
      <c r="F14" s="120"/>
      <c r="G14" s="120"/>
      <c r="H14" s="120"/>
      <c r="I14" s="126"/>
      <c r="J14" s="127">
        <f t="shared" si="0"/>
        <v>0</v>
      </c>
      <c r="K14" s="97">
        <v>1317</v>
      </c>
      <c r="L14" s="102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18" customHeight="1">
      <c r="A15" s="332" t="s">
        <v>607</v>
      </c>
      <c r="B15" s="366"/>
      <c r="C15" s="119"/>
      <c r="D15" s="120"/>
      <c r="E15" s="120"/>
      <c r="F15" s="120"/>
      <c r="G15" s="120"/>
      <c r="H15" s="120"/>
      <c r="I15" s="126"/>
      <c r="J15" s="127">
        <f t="shared" si="0"/>
        <v>0</v>
      </c>
      <c r="K15" s="97">
        <v>61</v>
      </c>
      <c r="L15" s="10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18" customHeight="1">
      <c r="A16" s="332" t="s">
        <v>412</v>
      </c>
      <c r="B16" s="366"/>
      <c r="C16" s="119"/>
      <c r="D16" s="120"/>
      <c r="E16" s="120"/>
      <c r="F16" s="120"/>
      <c r="G16" s="120"/>
      <c r="H16" s="120"/>
      <c r="I16" s="126"/>
      <c r="J16" s="127">
        <f t="shared" si="0"/>
        <v>0</v>
      </c>
      <c r="K16" s="97">
        <v>885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18" customHeight="1">
      <c r="A17" s="332" t="s">
        <v>413</v>
      </c>
      <c r="B17" s="366"/>
      <c r="C17" s="119"/>
      <c r="D17" s="120"/>
      <c r="E17" s="120"/>
      <c r="F17" s="120"/>
      <c r="G17" s="120"/>
      <c r="H17" s="120"/>
      <c r="I17" s="126"/>
      <c r="J17" s="127">
        <f t="shared" si="0"/>
        <v>0</v>
      </c>
      <c r="K17" s="97">
        <v>902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18" customHeight="1">
      <c r="A18" s="332" t="s">
        <v>414</v>
      </c>
      <c r="B18" s="366"/>
      <c r="C18" s="119"/>
      <c r="D18" s="120"/>
      <c r="E18" s="120"/>
      <c r="F18" s="120"/>
      <c r="G18" s="120"/>
      <c r="H18" s="120"/>
      <c r="I18" s="126"/>
      <c r="J18" s="127">
        <f t="shared" si="0"/>
        <v>0</v>
      </c>
      <c r="K18" s="97">
        <v>6484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18" customHeight="1">
      <c r="A19" s="332" t="s">
        <v>415</v>
      </c>
      <c r="B19" s="366"/>
      <c r="C19" s="119"/>
      <c r="D19" s="120"/>
      <c r="E19" s="120"/>
      <c r="F19" s="120"/>
      <c r="G19" s="120"/>
      <c r="H19" s="120"/>
      <c r="I19" s="126"/>
      <c r="J19" s="127">
        <f t="shared" si="0"/>
        <v>0</v>
      </c>
      <c r="K19" s="97">
        <v>825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18" customHeight="1">
      <c r="A20" s="332" t="s">
        <v>416</v>
      </c>
      <c r="B20" s="366"/>
      <c r="C20" s="119"/>
      <c r="D20" s="120"/>
      <c r="E20" s="120"/>
      <c r="F20" s="120"/>
      <c r="G20" s="120"/>
      <c r="H20" s="120"/>
      <c r="I20" s="126"/>
      <c r="J20" s="127">
        <f t="shared" si="0"/>
        <v>0</v>
      </c>
      <c r="K20" s="97">
        <v>1705</v>
      </c>
      <c r="L20" s="102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18" customHeight="1">
      <c r="A21" s="332" t="s">
        <v>608</v>
      </c>
      <c r="B21" s="366"/>
      <c r="C21" s="119"/>
      <c r="D21" s="120"/>
      <c r="E21" s="120"/>
      <c r="F21" s="120"/>
      <c r="G21" s="120"/>
      <c r="H21" s="120"/>
      <c r="I21" s="126"/>
      <c r="J21" s="127">
        <f t="shared" si="0"/>
        <v>0</v>
      </c>
      <c r="K21" s="97">
        <v>52</v>
      </c>
      <c r="L21" s="102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18" customHeight="1">
      <c r="A22" s="332" t="s">
        <v>417</v>
      </c>
      <c r="B22" s="366"/>
      <c r="C22" s="119"/>
      <c r="D22" s="120"/>
      <c r="E22" s="120"/>
      <c r="F22" s="120"/>
      <c r="G22" s="120"/>
      <c r="H22" s="120"/>
      <c r="I22" s="126"/>
      <c r="J22" s="127">
        <f t="shared" si="0"/>
        <v>0</v>
      </c>
      <c r="K22" s="97">
        <v>782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18" customHeight="1">
      <c r="A23" s="332" t="s">
        <v>418</v>
      </c>
      <c r="B23" s="366"/>
      <c r="C23" s="119"/>
      <c r="D23" s="120"/>
      <c r="E23" s="120"/>
      <c r="F23" s="120"/>
      <c r="G23" s="120"/>
      <c r="H23" s="120"/>
      <c r="I23" s="126"/>
      <c r="J23" s="127">
        <f t="shared" si="0"/>
        <v>0</v>
      </c>
      <c r="K23" s="97">
        <v>4726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18" customHeight="1">
      <c r="A24" s="332" t="s">
        <v>419</v>
      </c>
      <c r="B24" s="366"/>
      <c r="C24" s="119"/>
      <c r="D24" s="120"/>
      <c r="E24" s="120"/>
      <c r="F24" s="120"/>
      <c r="G24" s="120"/>
      <c r="H24" s="120"/>
      <c r="I24" s="126"/>
      <c r="J24" s="127">
        <f t="shared" si="0"/>
        <v>0</v>
      </c>
      <c r="K24" s="97">
        <v>709</v>
      </c>
      <c r="L24" s="102">
        <f t="shared" si="1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18" customHeight="1">
      <c r="A25" s="332" t="s">
        <v>609</v>
      </c>
      <c r="B25" s="366"/>
      <c r="C25" s="119"/>
      <c r="D25" s="120"/>
      <c r="E25" s="120"/>
      <c r="F25" s="120"/>
      <c r="G25" s="120"/>
      <c r="H25" s="120"/>
      <c r="I25" s="126"/>
      <c r="J25" s="127">
        <f t="shared" si="0"/>
        <v>0</v>
      </c>
      <c r="K25" s="97">
        <v>188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18" customHeight="1">
      <c r="A26" s="332" t="s">
        <v>420</v>
      </c>
      <c r="B26" s="366"/>
      <c r="C26" s="119"/>
      <c r="D26" s="120"/>
      <c r="E26" s="120"/>
      <c r="F26" s="120"/>
      <c r="G26" s="120"/>
      <c r="H26" s="120"/>
      <c r="I26" s="126"/>
      <c r="J26" s="127">
        <f t="shared" si="0"/>
        <v>0</v>
      </c>
      <c r="K26" s="97">
        <v>475</v>
      </c>
      <c r="L26" s="102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18" customHeight="1">
      <c r="A27" s="332" t="s">
        <v>610</v>
      </c>
      <c r="B27" s="366"/>
      <c r="C27" s="119"/>
      <c r="D27" s="120"/>
      <c r="E27" s="120"/>
      <c r="F27" s="120"/>
      <c r="G27" s="120"/>
      <c r="H27" s="120"/>
      <c r="I27" s="126"/>
      <c r="J27" s="127">
        <f t="shared" si="0"/>
        <v>0</v>
      </c>
      <c r="K27" s="97">
        <v>765</v>
      </c>
      <c r="L27" s="102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18" customHeight="1">
      <c r="A28" s="332" t="s">
        <v>421</v>
      </c>
      <c r="B28" s="366"/>
      <c r="C28" s="119"/>
      <c r="D28" s="120"/>
      <c r="E28" s="120"/>
      <c r="F28" s="120"/>
      <c r="G28" s="120"/>
      <c r="H28" s="120"/>
      <c r="I28" s="126"/>
      <c r="J28" s="127">
        <f t="shared" si="0"/>
        <v>0</v>
      </c>
      <c r="K28" s="97">
        <v>3278</v>
      </c>
      <c r="L28" s="102">
        <f t="shared" si="1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ht="18" customHeight="1">
      <c r="A29" s="332" t="s">
        <v>611</v>
      </c>
      <c r="B29" s="366"/>
      <c r="C29" s="119"/>
      <c r="D29" s="120"/>
      <c r="E29" s="120"/>
      <c r="F29" s="120"/>
      <c r="G29" s="120"/>
      <c r="H29" s="120"/>
      <c r="I29" s="126"/>
      <c r="J29" s="127">
        <f t="shared" si="0"/>
        <v>0</v>
      </c>
      <c r="K29" s="97">
        <v>367</v>
      </c>
      <c r="L29" s="102">
        <f t="shared" si="1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ht="18" customHeight="1">
      <c r="A30" s="332" t="s">
        <v>612</v>
      </c>
      <c r="B30" s="366"/>
      <c r="C30" s="119"/>
      <c r="D30" s="120"/>
      <c r="E30" s="120"/>
      <c r="F30" s="120"/>
      <c r="G30" s="120"/>
      <c r="H30" s="120"/>
      <c r="I30" s="126"/>
      <c r="J30" s="127">
        <f t="shared" si="0"/>
        <v>0</v>
      </c>
      <c r="K30" s="97">
        <v>41</v>
      </c>
      <c r="L30" s="102">
        <f t="shared" si="1"/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18" customHeight="1">
      <c r="A31" s="332" t="s">
        <v>422</v>
      </c>
      <c r="B31" s="366"/>
      <c r="C31" s="119"/>
      <c r="D31" s="120"/>
      <c r="E31" s="120"/>
      <c r="F31" s="120"/>
      <c r="G31" s="120"/>
      <c r="H31" s="120"/>
      <c r="I31" s="126"/>
      <c r="J31" s="127">
        <f t="shared" si="0"/>
        <v>0</v>
      </c>
      <c r="K31" s="97">
        <v>1924</v>
      </c>
      <c r="L31" s="102">
        <f t="shared" si="1"/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18" customHeight="1">
      <c r="A32" s="332" t="s">
        <v>423</v>
      </c>
      <c r="B32" s="366"/>
      <c r="C32" s="119"/>
      <c r="D32" s="120"/>
      <c r="E32" s="120"/>
      <c r="F32" s="120"/>
      <c r="G32" s="120"/>
      <c r="H32" s="120"/>
      <c r="I32" s="126"/>
      <c r="J32" s="127">
        <f t="shared" si="0"/>
        <v>0</v>
      </c>
      <c r="K32" s="97">
        <v>3908</v>
      </c>
      <c r="L32" s="102">
        <f t="shared" si="1"/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ht="18" customHeight="1" thickBot="1">
      <c r="A33" s="396" t="s">
        <v>593</v>
      </c>
      <c r="B33" s="397"/>
      <c r="C33" s="122"/>
      <c r="D33" s="123"/>
      <c r="E33" s="123"/>
      <c r="F33" s="123"/>
      <c r="G33" s="123"/>
      <c r="H33" s="123"/>
      <c r="I33" s="128"/>
      <c r="J33" s="129">
        <f t="shared" si="0"/>
        <v>0</v>
      </c>
      <c r="K33" s="98">
        <v>85</v>
      </c>
      <c r="L33" s="187">
        <f t="shared" si="1"/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ht="15.6" thickTop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ht="17.399999999999999">
      <c r="A35" s="25" t="s">
        <v>0</v>
      </c>
      <c r="B35" s="25"/>
      <c r="C35" s="27"/>
      <c r="D35" s="29"/>
      <c r="E35" s="27"/>
      <c r="F35" s="27"/>
      <c r="G35" s="27"/>
      <c r="H35" s="27"/>
      <c r="I35" s="27"/>
      <c r="J35" s="27"/>
      <c r="K35" s="7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 ht="15.6" thickBot="1">
      <c r="A36" s="6" t="str">
        <f>A5</f>
        <v xml:space="preserve">  Somerset  County</v>
      </c>
      <c r="B36" s="6"/>
      <c r="C36" s="6"/>
      <c r="D36" s="6"/>
      <c r="E36" s="6"/>
      <c r="F36" s="6"/>
      <c r="G36" s="6"/>
      <c r="H36" s="6"/>
      <c r="I36" s="6" t="s">
        <v>220</v>
      </c>
      <c r="J36" s="6"/>
      <c r="K36" s="7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 ht="18" customHeight="1" thickTop="1" thickBot="1">
      <c r="A37" s="50" t="s">
        <v>1</v>
      </c>
      <c r="B37" s="49">
        <f ca="1">NOW()</f>
        <v>45572.66671759259</v>
      </c>
      <c r="C37" s="8" t="s">
        <v>27</v>
      </c>
      <c r="D37" s="9"/>
      <c r="E37" s="9"/>
      <c r="F37" s="9"/>
      <c r="G37" s="9"/>
      <c r="H37" s="9"/>
      <c r="I37" s="9"/>
      <c r="J37" s="9"/>
      <c r="K37" s="10"/>
      <c r="L37" s="48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 ht="18" customHeight="1" thickTop="1" thickBot="1">
      <c r="A38" s="19" t="s">
        <v>22</v>
      </c>
      <c r="B38" s="92"/>
      <c r="C38" s="12" t="s">
        <v>28</v>
      </c>
      <c r="D38" s="13" t="s">
        <v>31</v>
      </c>
      <c r="E38" s="13" t="s">
        <v>34</v>
      </c>
      <c r="F38" s="13" t="s">
        <v>37</v>
      </c>
      <c r="G38" s="13" t="s">
        <v>40</v>
      </c>
      <c r="H38" s="13" t="s">
        <v>43</v>
      </c>
      <c r="I38" s="13" t="s">
        <v>46</v>
      </c>
      <c r="J38" s="13" t="s">
        <v>47</v>
      </c>
      <c r="K38" s="14" t="s">
        <v>604</v>
      </c>
      <c r="L38" s="47" t="s">
        <v>624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ht="18" customHeight="1">
      <c r="A39" s="377" t="s">
        <v>424</v>
      </c>
      <c r="B39" s="378"/>
      <c r="C39" s="117"/>
      <c r="D39" s="118"/>
      <c r="E39" s="118"/>
      <c r="F39" s="118"/>
      <c r="G39" s="118"/>
      <c r="H39" s="118"/>
      <c r="I39" s="124"/>
      <c r="J39" s="125">
        <f t="shared" ref="J39:J52" si="3">SUM(C39:I39)</f>
        <v>0</v>
      </c>
      <c r="K39" s="51">
        <v>484</v>
      </c>
      <c r="L39" s="101">
        <f t="shared" ref="L39:L52" si="4">J39/K39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ht="18" customHeight="1">
      <c r="A40" s="371" t="s">
        <v>425</v>
      </c>
      <c r="B40" s="372"/>
      <c r="C40" s="119"/>
      <c r="D40" s="120"/>
      <c r="E40" s="120"/>
      <c r="F40" s="120"/>
      <c r="G40" s="120"/>
      <c r="H40" s="120"/>
      <c r="I40" s="126"/>
      <c r="J40" s="127">
        <f t="shared" si="3"/>
        <v>0</v>
      </c>
      <c r="K40" s="97">
        <v>2045</v>
      </c>
      <c r="L40" s="102">
        <f t="shared" si="4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 ht="18" customHeight="1">
      <c r="A41" s="332" t="s">
        <v>595</v>
      </c>
      <c r="B41" s="366"/>
      <c r="C41" s="119"/>
      <c r="D41" s="120"/>
      <c r="E41" s="120"/>
      <c r="F41" s="120"/>
      <c r="G41" s="120"/>
      <c r="H41" s="120"/>
      <c r="I41" s="126"/>
      <c r="J41" s="127">
        <f t="shared" si="3"/>
        <v>0</v>
      </c>
      <c r="K41" s="97">
        <v>23</v>
      </c>
      <c r="L41" s="102">
        <f t="shared" si="4"/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 ht="18" customHeight="1">
      <c r="A42" s="371" t="s">
        <v>426</v>
      </c>
      <c r="B42" s="372"/>
      <c r="C42" s="119"/>
      <c r="D42" s="120"/>
      <c r="E42" s="120"/>
      <c r="F42" s="120"/>
      <c r="G42" s="120"/>
      <c r="H42" s="120"/>
      <c r="I42" s="126"/>
      <c r="J42" s="127">
        <f t="shared" si="3"/>
        <v>0</v>
      </c>
      <c r="K42" s="97">
        <v>8620</v>
      </c>
      <c r="L42" s="102">
        <f t="shared" si="4"/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 ht="18" customHeight="1">
      <c r="A43" s="371" t="s">
        <v>427</v>
      </c>
      <c r="B43" s="372"/>
      <c r="C43" s="119"/>
      <c r="D43" s="120"/>
      <c r="E43" s="120"/>
      <c r="F43" s="120"/>
      <c r="G43" s="120"/>
      <c r="H43" s="120"/>
      <c r="I43" s="126"/>
      <c r="J43" s="127">
        <f t="shared" si="3"/>
        <v>0</v>
      </c>
      <c r="K43" s="97">
        <v>925</v>
      </c>
      <c r="L43" s="102">
        <f t="shared" si="4"/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 ht="18" customHeight="1">
      <c r="A44" s="371" t="s">
        <v>428</v>
      </c>
      <c r="B44" s="372"/>
      <c r="C44" s="119"/>
      <c r="D44" s="120"/>
      <c r="E44" s="120"/>
      <c r="F44" s="120"/>
      <c r="G44" s="120"/>
      <c r="H44" s="120"/>
      <c r="I44" s="126"/>
      <c r="J44" s="127">
        <f t="shared" si="3"/>
        <v>0</v>
      </c>
      <c r="K44" s="97">
        <v>978</v>
      </c>
      <c r="L44" s="102">
        <f t="shared" si="4"/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 ht="18" customHeight="1">
      <c r="A45" s="371" t="s">
        <v>429</v>
      </c>
      <c r="B45" s="372"/>
      <c r="C45" s="119"/>
      <c r="D45" s="120"/>
      <c r="E45" s="120"/>
      <c r="F45" s="120"/>
      <c r="G45" s="120"/>
      <c r="H45" s="120"/>
      <c r="I45" s="126"/>
      <c r="J45" s="127">
        <f t="shared" si="3"/>
        <v>0</v>
      </c>
      <c r="K45" s="97">
        <v>593</v>
      </c>
      <c r="L45" s="102">
        <f t="shared" si="4"/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 ht="18" customHeight="1">
      <c r="A46" s="371" t="s">
        <v>613</v>
      </c>
      <c r="B46" s="372"/>
      <c r="C46" s="119"/>
      <c r="D46" s="120"/>
      <c r="E46" s="120"/>
      <c r="F46" s="120"/>
      <c r="G46" s="120"/>
      <c r="H46" s="120"/>
      <c r="I46" s="126"/>
      <c r="J46" s="127">
        <f t="shared" si="3"/>
        <v>0</v>
      </c>
      <c r="K46" s="97">
        <v>48</v>
      </c>
      <c r="L46" s="102">
        <f t="shared" si="4"/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 ht="18" customHeight="1">
      <c r="A47" s="371" t="s">
        <v>614</v>
      </c>
      <c r="B47" s="372"/>
      <c r="C47" s="119"/>
      <c r="D47" s="120"/>
      <c r="E47" s="120"/>
      <c r="F47" s="120"/>
      <c r="G47" s="120"/>
      <c r="H47" s="120"/>
      <c r="I47" s="126"/>
      <c r="J47" s="127">
        <f t="shared" si="3"/>
        <v>0</v>
      </c>
      <c r="K47" s="97">
        <v>58</v>
      </c>
      <c r="L47" s="102">
        <f t="shared" si="4"/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 s="18" customFormat="1" ht="18.899999999999999" customHeight="1">
      <c r="A48" s="371" t="s">
        <v>23</v>
      </c>
      <c r="B48" s="372"/>
      <c r="C48" s="119"/>
      <c r="D48" s="120"/>
      <c r="E48" s="120"/>
      <c r="F48" s="120"/>
      <c r="G48" s="120"/>
      <c r="H48" s="120"/>
      <c r="I48" s="126"/>
      <c r="J48" s="127">
        <f t="shared" si="3"/>
        <v>0</v>
      </c>
      <c r="K48" s="57"/>
      <c r="L48" s="185"/>
    </row>
    <row r="49" spans="1:251" s="18" customFormat="1" ht="18.899999999999999" customHeight="1">
      <c r="A49" s="371" t="s">
        <v>24</v>
      </c>
      <c r="B49" s="372"/>
      <c r="C49" s="119"/>
      <c r="D49" s="120"/>
      <c r="E49" s="120"/>
      <c r="F49" s="120"/>
      <c r="G49" s="120"/>
      <c r="H49" s="120"/>
      <c r="I49" s="126"/>
      <c r="J49" s="127">
        <f t="shared" si="3"/>
        <v>0</v>
      </c>
      <c r="K49" s="57"/>
      <c r="L49" s="185"/>
    </row>
    <row r="50" spans="1:251" s="18" customFormat="1" ht="18.899999999999999" customHeight="1">
      <c r="A50" s="371" t="s">
        <v>25</v>
      </c>
      <c r="B50" s="372"/>
      <c r="C50" s="119"/>
      <c r="D50" s="120"/>
      <c r="E50" s="120"/>
      <c r="F50" s="120"/>
      <c r="G50" s="120"/>
      <c r="H50" s="120"/>
      <c r="I50" s="126"/>
      <c r="J50" s="127">
        <f t="shared" si="3"/>
        <v>0</v>
      </c>
      <c r="K50" s="57"/>
      <c r="L50" s="185"/>
    </row>
    <row r="51" spans="1:251" s="18" customFormat="1" ht="18.899999999999999" customHeight="1" thickBot="1">
      <c r="A51" s="375" t="s">
        <v>26</v>
      </c>
      <c r="B51" s="376"/>
      <c r="C51" s="296"/>
      <c r="D51" s="297"/>
      <c r="E51" s="297"/>
      <c r="F51" s="297"/>
      <c r="G51" s="297"/>
      <c r="H51" s="297"/>
      <c r="I51" s="298"/>
      <c r="J51" s="153">
        <f t="shared" si="3"/>
        <v>0</v>
      </c>
      <c r="K51" s="58"/>
      <c r="L51" s="186"/>
    </row>
    <row r="52" spans="1:251" ht="18" customHeight="1" thickBot="1">
      <c r="A52" s="410" t="s">
        <v>161</v>
      </c>
      <c r="B52" s="411"/>
      <c r="C52" s="216">
        <f t="shared" ref="C52:I52" si="5">SUM(C6:C51)</f>
        <v>0</v>
      </c>
      <c r="D52" s="217">
        <f t="shared" si="5"/>
        <v>0</v>
      </c>
      <c r="E52" s="217">
        <f t="shared" si="5"/>
        <v>0</v>
      </c>
      <c r="F52" s="217">
        <f t="shared" si="5"/>
        <v>0</v>
      </c>
      <c r="G52" s="217">
        <f t="shared" si="5"/>
        <v>0</v>
      </c>
      <c r="H52" s="217">
        <f t="shared" si="5"/>
        <v>0</v>
      </c>
      <c r="I52" s="218">
        <f t="shared" si="5"/>
        <v>0</v>
      </c>
      <c r="J52" s="219">
        <f t="shared" si="3"/>
        <v>0</v>
      </c>
      <c r="K52" s="17">
        <f>SUM(K6:K47)</f>
        <v>50477</v>
      </c>
      <c r="L52" s="220">
        <f t="shared" si="4"/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</row>
    <row r="53" spans="1:251" ht="18.899999999999999" customHeight="1" thickTop="1" thickBot="1">
      <c r="A53" s="41" t="s">
        <v>21</v>
      </c>
      <c r="B53" s="41"/>
      <c r="C53" s="44" t="s">
        <v>65</v>
      </c>
      <c r="D53" s="41"/>
      <c r="E53" s="41"/>
      <c r="F53" s="41"/>
      <c r="G53" s="41"/>
      <c r="H53" s="41"/>
      <c r="I53" s="166" t="s">
        <v>540</v>
      </c>
      <c r="J53" s="196">
        <f>K52*TOTALS!B5</f>
        <v>238251.43999999997</v>
      </c>
      <c r="K53" s="196">
        <f>ROUNDUP(IF((J52-J53)&gt;0,0,(J52-J53)),0)</f>
        <v>-238252</v>
      </c>
      <c r="L53" s="24" t="s">
        <v>541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</row>
    <row r="54" spans="1:251" ht="15.6" thickTop="1">
      <c r="A54" s="5"/>
      <c r="B54" s="5"/>
      <c r="C54" s="5"/>
      <c r="D54" s="5"/>
      <c r="E54" s="5"/>
      <c r="F54" s="5"/>
      <c r="G54" s="5"/>
      <c r="H54" s="5"/>
      <c r="I54" s="5"/>
      <c r="J54" s="46"/>
      <c r="K54" s="4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</row>
    <row r="55" spans="1:25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</row>
    <row r="56" spans="1:25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</row>
    <row r="57" spans="1:25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</row>
    <row r="58" spans="1:25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pans="1:25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pans="1:25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pans="1:25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pans="1:25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pans="1:25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</row>
    <row r="64" spans="1:25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pans="1:25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pans="1:25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pans="1:25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pans="1:25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pans="1:25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pans="1:25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</row>
    <row r="71" spans="1:25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</row>
    <row r="72" spans="1:25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</row>
    <row r="73" spans="1:25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</row>
    <row r="74" spans="1:25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</row>
    <row r="75" spans="1:25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</row>
    <row r="76" spans="1:25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</row>
    <row r="77" spans="1:25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</row>
    <row r="78" spans="1:25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</row>
    <row r="79" spans="1:25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</row>
    <row r="80" spans="1:25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</row>
    <row r="81" spans="1:25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</row>
    <row r="82" spans="1:25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</row>
    <row r="83" spans="1:25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</row>
    <row r="84" spans="1:25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</row>
    <row r="85" spans="1:25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</row>
    <row r="86" spans="1:25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</row>
    <row r="87" spans="1:25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</row>
    <row r="88" spans="1:25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</row>
    <row r="89" spans="1:25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</row>
    <row r="90" spans="1:25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</row>
    <row r="91" spans="1:25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</row>
    <row r="92" spans="1:25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</row>
    <row r="93" spans="1:25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</row>
    <row r="94" spans="1:25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</row>
    <row r="95" spans="1:25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</row>
    <row r="96" spans="1:25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</row>
    <row r="97" spans="1:25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</row>
    <row r="98" spans="1:25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</row>
    <row r="99" spans="1:25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</row>
    <row r="100" spans="1:25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</row>
    <row r="101" spans="1:25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</row>
    <row r="102" spans="1:25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</row>
    <row r="103" spans="1:25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</row>
  </sheetData>
  <sheetProtection algorithmName="SHA-512" hashValue="83gGeOHBoKrNFFs8VyYkhhwImvQ7WMcnjG4MXj/LKEZEMY4RRPthjureYHckJ5Ssem5pdbda/McQgZlBl/XeBg==" saltValue="xt8Wrm2nTSnUP0eWNz+RWg==" spinCount="100000" sheet="1" objects="1" scenarios="1" formatCells="0" formatColumns="0" formatRows="0" insertColumns="0" insertRows="0" insertHyperlinks="0" deleteColumns="0" deleteRows="0"/>
  <mergeCells count="50">
    <mergeCell ref="A10:B10"/>
    <mergeCell ref="A5:B5"/>
    <mergeCell ref="A6:B6"/>
    <mergeCell ref="A7:B7"/>
    <mergeCell ref="A8:B8"/>
    <mergeCell ref="A9:B9"/>
    <mergeCell ref="A23:B23"/>
    <mergeCell ref="A11:B11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0:B40"/>
    <mergeCell ref="A42:B42"/>
    <mergeCell ref="A43:B43"/>
    <mergeCell ref="A24:B24"/>
    <mergeCell ref="A25:B25"/>
    <mergeCell ref="A26:B26"/>
    <mergeCell ref="A27:B27"/>
    <mergeCell ref="A28:B28"/>
    <mergeCell ref="A31:B31"/>
    <mergeCell ref="A49:B49"/>
    <mergeCell ref="A50:B50"/>
    <mergeCell ref="A51:B51"/>
    <mergeCell ref="A52:B52"/>
    <mergeCell ref="A13:B13"/>
    <mergeCell ref="A29:B29"/>
    <mergeCell ref="A30:B30"/>
    <mergeCell ref="A41:B41"/>
    <mergeCell ref="A44:B44"/>
    <mergeCell ref="A45:B45"/>
    <mergeCell ref="A46:B46"/>
    <mergeCell ref="A47:B47"/>
    <mergeCell ref="A48:B48"/>
    <mergeCell ref="A32:B32"/>
    <mergeCell ref="A33:B33"/>
    <mergeCell ref="A39:B39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0" orientation="landscape" r:id="rId1"/>
  <headerFooter alignWithMargins="0"/>
  <rowBreaks count="1" manualBreakCount="1">
    <brk id="34" max="12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Q44"/>
  <sheetViews>
    <sheetView showGridLines="0" showOutlineSymbols="0" topLeftCell="A31" zoomScaleNormal="100" workbookViewId="0">
      <selection activeCell="L34" sqref="L34"/>
    </sheetView>
  </sheetViews>
  <sheetFormatPr defaultColWidth="9.6328125" defaultRowHeight="15"/>
  <cols>
    <col min="1" max="1" width="5.6328125" style="5" customWidth="1"/>
    <col min="2" max="2" width="13.6328125" style="5" customWidth="1"/>
    <col min="3" max="10" width="10.6328125" style="5" customWidth="1"/>
    <col min="11" max="11" width="9.6328125" style="5" customWidth="1"/>
    <col min="12" max="12" width="6.6328125" style="5" customWidth="1"/>
    <col min="13" max="13" width="1" style="5" customWidth="1"/>
    <col min="14" max="251" width="9.6328125" style="5" customWidth="1"/>
    <col min="252" max="16384" width="9.6328125" style="30"/>
  </cols>
  <sheetData>
    <row r="1" spans="1:12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2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</row>
    <row r="3" spans="1:12" ht="18" customHeight="1" thickTop="1" thickBot="1">
      <c r="A3" s="50" t="s">
        <v>1</v>
      </c>
      <c r="B3" s="223">
        <f ca="1">NOW()</f>
        <v>45572.66671759259</v>
      </c>
      <c r="C3" s="221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2" ht="18" customHeight="1" thickTop="1" thickBot="1">
      <c r="A4" s="19" t="s">
        <v>22</v>
      </c>
      <c r="B4" s="22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12" t="s">
        <v>47</v>
      </c>
      <c r="K4" s="14" t="s">
        <v>604</v>
      </c>
      <c r="L4" s="47" t="s">
        <v>624</v>
      </c>
    </row>
    <row r="5" spans="1:12" ht="18" customHeight="1" thickBot="1">
      <c r="A5" s="389" t="s">
        <v>430</v>
      </c>
      <c r="B5" s="414"/>
      <c r="C5" s="359"/>
      <c r="D5" s="355"/>
      <c r="E5" s="355"/>
      <c r="F5" s="355"/>
      <c r="G5" s="355"/>
      <c r="H5" s="355"/>
      <c r="I5" s="357"/>
      <c r="J5" s="61"/>
      <c r="K5" s="189">
        <f>TOTALS!K21</f>
        <v>39607</v>
      </c>
      <c r="L5" s="190"/>
    </row>
    <row r="6" spans="1:12" ht="18" customHeight="1">
      <c r="A6" s="402" t="s">
        <v>431</v>
      </c>
      <c r="B6" s="415"/>
      <c r="C6" s="224"/>
      <c r="D6" s="225"/>
      <c r="E6" s="225"/>
      <c r="F6" s="225"/>
      <c r="G6" s="225"/>
      <c r="H6" s="225"/>
      <c r="I6" s="226"/>
      <c r="J6" s="227">
        <f t="shared" ref="J6:J28" si="0">SUM(C6:I6)</f>
        <v>0</v>
      </c>
      <c r="K6" s="64">
        <v>6938</v>
      </c>
      <c r="L6" s="164">
        <f t="shared" ref="L6:L28" si="1">J6/K6</f>
        <v>0</v>
      </c>
    </row>
    <row r="7" spans="1:12" ht="18" customHeight="1">
      <c r="A7" s="332" t="s">
        <v>432</v>
      </c>
      <c r="B7" s="413"/>
      <c r="C7" s="228"/>
      <c r="D7" s="229"/>
      <c r="E7" s="229"/>
      <c r="F7" s="229"/>
      <c r="G7" s="229"/>
      <c r="H7" s="229"/>
      <c r="I7" s="230"/>
      <c r="J7" s="231">
        <f t="shared" si="0"/>
        <v>0</v>
      </c>
      <c r="K7" s="97">
        <v>976</v>
      </c>
      <c r="L7" s="102">
        <f t="shared" si="1"/>
        <v>0</v>
      </c>
    </row>
    <row r="8" spans="1:12" ht="18" customHeight="1">
      <c r="A8" s="332" t="s">
        <v>433</v>
      </c>
      <c r="B8" s="413"/>
      <c r="C8" s="228"/>
      <c r="D8" s="229"/>
      <c r="E8" s="229"/>
      <c r="F8" s="229"/>
      <c r="G8" s="229"/>
      <c r="H8" s="229"/>
      <c r="I8" s="230"/>
      <c r="J8" s="231">
        <f t="shared" si="0"/>
        <v>0</v>
      </c>
      <c r="K8" s="97">
        <v>1010</v>
      </c>
      <c r="L8" s="102">
        <f t="shared" si="1"/>
        <v>0</v>
      </c>
    </row>
    <row r="9" spans="1:12" ht="18" customHeight="1">
      <c r="A9" s="332" t="s">
        <v>434</v>
      </c>
      <c r="B9" s="413"/>
      <c r="C9" s="228"/>
      <c r="D9" s="229"/>
      <c r="E9" s="229"/>
      <c r="F9" s="229"/>
      <c r="G9" s="229"/>
      <c r="H9" s="229"/>
      <c r="I9" s="230"/>
      <c r="J9" s="231">
        <f t="shared" si="0"/>
        <v>0</v>
      </c>
      <c r="K9" s="97">
        <v>1096</v>
      </c>
      <c r="L9" s="102">
        <f t="shared" si="1"/>
        <v>0</v>
      </c>
    </row>
    <row r="10" spans="1:12" ht="18" customHeight="1">
      <c r="A10" s="332" t="s">
        <v>435</v>
      </c>
      <c r="B10" s="413"/>
      <c r="C10" s="228"/>
      <c r="D10" s="229"/>
      <c r="E10" s="229"/>
      <c r="F10" s="229"/>
      <c r="G10" s="229"/>
      <c r="H10" s="229"/>
      <c r="I10" s="230"/>
      <c r="J10" s="231">
        <f t="shared" si="0"/>
        <v>0</v>
      </c>
      <c r="K10" s="97">
        <v>1231</v>
      </c>
      <c r="L10" s="102">
        <f t="shared" si="1"/>
        <v>0</v>
      </c>
    </row>
    <row r="11" spans="1:12" ht="18" customHeight="1">
      <c r="A11" s="332" t="s">
        <v>436</v>
      </c>
      <c r="B11" s="413"/>
      <c r="C11" s="228"/>
      <c r="D11" s="229"/>
      <c r="E11" s="229"/>
      <c r="F11" s="229"/>
      <c r="G11" s="229"/>
      <c r="H11" s="229"/>
      <c r="I11" s="230"/>
      <c r="J11" s="231">
        <f t="shared" si="0"/>
        <v>0</v>
      </c>
      <c r="K11" s="97">
        <v>711</v>
      </c>
      <c r="L11" s="102">
        <f t="shared" si="1"/>
        <v>0</v>
      </c>
    </row>
    <row r="12" spans="1:12" ht="18" customHeight="1">
      <c r="A12" s="332" t="s">
        <v>437</v>
      </c>
      <c r="B12" s="413"/>
      <c r="C12" s="228"/>
      <c r="D12" s="229"/>
      <c r="E12" s="229"/>
      <c r="F12" s="229"/>
      <c r="G12" s="229"/>
      <c r="H12" s="229"/>
      <c r="I12" s="230"/>
      <c r="J12" s="231">
        <f t="shared" si="0"/>
        <v>0</v>
      </c>
      <c r="K12" s="97">
        <v>583</v>
      </c>
      <c r="L12" s="102">
        <f t="shared" si="1"/>
        <v>0</v>
      </c>
    </row>
    <row r="13" spans="1:12" ht="18" customHeight="1">
      <c r="A13" s="332" t="s">
        <v>438</v>
      </c>
      <c r="B13" s="413"/>
      <c r="C13" s="228"/>
      <c r="D13" s="229"/>
      <c r="E13" s="229"/>
      <c r="F13" s="229"/>
      <c r="G13" s="229"/>
      <c r="H13" s="229"/>
      <c r="I13" s="230"/>
      <c r="J13" s="231">
        <f t="shared" si="0"/>
        <v>0</v>
      </c>
      <c r="K13" s="97">
        <v>610</v>
      </c>
      <c r="L13" s="102">
        <f t="shared" si="1"/>
        <v>0</v>
      </c>
    </row>
    <row r="14" spans="1:12" ht="18" customHeight="1">
      <c r="A14" s="332" t="s">
        <v>439</v>
      </c>
      <c r="B14" s="413"/>
      <c r="C14" s="228"/>
      <c r="D14" s="229"/>
      <c r="E14" s="229"/>
      <c r="F14" s="229"/>
      <c r="G14" s="229"/>
      <c r="H14" s="229"/>
      <c r="I14" s="230"/>
      <c r="J14" s="231">
        <f t="shared" si="0"/>
        <v>0</v>
      </c>
      <c r="K14" s="97">
        <v>811</v>
      </c>
      <c r="L14" s="102">
        <f t="shared" si="1"/>
        <v>0</v>
      </c>
    </row>
    <row r="15" spans="1:12" ht="18" customHeight="1">
      <c r="A15" s="332" t="s">
        <v>440</v>
      </c>
      <c r="B15" s="413"/>
      <c r="C15" s="228"/>
      <c r="D15" s="229"/>
      <c r="E15" s="229"/>
      <c r="F15" s="229"/>
      <c r="G15" s="229"/>
      <c r="H15" s="229"/>
      <c r="I15" s="230"/>
      <c r="J15" s="231">
        <f t="shared" si="0"/>
        <v>0</v>
      </c>
      <c r="K15" s="97">
        <v>934</v>
      </c>
      <c r="L15" s="102">
        <f t="shared" si="1"/>
        <v>0</v>
      </c>
    </row>
    <row r="16" spans="1:12" ht="18" customHeight="1">
      <c r="A16" s="332" t="s">
        <v>441</v>
      </c>
      <c r="B16" s="413"/>
      <c r="C16" s="228"/>
      <c r="D16" s="229"/>
      <c r="E16" s="229"/>
      <c r="F16" s="229"/>
      <c r="G16" s="229"/>
      <c r="H16" s="229"/>
      <c r="I16" s="230"/>
      <c r="J16" s="231">
        <f t="shared" si="0"/>
        <v>0</v>
      </c>
      <c r="K16" s="97">
        <v>2312</v>
      </c>
      <c r="L16" s="102">
        <f t="shared" si="1"/>
        <v>0</v>
      </c>
    </row>
    <row r="17" spans="1:12" ht="18" customHeight="1">
      <c r="A17" s="332" t="s">
        <v>442</v>
      </c>
      <c r="B17" s="413"/>
      <c r="C17" s="228"/>
      <c r="D17" s="229"/>
      <c r="E17" s="229"/>
      <c r="F17" s="229"/>
      <c r="G17" s="229"/>
      <c r="H17" s="229"/>
      <c r="I17" s="230"/>
      <c r="J17" s="231">
        <f t="shared" si="0"/>
        <v>0</v>
      </c>
      <c r="K17" s="97">
        <v>931</v>
      </c>
      <c r="L17" s="102">
        <f t="shared" si="1"/>
        <v>0</v>
      </c>
    </row>
    <row r="18" spans="1:12" ht="18" customHeight="1">
      <c r="A18" s="332" t="s">
        <v>443</v>
      </c>
      <c r="B18" s="413"/>
      <c r="C18" s="228"/>
      <c r="D18" s="229"/>
      <c r="E18" s="229"/>
      <c r="F18" s="229"/>
      <c r="G18" s="229"/>
      <c r="H18" s="229"/>
      <c r="I18" s="230"/>
      <c r="J18" s="231">
        <f t="shared" si="0"/>
        <v>0</v>
      </c>
      <c r="K18" s="97">
        <v>1020</v>
      </c>
      <c r="L18" s="102">
        <f t="shared" si="1"/>
        <v>0</v>
      </c>
    </row>
    <row r="19" spans="1:12" ht="18" customHeight="1">
      <c r="A19" s="332" t="s">
        <v>444</v>
      </c>
      <c r="B19" s="413"/>
      <c r="C19" s="228"/>
      <c r="D19" s="229"/>
      <c r="E19" s="229"/>
      <c r="F19" s="229"/>
      <c r="G19" s="229"/>
      <c r="H19" s="229"/>
      <c r="I19" s="230"/>
      <c r="J19" s="231">
        <f t="shared" si="0"/>
        <v>0</v>
      </c>
      <c r="K19" s="97">
        <v>971</v>
      </c>
      <c r="L19" s="102">
        <f t="shared" si="1"/>
        <v>0</v>
      </c>
    </row>
    <row r="20" spans="1:12" ht="18" customHeight="1">
      <c r="A20" s="332" t="s">
        <v>445</v>
      </c>
      <c r="B20" s="413"/>
      <c r="C20" s="228"/>
      <c r="D20" s="229"/>
      <c r="E20" s="229"/>
      <c r="F20" s="229"/>
      <c r="G20" s="229"/>
      <c r="H20" s="229"/>
      <c r="I20" s="230"/>
      <c r="J20" s="231">
        <f t="shared" si="0"/>
        <v>0</v>
      </c>
      <c r="K20" s="97">
        <v>1550</v>
      </c>
      <c r="L20" s="102">
        <f t="shared" si="1"/>
        <v>0</v>
      </c>
    </row>
    <row r="21" spans="1:12" ht="18" customHeight="1">
      <c r="A21" s="332" t="s">
        <v>446</v>
      </c>
      <c r="B21" s="413"/>
      <c r="C21" s="228"/>
      <c r="D21" s="229"/>
      <c r="E21" s="229"/>
      <c r="F21" s="229"/>
      <c r="G21" s="229"/>
      <c r="H21" s="229"/>
      <c r="I21" s="230"/>
      <c r="J21" s="231">
        <f t="shared" si="0"/>
        <v>0</v>
      </c>
      <c r="K21" s="97">
        <v>1570</v>
      </c>
      <c r="L21" s="102">
        <f t="shared" si="1"/>
        <v>0</v>
      </c>
    </row>
    <row r="22" spans="1:12" ht="18" customHeight="1">
      <c r="A22" s="332" t="s">
        <v>447</v>
      </c>
      <c r="B22" s="413"/>
      <c r="C22" s="228"/>
      <c r="D22" s="229"/>
      <c r="E22" s="229"/>
      <c r="F22" s="229"/>
      <c r="G22" s="229"/>
      <c r="H22" s="229"/>
      <c r="I22" s="230"/>
      <c r="J22" s="231">
        <f t="shared" si="0"/>
        <v>0</v>
      </c>
      <c r="K22" s="97">
        <v>698</v>
      </c>
      <c r="L22" s="102">
        <f t="shared" si="1"/>
        <v>0</v>
      </c>
    </row>
    <row r="23" spans="1:12" ht="18" customHeight="1">
      <c r="A23" s="332" t="s">
        <v>448</v>
      </c>
      <c r="B23" s="413"/>
      <c r="C23" s="228"/>
      <c r="D23" s="229"/>
      <c r="E23" s="229"/>
      <c r="F23" s="229"/>
      <c r="G23" s="229"/>
      <c r="H23" s="229"/>
      <c r="I23" s="230"/>
      <c r="J23" s="231">
        <f t="shared" si="0"/>
        <v>0</v>
      </c>
      <c r="K23" s="97">
        <v>1400</v>
      </c>
      <c r="L23" s="102">
        <f t="shared" si="1"/>
        <v>0</v>
      </c>
    </row>
    <row r="24" spans="1:12" ht="18" customHeight="1">
      <c r="A24" s="332" t="s">
        <v>449</v>
      </c>
      <c r="B24" s="413"/>
      <c r="C24" s="228"/>
      <c r="D24" s="229"/>
      <c r="E24" s="229"/>
      <c r="F24" s="229"/>
      <c r="G24" s="229"/>
      <c r="H24" s="229"/>
      <c r="I24" s="230"/>
      <c r="J24" s="231">
        <f t="shared" si="0"/>
        <v>0</v>
      </c>
      <c r="K24" s="97">
        <v>2649</v>
      </c>
      <c r="L24" s="102">
        <f t="shared" si="1"/>
        <v>0</v>
      </c>
    </row>
    <row r="25" spans="1:12" ht="18" customHeight="1">
      <c r="A25" s="332" t="s">
        <v>615</v>
      </c>
      <c r="B25" s="413"/>
      <c r="C25" s="228"/>
      <c r="D25" s="229"/>
      <c r="E25" s="229"/>
      <c r="F25" s="229"/>
      <c r="G25" s="229"/>
      <c r="H25" s="229"/>
      <c r="I25" s="230"/>
      <c r="J25" s="231">
        <f t="shared" si="0"/>
        <v>0</v>
      </c>
      <c r="K25" s="97">
        <v>1533</v>
      </c>
      <c r="L25" s="102">
        <f t="shared" si="1"/>
        <v>0</v>
      </c>
    </row>
    <row r="26" spans="1:12" ht="18" customHeight="1">
      <c r="A26" s="332" t="s">
        <v>450</v>
      </c>
      <c r="B26" s="413"/>
      <c r="C26" s="228"/>
      <c r="D26" s="229"/>
      <c r="E26" s="229"/>
      <c r="F26" s="229"/>
      <c r="G26" s="229"/>
      <c r="H26" s="229"/>
      <c r="I26" s="230"/>
      <c r="J26" s="231">
        <f t="shared" si="0"/>
        <v>0</v>
      </c>
      <c r="K26" s="97">
        <v>1377</v>
      </c>
      <c r="L26" s="102">
        <f t="shared" si="1"/>
        <v>0</v>
      </c>
    </row>
    <row r="27" spans="1:12" ht="18" customHeight="1">
      <c r="A27" s="332" t="s">
        <v>451</v>
      </c>
      <c r="B27" s="413"/>
      <c r="C27" s="228"/>
      <c r="D27" s="229"/>
      <c r="E27" s="229"/>
      <c r="F27" s="229"/>
      <c r="G27" s="229"/>
      <c r="H27" s="229"/>
      <c r="I27" s="230"/>
      <c r="J27" s="231">
        <f t="shared" si="0"/>
        <v>0</v>
      </c>
      <c r="K27" s="97">
        <v>774</v>
      </c>
      <c r="L27" s="102">
        <f t="shared" si="1"/>
        <v>0</v>
      </c>
    </row>
    <row r="28" spans="1:12" ht="18" customHeight="1" thickBot="1">
      <c r="A28" s="396" t="s">
        <v>452</v>
      </c>
      <c r="B28" s="412"/>
      <c r="C28" s="232"/>
      <c r="D28" s="233"/>
      <c r="E28" s="233"/>
      <c r="F28" s="233"/>
      <c r="G28" s="233"/>
      <c r="H28" s="233"/>
      <c r="I28" s="234"/>
      <c r="J28" s="235">
        <f t="shared" si="0"/>
        <v>0</v>
      </c>
      <c r="K28" s="98">
        <v>1018</v>
      </c>
      <c r="L28" s="187">
        <f t="shared" si="1"/>
        <v>0</v>
      </c>
    </row>
    <row r="29" spans="1:12" ht="15.6" thickTop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7.399999999999999">
      <c r="A31" s="25" t="s">
        <v>0</v>
      </c>
      <c r="B31" s="25"/>
      <c r="C31" s="27"/>
      <c r="D31" s="29"/>
      <c r="E31" s="27"/>
      <c r="F31" s="27"/>
      <c r="G31" s="27"/>
      <c r="H31" s="27"/>
      <c r="I31" s="27"/>
      <c r="J31" s="27"/>
      <c r="K31" s="7"/>
      <c r="L31" s="41"/>
    </row>
    <row r="32" spans="1:12" ht="15.9" customHeight="1" thickBot="1">
      <c r="A32" s="6" t="str">
        <f>A5</f>
        <v xml:space="preserve">  Waldo  County</v>
      </c>
      <c r="B32" s="6"/>
      <c r="C32" s="6"/>
      <c r="D32" s="6"/>
      <c r="E32" s="6"/>
      <c r="F32" s="6"/>
      <c r="G32" s="6"/>
      <c r="H32" s="6"/>
      <c r="I32" s="6" t="s">
        <v>220</v>
      </c>
      <c r="J32" s="6"/>
      <c r="K32" s="7"/>
      <c r="L32" s="41"/>
    </row>
    <row r="33" spans="1:12" ht="18" customHeight="1" thickTop="1" thickBot="1">
      <c r="A33" s="50" t="s">
        <v>1</v>
      </c>
      <c r="B33" s="49">
        <f ca="1">NOW()</f>
        <v>45572.66671759259</v>
      </c>
      <c r="C33" s="8" t="s">
        <v>27</v>
      </c>
      <c r="D33" s="9"/>
      <c r="E33" s="9"/>
      <c r="F33" s="9"/>
      <c r="G33" s="9"/>
      <c r="H33" s="9"/>
      <c r="I33" s="9"/>
      <c r="J33" s="9"/>
      <c r="K33" s="10"/>
      <c r="L33" s="48"/>
    </row>
    <row r="34" spans="1:12" ht="18" customHeight="1" thickTop="1" thickBot="1">
      <c r="A34" s="113" t="s">
        <v>22</v>
      </c>
      <c r="B34" s="215"/>
      <c r="C34" s="65" t="s">
        <v>28</v>
      </c>
      <c r="D34" s="66" t="s">
        <v>31</v>
      </c>
      <c r="E34" s="66" t="s">
        <v>34</v>
      </c>
      <c r="F34" s="66" t="s">
        <v>37</v>
      </c>
      <c r="G34" s="66" t="s">
        <v>40</v>
      </c>
      <c r="H34" s="66" t="s">
        <v>43</v>
      </c>
      <c r="I34" s="66" t="s">
        <v>46</v>
      </c>
      <c r="J34" s="66" t="s">
        <v>47</v>
      </c>
      <c r="K34" s="62" t="s">
        <v>604</v>
      </c>
      <c r="L34" s="63" t="s">
        <v>624</v>
      </c>
    </row>
    <row r="35" spans="1:12" ht="18" customHeight="1">
      <c r="A35" s="377" t="s">
        <v>453</v>
      </c>
      <c r="B35" s="378"/>
      <c r="C35" s="117"/>
      <c r="D35" s="118"/>
      <c r="E35" s="118"/>
      <c r="F35" s="118"/>
      <c r="G35" s="118"/>
      <c r="H35" s="118"/>
      <c r="I35" s="124"/>
      <c r="J35" s="125">
        <f t="shared" ref="J35:J41" si="2">SUM(C35:I35)</f>
        <v>0</v>
      </c>
      <c r="K35" s="51">
        <v>2292</v>
      </c>
      <c r="L35" s="101">
        <f>J35/K35</f>
        <v>0</v>
      </c>
    </row>
    <row r="36" spans="1:12" ht="18" customHeight="1">
      <c r="A36" s="371" t="s">
        <v>454</v>
      </c>
      <c r="B36" s="372"/>
      <c r="C36" s="119"/>
      <c r="D36" s="120"/>
      <c r="E36" s="120"/>
      <c r="F36" s="120"/>
      <c r="G36" s="120"/>
      <c r="H36" s="120"/>
      <c r="I36" s="126"/>
      <c r="J36" s="127">
        <f t="shared" si="2"/>
        <v>0</v>
      </c>
      <c r="K36" s="97">
        <v>795</v>
      </c>
      <c r="L36" s="102">
        <f>J36/K36</f>
        <v>0</v>
      </c>
    </row>
    <row r="37" spans="1:12" ht="18" customHeight="1">
      <c r="A37" s="371" t="s">
        <v>455</v>
      </c>
      <c r="B37" s="372"/>
      <c r="C37" s="119"/>
      <c r="D37" s="120"/>
      <c r="E37" s="120"/>
      <c r="F37" s="120"/>
      <c r="G37" s="120"/>
      <c r="H37" s="120"/>
      <c r="I37" s="126"/>
      <c r="J37" s="127">
        <f t="shared" si="2"/>
        <v>0</v>
      </c>
      <c r="K37" s="97">
        <v>3817</v>
      </c>
      <c r="L37" s="102">
        <f>J37/K37</f>
        <v>0</v>
      </c>
    </row>
    <row r="38" spans="1:12" s="18" customFormat="1" ht="18.899999999999999" customHeight="1">
      <c r="A38" s="371" t="s">
        <v>545</v>
      </c>
      <c r="B38" s="372"/>
      <c r="C38" s="119"/>
      <c r="D38" s="120"/>
      <c r="E38" s="120"/>
      <c r="F38" s="120"/>
      <c r="G38" s="120"/>
      <c r="H38" s="120"/>
      <c r="I38" s="126"/>
      <c r="J38" s="127">
        <f t="shared" si="2"/>
        <v>0</v>
      </c>
      <c r="K38" s="57"/>
      <c r="L38" s="55"/>
    </row>
    <row r="39" spans="1:12" s="18" customFormat="1" ht="18.899999999999999" customHeight="1">
      <c r="A39" s="371" t="s">
        <v>546</v>
      </c>
      <c r="B39" s="372"/>
      <c r="C39" s="119"/>
      <c r="D39" s="120"/>
      <c r="E39" s="120"/>
      <c r="F39" s="120"/>
      <c r="G39" s="120"/>
      <c r="H39" s="120"/>
      <c r="I39" s="126"/>
      <c r="J39" s="127">
        <f t="shared" si="2"/>
        <v>0</v>
      </c>
      <c r="K39" s="57"/>
      <c r="L39" s="55"/>
    </row>
    <row r="40" spans="1:12" s="18" customFormat="1" ht="18.899999999999999" customHeight="1">
      <c r="A40" s="371" t="s">
        <v>547</v>
      </c>
      <c r="B40" s="372"/>
      <c r="C40" s="119"/>
      <c r="D40" s="120"/>
      <c r="E40" s="120"/>
      <c r="F40" s="120"/>
      <c r="G40" s="120"/>
      <c r="H40" s="120"/>
      <c r="I40" s="126"/>
      <c r="J40" s="127">
        <f t="shared" si="2"/>
        <v>0</v>
      </c>
      <c r="K40" s="57"/>
      <c r="L40" s="55"/>
    </row>
    <row r="41" spans="1:12" s="18" customFormat="1" ht="18.899999999999999" customHeight="1" thickBot="1">
      <c r="A41" s="375" t="s">
        <v>548</v>
      </c>
      <c r="B41" s="376"/>
      <c r="C41" s="296"/>
      <c r="D41" s="297"/>
      <c r="E41" s="297"/>
      <c r="F41" s="297"/>
      <c r="G41" s="297"/>
      <c r="H41" s="297"/>
      <c r="I41" s="298"/>
      <c r="J41" s="153">
        <f t="shared" si="2"/>
        <v>0</v>
      </c>
      <c r="K41" s="58"/>
      <c r="L41" s="56"/>
    </row>
    <row r="42" spans="1:12" ht="18" customHeight="1" thickBot="1">
      <c r="A42" s="400" t="s">
        <v>161</v>
      </c>
      <c r="B42" s="401"/>
      <c r="C42" s="184">
        <f t="shared" ref="C42:I42" si="3">SUM(C6:C41)</f>
        <v>0</v>
      </c>
      <c r="D42" s="108">
        <f t="shared" si="3"/>
        <v>0</v>
      </c>
      <c r="E42" s="108">
        <f t="shared" si="3"/>
        <v>0</v>
      </c>
      <c r="F42" s="108">
        <f t="shared" si="3"/>
        <v>0</v>
      </c>
      <c r="G42" s="108">
        <f t="shared" si="3"/>
        <v>0</v>
      </c>
      <c r="H42" s="108">
        <f t="shared" si="3"/>
        <v>0</v>
      </c>
      <c r="I42" s="162">
        <f t="shared" si="3"/>
        <v>0</v>
      </c>
      <c r="J42" s="163">
        <f>SUM(J6:J41)</f>
        <v>0</v>
      </c>
      <c r="K42" s="17">
        <f>SUM(K6:K37)</f>
        <v>39607</v>
      </c>
      <c r="L42" s="220">
        <f>J42/K42</f>
        <v>0</v>
      </c>
    </row>
    <row r="43" spans="1:12" ht="18.899999999999999" customHeight="1" thickTop="1" thickBot="1">
      <c r="A43" s="21" t="s">
        <v>21</v>
      </c>
      <c r="B43" s="21"/>
      <c r="C43" s="31" t="s">
        <v>65</v>
      </c>
      <c r="D43" s="21"/>
      <c r="E43" s="21"/>
      <c r="F43" s="21"/>
      <c r="G43" s="21"/>
      <c r="H43" s="21"/>
      <c r="I43" s="96" t="s">
        <v>540</v>
      </c>
      <c r="J43" s="74">
        <f>K42*TOTALS!B5</f>
        <v>186945.03999999998</v>
      </c>
      <c r="K43" s="74">
        <f>ROUNDUP(IF((J42-J43)&gt;0,0,(J42-J43)),0)</f>
        <v>-186946</v>
      </c>
      <c r="L43" s="24" t="s">
        <v>541</v>
      </c>
    </row>
    <row r="44" spans="1:12" ht="15.6" thickTop="1">
      <c r="J44" s="28"/>
      <c r="K44" s="28"/>
      <c r="L44" s="46"/>
    </row>
  </sheetData>
  <sheetProtection algorithmName="SHA-512" hashValue="/MtCvT2J8zvcOnQAkNFiHgz6b2v5Es1aP20iw8HFKfLY1cmQZhxCUo2C9hBEBNwixGLmtsC+rWxtofUR7JwNBg==" saltValue="bZAYVxlyagJYMGew791ICA==" spinCount="100000" sheet="1" objects="1" scenarios="1" formatCells="0" formatColumns="0" formatRows="0" insertColumns="0" insertRows="0" insertHyperlinks="0" deleteColumns="0" deleteRows="0"/>
  <mergeCells count="39"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1:B41"/>
    <mergeCell ref="A42:B42"/>
    <mergeCell ref="A35:B35"/>
    <mergeCell ref="A36:B36"/>
    <mergeCell ref="A37:B37"/>
    <mergeCell ref="A38:B38"/>
    <mergeCell ref="A39:B39"/>
    <mergeCell ref="A40:B40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89" orientation="landscape" r:id="rId1"/>
  <headerFooter alignWithMargins="0"/>
  <rowBreaks count="1" manualBreakCount="1">
    <brk id="29" max="12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L114"/>
  <sheetViews>
    <sheetView showGridLines="0" showOutlineSymbols="0" zoomScaleNormal="100" workbookViewId="0">
      <selection activeCell="L33" sqref="L33"/>
    </sheetView>
  </sheetViews>
  <sheetFormatPr defaultColWidth="9.6328125" defaultRowHeight="15"/>
  <cols>
    <col min="1" max="1" width="5.6328125" style="30" customWidth="1"/>
    <col min="2" max="2" width="15.1796875" style="30" customWidth="1"/>
    <col min="3" max="10" width="10.6328125" style="30" customWidth="1"/>
    <col min="11" max="11" width="9.6328125" style="30" customWidth="1"/>
    <col min="12" max="12" width="6.6328125" style="30" customWidth="1"/>
    <col min="13" max="13" width="1.453125" style="30" customWidth="1"/>
    <col min="14" max="16384" width="9.6328125" style="30"/>
  </cols>
  <sheetData>
    <row r="1" spans="1:246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pans="1:246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pans="1:246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pans="1:246" ht="18" customHeight="1" thickTop="1" thickBot="1">
      <c r="A4" s="91" t="s">
        <v>22</v>
      </c>
      <c r="B4" s="11"/>
      <c r="C4" s="420" t="s">
        <v>28</v>
      </c>
      <c r="D4" s="416" t="s">
        <v>31</v>
      </c>
      <c r="E4" s="416" t="s">
        <v>34</v>
      </c>
      <c r="F4" s="416" t="s">
        <v>37</v>
      </c>
      <c r="G4" s="416" t="s">
        <v>40</v>
      </c>
      <c r="H4" s="416" t="s">
        <v>43</v>
      </c>
      <c r="I4" s="418" t="s">
        <v>46</v>
      </c>
      <c r="J4" s="60" t="s">
        <v>47</v>
      </c>
      <c r="K4" s="62" t="s">
        <v>604</v>
      </c>
      <c r="L4" s="63" t="s">
        <v>624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ht="18" customHeight="1" thickBot="1">
      <c r="A5" s="389" t="s">
        <v>456</v>
      </c>
      <c r="B5" s="390"/>
      <c r="C5" s="421"/>
      <c r="D5" s="417"/>
      <c r="E5" s="417"/>
      <c r="F5" s="417"/>
      <c r="G5" s="417"/>
      <c r="H5" s="417"/>
      <c r="I5" s="419"/>
      <c r="J5" s="61"/>
      <c r="K5" s="90">
        <f>TOTALS!K22</f>
        <v>31095</v>
      </c>
      <c r="L5" s="8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ht="18" customHeight="1">
      <c r="A6" s="334" t="s">
        <v>457</v>
      </c>
      <c r="B6" s="391"/>
      <c r="C6" s="239"/>
      <c r="D6" s="240"/>
      <c r="E6" s="240"/>
      <c r="F6" s="240"/>
      <c r="G6" s="240"/>
      <c r="H6" s="240"/>
      <c r="I6" s="241"/>
      <c r="J6" s="242">
        <f t="shared" ref="J6:J28" si="0">SUM(C6:I6)</f>
        <v>0</v>
      </c>
      <c r="K6" s="236">
        <v>1148</v>
      </c>
      <c r="L6" s="164">
        <f t="shared" ref="L6:L28" si="1">J6/K6</f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ht="18" customHeight="1">
      <c r="A7" s="332" t="s">
        <v>458</v>
      </c>
      <c r="B7" s="366"/>
      <c r="C7" s="243"/>
      <c r="D7" s="244"/>
      <c r="E7" s="244"/>
      <c r="F7" s="244"/>
      <c r="G7" s="244"/>
      <c r="H7" s="244"/>
      <c r="I7" s="245"/>
      <c r="J7" s="246">
        <f t="shared" si="0"/>
        <v>0</v>
      </c>
      <c r="K7" s="237">
        <v>525</v>
      </c>
      <c r="L7" s="102">
        <f t="shared" si="1"/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ht="18" customHeight="1">
      <c r="A8" s="332" t="s">
        <v>459</v>
      </c>
      <c r="B8" s="366"/>
      <c r="C8" s="243"/>
      <c r="D8" s="244"/>
      <c r="E8" s="244"/>
      <c r="F8" s="244"/>
      <c r="G8" s="244"/>
      <c r="H8" s="244"/>
      <c r="I8" s="245"/>
      <c r="J8" s="246">
        <f t="shared" si="0"/>
        <v>0</v>
      </c>
      <c r="K8" s="237">
        <v>1318</v>
      </c>
      <c r="L8" s="102">
        <f t="shared" si="1"/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ht="18" customHeight="1">
      <c r="A9" s="332" t="s">
        <v>598</v>
      </c>
      <c r="B9" s="366"/>
      <c r="C9" s="243"/>
      <c r="D9" s="244"/>
      <c r="E9" s="244"/>
      <c r="F9" s="244"/>
      <c r="G9" s="244"/>
      <c r="H9" s="244"/>
      <c r="I9" s="245"/>
      <c r="J9" s="246">
        <f t="shared" ref="J9:J10" si="2">SUM(C9:I9)</f>
        <v>0</v>
      </c>
      <c r="K9" s="237">
        <v>201</v>
      </c>
      <c r="L9" s="102">
        <f t="shared" si="1"/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</row>
    <row r="10" spans="1:246" ht="18" customHeight="1">
      <c r="A10" s="332" t="s">
        <v>460</v>
      </c>
      <c r="B10" s="366"/>
      <c r="C10" s="243"/>
      <c r="D10" s="244"/>
      <c r="E10" s="244"/>
      <c r="F10" s="244"/>
      <c r="G10" s="244"/>
      <c r="H10" s="244"/>
      <c r="I10" s="245"/>
      <c r="J10" s="246">
        <f t="shared" si="2"/>
        <v>0</v>
      </c>
      <c r="K10" s="237">
        <v>443</v>
      </c>
      <c r="L10" s="102">
        <f t="shared" si="1"/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</row>
    <row r="11" spans="1:246" ht="18" customHeight="1">
      <c r="A11" s="332" t="s">
        <v>461</v>
      </c>
      <c r="B11" s="366"/>
      <c r="C11" s="243"/>
      <c r="D11" s="244"/>
      <c r="E11" s="244"/>
      <c r="F11" s="244"/>
      <c r="G11" s="244"/>
      <c r="H11" s="244"/>
      <c r="I11" s="245"/>
      <c r="J11" s="246">
        <f t="shared" si="0"/>
        <v>0</v>
      </c>
      <c r="K11" s="237">
        <v>60</v>
      </c>
      <c r="L11" s="102">
        <f t="shared" si="1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</row>
    <row r="12" spans="1:246" ht="18" customHeight="1">
      <c r="A12" s="332" t="s">
        <v>462</v>
      </c>
      <c r="B12" s="366"/>
      <c r="C12" s="243"/>
      <c r="D12" s="244"/>
      <c r="E12" s="244"/>
      <c r="F12" s="244"/>
      <c r="G12" s="244"/>
      <c r="H12" s="244"/>
      <c r="I12" s="245"/>
      <c r="J12" s="246">
        <f t="shared" si="0"/>
        <v>0</v>
      </c>
      <c r="K12" s="237">
        <v>3079</v>
      </c>
      <c r="L12" s="102">
        <f t="shared" si="1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</row>
    <row r="13" spans="1:246" ht="18" customHeight="1">
      <c r="A13" s="332" t="s">
        <v>463</v>
      </c>
      <c r="B13" s="366"/>
      <c r="C13" s="243"/>
      <c r="D13" s="244"/>
      <c r="E13" s="244"/>
      <c r="F13" s="244"/>
      <c r="G13" s="244"/>
      <c r="H13" s="244"/>
      <c r="I13" s="245"/>
      <c r="J13" s="246">
        <f t="shared" si="0"/>
        <v>0</v>
      </c>
      <c r="K13" s="237">
        <v>337</v>
      </c>
      <c r="L13" s="102">
        <f t="shared" si="1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</row>
    <row r="14" spans="1:246" ht="18" customHeight="1">
      <c r="A14" s="332" t="s">
        <v>464</v>
      </c>
      <c r="B14" s="366"/>
      <c r="C14" s="243"/>
      <c r="D14" s="244"/>
      <c r="E14" s="244"/>
      <c r="F14" s="244"/>
      <c r="G14" s="244"/>
      <c r="H14" s="244"/>
      <c r="I14" s="245"/>
      <c r="J14" s="246">
        <f t="shared" si="0"/>
        <v>0</v>
      </c>
      <c r="K14" s="237">
        <v>1107</v>
      </c>
      <c r="L14" s="102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</row>
    <row r="15" spans="1:246" ht="18" customHeight="1">
      <c r="A15" s="332" t="s">
        <v>597</v>
      </c>
      <c r="B15" s="366"/>
      <c r="C15" s="243"/>
      <c r="D15" s="244"/>
      <c r="E15" s="244"/>
      <c r="F15" s="244"/>
      <c r="G15" s="244"/>
      <c r="H15" s="244"/>
      <c r="I15" s="245"/>
      <c r="J15" s="246">
        <f t="shared" si="0"/>
        <v>0</v>
      </c>
      <c r="K15" s="237">
        <v>13</v>
      </c>
      <c r="L15" s="102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</row>
    <row r="16" spans="1:246" ht="18" customHeight="1">
      <c r="A16" s="332" t="s">
        <v>465</v>
      </c>
      <c r="B16" s="366"/>
      <c r="C16" s="243"/>
      <c r="D16" s="244"/>
      <c r="E16" s="244"/>
      <c r="F16" s="244"/>
      <c r="G16" s="244"/>
      <c r="H16" s="244"/>
      <c r="I16" s="245"/>
      <c r="J16" s="246">
        <f t="shared" si="0"/>
        <v>0</v>
      </c>
      <c r="K16" s="237">
        <v>435</v>
      </c>
      <c r="L16" s="102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pans="1:246" ht="18" customHeight="1">
      <c r="A17" s="332" t="s">
        <v>466</v>
      </c>
      <c r="B17" s="366"/>
      <c r="C17" s="243"/>
      <c r="D17" s="244"/>
      <c r="E17" s="244"/>
      <c r="F17" s="244"/>
      <c r="G17" s="244"/>
      <c r="H17" s="244"/>
      <c r="I17" s="245"/>
      <c r="J17" s="246">
        <f t="shared" si="0"/>
        <v>0</v>
      </c>
      <c r="K17" s="237">
        <v>476</v>
      </c>
      <c r="L17" s="102">
        <f t="shared" si="1"/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</row>
    <row r="18" spans="1:246" ht="18" customHeight="1">
      <c r="A18" s="332" t="s">
        <v>467</v>
      </c>
      <c r="B18" s="366"/>
      <c r="C18" s="243"/>
      <c r="D18" s="244"/>
      <c r="E18" s="244"/>
      <c r="F18" s="244"/>
      <c r="G18" s="244"/>
      <c r="H18" s="244"/>
      <c r="I18" s="245"/>
      <c r="J18" s="246">
        <f t="shared" si="0"/>
        <v>0</v>
      </c>
      <c r="K18" s="237">
        <v>168</v>
      </c>
      <c r="L18" s="102">
        <f t="shared" si="1"/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</row>
    <row r="19" spans="1:246" ht="18" customHeight="1">
      <c r="A19" s="332" t="s">
        <v>468</v>
      </c>
      <c r="B19" s="366"/>
      <c r="C19" s="243"/>
      <c r="D19" s="244"/>
      <c r="E19" s="244"/>
      <c r="F19" s="244"/>
      <c r="G19" s="244"/>
      <c r="H19" s="244"/>
      <c r="I19" s="245"/>
      <c r="J19" s="246">
        <f t="shared" si="0"/>
        <v>0</v>
      </c>
      <c r="K19" s="237">
        <v>93</v>
      </c>
      <c r="L19" s="102">
        <f t="shared" si="1"/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</row>
    <row r="20" spans="1:246" ht="18" customHeight="1">
      <c r="A20" s="332" t="s">
        <v>469</v>
      </c>
      <c r="B20" s="366"/>
      <c r="C20" s="243"/>
      <c r="D20" s="244"/>
      <c r="E20" s="244"/>
      <c r="F20" s="244"/>
      <c r="G20" s="244"/>
      <c r="H20" s="244"/>
      <c r="I20" s="245"/>
      <c r="J20" s="246">
        <f t="shared" si="0"/>
        <v>0</v>
      </c>
      <c r="K20" s="237">
        <v>524</v>
      </c>
      <c r="L20" s="102">
        <f t="shared" si="1"/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</row>
    <row r="21" spans="1:246" ht="18" customHeight="1">
      <c r="A21" s="332" t="s">
        <v>470</v>
      </c>
      <c r="B21" s="366"/>
      <c r="C21" s="243"/>
      <c r="D21" s="244"/>
      <c r="E21" s="244"/>
      <c r="F21" s="244"/>
      <c r="G21" s="244"/>
      <c r="H21" s="244"/>
      <c r="I21" s="245"/>
      <c r="J21" s="246">
        <f t="shared" si="0"/>
        <v>0</v>
      </c>
      <c r="K21" s="237">
        <v>587</v>
      </c>
      <c r="L21" s="102">
        <f t="shared" si="1"/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</row>
    <row r="22" spans="1:246" ht="18" customHeight="1">
      <c r="A22" s="332" t="s">
        <v>471</v>
      </c>
      <c r="B22" s="366"/>
      <c r="C22" s="243"/>
      <c r="D22" s="244"/>
      <c r="E22" s="244"/>
      <c r="F22" s="244"/>
      <c r="G22" s="244"/>
      <c r="H22" s="244"/>
      <c r="I22" s="245"/>
      <c r="J22" s="246">
        <f t="shared" si="0"/>
        <v>0</v>
      </c>
      <c r="K22" s="237">
        <v>74</v>
      </c>
      <c r="L22" s="102">
        <f t="shared" si="1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</row>
    <row r="23" spans="1:246" ht="18" customHeight="1">
      <c r="A23" s="332" t="s">
        <v>472</v>
      </c>
      <c r="B23" s="366"/>
      <c r="C23" s="243"/>
      <c r="D23" s="244"/>
      <c r="E23" s="244"/>
      <c r="F23" s="244"/>
      <c r="G23" s="244"/>
      <c r="H23" s="244"/>
      <c r="I23" s="245"/>
      <c r="J23" s="246">
        <f t="shared" si="0"/>
        <v>0</v>
      </c>
      <c r="K23" s="237">
        <v>300</v>
      </c>
      <c r="L23" s="102">
        <f t="shared" si="1"/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</row>
    <row r="24" spans="1:246" ht="18" customHeight="1">
      <c r="A24" s="367" t="s">
        <v>616</v>
      </c>
      <c r="B24" s="368"/>
      <c r="C24" s="243"/>
      <c r="D24" s="244"/>
      <c r="E24" s="244"/>
      <c r="F24" s="244"/>
      <c r="G24" s="244"/>
      <c r="H24" s="244"/>
      <c r="I24" s="245"/>
      <c r="J24" s="246">
        <f t="shared" si="0"/>
        <v>0</v>
      </c>
      <c r="K24" s="237">
        <v>724</v>
      </c>
      <c r="L24" s="102">
        <f t="shared" ref="L24" si="3">J24/K24</f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</row>
    <row r="25" spans="1:246" ht="18" customHeight="1">
      <c r="A25" s="332" t="s">
        <v>473</v>
      </c>
      <c r="B25" s="366"/>
      <c r="C25" s="243"/>
      <c r="D25" s="244"/>
      <c r="E25" s="244"/>
      <c r="F25" s="244"/>
      <c r="G25" s="244"/>
      <c r="H25" s="244"/>
      <c r="I25" s="245"/>
      <c r="J25" s="246">
        <f t="shared" si="0"/>
        <v>0</v>
      </c>
      <c r="K25" s="237">
        <v>1326</v>
      </c>
      <c r="L25" s="102">
        <f t="shared" si="1"/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</row>
    <row r="26" spans="1:246" ht="18" customHeight="1">
      <c r="A26" s="332" t="s">
        <v>474</v>
      </c>
      <c r="B26" s="366"/>
      <c r="C26" s="243"/>
      <c r="D26" s="244"/>
      <c r="E26" s="244"/>
      <c r="F26" s="244"/>
      <c r="G26" s="244"/>
      <c r="H26" s="244"/>
      <c r="I26" s="245"/>
      <c r="J26" s="246">
        <f t="shared" si="0"/>
        <v>0</v>
      </c>
      <c r="K26" s="237">
        <v>1288</v>
      </c>
      <c r="L26" s="102">
        <f t="shared" si="1"/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</row>
    <row r="27" spans="1:246" ht="18" customHeight="1">
      <c r="A27" s="367" t="s">
        <v>596</v>
      </c>
      <c r="B27" s="368"/>
      <c r="C27" s="243"/>
      <c r="D27" s="244"/>
      <c r="E27" s="244"/>
      <c r="F27" s="244"/>
      <c r="G27" s="244"/>
      <c r="H27" s="244"/>
      <c r="I27" s="245"/>
      <c r="J27" s="246">
        <f t="shared" si="0"/>
        <v>0</v>
      </c>
      <c r="K27" s="237">
        <v>125</v>
      </c>
      <c r="L27" s="102">
        <f t="shared" si="1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</row>
    <row r="28" spans="1:246" ht="18" customHeight="1" thickBot="1">
      <c r="A28" s="396" t="s">
        <v>475</v>
      </c>
      <c r="B28" s="397"/>
      <c r="C28" s="247"/>
      <c r="D28" s="248"/>
      <c r="E28" s="248"/>
      <c r="F28" s="248"/>
      <c r="G28" s="248"/>
      <c r="H28" s="248"/>
      <c r="I28" s="249"/>
      <c r="J28" s="250">
        <f t="shared" si="0"/>
        <v>0</v>
      </c>
      <c r="K28" s="238">
        <v>962</v>
      </c>
      <c r="L28" s="187">
        <f t="shared" si="1"/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</row>
    <row r="29" spans="1:246" ht="15.6" thickTop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</row>
    <row r="30" spans="1:246" ht="17.399999999999999">
      <c r="A30" s="25" t="s">
        <v>0</v>
      </c>
      <c r="B30" s="25"/>
      <c r="C30" s="27"/>
      <c r="D30" s="29"/>
      <c r="E30" s="27"/>
      <c r="F30" s="27"/>
      <c r="G30" s="27"/>
      <c r="H30" s="27"/>
      <c r="I30" s="27"/>
      <c r="J30" s="27"/>
      <c r="K30" s="7"/>
      <c r="L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</row>
    <row r="31" spans="1:246" ht="15.9" customHeight="1" thickBot="1">
      <c r="A31" s="6" t="str">
        <f>A5</f>
        <v xml:space="preserve">  Washington  County</v>
      </c>
      <c r="B31" s="6"/>
      <c r="C31" s="6"/>
      <c r="D31" s="6"/>
      <c r="E31" s="6"/>
      <c r="F31" s="6"/>
      <c r="G31" s="6"/>
      <c r="H31" s="6"/>
      <c r="I31" s="6" t="s">
        <v>220</v>
      </c>
      <c r="J31" s="6"/>
      <c r="K31" s="7"/>
      <c r="L31" s="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</row>
    <row r="32" spans="1:246" ht="18" customHeight="1" thickTop="1" thickBot="1">
      <c r="A32" s="50" t="s">
        <v>1</v>
      </c>
      <c r="B32" s="49">
        <f ca="1">NOW()</f>
        <v>45572.66671759259</v>
      </c>
      <c r="C32" s="8" t="s">
        <v>27</v>
      </c>
      <c r="D32" s="9"/>
      <c r="E32" s="9"/>
      <c r="F32" s="9"/>
      <c r="G32" s="9"/>
      <c r="H32" s="9"/>
      <c r="I32" s="9"/>
      <c r="J32" s="9"/>
      <c r="K32" s="10"/>
      <c r="L32" s="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pans="1:246" ht="18" customHeight="1" thickTop="1" thickBot="1">
      <c r="A33" s="19" t="s">
        <v>22</v>
      </c>
      <c r="B33" s="59"/>
      <c r="C33" s="65" t="s">
        <v>28</v>
      </c>
      <c r="D33" s="66" t="s">
        <v>31</v>
      </c>
      <c r="E33" s="66" t="s">
        <v>34</v>
      </c>
      <c r="F33" s="66" t="s">
        <v>37</v>
      </c>
      <c r="G33" s="66" t="s">
        <v>40</v>
      </c>
      <c r="H33" s="66" t="s">
        <v>43</v>
      </c>
      <c r="I33" s="66" t="s">
        <v>46</v>
      </c>
      <c r="J33" s="66" t="s">
        <v>47</v>
      </c>
      <c r="K33" s="62" t="s">
        <v>604</v>
      </c>
      <c r="L33" s="63" t="s">
        <v>624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</row>
    <row r="34" spans="1:246" ht="18" customHeight="1">
      <c r="A34" s="334" t="s">
        <v>476</v>
      </c>
      <c r="B34" s="391"/>
      <c r="C34" s="117"/>
      <c r="D34" s="118"/>
      <c r="E34" s="118"/>
      <c r="F34" s="118"/>
      <c r="G34" s="118"/>
      <c r="H34" s="118"/>
      <c r="I34" s="124"/>
      <c r="J34" s="125">
        <f t="shared" ref="J34:J62" si="4">SUM(C34:I34)</f>
        <v>0</v>
      </c>
      <c r="K34" s="51">
        <v>579</v>
      </c>
      <c r="L34" s="101">
        <f t="shared" ref="L34:L63" si="5">J34/K34</f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</row>
    <row r="35" spans="1:246" ht="18" customHeight="1">
      <c r="A35" s="332" t="s">
        <v>477</v>
      </c>
      <c r="B35" s="366"/>
      <c r="C35" s="119"/>
      <c r="D35" s="120"/>
      <c r="E35" s="120"/>
      <c r="F35" s="120"/>
      <c r="G35" s="120"/>
      <c r="H35" s="120"/>
      <c r="I35" s="126"/>
      <c r="J35" s="127">
        <f t="shared" si="4"/>
        <v>0</v>
      </c>
      <c r="K35" s="97">
        <v>1245</v>
      </c>
      <c r="L35" s="102">
        <f t="shared" si="5"/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</row>
    <row r="36" spans="1:246" ht="18" customHeight="1">
      <c r="A36" s="332" t="s">
        <v>478</v>
      </c>
      <c r="B36" s="366"/>
      <c r="C36" s="119"/>
      <c r="D36" s="120"/>
      <c r="E36" s="120"/>
      <c r="F36" s="120"/>
      <c r="G36" s="120"/>
      <c r="H36" s="120"/>
      <c r="I36" s="126"/>
      <c r="J36" s="127">
        <f t="shared" si="4"/>
        <v>0</v>
      </c>
      <c r="K36" s="97">
        <v>1237</v>
      </c>
      <c r="L36" s="102">
        <f t="shared" si="5"/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</row>
    <row r="37" spans="1:246" ht="18" customHeight="1">
      <c r="A37" s="332" t="s">
        <v>479</v>
      </c>
      <c r="B37" s="366"/>
      <c r="C37" s="119"/>
      <c r="D37" s="120"/>
      <c r="E37" s="120"/>
      <c r="F37" s="120"/>
      <c r="G37" s="120"/>
      <c r="H37" s="120"/>
      <c r="I37" s="126"/>
      <c r="J37" s="127">
        <f t="shared" si="4"/>
        <v>0</v>
      </c>
      <c r="K37" s="97">
        <v>2060</v>
      </c>
      <c r="L37" s="102">
        <f t="shared" si="5"/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</row>
    <row r="38" spans="1:246" ht="18" customHeight="1">
      <c r="A38" s="332" t="s">
        <v>480</v>
      </c>
      <c r="B38" s="366"/>
      <c r="C38" s="119"/>
      <c r="D38" s="120"/>
      <c r="E38" s="120"/>
      <c r="F38" s="120"/>
      <c r="G38" s="120"/>
      <c r="H38" s="120"/>
      <c r="I38" s="126"/>
      <c r="J38" s="127">
        <f t="shared" si="4"/>
        <v>0</v>
      </c>
      <c r="K38" s="97">
        <v>962</v>
      </c>
      <c r="L38" s="102">
        <f t="shared" si="5"/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</row>
    <row r="39" spans="1:246" ht="18" customHeight="1">
      <c r="A39" s="332" t="s">
        <v>481</v>
      </c>
      <c r="B39" s="366"/>
      <c r="C39" s="119"/>
      <c r="D39" s="120"/>
      <c r="E39" s="120"/>
      <c r="F39" s="120"/>
      <c r="G39" s="120"/>
      <c r="H39" s="120"/>
      <c r="I39" s="126"/>
      <c r="J39" s="127">
        <f t="shared" si="4"/>
        <v>0</v>
      </c>
      <c r="K39" s="97">
        <v>528</v>
      </c>
      <c r="L39" s="102">
        <f t="shared" si="5"/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</row>
    <row r="40" spans="1:246" ht="18" customHeight="1">
      <c r="A40" s="332" t="s">
        <v>482</v>
      </c>
      <c r="B40" s="366"/>
      <c r="C40" s="119"/>
      <c r="D40" s="120"/>
      <c r="E40" s="120"/>
      <c r="F40" s="120"/>
      <c r="G40" s="120"/>
      <c r="H40" s="120"/>
      <c r="I40" s="126"/>
      <c r="J40" s="127">
        <f t="shared" si="4"/>
        <v>0</v>
      </c>
      <c r="K40" s="97">
        <v>139</v>
      </c>
      <c r="L40" s="102">
        <f t="shared" si="5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</row>
    <row r="41" spans="1:246" ht="18" customHeight="1">
      <c r="A41" s="332" t="s">
        <v>483</v>
      </c>
      <c r="B41" s="366"/>
      <c r="C41" s="119"/>
      <c r="D41" s="120"/>
      <c r="E41" s="120"/>
      <c r="F41" s="120"/>
      <c r="G41" s="120"/>
      <c r="H41" s="120"/>
      <c r="I41" s="126"/>
      <c r="J41" s="127">
        <f t="shared" si="4"/>
        <v>0</v>
      </c>
      <c r="K41" s="97">
        <v>1375</v>
      </c>
      <c r="L41" s="102">
        <f t="shared" si="5"/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</row>
    <row r="42" spans="1:246" ht="18" customHeight="1">
      <c r="A42" s="332" t="s">
        <v>484</v>
      </c>
      <c r="B42" s="366"/>
      <c r="C42" s="119"/>
      <c r="D42" s="120"/>
      <c r="E42" s="120"/>
      <c r="F42" s="120"/>
      <c r="G42" s="120"/>
      <c r="H42" s="120"/>
      <c r="I42" s="126"/>
      <c r="J42" s="127">
        <f t="shared" si="4"/>
        <v>0</v>
      </c>
      <c r="K42" s="97">
        <v>178</v>
      </c>
      <c r="L42" s="102">
        <f t="shared" si="5"/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</row>
    <row r="43" spans="1:246" ht="18" customHeight="1">
      <c r="A43" s="332" t="s">
        <v>621</v>
      </c>
      <c r="B43" s="366"/>
      <c r="C43" s="119"/>
      <c r="D43" s="120"/>
      <c r="E43" s="120"/>
      <c r="F43" s="120"/>
      <c r="G43" s="120"/>
      <c r="H43" s="120"/>
      <c r="I43" s="126"/>
      <c r="J43" s="127">
        <f t="shared" ref="J43" si="6">SUM(C43:I43)</f>
        <v>0</v>
      </c>
      <c r="K43" s="97">
        <v>505</v>
      </c>
      <c r="L43" s="102">
        <f t="shared" ref="L43" si="7">J43/K43</f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</row>
    <row r="44" spans="1:246" ht="36.75" customHeight="1">
      <c r="A44" s="423" t="s">
        <v>622</v>
      </c>
      <c r="B44" s="424"/>
      <c r="C44" s="119"/>
      <c r="D44" s="120"/>
      <c r="E44" s="120"/>
      <c r="F44" s="120"/>
      <c r="G44" s="120"/>
      <c r="H44" s="120"/>
      <c r="I44" s="126"/>
      <c r="J44" s="127">
        <f t="shared" si="4"/>
        <v>0</v>
      </c>
      <c r="K44" s="97">
        <v>760</v>
      </c>
      <c r="L44" s="102">
        <f t="shared" si="5"/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</row>
    <row r="45" spans="1:246" ht="49.5" customHeight="1">
      <c r="A45" s="423" t="s">
        <v>617</v>
      </c>
      <c r="B45" s="424"/>
      <c r="C45" s="119"/>
      <c r="D45" s="120"/>
      <c r="E45" s="120"/>
      <c r="F45" s="120"/>
      <c r="G45" s="120"/>
      <c r="H45" s="120"/>
      <c r="I45" s="126"/>
      <c r="J45" s="127">
        <f t="shared" si="4"/>
        <v>0</v>
      </c>
      <c r="K45" s="97">
        <v>692</v>
      </c>
      <c r="L45" s="102">
        <f t="shared" si="5"/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</row>
    <row r="46" spans="1:246" ht="18" customHeight="1">
      <c r="A46" s="332" t="s">
        <v>485</v>
      </c>
      <c r="B46" s="366"/>
      <c r="C46" s="119"/>
      <c r="D46" s="120"/>
      <c r="E46" s="120"/>
      <c r="F46" s="120"/>
      <c r="G46" s="120"/>
      <c r="H46" s="120"/>
      <c r="I46" s="126"/>
      <c r="J46" s="127">
        <f t="shared" si="4"/>
        <v>0</v>
      </c>
      <c r="K46" s="97">
        <v>788</v>
      </c>
      <c r="L46" s="102">
        <f t="shared" si="5"/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</row>
    <row r="47" spans="1:246" ht="18" customHeight="1">
      <c r="A47" s="332" t="s">
        <v>486</v>
      </c>
      <c r="B47" s="366"/>
      <c r="C47" s="119"/>
      <c r="D47" s="120"/>
      <c r="E47" s="120"/>
      <c r="F47" s="120"/>
      <c r="G47" s="120"/>
      <c r="H47" s="120"/>
      <c r="I47" s="126"/>
      <c r="J47" s="127">
        <f t="shared" si="4"/>
        <v>0</v>
      </c>
      <c r="K47" s="97">
        <v>802</v>
      </c>
      <c r="L47" s="102">
        <f t="shared" si="5"/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</row>
    <row r="48" spans="1:246" ht="18" customHeight="1">
      <c r="A48" s="332" t="s">
        <v>487</v>
      </c>
      <c r="B48" s="366"/>
      <c r="C48" s="119"/>
      <c r="D48" s="120"/>
      <c r="E48" s="120"/>
      <c r="F48" s="120"/>
      <c r="G48" s="120"/>
      <c r="H48" s="120"/>
      <c r="I48" s="126"/>
      <c r="J48" s="127">
        <f t="shared" si="4"/>
        <v>0</v>
      </c>
      <c r="K48" s="97">
        <v>745</v>
      </c>
      <c r="L48" s="102">
        <f t="shared" si="5"/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</row>
    <row r="49" spans="1:246" ht="18" customHeight="1">
      <c r="A49" s="332" t="s">
        <v>488</v>
      </c>
      <c r="B49" s="366"/>
      <c r="C49" s="119"/>
      <c r="D49" s="120"/>
      <c r="E49" s="120"/>
      <c r="F49" s="120"/>
      <c r="G49" s="120"/>
      <c r="H49" s="120"/>
      <c r="I49" s="126"/>
      <c r="J49" s="127">
        <f t="shared" si="4"/>
        <v>0</v>
      </c>
      <c r="K49" s="97">
        <v>539</v>
      </c>
      <c r="L49" s="102">
        <f t="shared" si="5"/>
        <v>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</row>
    <row r="50" spans="1:246" ht="18" customHeight="1">
      <c r="A50" s="332" t="s">
        <v>489</v>
      </c>
      <c r="B50" s="366"/>
      <c r="C50" s="119"/>
      <c r="D50" s="120"/>
      <c r="E50" s="120"/>
      <c r="F50" s="120"/>
      <c r="G50" s="120"/>
      <c r="H50" s="120"/>
      <c r="I50" s="126"/>
      <c r="J50" s="127">
        <f t="shared" si="4"/>
        <v>0</v>
      </c>
      <c r="K50" s="97">
        <v>296</v>
      </c>
      <c r="L50" s="102">
        <f t="shared" si="5"/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</row>
    <row r="51" spans="1:246" ht="18" customHeight="1">
      <c r="A51" s="332" t="s">
        <v>490</v>
      </c>
      <c r="B51" s="366"/>
      <c r="C51" s="119"/>
      <c r="D51" s="120"/>
      <c r="E51" s="120"/>
      <c r="F51" s="120"/>
      <c r="G51" s="120"/>
      <c r="H51" s="120"/>
      <c r="I51" s="126"/>
      <c r="J51" s="127">
        <f t="shared" si="4"/>
        <v>0</v>
      </c>
      <c r="K51" s="97">
        <v>1129</v>
      </c>
      <c r="L51" s="102">
        <f t="shared" si="5"/>
        <v>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</row>
    <row r="52" spans="1:246" ht="18" customHeight="1">
      <c r="A52" s="332" t="s">
        <v>491</v>
      </c>
      <c r="B52" s="366"/>
      <c r="C52" s="119"/>
      <c r="D52" s="120"/>
      <c r="E52" s="120"/>
      <c r="F52" s="120"/>
      <c r="G52" s="120"/>
      <c r="H52" s="120"/>
      <c r="I52" s="126"/>
      <c r="J52" s="127">
        <f t="shared" si="4"/>
        <v>0</v>
      </c>
      <c r="K52" s="97">
        <v>70</v>
      </c>
      <c r="L52" s="102">
        <f t="shared" si="5"/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</row>
    <row r="53" spans="1:246" ht="18" customHeight="1">
      <c r="A53" s="332" t="s">
        <v>492</v>
      </c>
      <c r="B53" s="366"/>
      <c r="C53" s="119"/>
      <c r="D53" s="120"/>
      <c r="E53" s="120"/>
      <c r="F53" s="120"/>
      <c r="G53" s="120"/>
      <c r="H53" s="120"/>
      <c r="I53" s="126"/>
      <c r="J53" s="127">
        <f t="shared" si="4"/>
        <v>0</v>
      </c>
      <c r="K53" s="97">
        <v>179</v>
      </c>
      <c r="L53" s="102">
        <f t="shared" si="5"/>
        <v>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</row>
    <row r="54" spans="1:246" ht="18" customHeight="1">
      <c r="A54" s="332" t="s">
        <v>493</v>
      </c>
      <c r="B54" s="366"/>
      <c r="C54" s="119"/>
      <c r="D54" s="120"/>
      <c r="E54" s="120"/>
      <c r="F54" s="120"/>
      <c r="G54" s="120"/>
      <c r="H54" s="120"/>
      <c r="I54" s="126"/>
      <c r="J54" s="127">
        <f t="shared" si="4"/>
        <v>0</v>
      </c>
      <c r="K54" s="97">
        <v>102</v>
      </c>
      <c r="L54" s="102">
        <f t="shared" si="5"/>
        <v>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</row>
    <row r="55" spans="1:246" ht="18" customHeight="1">
      <c r="A55" s="332" t="s">
        <v>494</v>
      </c>
      <c r="B55" s="366"/>
      <c r="C55" s="119"/>
      <c r="D55" s="120"/>
      <c r="E55" s="120"/>
      <c r="F55" s="120"/>
      <c r="G55" s="120"/>
      <c r="H55" s="120"/>
      <c r="I55" s="126"/>
      <c r="J55" s="127">
        <f t="shared" si="4"/>
        <v>0</v>
      </c>
      <c r="K55" s="97">
        <v>66</v>
      </c>
      <c r="L55" s="102">
        <f t="shared" si="5"/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</row>
    <row r="56" spans="1:246" ht="18" customHeight="1">
      <c r="A56" s="332" t="s">
        <v>495</v>
      </c>
      <c r="B56" s="366"/>
      <c r="C56" s="119"/>
      <c r="D56" s="120"/>
      <c r="E56" s="120"/>
      <c r="F56" s="120"/>
      <c r="G56" s="120"/>
      <c r="H56" s="120"/>
      <c r="I56" s="126"/>
      <c r="J56" s="127">
        <f t="shared" si="4"/>
        <v>0</v>
      </c>
      <c r="K56" s="97">
        <v>122</v>
      </c>
      <c r="L56" s="102">
        <f t="shared" si="5"/>
        <v>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</row>
    <row r="57" spans="1:246" ht="18" customHeight="1">
      <c r="A57" s="332" t="s">
        <v>496</v>
      </c>
      <c r="B57" s="366"/>
      <c r="C57" s="119"/>
      <c r="D57" s="120"/>
      <c r="E57" s="120"/>
      <c r="F57" s="120"/>
      <c r="G57" s="120"/>
      <c r="H57" s="120"/>
      <c r="I57" s="126"/>
      <c r="J57" s="127">
        <f t="shared" si="4"/>
        <v>0</v>
      </c>
      <c r="K57" s="97">
        <v>482</v>
      </c>
      <c r="L57" s="102">
        <f t="shared" si="5"/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</row>
    <row r="58" spans="1:246" ht="18" customHeight="1">
      <c r="A58" s="332" t="s">
        <v>497</v>
      </c>
      <c r="B58" s="366"/>
      <c r="C58" s="119"/>
      <c r="D58" s="120"/>
      <c r="E58" s="120"/>
      <c r="F58" s="120"/>
      <c r="G58" s="120"/>
      <c r="H58" s="120"/>
      <c r="I58" s="126"/>
      <c r="J58" s="127">
        <f t="shared" si="4"/>
        <v>0</v>
      </c>
      <c r="K58" s="97">
        <v>202</v>
      </c>
      <c r="L58" s="102">
        <f t="shared" si="5"/>
        <v>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</row>
    <row r="59" spans="1:246" s="18" customFormat="1" ht="18.899999999999999" customHeight="1">
      <c r="A59" s="332" t="s">
        <v>545</v>
      </c>
      <c r="B59" s="366"/>
      <c r="C59" s="119"/>
      <c r="D59" s="120"/>
      <c r="E59" s="120"/>
      <c r="F59" s="120"/>
      <c r="G59" s="120"/>
      <c r="H59" s="120"/>
      <c r="I59" s="126"/>
      <c r="J59" s="127">
        <f t="shared" si="4"/>
        <v>0</v>
      </c>
      <c r="K59" s="57"/>
      <c r="L59" s="185"/>
    </row>
    <row r="60" spans="1:246" s="18" customFormat="1" ht="18.899999999999999" customHeight="1">
      <c r="A60" s="332" t="s">
        <v>546</v>
      </c>
      <c r="B60" s="366"/>
      <c r="C60" s="119"/>
      <c r="D60" s="120"/>
      <c r="E60" s="120"/>
      <c r="F60" s="120"/>
      <c r="G60" s="120"/>
      <c r="H60" s="120"/>
      <c r="I60" s="126"/>
      <c r="J60" s="127">
        <f t="shared" si="4"/>
        <v>0</v>
      </c>
      <c r="K60" s="57"/>
      <c r="L60" s="185"/>
    </row>
    <row r="61" spans="1:246" s="18" customFormat="1" ht="18.899999999999999" customHeight="1">
      <c r="A61" s="332" t="s">
        <v>547</v>
      </c>
      <c r="B61" s="366"/>
      <c r="C61" s="119"/>
      <c r="D61" s="120"/>
      <c r="E61" s="120"/>
      <c r="F61" s="120"/>
      <c r="G61" s="120"/>
      <c r="H61" s="120"/>
      <c r="I61" s="126"/>
      <c r="J61" s="127">
        <f t="shared" si="4"/>
        <v>0</v>
      </c>
      <c r="K61" s="57"/>
      <c r="L61" s="185"/>
    </row>
    <row r="62" spans="1:246" s="18" customFormat="1" ht="18.899999999999999" customHeight="1" thickBot="1">
      <c r="A62" s="369" t="s">
        <v>548</v>
      </c>
      <c r="B62" s="370"/>
      <c r="C62" s="296"/>
      <c r="D62" s="297"/>
      <c r="E62" s="297"/>
      <c r="F62" s="297"/>
      <c r="G62" s="297"/>
      <c r="H62" s="297"/>
      <c r="I62" s="298"/>
      <c r="J62" s="153">
        <f t="shared" si="4"/>
        <v>0</v>
      </c>
      <c r="K62" s="58"/>
      <c r="L62" s="186"/>
    </row>
    <row r="63" spans="1:246" ht="18" customHeight="1" thickBot="1">
      <c r="A63" s="330" t="s">
        <v>161</v>
      </c>
      <c r="B63" s="422"/>
      <c r="C63" s="161">
        <f>SUM(C6:C62)</f>
        <v>0</v>
      </c>
      <c r="D63" s="276">
        <f t="shared" ref="D63:J63" si="8">SUM(D6:D62)</f>
        <v>0</v>
      </c>
      <c r="E63" s="276">
        <f t="shared" si="8"/>
        <v>0</v>
      </c>
      <c r="F63" s="276">
        <f t="shared" si="8"/>
        <v>0</v>
      </c>
      <c r="G63" s="276">
        <f t="shared" si="8"/>
        <v>0</v>
      </c>
      <c r="H63" s="276">
        <f t="shared" si="8"/>
        <v>0</v>
      </c>
      <c r="I63" s="162">
        <f t="shared" si="8"/>
        <v>0</v>
      </c>
      <c r="J63" s="163">
        <f t="shared" si="8"/>
        <v>0</v>
      </c>
      <c r="K63" s="54">
        <f>SUM(K6:K58)</f>
        <v>31095</v>
      </c>
      <c r="L63" s="100">
        <f t="shared" si="5"/>
        <v>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</row>
    <row r="64" spans="1:246" ht="18.899999999999999" customHeight="1" thickTop="1" thickBot="1">
      <c r="A64" s="21" t="s">
        <v>21</v>
      </c>
      <c r="B64" s="21"/>
      <c r="C64" s="31" t="s">
        <v>65</v>
      </c>
      <c r="D64" s="21"/>
      <c r="E64" s="21"/>
      <c r="F64" s="21"/>
      <c r="G64" s="21"/>
      <c r="H64" s="21"/>
      <c r="I64" s="194" t="s">
        <v>540</v>
      </c>
      <c r="J64" s="195">
        <f>K63*TOTALS!B5</f>
        <v>146768.4</v>
      </c>
      <c r="K64" s="196">
        <f>ROUNDUP(IF((J63-J64)&gt;0,0,(J63-J64)),0)</f>
        <v>-146769</v>
      </c>
      <c r="L64" s="24" t="s">
        <v>541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</row>
    <row r="65" spans="1:246" ht="15.6" thickTop="1">
      <c r="A65" s="5"/>
      <c r="B65" s="5"/>
      <c r="C65" s="5"/>
      <c r="D65" s="5"/>
      <c r="E65" s="5"/>
      <c r="F65" s="5"/>
      <c r="G65" s="5"/>
      <c r="H65" s="5"/>
      <c r="I65" s="5"/>
      <c r="J65" s="46"/>
      <c r="K65" s="46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</row>
    <row r="66" spans="1:24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</row>
    <row r="67" spans="1:24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</row>
    <row r="68" spans="1:24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</row>
    <row r="69" spans="1:24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</row>
    <row r="70" spans="1:24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</row>
    <row r="71" spans="1:24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</row>
    <row r="72" spans="1:24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</row>
    <row r="73" spans="1:24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</row>
    <row r="74" spans="1:24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</row>
    <row r="75" spans="1:24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</row>
    <row r="76" spans="1:24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</row>
    <row r="77" spans="1:24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</row>
    <row r="78" spans="1:24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</row>
    <row r="79" spans="1:24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</row>
    <row r="80" spans="1:24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</row>
    <row r="81" spans="1:24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</row>
    <row r="82" spans="1:24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</row>
    <row r="83" spans="1:24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</row>
    <row r="84" spans="1:24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</row>
    <row r="85" spans="1:24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</row>
    <row r="86" spans="1:24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</row>
    <row r="87" spans="1:24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</row>
    <row r="88" spans="1:24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</row>
    <row r="89" spans="1:24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</row>
    <row r="90" spans="1:24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</row>
    <row r="91" spans="1:24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</row>
    <row r="92" spans="1:24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</row>
    <row r="93" spans="1:24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</row>
    <row r="94" spans="1:24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</row>
    <row r="95" spans="1:24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</row>
    <row r="96" spans="1:24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</row>
    <row r="97" spans="1:24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</row>
    <row r="98" spans="1:24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</row>
    <row r="99" spans="1:24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</row>
    <row r="100" spans="1:24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</row>
    <row r="101" spans="1:24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</row>
    <row r="102" spans="1:24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</row>
    <row r="103" spans="1:24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</row>
    <row r="104" spans="1:24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</row>
    <row r="105" spans="1:24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</row>
    <row r="106" spans="1:24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</row>
    <row r="107" spans="1:24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</row>
    <row r="108" spans="1:24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</row>
    <row r="109" spans="1:24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</row>
    <row r="110" spans="1:24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</row>
    <row r="111" spans="1:24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</row>
    <row r="112" spans="1:24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</row>
    <row r="113" spans="1:24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</row>
    <row r="114" spans="1:24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</row>
  </sheetData>
  <sheetProtection algorithmName="SHA-512" hashValue="DQ4htYp/QSS/d801Hjt5iMfNzXjGBQEoMWPXgRO5jZzQHh/FtyJRzOXK1WVX/BAOc9B6DTlOGiRcGrADjbBVZQ==" saltValue="Nxy3Fj5PtDn5sndXml63Bg==" spinCount="100000" sheet="1" objects="1" scenarios="1" formatCells="0" formatColumns="0" formatRows="0" insertColumns="0" insertRows="0" insertHyperlinks="0" deleteColumns="0" deleteRows="0"/>
  <mergeCells count="61">
    <mergeCell ref="A10:B10"/>
    <mergeCell ref="A5:B5"/>
    <mergeCell ref="A6:B6"/>
    <mergeCell ref="A7:B7"/>
    <mergeCell ref="A8:B8"/>
    <mergeCell ref="A9:B9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9:B39"/>
    <mergeCell ref="A22:B22"/>
    <mergeCell ref="A23:B23"/>
    <mergeCell ref="A25:B25"/>
    <mergeCell ref="A26:B26"/>
    <mergeCell ref="A27:B27"/>
    <mergeCell ref="A28:B28"/>
    <mergeCell ref="A24:B24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4:B44"/>
    <mergeCell ref="A45:B45"/>
    <mergeCell ref="A46:B46"/>
    <mergeCell ref="A43:B43"/>
    <mergeCell ref="A47:B47"/>
    <mergeCell ref="A48:B48"/>
    <mergeCell ref="A49:B49"/>
    <mergeCell ref="A50:B50"/>
    <mergeCell ref="A51:B51"/>
    <mergeCell ref="A63:B63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77" orientation="landscape" r:id="rId1"/>
  <headerFooter alignWithMargins="0"/>
  <rowBreaks count="1" manualBreakCount="1">
    <brk id="29" max="12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Q47"/>
  <sheetViews>
    <sheetView showGridLines="0" showOutlineSymbols="0" zoomScaleNormal="100" workbookViewId="0">
      <selection activeCell="N33" sqref="N33"/>
    </sheetView>
  </sheetViews>
  <sheetFormatPr defaultColWidth="9.6328125" defaultRowHeight="15"/>
  <cols>
    <col min="1" max="1" width="5.6328125" style="5" customWidth="1"/>
    <col min="2" max="2" width="16.6328125" style="5" customWidth="1"/>
    <col min="3" max="5" width="10.6328125" style="5" customWidth="1"/>
    <col min="6" max="6" width="8.90625" style="5" customWidth="1"/>
    <col min="7" max="7" width="9.453125" style="5" customWidth="1"/>
    <col min="8" max="8" width="9.1796875" style="5" customWidth="1"/>
    <col min="9" max="9" width="8.08984375" style="5" customWidth="1"/>
    <col min="10" max="10" width="9.81640625" style="5" customWidth="1"/>
    <col min="11" max="11" width="9.6328125" style="5" customWidth="1"/>
    <col min="12" max="12" width="6.6328125" style="5" customWidth="1"/>
    <col min="13" max="13" width="1.1796875" style="5" customWidth="1"/>
    <col min="14" max="251" width="9.6328125" style="5" customWidth="1"/>
    <col min="252" max="16384" width="9.6328125" style="30"/>
  </cols>
  <sheetData>
    <row r="1" spans="1:12" ht="17.399999999999999">
      <c r="A1" s="25" t="s">
        <v>0</v>
      </c>
      <c r="B1" s="25"/>
      <c r="C1" s="27"/>
      <c r="D1" s="29"/>
      <c r="E1" s="27"/>
      <c r="F1" s="27"/>
      <c r="G1" s="27"/>
      <c r="H1" s="27"/>
      <c r="I1" s="27"/>
      <c r="J1" s="27"/>
      <c r="K1" s="7"/>
      <c r="L1" s="7"/>
    </row>
    <row r="2" spans="1:12" ht="15.9" customHeight="1" thickBot="1">
      <c r="A2" s="6"/>
      <c r="B2" s="6"/>
      <c r="C2" s="6"/>
      <c r="D2" s="6"/>
      <c r="E2" s="6"/>
      <c r="F2" s="6"/>
      <c r="G2" s="6"/>
      <c r="H2" s="6"/>
      <c r="I2" s="6" t="s">
        <v>219</v>
      </c>
      <c r="J2" s="6"/>
      <c r="K2" s="7"/>
      <c r="L2" s="7"/>
    </row>
    <row r="3" spans="1:12" ht="18" customHeight="1" thickTop="1" thickBot="1">
      <c r="A3" s="50" t="s">
        <v>1</v>
      </c>
      <c r="B3" s="49">
        <f ca="1">NOW()</f>
        <v>45572.66671759259</v>
      </c>
      <c r="C3" s="8" t="s">
        <v>27</v>
      </c>
      <c r="D3" s="9"/>
      <c r="E3" s="9"/>
      <c r="F3" s="9"/>
      <c r="G3" s="9"/>
      <c r="H3" s="9"/>
      <c r="I3" s="9"/>
      <c r="J3" s="9"/>
      <c r="K3" s="10"/>
      <c r="L3" s="7"/>
    </row>
    <row r="4" spans="1:12" ht="18" customHeight="1" thickTop="1" thickBot="1">
      <c r="A4" s="91" t="s">
        <v>22</v>
      </c>
      <c r="B4" s="92"/>
      <c r="C4" s="358" t="s">
        <v>28</v>
      </c>
      <c r="D4" s="354" t="s">
        <v>31</v>
      </c>
      <c r="E4" s="354" t="s">
        <v>34</v>
      </c>
      <c r="F4" s="354" t="s">
        <v>37</v>
      </c>
      <c r="G4" s="354" t="s">
        <v>40</v>
      </c>
      <c r="H4" s="354" t="s">
        <v>43</v>
      </c>
      <c r="I4" s="356" t="s">
        <v>46</v>
      </c>
      <c r="J4" s="60" t="s">
        <v>47</v>
      </c>
      <c r="K4" s="62" t="s">
        <v>604</v>
      </c>
      <c r="L4" s="63" t="s">
        <v>624</v>
      </c>
    </row>
    <row r="5" spans="1:12" ht="18" customHeight="1" thickBot="1">
      <c r="A5" s="389" t="s">
        <v>498</v>
      </c>
      <c r="B5" s="390"/>
      <c r="C5" s="359"/>
      <c r="D5" s="355"/>
      <c r="E5" s="355"/>
      <c r="F5" s="355"/>
      <c r="G5" s="355"/>
      <c r="H5" s="355"/>
      <c r="I5" s="357"/>
      <c r="J5" s="89"/>
      <c r="K5" s="94">
        <f>TOTALS!K23</f>
        <v>211972</v>
      </c>
      <c r="L5" s="95"/>
    </row>
    <row r="6" spans="1:12" ht="18" customHeight="1">
      <c r="A6" s="334" t="s">
        <v>499</v>
      </c>
      <c r="B6" s="391"/>
      <c r="C6" s="133"/>
      <c r="D6" s="134"/>
      <c r="E6" s="134"/>
      <c r="F6" s="134"/>
      <c r="G6" s="134"/>
      <c r="H6" s="134"/>
      <c r="I6" s="251"/>
      <c r="J6" s="136">
        <f t="shared" ref="J6:J28" si="0">SUM(C6:I6)</f>
        <v>0</v>
      </c>
      <c r="K6" s="51">
        <v>2671</v>
      </c>
      <c r="L6" s="101">
        <f t="shared" ref="L6:L28" si="1">J6/K6</f>
        <v>0</v>
      </c>
    </row>
    <row r="7" spans="1:12" ht="18" customHeight="1">
      <c r="A7" s="332" t="s">
        <v>500</v>
      </c>
      <c r="B7" s="366"/>
      <c r="C7" s="137"/>
      <c r="D7" s="138"/>
      <c r="E7" s="138"/>
      <c r="F7" s="138"/>
      <c r="G7" s="138"/>
      <c r="H7" s="138"/>
      <c r="I7" s="252"/>
      <c r="J7" s="140">
        <f t="shared" si="0"/>
        <v>0</v>
      </c>
      <c r="K7" s="97">
        <v>3073</v>
      </c>
      <c r="L7" s="102">
        <f t="shared" si="1"/>
        <v>0</v>
      </c>
    </row>
    <row r="8" spans="1:12" ht="18" customHeight="1">
      <c r="A8" s="332" t="s">
        <v>501</v>
      </c>
      <c r="B8" s="366"/>
      <c r="C8" s="137"/>
      <c r="D8" s="138"/>
      <c r="E8" s="138"/>
      <c r="F8" s="138"/>
      <c r="G8" s="138"/>
      <c r="H8" s="138"/>
      <c r="I8" s="252"/>
      <c r="J8" s="140">
        <f t="shared" si="0"/>
        <v>0</v>
      </c>
      <c r="K8" s="97">
        <v>4264</v>
      </c>
      <c r="L8" s="102">
        <f t="shared" si="1"/>
        <v>0</v>
      </c>
    </row>
    <row r="9" spans="1:12" ht="18" customHeight="1">
      <c r="A9" s="332" t="s">
        <v>502</v>
      </c>
      <c r="B9" s="366"/>
      <c r="C9" s="137"/>
      <c r="D9" s="138"/>
      <c r="E9" s="138"/>
      <c r="F9" s="138"/>
      <c r="G9" s="138"/>
      <c r="H9" s="138"/>
      <c r="I9" s="252"/>
      <c r="J9" s="140">
        <f t="shared" si="0"/>
        <v>0</v>
      </c>
      <c r="K9" s="97">
        <v>7950</v>
      </c>
      <c r="L9" s="102">
        <f t="shared" si="1"/>
        <v>0</v>
      </c>
    </row>
    <row r="10" spans="1:12" ht="18" customHeight="1">
      <c r="A10" s="332" t="s">
        <v>503</v>
      </c>
      <c r="B10" s="366"/>
      <c r="C10" s="137"/>
      <c r="D10" s="138"/>
      <c r="E10" s="138"/>
      <c r="F10" s="138"/>
      <c r="G10" s="138"/>
      <c r="H10" s="138"/>
      <c r="I10" s="252"/>
      <c r="J10" s="140">
        <f t="shared" si="0"/>
        <v>0</v>
      </c>
      <c r="K10" s="97">
        <v>22552</v>
      </c>
      <c r="L10" s="102">
        <f t="shared" si="1"/>
        <v>0</v>
      </c>
    </row>
    <row r="11" spans="1:12" ht="18" customHeight="1">
      <c r="A11" s="332" t="s">
        <v>504</v>
      </c>
      <c r="B11" s="366"/>
      <c r="C11" s="137"/>
      <c r="D11" s="138"/>
      <c r="E11" s="138"/>
      <c r="F11" s="138"/>
      <c r="G11" s="138"/>
      <c r="H11" s="138"/>
      <c r="I11" s="252"/>
      <c r="J11" s="140">
        <f t="shared" si="0"/>
        <v>0</v>
      </c>
      <c r="K11" s="97">
        <v>8376</v>
      </c>
      <c r="L11" s="102">
        <f t="shared" si="1"/>
        <v>0</v>
      </c>
    </row>
    <row r="12" spans="1:12" ht="18" customHeight="1">
      <c r="A12" s="332" t="s">
        <v>505</v>
      </c>
      <c r="B12" s="366"/>
      <c r="C12" s="137"/>
      <c r="D12" s="138"/>
      <c r="E12" s="138"/>
      <c r="F12" s="138"/>
      <c r="G12" s="138"/>
      <c r="H12" s="138"/>
      <c r="I12" s="252"/>
      <c r="J12" s="140">
        <f t="shared" si="0"/>
        <v>0</v>
      </c>
      <c r="K12" s="97">
        <v>1508</v>
      </c>
      <c r="L12" s="102">
        <f t="shared" si="1"/>
        <v>0</v>
      </c>
    </row>
    <row r="13" spans="1:12" ht="18" customHeight="1">
      <c r="A13" s="332" t="s">
        <v>506</v>
      </c>
      <c r="B13" s="366"/>
      <c r="C13" s="137"/>
      <c r="D13" s="138"/>
      <c r="E13" s="138"/>
      <c r="F13" s="138"/>
      <c r="G13" s="138"/>
      <c r="H13" s="138"/>
      <c r="I13" s="252"/>
      <c r="J13" s="140">
        <f t="shared" si="0"/>
        <v>0</v>
      </c>
      <c r="K13" s="97">
        <v>2129</v>
      </c>
      <c r="L13" s="102">
        <f t="shared" si="1"/>
        <v>0</v>
      </c>
    </row>
    <row r="14" spans="1:12" ht="18" customHeight="1">
      <c r="A14" s="332" t="s">
        <v>507</v>
      </c>
      <c r="B14" s="366"/>
      <c r="C14" s="137"/>
      <c r="D14" s="138"/>
      <c r="E14" s="138"/>
      <c r="F14" s="138"/>
      <c r="G14" s="138"/>
      <c r="H14" s="138"/>
      <c r="I14" s="252"/>
      <c r="J14" s="140">
        <f t="shared" si="0"/>
        <v>0</v>
      </c>
      <c r="K14" s="97">
        <v>6717</v>
      </c>
      <c r="L14" s="102">
        <f t="shared" si="1"/>
        <v>0</v>
      </c>
    </row>
    <row r="15" spans="1:12" ht="18" customHeight="1">
      <c r="A15" s="332" t="s">
        <v>508</v>
      </c>
      <c r="B15" s="366"/>
      <c r="C15" s="137"/>
      <c r="D15" s="138"/>
      <c r="E15" s="138"/>
      <c r="F15" s="138"/>
      <c r="G15" s="138"/>
      <c r="H15" s="138"/>
      <c r="I15" s="252"/>
      <c r="J15" s="140">
        <f t="shared" si="0"/>
        <v>0</v>
      </c>
      <c r="K15" s="97">
        <v>4745</v>
      </c>
      <c r="L15" s="102">
        <f t="shared" si="1"/>
        <v>0</v>
      </c>
    </row>
    <row r="16" spans="1:12" ht="18" customHeight="1">
      <c r="A16" s="332" t="s">
        <v>509</v>
      </c>
      <c r="B16" s="366"/>
      <c r="C16" s="137"/>
      <c r="D16" s="138"/>
      <c r="E16" s="138"/>
      <c r="F16" s="138"/>
      <c r="G16" s="138"/>
      <c r="H16" s="138"/>
      <c r="I16" s="252"/>
      <c r="J16" s="140">
        <f t="shared" si="0"/>
        <v>0</v>
      </c>
      <c r="K16" s="97">
        <v>11536</v>
      </c>
      <c r="L16" s="102">
        <f t="shared" si="1"/>
        <v>0</v>
      </c>
    </row>
    <row r="17" spans="1:12" ht="18" customHeight="1">
      <c r="A17" s="332" t="s">
        <v>510</v>
      </c>
      <c r="B17" s="366"/>
      <c r="C17" s="137"/>
      <c r="D17" s="138"/>
      <c r="E17" s="138"/>
      <c r="F17" s="138"/>
      <c r="G17" s="138"/>
      <c r="H17" s="138"/>
      <c r="I17" s="252"/>
      <c r="J17" s="140">
        <f t="shared" si="0"/>
        <v>0</v>
      </c>
      <c r="K17" s="97">
        <v>3629</v>
      </c>
      <c r="L17" s="102">
        <f t="shared" si="1"/>
        <v>0</v>
      </c>
    </row>
    <row r="18" spans="1:12" ht="18" customHeight="1">
      <c r="A18" s="332" t="s">
        <v>511</v>
      </c>
      <c r="B18" s="366"/>
      <c r="C18" s="137"/>
      <c r="D18" s="138"/>
      <c r="E18" s="138"/>
      <c r="F18" s="138"/>
      <c r="G18" s="138"/>
      <c r="H18" s="138"/>
      <c r="I18" s="252"/>
      <c r="J18" s="140">
        <f t="shared" si="0"/>
        <v>0</v>
      </c>
      <c r="K18" s="97">
        <v>10070</v>
      </c>
      <c r="L18" s="102">
        <f t="shared" si="1"/>
        <v>0</v>
      </c>
    </row>
    <row r="19" spans="1:12" ht="18" customHeight="1">
      <c r="A19" s="332" t="s">
        <v>512</v>
      </c>
      <c r="B19" s="366"/>
      <c r="C19" s="137"/>
      <c r="D19" s="138"/>
      <c r="E19" s="138"/>
      <c r="F19" s="138"/>
      <c r="G19" s="138"/>
      <c r="H19" s="138"/>
      <c r="I19" s="252"/>
      <c r="J19" s="140">
        <f t="shared" si="0"/>
        <v>0</v>
      </c>
      <c r="K19" s="97">
        <v>6469</v>
      </c>
      <c r="L19" s="102">
        <f t="shared" si="1"/>
        <v>0</v>
      </c>
    </row>
    <row r="20" spans="1:12" ht="18" customHeight="1">
      <c r="A20" s="332" t="s">
        <v>513</v>
      </c>
      <c r="B20" s="366"/>
      <c r="C20" s="137"/>
      <c r="D20" s="138"/>
      <c r="E20" s="138"/>
      <c r="F20" s="138"/>
      <c r="G20" s="138"/>
      <c r="H20" s="138"/>
      <c r="I20" s="252"/>
      <c r="J20" s="140">
        <f t="shared" si="0"/>
        <v>0</v>
      </c>
      <c r="K20" s="97">
        <v>3188</v>
      </c>
      <c r="L20" s="102">
        <f t="shared" si="1"/>
        <v>0</v>
      </c>
    </row>
    <row r="21" spans="1:12" ht="18" customHeight="1">
      <c r="A21" s="332" t="s">
        <v>514</v>
      </c>
      <c r="B21" s="366"/>
      <c r="C21" s="137"/>
      <c r="D21" s="138"/>
      <c r="E21" s="138"/>
      <c r="F21" s="138"/>
      <c r="G21" s="138"/>
      <c r="H21" s="138"/>
      <c r="I21" s="252"/>
      <c r="J21" s="140">
        <f t="shared" si="0"/>
        <v>0</v>
      </c>
      <c r="K21" s="97">
        <v>3892</v>
      </c>
      <c r="L21" s="102">
        <f t="shared" si="1"/>
        <v>0</v>
      </c>
    </row>
    <row r="22" spans="1:12" ht="18" customHeight="1">
      <c r="A22" s="332" t="s">
        <v>515</v>
      </c>
      <c r="B22" s="366"/>
      <c r="C22" s="137"/>
      <c r="D22" s="138"/>
      <c r="E22" s="138"/>
      <c r="F22" s="138"/>
      <c r="G22" s="138"/>
      <c r="H22" s="138"/>
      <c r="I22" s="252"/>
      <c r="J22" s="140">
        <f t="shared" si="0"/>
        <v>0</v>
      </c>
      <c r="K22" s="97">
        <v>4525</v>
      </c>
      <c r="L22" s="102">
        <f t="shared" si="1"/>
        <v>0</v>
      </c>
    </row>
    <row r="23" spans="1:12" ht="18" customHeight="1">
      <c r="A23" s="332" t="s">
        <v>516</v>
      </c>
      <c r="B23" s="366"/>
      <c r="C23" s="137"/>
      <c r="D23" s="138"/>
      <c r="E23" s="138"/>
      <c r="F23" s="138"/>
      <c r="G23" s="138"/>
      <c r="H23" s="138"/>
      <c r="I23" s="252"/>
      <c r="J23" s="140">
        <f t="shared" si="0"/>
        <v>0</v>
      </c>
      <c r="K23" s="97">
        <v>1648</v>
      </c>
      <c r="L23" s="102">
        <f t="shared" si="1"/>
        <v>0</v>
      </c>
    </row>
    <row r="24" spans="1:12" ht="18" customHeight="1">
      <c r="A24" s="332" t="s">
        <v>618</v>
      </c>
      <c r="B24" s="366"/>
      <c r="C24" s="137"/>
      <c r="D24" s="138"/>
      <c r="E24" s="138"/>
      <c r="F24" s="138"/>
      <c r="G24" s="138"/>
      <c r="H24" s="138"/>
      <c r="I24" s="252"/>
      <c r="J24" s="140">
        <f t="shared" si="0"/>
        <v>0</v>
      </c>
      <c r="K24" s="97">
        <v>4978</v>
      </c>
      <c r="L24" s="102">
        <f t="shared" si="1"/>
        <v>0</v>
      </c>
    </row>
    <row r="25" spans="1:12" ht="18" customHeight="1">
      <c r="A25" s="332" t="s">
        <v>517</v>
      </c>
      <c r="B25" s="366"/>
      <c r="C25" s="137"/>
      <c r="D25" s="138"/>
      <c r="E25" s="138"/>
      <c r="F25" s="138"/>
      <c r="G25" s="138"/>
      <c r="H25" s="138"/>
      <c r="I25" s="252"/>
      <c r="J25" s="140">
        <f t="shared" si="0"/>
        <v>0</v>
      </c>
      <c r="K25" s="97">
        <v>1577</v>
      </c>
      <c r="L25" s="102">
        <f t="shared" si="1"/>
        <v>0</v>
      </c>
    </row>
    <row r="26" spans="1:12" ht="18" customHeight="1">
      <c r="A26" s="332" t="s">
        <v>599</v>
      </c>
      <c r="B26" s="366"/>
      <c r="C26" s="137"/>
      <c r="D26" s="138"/>
      <c r="E26" s="138"/>
      <c r="F26" s="138"/>
      <c r="G26" s="138"/>
      <c r="H26" s="138"/>
      <c r="I26" s="252"/>
      <c r="J26" s="140">
        <f t="shared" si="0"/>
        <v>0</v>
      </c>
      <c r="K26" s="97">
        <v>8960</v>
      </c>
      <c r="L26" s="102">
        <f t="shared" si="1"/>
        <v>0</v>
      </c>
    </row>
    <row r="27" spans="1:12" ht="18" customHeight="1">
      <c r="A27" s="332" t="s">
        <v>518</v>
      </c>
      <c r="B27" s="366"/>
      <c r="C27" s="137"/>
      <c r="D27" s="138"/>
      <c r="E27" s="138"/>
      <c r="F27" s="138"/>
      <c r="G27" s="138"/>
      <c r="H27" s="138"/>
      <c r="I27" s="252"/>
      <c r="J27" s="140">
        <f t="shared" si="0"/>
        <v>0</v>
      </c>
      <c r="K27" s="97">
        <v>1791</v>
      </c>
      <c r="L27" s="102">
        <f t="shared" si="1"/>
        <v>0</v>
      </c>
    </row>
    <row r="28" spans="1:12" ht="18" customHeight="1" thickBot="1">
      <c r="A28" s="396" t="s">
        <v>519</v>
      </c>
      <c r="B28" s="397"/>
      <c r="C28" s="141"/>
      <c r="D28" s="142"/>
      <c r="E28" s="142"/>
      <c r="F28" s="142"/>
      <c r="G28" s="142"/>
      <c r="H28" s="142"/>
      <c r="I28" s="253"/>
      <c r="J28" s="144">
        <f t="shared" si="0"/>
        <v>0</v>
      </c>
      <c r="K28" s="98">
        <v>20381</v>
      </c>
      <c r="L28" s="187">
        <f t="shared" si="1"/>
        <v>0</v>
      </c>
    </row>
    <row r="29" spans="1:12" ht="15.6" thickTop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76"/>
      <c r="L29" s="41"/>
    </row>
    <row r="30" spans="1:1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76"/>
      <c r="L30" s="41"/>
    </row>
    <row r="31" spans="1:12" ht="17.399999999999999">
      <c r="A31" s="25" t="s">
        <v>0</v>
      </c>
      <c r="B31" s="25"/>
      <c r="C31" s="27"/>
      <c r="D31" s="29"/>
      <c r="E31" s="27"/>
      <c r="F31" s="27"/>
      <c r="G31" s="27"/>
      <c r="H31" s="27"/>
      <c r="I31" s="27"/>
      <c r="J31" s="27"/>
      <c r="K31" s="39"/>
      <c r="L31" s="7"/>
    </row>
    <row r="32" spans="1:12" ht="15.9" customHeight="1" thickBot="1">
      <c r="A32" s="6" t="str">
        <f>A5</f>
        <v xml:space="preserve">  York  County</v>
      </c>
      <c r="B32" s="6"/>
      <c r="C32" s="6"/>
      <c r="D32" s="6"/>
      <c r="E32" s="6"/>
      <c r="F32" s="6"/>
      <c r="G32" s="6"/>
      <c r="H32" s="6"/>
      <c r="I32" s="6" t="s">
        <v>220</v>
      </c>
      <c r="J32" s="6"/>
      <c r="K32" s="39"/>
      <c r="L32" s="7"/>
    </row>
    <row r="33" spans="1:12" ht="18" customHeight="1" thickTop="1" thickBot="1">
      <c r="A33" s="50" t="s">
        <v>1</v>
      </c>
      <c r="B33" s="49">
        <f ca="1">NOW()</f>
        <v>45572.66671759259</v>
      </c>
      <c r="C33" s="8" t="s">
        <v>27</v>
      </c>
      <c r="D33" s="9"/>
      <c r="E33" s="9"/>
      <c r="F33" s="9"/>
      <c r="G33" s="9"/>
      <c r="H33" s="9"/>
      <c r="I33" s="9"/>
      <c r="J33" s="9"/>
      <c r="K33" s="40"/>
      <c r="L33" s="7"/>
    </row>
    <row r="34" spans="1:12" ht="18" customHeight="1" thickTop="1" thickBot="1">
      <c r="A34" s="19" t="s">
        <v>2</v>
      </c>
      <c r="B34" s="92"/>
      <c r="C34" s="65" t="s">
        <v>28</v>
      </c>
      <c r="D34" s="66" t="s">
        <v>31</v>
      </c>
      <c r="E34" s="66" t="s">
        <v>34</v>
      </c>
      <c r="F34" s="66" t="s">
        <v>37</v>
      </c>
      <c r="G34" s="66" t="s">
        <v>40</v>
      </c>
      <c r="H34" s="66" t="s">
        <v>43</v>
      </c>
      <c r="I34" s="66" t="s">
        <v>46</v>
      </c>
      <c r="J34" s="66" t="s">
        <v>47</v>
      </c>
      <c r="K34" s="62" t="s">
        <v>604</v>
      </c>
      <c r="L34" s="63" t="s">
        <v>624</v>
      </c>
    </row>
    <row r="35" spans="1:12" ht="18" customHeight="1">
      <c r="A35" s="334" t="s">
        <v>520</v>
      </c>
      <c r="B35" s="391"/>
      <c r="C35" s="117"/>
      <c r="D35" s="118"/>
      <c r="E35" s="118"/>
      <c r="F35" s="118"/>
      <c r="G35" s="118"/>
      <c r="H35" s="118"/>
      <c r="I35" s="124"/>
      <c r="J35" s="191">
        <f t="shared" ref="J35:J44" si="2">SUM(C35:I35)</f>
        <v>0</v>
      </c>
      <c r="K35" s="254">
        <v>21982</v>
      </c>
      <c r="L35" s="101">
        <f t="shared" ref="L35:L45" si="3">J35/K35</f>
        <v>0</v>
      </c>
    </row>
    <row r="36" spans="1:12" ht="18" customHeight="1">
      <c r="A36" s="332" t="s">
        <v>521</v>
      </c>
      <c r="B36" s="366"/>
      <c r="C36" s="119"/>
      <c r="D36" s="120"/>
      <c r="E36" s="120"/>
      <c r="F36" s="120"/>
      <c r="G36" s="120"/>
      <c r="H36" s="120"/>
      <c r="I36" s="126"/>
      <c r="J36" s="192">
        <f t="shared" si="2"/>
        <v>0</v>
      </c>
      <c r="K36" s="237">
        <v>2921</v>
      </c>
      <c r="L36" s="102">
        <f t="shared" si="3"/>
        <v>0</v>
      </c>
    </row>
    <row r="37" spans="1:12" ht="18" customHeight="1">
      <c r="A37" s="332" t="s">
        <v>619</v>
      </c>
      <c r="B37" s="366"/>
      <c r="C37" s="119"/>
      <c r="D37" s="120"/>
      <c r="E37" s="120"/>
      <c r="F37" s="120"/>
      <c r="G37" s="120"/>
      <c r="H37" s="120"/>
      <c r="I37" s="126"/>
      <c r="J37" s="192">
        <f t="shared" si="2"/>
        <v>0</v>
      </c>
      <c r="K37" s="237">
        <v>7467</v>
      </c>
      <c r="L37" s="102">
        <f t="shared" si="3"/>
        <v>0</v>
      </c>
    </row>
    <row r="38" spans="1:12" ht="18" customHeight="1">
      <c r="A38" s="332" t="s">
        <v>522</v>
      </c>
      <c r="B38" s="366"/>
      <c r="C38" s="119"/>
      <c r="D38" s="120"/>
      <c r="E38" s="120"/>
      <c r="F38" s="120"/>
      <c r="G38" s="120"/>
      <c r="H38" s="120"/>
      <c r="I38" s="126"/>
      <c r="J38" s="192">
        <f t="shared" si="2"/>
        <v>0</v>
      </c>
      <c r="K38" s="237">
        <v>7936</v>
      </c>
      <c r="L38" s="102">
        <f t="shared" si="3"/>
        <v>0</v>
      </c>
    </row>
    <row r="39" spans="1:12" ht="18" customHeight="1">
      <c r="A39" s="332" t="s">
        <v>523</v>
      </c>
      <c r="B39" s="366"/>
      <c r="C39" s="119"/>
      <c r="D39" s="120"/>
      <c r="E39" s="120"/>
      <c r="F39" s="120"/>
      <c r="G39" s="120"/>
      <c r="H39" s="120"/>
      <c r="I39" s="126"/>
      <c r="J39" s="192">
        <f t="shared" si="2"/>
        <v>0</v>
      </c>
      <c r="K39" s="237">
        <v>11314</v>
      </c>
      <c r="L39" s="102">
        <f t="shared" si="3"/>
        <v>0</v>
      </c>
    </row>
    <row r="40" spans="1:12" ht="18" customHeight="1">
      <c r="A40" s="332" t="s">
        <v>524</v>
      </c>
      <c r="B40" s="366"/>
      <c r="C40" s="119"/>
      <c r="D40" s="120"/>
      <c r="E40" s="120"/>
      <c r="F40" s="120"/>
      <c r="G40" s="120"/>
      <c r="H40" s="120"/>
      <c r="I40" s="126"/>
      <c r="J40" s="192">
        <f t="shared" si="2"/>
        <v>0</v>
      </c>
      <c r="K40" s="97">
        <v>13723</v>
      </c>
      <c r="L40" s="102">
        <f t="shared" si="3"/>
        <v>0</v>
      </c>
    </row>
    <row r="41" spans="1:12" s="18" customFormat="1" ht="18.899999999999999" customHeight="1">
      <c r="A41" s="332" t="s">
        <v>23</v>
      </c>
      <c r="B41" s="366"/>
      <c r="C41" s="119"/>
      <c r="D41" s="120"/>
      <c r="E41" s="120"/>
      <c r="F41" s="120"/>
      <c r="G41" s="120"/>
      <c r="H41" s="120"/>
      <c r="I41" s="126"/>
      <c r="J41" s="127">
        <f t="shared" si="2"/>
        <v>0</v>
      </c>
      <c r="K41" s="57"/>
      <c r="L41" s="185"/>
    </row>
    <row r="42" spans="1:12" s="18" customFormat="1" ht="18.899999999999999" customHeight="1">
      <c r="A42" s="332" t="s">
        <v>24</v>
      </c>
      <c r="B42" s="366"/>
      <c r="C42" s="119"/>
      <c r="D42" s="120"/>
      <c r="E42" s="120"/>
      <c r="F42" s="120"/>
      <c r="G42" s="120"/>
      <c r="H42" s="120"/>
      <c r="I42" s="126"/>
      <c r="J42" s="127">
        <f t="shared" si="2"/>
        <v>0</v>
      </c>
      <c r="K42" s="57"/>
      <c r="L42" s="185"/>
    </row>
    <row r="43" spans="1:12" s="18" customFormat="1" ht="18.899999999999999" customHeight="1">
      <c r="A43" s="332" t="s">
        <v>25</v>
      </c>
      <c r="B43" s="366"/>
      <c r="C43" s="119"/>
      <c r="D43" s="120"/>
      <c r="E43" s="120"/>
      <c r="F43" s="120"/>
      <c r="G43" s="120"/>
      <c r="H43" s="120"/>
      <c r="I43" s="126"/>
      <c r="J43" s="127">
        <f t="shared" si="2"/>
        <v>0</v>
      </c>
      <c r="K43" s="57"/>
      <c r="L43" s="185"/>
    </row>
    <row r="44" spans="1:12" s="18" customFormat="1" ht="18.899999999999999" customHeight="1" thickBot="1">
      <c r="A44" s="369" t="s">
        <v>26</v>
      </c>
      <c r="B44" s="370"/>
      <c r="C44" s="296"/>
      <c r="D44" s="297"/>
      <c r="E44" s="297"/>
      <c r="F44" s="297"/>
      <c r="G44" s="297"/>
      <c r="H44" s="297"/>
      <c r="I44" s="298"/>
      <c r="J44" s="153">
        <f t="shared" si="2"/>
        <v>0</v>
      </c>
      <c r="K44" s="57"/>
      <c r="L44" s="185"/>
    </row>
    <row r="45" spans="1:12" ht="18" customHeight="1" thickBot="1">
      <c r="A45" s="392" t="s">
        <v>161</v>
      </c>
      <c r="B45" s="393"/>
      <c r="C45" s="184">
        <f t="shared" ref="C45:I45" si="4">SUM(C5:C44)</f>
        <v>0</v>
      </c>
      <c r="D45" s="108">
        <f t="shared" si="4"/>
        <v>0</v>
      </c>
      <c r="E45" s="108">
        <f t="shared" si="4"/>
        <v>0</v>
      </c>
      <c r="F45" s="108">
        <f t="shared" si="4"/>
        <v>0</v>
      </c>
      <c r="G45" s="108">
        <f t="shared" si="4"/>
        <v>0</v>
      </c>
      <c r="H45" s="108">
        <f t="shared" si="4"/>
        <v>0</v>
      </c>
      <c r="I45" s="162">
        <f t="shared" si="4"/>
        <v>0</v>
      </c>
      <c r="J45" s="163">
        <f>SUM(J5:J44)</f>
        <v>0</v>
      </c>
      <c r="K45" s="54">
        <f>SUM(K6:K40)</f>
        <v>211972</v>
      </c>
      <c r="L45" s="255">
        <f t="shared" si="3"/>
        <v>0</v>
      </c>
    </row>
    <row r="46" spans="1:12" ht="18.899999999999999" customHeight="1" thickTop="1" thickBot="1">
      <c r="A46" s="21" t="s">
        <v>21</v>
      </c>
      <c r="B46" s="21"/>
      <c r="C46" s="31" t="s">
        <v>65</v>
      </c>
      <c r="D46" s="21"/>
      <c r="E46" s="21"/>
      <c r="F46" s="21"/>
      <c r="G46" s="21"/>
      <c r="H46" s="21"/>
      <c r="I46" s="96" t="s">
        <v>540</v>
      </c>
      <c r="J46" s="74">
        <f>K45*TOTALS!B5</f>
        <v>1000507.84</v>
      </c>
      <c r="K46" s="74">
        <f>ROUNDUP(IF((J45-J46)&gt;0,0,(J45-J46)),0)</f>
        <v>-1000508</v>
      </c>
      <c r="L46" s="24" t="s">
        <v>541</v>
      </c>
    </row>
    <row r="47" spans="1:12" ht="15.6" thickTop="1">
      <c r="J47" s="28"/>
      <c r="K47" s="28"/>
    </row>
  </sheetData>
  <sheetProtection algorithmName="SHA-512" hashValue="5kcB9YYorS5fqmYK8Np0ajNqnd7w7z0H3NpZfybsUjyrkedw3nMpWuPKqgj+9yYWJWnmDUYsgK/k5dzI9pThuA==" saltValue="RLFkulbHXZ9D8mauQ7qmEA==" spinCount="100000" sheet="1" objects="1" scenarios="1" formatCells="0" formatColumns="0" formatRows="0" insertColumns="0" insertRows="0" insertHyperlinks="0" deleteColumns="0" deleteRows="0"/>
  <mergeCells count="42">
    <mergeCell ref="A10:B10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0:B40"/>
    <mergeCell ref="A23:B23"/>
    <mergeCell ref="A24:B24"/>
    <mergeCell ref="A25:B25"/>
    <mergeCell ref="A26:B26"/>
    <mergeCell ref="A27:B27"/>
    <mergeCell ref="A28:B28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  <mergeCell ref="H4:H5"/>
    <mergeCell ref="I4:I5"/>
    <mergeCell ref="C4:C5"/>
    <mergeCell ref="D4:D5"/>
    <mergeCell ref="E4:E5"/>
    <mergeCell ref="F4:F5"/>
    <mergeCell ref="G4:G5"/>
  </mergeCells>
  <phoneticPr fontId="12" type="noConversion"/>
  <pageMargins left="0.36666666666666697" right="0.46041666666666697" top="0.5" bottom="0.55000000000000004" header="0" footer="0"/>
  <pageSetup scale="92" orientation="landscape" r:id="rId1"/>
  <headerFooter alignWithMargins="0"/>
  <rowBreaks count="1" manualBreakCount="1">
    <brk id="2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TOTALS</vt:lpstr>
      <vt:lpstr>Androscoggin</vt:lpstr>
      <vt:lpstr>Aroostook</vt:lpstr>
      <vt:lpstr>Cumberland</vt:lpstr>
      <vt:lpstr>Franklin</vt:lpstr>
      <vt:lpstr>Hancock</vt:lpstr>
      <vt:lpstr>Kennebec</vt:lpstr>
      <vt:lpstr>Knox</vt:lpstr>
      <vt:lpstr>Lincoln</vt:lpstr>
      <vt:lpstr>Oxford</vt:lpstr>
      <vt:lpstr>Penobscot</vt:lpstr>
      <vt:lpstr>Piscataquis</vt:lpstr>
      <vt:lpstr>Sagadahoc</vt:lpstr>
      <vt:lpstr>Somerset</vt:lpstr>
      <vt:lpstr>Waldo</vt:lpstr>
      <vt:lpstr>Washington</vt:lpstr>
      <vt:lpstr>York</vt:lpstr>
      <vt:lpstr>County</vt:lpstr>
      <vt:lpstr>Androscoggin!Print_Area</vt:lpstr>
      <vt:lpstr>Aroostook!Print_Area</vt:lpstr>
      <vt:lpstr>Cumberland!Print_Area</vt:lpstr>
      <vt:lpstr>Franklin!Print_Area</vt:lpstr>
      <vt:lpstr>Hancock!Print_Area</vt:lpstr>
      <vt:lpstr>Kennebec!Print_Area</vt:lpstr>
      <vt:lpstr>Knox!Print_Area</vt:lpstr>
      <vt:lpstr>Lincoln!Print_Area</vt:lpstr>
      <vt:lpstr>Oxford!Print_Area</vt:lpstr>
      <vt:lpstr>Penobscot!Print_Area</vt:lpstr>
      <vt:lpstr>Piscataquis!Print_Area</vt:lpstr>
      <vt:lpstr>Sagadahoc!Print_Area</vt:lpstr>
      <vt:lpstr>Somerset!Print_Area</vt:lpstr>
      <vt:lpstr>TOTALS!Print_Area</vt:lpstr>
      <vt:lpstr>Waldo!Print_Area</vt:lpstr>
      <vt:lpstr>Washington!Print_Area</vt:lpstr>
      <vt:lpstr>York!Print_Area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Joseph.R.Albert</dc:creator>
  <cp:lastModifiedBy>Sullivan, Ciara</cp:lastModifiedBy>
  <cp:lastPrinted>2011-01-03T18:30:57Z</cp:lastPrinted>
  <dcterms:created xsi:type="dcterms:W3CDTF">2005-04-12T11:55:58Z</dcterms:created>
  <dcterms:modified xsi:type="dcterms:W3CDTF">2024-10-07T20:00:24Z</dcterms:modified>
</cp:coreProperties>
</file>