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P:\MEDMS-Team\Data Warehouse\Website\To be reviewed\Student Enrollment\"/>
    </mc:Choice>
  </mc:AlternateContent>
  <xr:revisionPtr revIDLastSave="0" documentId="8_{B3951ECA-A581-4CB6-93B5-87816F173923}" xr6:coauthVersionLast="46" xr6:coauthVersionMax="46" xr10:uidLastSave="{00000000-0000-0000-0000-000000000000}"/>
  <bookViews>
    <workbookView xWindow="-13620" yWindow="-16320" windowWidth="29040" windowHeight="15840" xr2:uid="{B9D2A03B-C389-440B-AF34-A458F135E0C8}"/>
  </bookViews>
  <sheets>
    <sheet name="Metadata" sheetId="15" r:id="rId1"/>
    <sheet name="Econ Dis" sheetId="6" r:id="rId2"/>
    <sheet name="Migrant" sheetId="12" r:id="rId3"/>
    <sheet name="EL Students" sheetId="8" r:id="rId4"/>
    <sheet name="Foster Care" sheetId="9" r:id="rId5"/>
    <sheet name="Legal Sex" sheetId="7" r:id="rId6"/>
    <sheet name="Homelessness" sheetId="5" r:id="rId7"/>
    <sheet name="Age Oct 1" sheetId="11" r:id="rId8"/>
    <sheet name="Military Affiliation" sheetId="10" r:id="rId9"/>
    <sheet name="RaceEthnicity" sheetId="2" r:id="rId10"/>
  </sheets>
  <definedNames>
    <definedName name="_xlnm.Print_Titles" localSheetId="0">Metadata!$A:$B,Metadata!$1:$1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 l="1"/>
  <c r="D11" i="2"/>
  <c r="E11" i="2"/>
  <c r="E13" i="2" s="1"/>
  <c r="F11" i="2"/>
  <c r="F16" i="2" s="1"/>
  <c r="G11" i="2"/>
  <c r="H11" i="2"/>
  <c r="I11" i="2"/>
  <c r="I13" i="2" s="1"/>
  <c r="J11" i="2"/>
  <c r="J16" i="2" s="1"/>
  <c r="K11" i="2"/>
  <c r="K13" i="2" s="1"/>
  <c r="L5" i="11"/>
  <c r="L6" i="11"/>
  <c r="L7" i="11"/>
  <c r="L8" i="11"/>
  <c r="L9" i="11"/>
  <c r="L10" i="11"/>
  <c r="L11" i="11"/>
  <c r="L12" i="11"/>
  <c r="L13" i="11"/>
  <c r="L14" i="11"/>
  <c r="L15" i="11"/>
  <c r="L16" i="11"/>
  <c r="L17" i="11"/>
  <c r="L18" i="11"/>
  <c r="L19" i="11"/>
  <c r="L20" i="11"/>
  <c r="L21" i="11"/>
  <c r="L4" i="11"/>
  <c r="C24" i="11"/>
  <c r="D24" i="11"/>
  <c r="E24" i="11"/>
  <c r="F24" i="11"/>
  <c r="G24" i="11"/>
  <c r="H24" i="11"/>
  <c r="I24" i="11"/>
  <c r="J24" i="11"/>
  <c r="K24" i="11"/>
  <c r="B24" i="11"/>
  <c r="C11" i="5"/>
  <c r="D11" i="5"/>
  <c r="E11" i="5"/>
  <c r="F11" i="5"/>
  <c r="G11" i="5"/>
  <c r="H11" i="5"/>
  <c r="I11" i="5"/>
  <c r="J11" i="5"/>
  <c r="C10" i="5"/>
  <c r="D10" i="5"/>
  <c r="E10" i="5"/>
  <c r="F10" i="5"/>
  <c r="G10" i="5"/>
  <c r="H10" i="5"/>
  <c r="I10" i="5"/>
  <c r="J10" i="5"/>
  <c r="K10" i="5"/>
  <c r="K11" i="5" s="1"/>
  <c r="L4" i="10"/>
  <c r="H9" i="10"/>
  <c r="I9" i="10"/>
  <c r="J9" i="10"/>
  <c r="J10" i="10" s="1"/>
  <c r="K9" i="10"/>
  <c r="K10" i="10" s="1"/>
  <c r="H10" i="10"/>
  <c r="I10" i="10"/>
  <c r="C13" i="2"/>
  <c r="D13" i="2"/>
  <c r="G13" i="2"/>
  <c r="H13" i="2"/>
  <c r="C14" i="2"/>
  <c r="D14" i="2"/>
  <c r="G14" i="2"/>
  <c r="H14" i="2"/>
  <c r="C15" i="2"/>
  <c r="D15" i="2"/>
  <c r="E15" i="2"/>
  <c r="F15" i="2"/>
  <c r="G15" i="2"/>
  <c r="H15" i="2"/>
  <c r="I15" i="2"/>
  <c r="J15" i="2"/>
  <c r="C16" i="2"/>
  <c r="D16" i="2"/>
  <c r="E16" i="2"/>
  <c r="G16" i="2"/>
  <c r="H16" i="2"/>
  <c r="I16" i="2"/>
  <c r="C17" i="2"/>
  <c r="D17" i="2"/>
  <c r="E17" i="2"/>
  <c r="G17" i="2"/>
  <c r="H17" i="2"/>
  <c r="I17" i="2"/>
  <c r="C18" i="2"/>
  <c r="D18" i="2"/>
  <c r="E18" i="2"/>
  <c r="G18" i="2"/>
  <c r="H18" i="2"/>
  <c r="I18" i="2"/>
  <c r="C19" i="2"/>
  <c r="D19" i="2"/>
  <c r="E19" i="2"/>
  <c r="F19" i="2"/>
  <c r="G19" i="2"/>
  <c r="H19" i="2"/>
  <c r="I19" i="2"/>
  <c r="J19" i="2"/>
  <c r="C6" i="7"/>
  <c r="D6" i="7"/>
  <c r="E6" i="7"/>
  <c r="E8" i="7" s="1"/>
  <c r="F6" i="7"/>
  <c r="F7" i="7" s="1"/>
  <c r="G6" i="7"/>
  <c r="H6" i="7"/>
  <c r="I6" i="7"/>
  <c r="I8" i="7" s="1"/>
  <c r="J6" i="7"/>
  <c r="J7" i="7" s="1"/>
  <c r="K6" i="7"/>
  <c r="K8" i="7" s="1"/>
  <c r="C7" i="7"/>
  <c r="D7" i="7"/>
  <c r="E7" i="7"/>
  <c r="G7" i="7"/>
  <c r="H7" i="7"/>
  <c r="I7" i="7"/>
  <c r="C8" i="7"/>
  <c r="D8" i="7"/>
  <c r="G8" i="7"/>
  <c r="H8" i="7"/>
  <c r="H6" i="9"/>
  <c r="I6" i="9"/>
  <c r="J6" i="9"/>
  <c r="K6" i="9"/>
  <c r="C6" i="8"/>
  <c r="D6" i="8"/>
  <c r="E6" i="8"/>
  <c r="F6" i="8"/>
  <c r="F7" i="8" s="1"/>
  <c r="G6" i="8"/>
  <c r="H6" i="8"/>
  <c r="I6" i="8"/>
  <c r="J6" i="8"/>
  <c r="J7" i="8" s="1"/>
  <c r="K6" i="8"/>
  <c r="C7" i="8"/>
  <c r="D7" i="8"/>
  <c r="E7" i="8"/>
  <c r="G7" i="8"/>
  <c r="H7" i="8"/>
  <c r="I7" i="8"/>
  <c r="K7" i="8"/>
  <c r="C6" i="12"/>
  <c r="C7" i="12" s="1"/>
  <c r="D6" i="12"/>
  <c r="E6" i="12"/>
  <c r="F6" i="12"/>
  <c r="G6" i="12"/>
  <c r="H6" i="12"/>
  <c r="I6" i="12"/>
  <c r="J6" i="12"/>
  <c r="K6" i="12"/>
  <c r="K7" i="12" s="1"/>
  <c r="D7" i="12"/>
  <c r="E7" i="12"/>
  <c r="F7" i="12"/>
  <c r="G7" i="12"/>
  <c r="H7" i="12"/>
  <c r="I7" i="12"/>
  <c r="J7" i="12"/>
  <c r="K6" i="6"/>
  <c r="K18" i="2" l="1"/>
  <c r="K15" i="2"/>
  <c r="K16" i="2"/>
  <c r="K14" i="2"/>
  <c r="K19" i="2"/>
  <c r="K17" i="2"/>
  <c r="K7" i="7"/>
  <c r="J18" i="2"/>
  <c r="J14" i="2"/>
  <c r="F14" i="2"/>
  <c r="F18" i="2"/>
  <c r="J17" i="2"/>
  <c r="F17" i="2"/>
  <c r="I14" i="2"/>
  <c r="E14" i="2"/>
  <c r="J13" i="2"/>
  <c r="F13" i="2"/>
  <c r="J8" i="7"/>
  <c r="F8" i="7"/>
  <c r="L5" i="2"/>
  <c r="L6" i="2"/>
  <c r="L7" i="2"/>
  <c r="L8" i="2"/>
  <c r="L9" i="2"/>
  <c r="L10" i="2"/>
  <c r="L4" i="2"/>
  <c r="L7" i="10"/>
  <c r="L8" i="10"/>
  <c r="L6" i="10"/>
  <c r="L5" i="5" l="1"/>
  <c r="L4" i="5"/>
  <c r="L5" i="7"/>
  <c r="L4" i="7"/>
  <c r="L5" i="9"/>
  <c r="L4" i="9"/>
  <c r="L5" i="8"/>
  <c r="L4" i="8"/>
  <c r="L5" i="12"/>
  <c r="L4" i="12"/>
  <c r="L5" i="6"/>
  <c r="L4" i="6"/>
  <c r="K7" i="6" l="1"/>
  <c r="K7" i="9"/>
  <c r="B11" i="2" l="1"/>
  <c r="G9" i="10"/>
  <c r="G10" i="10" s="1"/>
  <c r="H5" i="5"/>
  <c r="I5" i="5"/>
  <c r="J5" i="5"/>
  <c r="G5" i="5"/>
  <c r="B10" i="5"/>
  <c r="B11" i="5" s="1"/>
  <c r="G6" i="9"/>
  <c r="G7" i="9"/>
  <c r="B6" i="6"/>
  <c r="B7" i="6" s="1"/>
  <c r="C6" i="6"/>
  <c r="C7" i="6" s="1"/>
  <c r="D6" i="6"/>
  <c r="D7" i="6" s="1"/>
  <c r="E6" i="6"/>
  <c r="E7" i="6" s="1"/>
  <c r="F6" i="6"/>
  <c r="F7" i="6" s="1"/>
  <c r="G6" i="6"/>
  <c r="G7" i="6" s="1"/>
  <c r="H6" i="6"/>
  <c r="H7" i="6" s="1"/>
  <c r="I6" i="6"/>
  <c r="I7" i="6" s="1"/>
  <c r="J6" i="6"/>
  <c r="J7" i="6" s="1"/>
  <c r="B19" i="2" l="1"/>
  <c r="J7" i="9"/>
  <c r="I7" i="9"/>
  <c r="H7" i="9"/>
  <c r="B6" i="7"/>
  <c r="B8" i="7" s="1"/>
  <c r="B6" i="12"/>
  <c r="B7" i="12" s="1"/>
  <c r="B7" i="7" l="1"/>
  <c r="B14" i="2"/>
  <c r="B16" i="2"/>
  <c r="B18" i="2"/>
  <c r="B13" i="2"/>
  <c r="B15" i="2"/>
  <c r="B17" i="2"/>
  <c r="B6" i="8"/>
  <c r="B7" i="8" s="1"/>
</calcChain>
</file>

<file path=xl/sharedStrings.xml><?xml version="1.0" encoding="utf-8"?>
<sst xmlns="http://schemas.openxmlformats.org/spreadsheetml/2006/main" count="285" uniqueCount="110">
  <si>
    <t>Asian</t>
  </si>
  <si>
    <t>White</t>
  </si>
  <si>
    <t>Two or more races</t>
  </si>
  <si>
    <t>Black or African American</t>
  </si>
  <si>
    <t>American Indian or Alaska Native</t>
  </si>
  <si>
    <t>Native Hawaiian or Other Pacific Islander</t>
  </si>
  <si>
    <t>Hispanic/Latino</t>
  </si>
  <si>
    <t>Total Student Count</t>
  </si>
  <si>
    <t>Not Homeless</t>
  </si>
  <si>
    <t>Doubled Up</t>
  </si>
  <si>
    <t>Hotels/Motels</t>
  </si>
  <si>
    <t>Shelters</t>
  </si>
  <si>
    <t>Unsheltered</t>
  </si>
  <si>
    <t>Homeless</t>
  </si>
  <si>
    <t>%Δ over 10 years</t>
  </si>
  <si>
    <t>Not Econ Disadvantaged</t>
  </si>
  <si>
    <t>Female</t>
  </si>
  <si>
    <t>Male</t>
  </si>
  <si>
    <t>Unknown</t>
  </si>
  <si>
    <t>Annual Count of Publicly Funded Students by Economic Status</t>
  </si>
  <si>
    <t>Annual Count of Publicly Funded Foster Care Students</t>
  </si>
  <si>
    <t>Annual Count of Publicly Funded Homeless Students</t>
  </si>
  <si>
    <t>Annual Count of Publicly Funded Students by Race/Ethnicity</t>
  </si>
  <si>
    <t>Annual Count of Publicly Funded Students by Migrant Status</t>
  </si>
  <si>
    <t>State Average</t>
  </si>
  <si>
    <t>State Average Male</t>
  </si>
  <si>
    <t>State Average Female</t>
  </si>
  <si>
    <t>School Year</t>
  </si>
  <si>
    <t>Report Parameters</t>
  </si>
  <si>
    <t>Data Request</t>
  </si>
  <si>
    <t>:</t>
  </si>
  <si>
    <t>Granularity</t>
  </si>
  <si>
    <t>Data Set</t>
  </si>
  <si>
    <t>Filters</t>
  </si>
  <si>
    <t>Applicable use</t>
  </si>
  <si>
    <t>Comments</t>
  </si>
  <si>
    <t>Data Privacy</t>
  </si>
  <si>
    <t>https://www.maine.gov/doe/data-reporting/privacy</t>
  </si>
  <si>
    <t>Public Use</t>
  </si>
  <si>
    <t>reports.studentenrollmentshistoricaloctober1public</t>
  </si>
  <si>
    <t>Statewide</t>
  </si>
  <si>
    <t>Economic Disadvantaged Student Count by Year</t>
  </si>
  <si>
    <t>Migrant Student Count by Year</t>
  </si>
  <si>
    <t>Count of Publicly Funded Students by English Learner Status</t>
  </si>
  <si>
    <t>n/a</t>
  </si>
  <si>
    <t>English Learner Student Count by Year</t>
  </si>
  <si>
    <t>Foster Care Status Count by Year</t>
  </si>
  <si>
    <t>Homeless Counts by Year</t>
  </si>
  <si>
    <t>Active Duty</t>
  </si>
  <si>
    <t>Full Time National Guard</t>
  </si>
  <si>
    <t>Not Military Connected</t>
  </si>
  <si>
    <t>Count of Publicly Funded Students with Military Affiliation</t>
  </si>
  <si>
    <t>Military Family Status Counts by Year</t>
  </si>
  <si>
    <t>National Guard or Reserve</t>
  </si>
  <si>
    <t>Age as of Oct 1</t>
  </si>
  <si>
    <t>Count of Publicly Funded Students by Age on October 1</t>
  </si>
  <si>
    <t>Age Not Available</t>
  </si>
  <si>
    <t>Race or Ethnicity Counts by Year</t>
  </si>
  <si>
    <t>Oct 1 Age Counts by Year</t>
  </si>
  <si>
    <t>Legal Sex Counts by Year</t>
  </si>
  <si>
    <t>Annual Count of Publicly Funded Students by Legal Sex</t>
  </si>
  <si>
    <t>%Δ over 5 years</t>
  </si>
  <si>
    <t>Econ Disadvantaged</t>
  </si>
  <si>
    <t>Not Migrant</t>
  </si>
  <si>
    <t>Migrant</t>
  </si>
  <si>
    <t>Not EL</t>
  </si>
  <si>
    <t>EL</t>
  </si>
  <si>
    <t>Not Foster care</t>
  </si>
  <si>
    <t>Foster care</t>
  </si>
  <si>
    <t xml:space="preserve"> schoolyearcode &gt; 2012</t>
  </si>
  <si>
    <t>Date of collection</t>
  </si>
  <si>
    <t>Calculations</t>
  </si>
  <si>
    <t>Data Elements &amp; Types</t>
  </si>
  <si>
    <t>October 1st of each school year</t>
  </si>
  <si>
    <t>Element Name</t>
  </si>
  <si>
    <t>Data Type</t>
  </si>
  <si>
    <t>Definition</t>
  </si>
  <si>
    <t>Student Group</t>
  </si>
  <si>
    <t>Int</t>
  </si>
  <si>
    <t>The year for a reported school session.</t>
  </si>
  <si>
    <t>Economic Disadvantaged</t>
  </si>
  <si>
    <t xml:space="preserve">A student is deemed economically disadvantaged via the following methodologies:
· Student is directly certified by the Maine Department of Health and Human Services (DHHS) as having a family income below a defined threshold and being eligible for benefit programs;
· Student's parent or guardian has completed an Application for Free/Reduced Lunch Meals and the family income falls with the program guidelines;
· The student's parent or guardian has completed a form providing economic status information and the family income falls within the program guidelines;
· The student has been identified as homeless, in foster care, or is a migratory student. </t>
  </si>
  <si>
    <t>Migrant Status</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</si>
  <si>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</si>
  <si>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varchar</t>
  </si>
  <si>
    <t>English Learner Status</t>
  </si>
  <si>
    <t>In coordination with the states definition based on Section 8101(20) of the ESEA, as amended by the ESSA, the term English learner, when used with respect to an individual, means an individual: (A) who is aged 3 through 21; (B) who is enrolled or preparing to enroll in an elementary school or a secondary school; (C) (i) who was not born in the United States or whose native languages are languages other than English; (ii) (I) who is a Native American or Alaska Native, or a native resident of the outlying areas; and (II) who comes from an environment where a language other than English has had a significant impact on the individuals level of English language proficiency; or (iii) who is migratory, whose native language is a language other than English, and who come from an environment where a language other than English is dominant; and (D) whose difficulties in speaking, reading, writing, or understanding the English language may be sufficient to deny the individual (i) the ability to meet the challenging State academic standards; (ii) the ability to successfully achieve in classrooms where the language of instruction is English; or (iii) the opportunity to participate fully in society.</t>
  </si>
  <si>
    <t>Foster Care Status</t>
  </si>
  <si>
    <t>Indication whether child is in foster care</t>
  </si>
  <si>
    <t>Sex</t>
  </si>
  <si>
    <t>The concept describing the biological traits that distinguish the males and females of a species.</t>
  </si>
  <si>
    <t>Homeless Status</t>
  </si>
  <si>
    <t>Children and youth who lack a fixed, regular, and adequate nighttime residence. Homeless children and youth include: 1) children and youth who are sharing the housing of other persons due to loss of housing, economic hardship, or a similar reason; are living in motels, hotels, trailer parks, or camping grounds due to the lack of alternative adequate accommodations; are living in emergency or transitional shelters; are abandoned in hospitals; or are awaiting foster care placement; 2) children and youth who have a primary nighttime residence that is a public or private place not designed for or originally used as a regular sleeping accommodation for human beings; or 3) children and youths who are living in cars, parks, public spaces, abandoned buildings, substandard housing, bus or train stations, or similar settings. 4) migratory children who qualify as homeless because the children are living in circumstances described in the above.</t>
  </si>
  <si>
    <t>Age Oct 1</t>
  </si>
  <si>
    <t>The students age in years, based on their reported birthdate. These are ages are calculated as of October 1st.</t>
  </si>
  <si>
    <t>Military Connected Status</t>
  </si>
  <si>
    <t>An indication that the student’s parent or guardian is on Active Duty, in the National Guard, or in the Reserve components of the United States military services</t>
  </si>
  <si>
    <t>Race/Ethnicity</t>
  </si>
  <si>
    <t>Race such as American Indian, Black, Asian, White, Native Pacific Islander, Two or More races</t>
  </si>
  <si>
    <r>
      <t>%</t>
    </r>
    <r>
      <rPr>
        <sz val="11"/>
        <rFont val="Calibri"/>
        <family val="2"/>
      </rPr>
      <t>Δ</t>
    </r>
    <r>
      <rPr>
        <sz val="11"/>
        <rFont val="Times New Roman"/>
        <family val="1"/>
      </rPr>
      <t xml:space="preserve"> Over 10 years = (2022 counts - 2013 counts) / 2013 counts</t>
    </r>
  </si>
  <si>
    <t>Reported age is based off on the age of the student as of October 1st. 2 year olds maybe reported if their birthdate fell after October 1st, but before October 15th</t>
  </si>
  <si>
    <t>Total Students</t>
  </si>
  <si>
    <r>
      <t>%</t>
    </r>
    <r>
      <rPr>
        <sz val="11"/>
        <rFont val="Calibri"/>
        <family val="2"/>
      </rPr>
      <t>Δ</t>
    </r>
    <r>
      <rPr>
        <sz val="11"/>
        <rFont val="Times New Roman"/>
        <family val="1"/>
      </rPr>
      <t xml:space="preserve"> Over 10 years = (2022 counts - 2013 counts) / 2013 counts
State Average = Economic counts / Statewide total</t>
    </r>
  </si>
  <si>
    <r>
      <t>%</t>
    </r>
    <r>
      <rPr>
        <sz val="11"/>
        <rFont val="Calibri"/>
        <family val="2"/>
      </rPr>
      <t>Δ</t>
    </r>
    <r>
      <rPr>
        <sz val="11"/>
        <rFont val="Times New Roman"/>
        <family val="1"/>
      </rPr>
      <t xml:space="preserve"> Over 10 years = (2022 counts - 2013 counts) / 2013 counts
State Average = Migrant counts / Statewide total</t>
    </r>
  </si>
  <si>
    <r>
      <t>%</t>
    </r>
    <r>
      <rPr>
        <sz val="11"/>
        <rFont val="Calibri"/>
        <family val="2"/>
      </rPr>
      <t>Δ</t>
    </r>
    <r>
      <rPr>
        <sz val="11"/>
        <rFont val="Times New Roman"/>
        <family val="1"/>
      </rPr>
      <t xml:space="preserve"> Over 10 years = (2022 counts - 2013 counts) / 2013 counts
State Average = English Learner counts / Statewide total</t>
    </r>
  </si>
  <si>
    <r>
      <t>%</t>
    </r>
    <r>
      <rPr>
        <sz val="11"/>
        <rFont val="Calibri"/>
        <family val="2"/>
      </rPr>
      <t>Δ</t>
    </r>
    <r>
      <rPr>
        <sz val="11"/>
        <rFont val="Times New Roman"/>
        <family val="1"/>
      </rPr>
      <t xml:space="preserve"> Over 10 years = (2022 counts - 2013 counts) / 2013 counts
State Average = Fostercare counts / Statewide total</t>
    </r>
  </si>
  <si>
    <r>
      <t>%</t>
    </r>
    <r>
      <rPr>
        <sz val="11"/>
        <rFont val="Calibri"/>
        <family val="2"/>
      </rPr>
      <t>Δ</t>
    </r>
    <r>
      <rPr>
        <sz val="11"/>
        <rFont val="Times New Roman"/>
        <family val="1"/>
      </rPr>
      <t xml:space="preserve"> Over 10 years = (2022 counts - 2013 counts) / 2013 counts
State Average = Sex counts / Statewide total</t>
    </r>
  </si>
  <si>
    <r>
      <t>%</t>
    </r>
    <r>
      <rPr>
        <sz val="11"/>
        <rFont val="Calibri"/>
        <family val="2"/>
      </rPr>
      <t>Δ</t>
    </r>
    <r>
      <rPr>
        <sz val="11"/>
        <rFont val="Times New Roman"/>
        <family val="1"/>
      </rPr>
      <t xml:space="preserve"> Over 10 years = (2022 counts - 2013 counts) / 2013 counts
State Average = Homeless counts / Statewide total</t>
    </r>
  </si>
  <si>
    <r>
      <t>%</t>
    </r>
    <r>
      <rPr>
        <sz val="11"/>
        <rFont val="Calibri"/>
        <family val="2"/>
      </rPr>
      <t>Δ</t>
    </r>
    <r>
      <rPr>
        <sz val="11"/>
        <rFont val="Times New Roman"/>
        <family val="1"/>
      </rPr>
      <t xml:space="preserve"> Over 10 years = (2022 counts - 2013 counts) / 2013 counts
State Average = Military connected counts / Statewide total</t>
    </r>
  </si>
  <si>
    <r>
      <t>%</t>
    </r>
    <r>
      <rPr>
        <sz val="11"/>
        <rFont val="Calibri"/>
        <family val="2"/>
      </rPr>
      <t>Δ</t>
    </r>
    <r>
      <rPr>
        <sz val="11"/>
        <rFont val="Times New Roman"/>
        <family val="1"/>
      </rPr>
      <t xml:space="preserve"> Over 10 years = (2022 counts - 2013 counts) / 2013 counts
State Average = RaceEthnicity counts / Statewide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</si>
</sst>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theme="1"/>
      <name val="Times New Roman"/>
      <family val="1"/>
    </font>
    <font>
      <b/>
      <sz val="28"/>
      <color rgb="FF162C40"/>
      <name val="Times New Roman"/>
      <family val="1"/>
    </font>
    <font>
      <b/>
      <sz val="18"/>
      <color rgb="FF162C40"/>
      <name val="Times New Roman"/>
      <family val="1"/>
    </font>
    <font>
      <b/>
      <sz val="11"/>
      <color rgb="FF162C40"/>
      <name val="Times New Roman"/>
      <family val="1"/>
    </font>
    <font>
      <sz val="11"/>
      <color rgb="FF162C40"/>
      <name val="Times New Roman"/>
      <family val="1"/>
    </font>
    <font>
      <u/>
      <sz val="11"/>
      <color theme="10"/>
      <name val="Calibri"/>
      <family val="2"/>
      <scheme val="minor"/>
    </font>
    <font>
      <sz val="28"/>
      <color rgb="FF162C40"/>
      <name val="Times New Roman"/>
      <family val="1"/>
    </font>
    <font>
      <u/>
      <sz val="11"/>
      <color theme="10"/>
      <name val="Times New Roman"/>
      <family val="1"/>
    </font>
    <font>
      <sz val="8"/>
      <name val="Calibri"/>
      <family val="2"/>
      <scheme val="minor"/>
    </font>
    <font>
      <u/>
      <sz val="11"/>
      <color rgb="FF162C40"/>
      <name val="Times New Roman"/>
      <family val="1"/>
    </font>
    <font>
      <sz val="11"/>
      <name val="Times New Roman"/>
      <family val="1"/>
    </font>
    <font>
      <sz val="11"/>
      <name val="Calibri"/>
      <family val="2"/>
    </font>
  </fonts>
  <fills count="8">
    <fill>
      <patternFill patternType="none"/>
    </fill>
    <fill>
      <patternFill patternType="gray125"/>
    </fill>
    <fill>
      <patternFill patternType="lightGray"/>
    </fill>
    <fill>
      <patternFill patternType="solid">
        <fgColor rgb="FF6D8BA6"/>
        <bgColor indexed="64"/>
      </patternFill>
    </fill>
    <fill>
      <patternFill patternType="solid">
        <fgColor rgb="FFB7D7F2"/>
        <bgColor theme="4" tint="0.79998168889431442"/>
      </patternFill>
    </fill>
    <fill>
      <patternFill patternType="solid">
        <fgColor rgb="FFB7D7F2"/>
        <bgColor indexed="64"/>
      </patternFill>
    </fill>
    <fill>
      <patternFill patternType="solid">
        <fgColor rgb="FFEEE6DF"/>
        <bgColor indexed="64"/>
      </patternFill>
    </fill>
    <fill>
      <patternFill patternType="solid">
        <fgColor rgb="FFEEE6DF"/>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52">
    <xf numFmtId="0" fontId="0" fillId="0" borderId="0" xfId="0"/>
    <xf numFmtId="0" fontId="0" fillId="0" borderId="0" xfId="0" applyAlignment="1">
      <alignment horizontal="left"/>
    </xf>
    <xf numFmtId="0" fontId="0" fillId="0" borderId="0" xfId="0" applyAlignment="1">
      <alignment horizontal="center"/>
    </xf>
    <xf numFmtId="10" fontId="0" fillId="0" borderId="0" xfId="1" applyNumberFormat="1" applyFont="1"/>
    <xf numFmtId="0" fontId="0" fillId="0" borderId="0" xfId="1" applyNumberFormat="1" applyFont="1"/>
    <xf numFmtId="0" fontId="2" fillId="0" borderId="0" xfId="0" applyFont="1"/>
    <xf numFmtId="0" fontId="2" fillId="0" borderId="0" xfId="0" applyFont="1" applyAlignment="1">
      <alignment horizontal="center"/>
    </xf>
    <xf numFmtId="0" fontId="2" fillId="2" borderId="0" xfId="0" applyFont="1" applyFill="1" applyAlignment="1">
      <alignment horizontal="center"/>
    </xf>
    <xf numFmtId="0" fontId="2" fillId="0" borderId="0" xfId="0" applyFont="1" applyAlignment="1">
      <alignment horizontal="right"/>
    </xf>
    <xf numFmtId="0" fontId="0" fillId="0" borderId="0" xfId="0" applyAlignment="1">
      <alignment vertical="center" wrapText="1"/>
    </xf>
    <xf numFmtId="0" fontId="4" fillId="4" borderId="0" xfId="0" applyFont="1" applyFill="1"/>
    <xf numFmtId="0" fontId="4" fillId="4" borderId="0" xfId="0" applyFont="1" applyFill="1" applyAlignment="1">
      <alignment horizontal="center"/>
    </xf>
    <xf numFmtId="0" fontId="5" fillId="5" borderId="0" xfId="0" applyFont="1" applyFill="1" applyAlignment="1">
      <alignment horizontal="left"/>
    </xf>
    <xf numFmtId="0" fontId="6" fillId="0" borderId="0" xfId="0" applyFont="1" applyAlignment="1">
      <alignment horizontal="center"/>
    </xf>
    <xf numFmtId="10" fontId="5" fillId="6" borderId="0" xfId="1" applyNumberFormat="1" applyFont="1" applyFill="1" applyAlignment="1">
      <alignment horizontal="center"/>
    </xf>
    <xf numFmtId="0" fontId="4" fillId="7" borderId="0" xfId="0" applyFont="1" applyFill="1" applyAlignment="1">
      <alignment horizontal="left"/>
    </xf>
    <xf numFmtId="10" fontId="4" fillId="6" borderId="0" xfId="1" applyNumberFormat="1" applyFont="1" applyFill="1" applyAlignment="1">
      <alignment horizontal="center"/>
    </xf>
    <xf numFmtId="0" fontId="4" fillId="5" borderId="0" xfId="0" applyFont="1" applyFill="1" applyAlignment="1">
      <alignment horizontal="left"/>
    </xf>
    <xf numFmtId="0" fontId="6" fillId="0" borderId="0" xfId="0" applyFont="1"/>
    <xf numFmtId="0" fontId="6" fillId="0" borderId="0" xfId="0" applyFont="1" applyAlignment="1">
      <alignment wrapText="1"/>
    </xf>
    <xf numFmtId="0" fontId="2" fillId="0" borderId="0" xfId="0" applyFont="1" applyFill="1" applyAlignment="1">
      <alignment horizontal="center"/>
    </xf>
    <xf numFmtId="10" fontId="4" fillId="7" borderId="0" xfId="1" applyNumberFormat="1" applyFont="1" applyFill="1" applyAlignment="1">
      <alignment horizontal="left"/>
    </xf>
    <xf numFmtId="0" fontId="6" fillId="0" borderId="0" xfId="0" applyFont="1" applyFill="1" applyAlignment="1">
      <alignment horizontal="center"/>
    </xf>
    <xf numFmtId="0" fontId="5" fillId="5" borderId="0" xfId="0" applyFont="1" applyFill="1" applyAlignment="1">
      <alignment horizontal="center"/>
    </xf>
    <xf numFmtId="0" fontId="4" fillId="5" borderId="0" xfId="0" applyFont="1" applyFill="1" applyAlignment="1">
      <alignment horizontal="center"/>
    </xf>
    <xf numFmtId="0" fontId="4" fillId="4" borderId="0" xfId="0" applyFont="1" applyFill="1" applyAlignment="1">
      <alignment horizontal="center"/>
    </xf>
    <xf numFmtId="0" fontId="6" fillId="0" borderId="0" xfId="0" applyFont="1" applyAlignment="1">
      <alignment horizontal="right"/>
    </xf>
    <xf numFmtId="0" fontId="6" fillId="0" borderId="1" xfId="0" applyFont="1" applyBorder="1" applyAlignment="1">
      <alignment wrapText="1"/>
    </xf>
    <xf numFmtId="0" fontId="11" fillId="0" borderId="0" xfId="0" applyFont="1" applyAlignment="1">
      <alignment horizontal="center" wrapText="1"/>
    </xf>
    <xf numFmtId="0" fontId="11" fillId="0" borderId="0" xfId="0" applyFont="1" applyAlignment="1">
      <alignment horizontal="center"/>
    </xf>
    <xf numFmtId="0" fontId="6" fillId="0" borderId="2" xfId="0" applyFont="1" applyBorder="1" applyAlignment="1">
      <alignment wrapText="1"/>
    </xf>
    <xf numFmtId="0" fontId="6" fillId="0" borderId="3" xfId="0" applyFont="1" applyBorder="1" applyAlignment="1">
      <alignment wrapText="1"/>
    </xf>
    <xf numFmtId="0" fontId="6" fillId="0" borderId="0" xfId="0" applyFont="1" applyFill="1" applyBorder="1" applyAlignment="1">
      <alignment horizontal="left" wrapText="1"/>
    </xf>
    <xf numFmtId="0" fontId="6" fillId="0" borderId="0" xfId="0" applyFont="1" applyFill="1" applyBorder="1" applyAlignment="1">
      <alignment horizontal="center" wrapText="1"/>
    </xf>
    <xf numFmtId="0" fontId="9" fillId="0" borderId="0" xfId="2" applyFont="1" applyFill="1" applyBorder="1" applyAlignment="1">
      <alignment horizontal="left" wrapText="1"/>
    </xf>
    <xf numFmtId="0" fontId="6" fillId="0" borderId="0" xfId="0" applyFont="1" applyFill="1" applyBorder="1" applyAlignment="1">
      <alignment wrapText="1"/>
    </xf>
    <xf numFmtId="0" fontId="11" fillId="0" borderId="0" xfId="0" applyFont="1" applyFill="1" applyBorder="1" applyAlignment="1">
      <alignment horizontal="center"/>
    </xf>
    <xf numFmtId="0" fontId="6" fillId="0" borderId="5" xfId="0" applyFont="1" applyFill="1" applyBorder="1" applyAlignment="1">
      <alignment wrapText="1"/>
    </xf>
    <xf numFmtId="0" fontId="6" fillId="0" borderId="4" xfId="0" applyFont="1" applyFill="1" applyBorder="1" applyAlignment="1">
      <alignment wrapText="1"/>
    </xf>
    <xf numFmtId="0" fontId="6" fillId="0" borderId="0" xfId="0" applyFont="1" applyAlignment="1">
      <alignment horizontal="left" wrapText="1"/>
    </xf>
    <xf numFmtId="0" fontId="9" fillId="0" borderId="0" xfId="2" applyFont="1" applyFill="1" applyAlignment="1">
      <alignment horizontal="left" wrapText="1"/>
    </xf>
    <xf numFmtId="0" fontId="6" fillId="0" borderId="0" xfId="0" applyFont="1" applyAlignment="1">
      <alignment horizontal="center" wrapText="1"/>
    </xf>
    <xf numFmtId="0" fontId="9" fillId="0" borderId="0" xfId="2" applyFont="1" applyAlignment="1">
      <alignment horizontal="left" wrapText="1"/>
    </xf>
    <xf numFmtId="0" fontId="8" fillId="3" borderId="0" xfId="0" applyFont="1" applyFill="1" applyAlignment="1">
      <alignment horizontal="center"/>
    </xf>
    <xf numFmtId="0" fontId="12" fillId="0" borderId="0" xfId="2" applyFont="1" applyFill="1" applyAlignment="1">
      <alignment horizontal="left" wrapText="1"/>
    </xf>
    <xf numFmtId="0" fontId="9" fillId="0" borderId="0" xfId="2" applyFont="1" applyFill="1" applyAlignment="1">
      <alignment horizontal="left" wrapText="1"/>
    </xf>
    <xf numFmtId="0" fontId="6" fillId="0" borderId="0" xfId="0" applyFont="1" applyAlignment="1">
      <alignment horizontal="left" wrapText="1"/>
    </xf>
    <xf numFmtId="0" fontId="6" fillId="0" borderId="0" xfId="0" applyFont="1" applyAlignment="1">
      <alignment horizontal="center" wrapText="1"/>
    </xf>
    <xf numFmtId="0" fontId="9" fillId="0" borderId="0" xfId="2" applyFont="1" applyAlignment="1">
      <alignment horizontal="left" wrapText="1"/>
    </xf>
    <xf numFmtId="0" fontId="3" fillId="4" borderId="0" xfId="0" applyFont="1" applyFill="1" applyAlignment="1">
      <alignment horizontal="center"/>
    </xf>
    <xf numFmtId="0" fontId="4" fillId="4" borderId="0" xfId="0" applyFont="1" applyFill="1" applyAlignment="1">
      <alignment horizontal="center"/>
    </xf>
    <xf numFmtId="0" fontId="4" fillId="4" borderId="0" xfId="0" applyFont="1" applyFill="1" applyAlignment="1">
      <alignment horizont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aine.gov/doe/data-reporting/privacy" TargetMode="External"/><Relationship Id="rId3" Type="http://schemas.openxmlformats.org/officeDocument/2006/relationships/hyperlink" Target="https://www.maine.gov/doe/data-reporting/privacy" TargetMode="External"/><Relationship Id="rId7" Type="http://schemas.openxmlformats.org/officeDocument/2006/relationships/hyperlink" Target="https://www.maine.gov/doe/data-reporting/privacy" TargetMode="External"/><Relationship Id="rId2" Type="http://schemas.openxmlformats.org/officeDocument/2006/relationships/hyperlink" Target="https://www.maine.gov/doe/data-reporting/privacy" TargetMode="External"/><Relationship Id="rId1" Type="http://schemas.openxmlformats.org/officeDocument/2006/relationships/hyperlink" Target="https://www.maine.gov/doe/data-reporting/privacy" TargetMode="External"/><Relationship Id="rId6" Type="http://schemas.openxmlformats.org/officeDocument/2006/relationships/hyperlink" Target="https://www.maine.gov/doe/data-reporting/privacy" TargetMode="External"/><Relationship Id="rId5" Type="http://schemas.openxmlformats.org/officeDocument/2006/relationships/hyperlink" Target="https://www.maine.gov/doe/data-reporting/privacy" TargetMode="External"/><Relationship Id="rId10" Type="http://schemas.openxmlformats.org/officeDocument/2006/relationships/printerSettings" Target="../printerSettings/printerSettings1.bin"/><Relationship Id="rId4" Type="http://schemas.openxmlformats.org/officeDocument/2006/relationships/hyperlink" Target="https://www.maine.gov/doe/data-reporting/privacy" TargetMode="External"/><Relationship Id="rId9" Type="http://schemas.openxmlformats.org/officeDocument/2006/relationships/hyperlink" Target="https://www.maine.gov/doe/data-reporting/priva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DC70-4AE8-4A87-A65A-5277A4CE20AF}">
  <dimension ref="A1:AK22"/>
  <sheetViews>
    <sheetView tabSelected="1" zoomScaleNormal="100" workbookViewId="0">
      <selection sqref="A1:F1"/>
    </sheetView>
  </sheetViews>
  <sheetFormatPr defaultColWidth="9.140625" defaultRowHeight="15" x14ac:dyDescent="0.25"/>
  <cols>
    <col min="1" max="1" width="20.28515625" style="18" bestFit="1" customWidth="1"/>
    <col min="2" max="2" width="2" style="18" customWidth="1"/>
    <col min="3" max="3" width="17.7109375" style="19" customWidth="1"/>
    <col min="4" max="4" width="10" style="19" customWidth="1"/>
    <col min="5" max="5" width="38.5703125" style="19" customWidth="1"/>
    <col min="6" max="6" width="1.5703125" style="35" customWidth="1"/>
    <col min="7" max="7" width="17.7109375" style="19" customWidth="1"/>
    <col min="8" max="8" width="10" style="19" customWidth="1"/>
    <col min="9" max="9" width="38.5703125" style="19" customWidth="1"/>
    <col min="10" max="10" width="1.5703125" style="35" customWidth="1"/>
    <col min="11" max="11" width="17.7109375" style="19" customWidth="1"/>
    <col min="12" max="12" width="10" style="19" customWidth="1"/>
    <col min="13" max="13" width="38.5703125" style="19" customWidth="1"/>
    <col min="14" max="14" width="1.5703125" style="35" customWidth="1"/>
    <col min="15" max="15" width="17.7109375" style="19" customWidth="1"/>
    <col min="16" max="16" width="10" style="19" customWidth="1"/>
    <col min="17" max="17" width="38.5703125" style="19" customWidth="1"/>
    <col min="18" max="18" width="1.5703125" style="35" customWidth="1"/>
    <col min="19" max="19" width="17.7109375" style="19" customWidth="1"/>
    <col min="20" max="20" width="10" style="19" bestFit="1" customWidth="1"/>
    <col min="21" max="21" width="38.5703125" style="19" customWidth="1"/>
    <col min="22" max="22" width="1.5703125" style="35" customWidth="1"/>
    <col min="23" max="23" width="17.7109375" style="19" customWidth="1"/>
    <col min="24" max="24" width="10" style="19" bestFit="1" customWidth="1"/>
    <col min="25" max="25" width="38.5703125" style="19" customWidth="1"/>
    <col min="26" max="26" width="1.5703125" style="35" customWidth="1"/>
    <col min="27" max="27" width="17.7109375" style="19" customWidth="1"/>
    <col min="28" max="28" width="10.140625" style="19" customWidth="1"/>
    <col min="29" max="29" width="38.5703125" style="19" customWidth="1"/>
    <col min="30" max="30" width="1.5703125" style="35" customWidth="1"/>
    <col min="31" max="31" width="17.7109375" style="19" customWidth="1"/>
    <col min="32" max="32" width="10.5703125" style="19" customWidth="1"/>
    <col min="33" max="33" width="38.5703125" style="19" customWidth="1"/>
    <col min="34" max="34" width="1.5703125" style="19" customWidth="1"/>
    <col min="35" max="35" width="17.7109375" style="19" customWidth="1"/>
    <col min="36" max="36" width="10" style="19" bestFit="1" customWidth="1"/>
    <col min="37" max="37" width="38.5703125" style="19" customWidth="1"/>
    <col min="38" max="61" width="9.140625" style="18"/>
    <col min="62" max="62" width="19.85546875" style="18" customWidth="1"/>
    <col min="63" max="16384" width="9.140625" style="18"/>
  </cols>
  <sheetData>
    <row r="1" spans="1:37" ht="35.25" x14ac:dyDescent="0.5">
      <c r="A1" s="43" t="s">
        <v>28</v>
      </c>
      <c r="B1" s="43"/>
      <c r="C1" s="43"/>
      <c r="D1" s="43"/>
      <c r="E1" s="43"/>
      <c r="F1" s="43"/>
      <c r="G1" s="43" t="s">
        <v>28</v>
      </c>
      <c r="H1" s="43"/>
      <c r="I1" s="43"/>
      <c r="J1" s="43"/>
      <c r="K1" s="43" t="s">
        <v>28</v>
      </c>
      <c r="L1" s="43"/>
      <c r="M1" s="43"/>
      <c r="N1" s="43"/>
      <c r="O1" s="43" t="s">
        <v>28</v>
      </c>
      <c r="P1" s="43"/>
      <c r="Q1" s="43"/>
      <c r="R1" s="43"/>
      <c r="S1" s="43" t="s">
        <v>28</v>
      </c>
      <c r="T1" s="43"/>
      <c r="U1" s="43"/>
      <c r="V1" s="43"/>
      <c r="W1" s="43" t="s">
        <v>28</v>
      </c>
      <c r="X1" s="43"/>
      <c r="Y1" s="43"/>
      <c r="Z1" s="43"/>
      <c r="AA1" s="43" t="s">
        <v>28</v>
      </c>
      <c r="AB1" s="43"/>
      <c r="AC1" s="43"/>
      <c r="AD1" s="43"/>
      <c r="AE1" s="43" t="s">
        <v>28</v>
      </c>
      <c r="AF1" s="43"/>
      <c r="AG1" s="43"/>
      <c r="AH1" s="43"/>
      <c r="AI1" s="43" t="s">
        <v>28</v>
      </c>
      <c r="AJ1" s="43"/>
      <c r="AK1" s="43"/>
    </row>
    <row r="2" spans="1:37" x14ac:dyDescent="0.25">
      <c r="A2" s="26" t="s">
        <v>29</v>
      </c>
      <c r="B2" s="18" t="s">
        <v>30</v>
      </c>
      <c r="C2" s="46" t="s">
        <v>41</v>
      </c>
      <c r="D2" s="46"/>
      <c r="E2" s="46"/>
      <c r="F2" s="32"/>
      <c r="G2" s="46" t="s">
        <v>42</v>
      </c>
      <c r="H2" s="46"/>
      <c r="I2" s="46"/>
      <c r="J2" s="32"/>
      <c r="K2" s="46" t="s">
        <v>45</v>
      </c>
      <c r="L2" s="46"/>
      <c r="M2" s="46"/>
      <c r="N2" s="32"/>
      <c r="O2" s="46" t="s">
        <v>46</v>
      </c>
      <c r="P2" s="46"/>
      <c r="Q2" s="46"/>
      <c r="R2" s="32"/>
      <c r="S2" s="46" t="s">
        <v>59</v>
      </c>
      <c r="T2" s="46"/>
      <c r="U2" s="46"/>
      <c r="V2" s="32"/>
      <c r="W2" s="46" t="s">
        <v>47</v>
      </c>
      <c r="X2" s="46"/>
      <c r="Y2" s="46"/>
      <c r="Z2" s="32"/>
      <c r="AA2" s="46" t="s">
        <v>58</v>
      </c>
      <c r="AB2" s="46"/>
      <c r="AC2" s="46"/>
      <c r="AD2" s="32"/>
      <c r="AE2" s="46" t="s">
        <v>52</v>
      </c>
      <c r="AF2" s="46"/>
      <c r="AG2" s="46"/>
      <c r="AH2" s="39"/>
      <c r="AI2" s="46" t="s">
        <v>57</v>
      </c>
      <c r="AJ2" s="46"/>
      <c r="AK2" s="46"/>
    </row>
    <row r="3" spans="1:37" x14ac:dyDescent="0.25">
      <c r="A3" s="26"/>
      <c r="C3" s="47"/>
      <c r="D3" s="47"/>
      <c r="E3" s="47"/>
      <c r="F3" s="33"/>
      <c r="G3" s="47"/>
      <c r="H3" s="47"/>
      <c r="I3" s="47"/>
      <c r="J3" s="33"/>
      <c r="K3" s="47"/>
      <c r="L3" s="47"/>
      <c r="M3" s="47"/>
      <c r="N3" s="33"/>
      <c r="O3" s="47"/>
      <c r="P3" s="47"/>
      <c r="Q3" s="47"/>
      <c r="R3" s="33"/>
      <c r="S3" s="47"/>
      <c r="T3" s="47"/>
      <c r="U3" s="47"/>
      <c r="V3" s="33"/>
      <c r="W3" s="47"/>
      <c r="X3" s="47"/>
      <c r="Y3" s="47"/>
      <c r="Z3" s="33"/>
      <c r="AA3" s="47"/>
      <c r="AB3" s="47"/>
      <c r="AC3" s="47"/>
      <c r="AD3" s="33"/>
      <c r="AE3" s="47"/>
      <c r="AF3" s="47"/>
      <c r="AG3" s="47"/>
      <c r="AH3" s="41"/>
      <c r="AI3" s="47"/>
      <c r="AJ3" s="47"/>
      <c r="AK3" s="47"/>
    </row>
    <row r="4" spans="1:37" x14ac:dyDescent="0.25">
      <c r="A4" s="26" t="s">
        <v>36</v>
      </c>
      <c r="B4" s="18" t="s">
        <v>30</v>
      </c>
      <c r="C4" s="48" t="s">
        <v>37</v>
      </c>
      <c r="D4" s="48"/>
      <c r="E4" s="48"/>
      <c r="F4" s="34"/>
      <c r="G4" s="48" t="s">
        <v>37</v>
      </c>
      <c r="H4" s="48"/>
      <c r="I4" s="48"/>
      <c r="J4" s="34"/>
      <c r="K4" s="48" t="s">
        <v>37</v>
      </c>
      <c r="L4" s="48"/>
      <c r="M4" s="48"/>
      <c r="N4" s="34"/>
      <c r="O4" s="48" t="s">
        <v>37</v>
      </c>
      <c r="P4" s="48"/>
      <c r="Q4" s="48"/>
      <c r="R4" s="34"/>
      <c r="S4" s="48" t="s">
        <v>37</v>
      </c>
      <c r="T4" s="48"/>
      <c r="U4" s="48"/>
      <c r="V4" s="34"/>
      <c r="W4" s="48" t="s">
        <v>37</v>
      </c>
      <c r="X4" s="48"/>
      <c r="Y4" s="48"/>
      <c r="Z4" s="34"/>
      <c r="AA4" s="48" t="s">
        <v>37</v>
      </c>
      <c r="AB4" s="48"/>
      <c r="AC4" s="48"/>
      <c r="AD4" s="34"/>
      <c r="AE4" s="48" t="s">
        <v>37</v>
      </c>
      <c r="AF4" s="48"/>
      <c r="AG4" s="48"/>
      <c r="AH4" s="42"/>
      <c r="AI4" s="48" t="s">
        <v>37</v>
      </c>
      <c r="AJ4" s="48"/>
      <c r="AK4" s="48"/>
    </row>
    <row r="5" spans="1:37" x14ac:dyDescent="0.25">
      <c r="A5" s="26"/>
    </row>
    <row r="6" spans="1:37" ht="20.25" customHeight="1" x14ac:dyDescent="0.25">
      <c r="A6" s="26" t="s">
        <v>34</v>
      </c>
      <c r="B6" s="18" t="s">
        <v>30</v>
      </c>
      <c r="C6" s="46" t="s">
        <v>38</v>
      </c>
      <c r="D6" s="46"/>
      <c r="E6" s="46"/>
      <c r="F6" s="32"/>
      <c r="G6" s="46" t="s">
        <v>39</v>
      </c>
      <c r="H6" s="46"/>
      <c r="I6" s="46"/>
      <c r="J6" s="32"/>
      <c r="K6" s="46" t="s">
        <v>39</v>
      </c>
      <c r="L6" s="46"/>
      <c r="M6" s="46"/>
      <c r="N6" s="32"/>
      <c r="O6" s="46" t="s">
        <v>39</v>
      </c>
      <c r="P6" s="46"/>
      <c r="Q6" s="46"/>
      <c r="R6" s="32"/>
      <c r="S6" s="46" t="s">
        <v>39</v>
      </c>
      <c r="T6" s="46"/>
      <c r="U6" s="46"/>
      <c r="V6" s="32"/>
      <c r="W6" s="46" t="s">
        <v>39</v>
      </c>
      <c r="X6" s="46"/>
      <c r="Y6" s="46"/>
      <c r="Z6" s="32"/>
      <c r="AA6" s="46" t="s">
        <v>39</v>
      </c>
      <c r="AB6" s="46"/>
      <c r="AC6" s="46"/>
      <c r="AD6" s="32"/>
      <c r="AE6" s="46" t="s">
        <v>39</v>
      </c>
      <c r="AF6" s="46"/>
      <c r="AG6" s="46"/>
      <c r="AH6" s="39"/>
      <c r="AI6" s="46" t="s">
        <v>39</v>
      </c>
      <c r="AJ6" s="46"/>
      <c r="AK6" s="46"/>
    </row>
    <row r="7" spans="1:37" x14ac:dyDescent="0.25">
      <c r="A7" s="26"/>
    </row>
    <row r="8" spans="1:37" ht="30.75" customHeight="1" x14ac:dyDescent="0.25">
      <c r="A8" s="26" t="s">
        <v>35</v>
      </c>
      <c r="B8" s="18" t="s">
        <v>30</v>
      </c>
      <c r="C8" s="46" t="s">
        <v>44</v>
      </c>
      <c r="D8" s="46"/>
      <c r="E8" s="46"/>
      <c r="F8" s="32"/>
      <c r="G8" s="46" t="s">
        <v>44</v>
      </c>
      <c r="H8" s="46"/>
      <c r="I8" s="46"/>
      <c r="J8" s="32"/>
      <c r="K8" s="46" t="s">
        <v>44</v>
      </c>
      <c r="L8" s="46"/>
      <c r="M8" s="46"/>
      <c r="N8" s="32"/>
      <c r="O8" s="46" t="s">
        <v>44</v>
      </c>
      <c r="P8" s="46"/>
      <c r="Q8" s="46"/>
      <c r="R8" s="32"/>
      <c r="S8" s="46" t="s">
        <v>44</v>
      </c>
      <c r="T8" s="46"/>
      <c r="U8" s="46"/>
      <c r="V8" s="32"/>
      <c r="W8" s="46" t="s">
        <v>44</v>
      </c>
      <c r="X8" s="46"/>
      <c r="Y8" s="46"/>
      <c r="Z8" s="32"/>
      <c r="AA8" s="46" t="s">
        <v>100</v>
      </c>
      <c r="AB8" s="46"/>
      <c r="AC8" s="46"/>
      <c r="AD8" s="32"/>
      <c r="AE8" s="46" t="s">
        <v>44</v>
      </c>
      <c r="AF8" s="46"/>
      <c r="AG8" s="46"/>
      <c r="AH8" s="39"/>
      <c r="AI8" s="46" t="s">
        <v>44</v>
      </c>
      <c r="AJ8" s="46"/>
      <c r="AK8" s="46"/>
    </row>
    <row r="9" spans="1:37" x14ac:dyDescent="0.25">
      <c r="A9" s="26"/>
    </row>
    <row r="10" spans="1:37" x14ac:dyDescent="0.25">
      <c r="A10" s="26" t="s">
        <v>32</v>
      </c>
      <c r="B10" s="18" t="s">
        <v>30</v>
      </c>
      <c r="C10" s="46" t="s">
        <v>39</v>
      </c>
      <c r="D10" s="46"/>
      <c r="E10" s="46"/>
      <c r="F10" s="32"/>
      <c r="G10" s="46" t="s">
        <v>39</v>
      </c>
      <c r="H10" s="46"/>
      <c r="I10" s="46"/>
      <c r="J10" s="32"/>
      <c r="K10" s="46" t="s">
        <v>39</v>
      </c>
      <c r="L10" s="46"/>
      <c r="M10" s="46"/>
      <c r="N10" s="32"/>
      <c r="O10" s="46" t="s">
        <v>39</v>
      </c>
      <c r="P10" s="46"/>
      <c r="Q10" s="46"/>
      <c r="R10" s="32"/>
      <c r="S10" s="46" t="s">
        <v>39</v>
      </c>
      <c r="T10" s="46"/>
      <c r="U10" s="46"/>
      <c r="V10" s="32"/>
      <c r="W10" s="46" t="s">
        <v>39</v>
      </c>
      <c r="X10" s="46"/>
      <c r="Y10" s="46"/>
      <c r="Z10" s="32"/>
      <c r="AA10" s="46" t="s">
        <v>39</v>
      </c>
      <c r="AB10" s="46"/>
      <c r="AC10" s="46"/>
      <c r="AD10" s="32"/>
      <c r="AE10" s="46" t="s">
        <v>39</v>
      </c>
      <c r="AF10" s="46"/>
      <c r="AG10" s="46"/>
      <c r="AH10" s="39"/>
      <c r="AI10" s="46" t="s">
        <v>39</v>
      </c>
      <c r="AJ10" s="46"/>
      <c r="AK10" s="46"/>
    </row>
    <row r="11" spans="1:37" x14ac:dyDescent="0.25">
      <c r="A11" s="26"/>
    </row>
    <row r="12" spans="1:37" x14ac:dyDescent="0.25">
      <c r="A12" s="26" t="s">
        <v>70</v>
      </c>
      <c r="B12" s="18" t="s">
        <v>30</v>
      </c>
      <c r="C12" s="46" t="s">
        <v>73</v>
      </c>
      <c r="D12" s="46"/>
      <c r="E12" s="46"/>
      <c r="F12" s="32"/>
      <c r="G12" s="46" t="s">
        <v>38</v>
      </c>
      <c r="H12" s="46"/>
      <c r="I12" s="46"/>
      <c r="J12" s="32"/>
      <c r="K12" s="46" t="s">
        <v>38</v>
      </c>
      <c r="L12" s="46"/>
      <c r="M12" s="46"/>
      <c r="N12" s="32"/>
      <c r="O12" s="46" t="s">
        <v>38</v>
      </c>
      <c r="P12" s="46"/>
      <c r="Q12" s="46"/>
      <c r="R12" s="32"/>
      <c r="S12" s="46" t="s">
        <v>38</v>
      </c>
      <c r="T12" s="46"/>
      <c r="U12" s="46"/>
      <c r="V12" s="32"/>
      <c r="W12" s="46" t="s">
        <v>38</v>
      </c>
      <c r="X12" s="46"/>
      <c r="Y12" s="46"/>
      <c r="Z12" s="32"/>
      <c r="AA12" s="46" t="s">
        <v>38</v>
      </c>
      <c r="AB12" s="46"/>
      <c r="AC12" s="46"/>
      <c r="AD12" s="32"/>
      <c r="AE12" s="46" t="s">
        <v>38</v>
      </c>
      <c r="AF12" s="46"/>
      <c r="AG12" s="46"/>
      <c r="AH12" s="39"/>
      <c r="AI12" s="46" t="s">
        <v>38</v>
      </c>
      <c r="AJ12" s="46"/>
      <c r="AK12" s="46"/>
    </row>
    <row r="13" spans="1:37" x14ac:dyDescent="0.25">
      <c r="A13" s="26"/>
    </row>
    <row r="14" spans="1:37" x14ac:dyDescent="0.25">
      <c r="A14" s="26" t="s">
        <v>33</v>
      </c>
      <c r="B14" s="18" t="s">
        <v>30</v>
      </c>
      <c r="C14" s="46" t="s">
        <v>69</v>
      </c>
      <c r="D14" s="46"/>
      <c r="E14" s="46"/>
      <c r="F14" s="32"/>
      <c r="G14" s="46" t="s">
        <v>69</v>
      </c>
      <c r="H14" s="46"/>
      <c r="I14" s="46"/>
      <c r="J14" s="32"/>
      <c r="K14" s="46" t="s">
        <v>69</v>
      </c>
      <c r="L14" s="46"/>
      <c r="M14" s="46"/>
      <c r="N14" s="32"/>
      <c r="O14" s="46" t="s">
        <v>69</v>
      </c>
      <c r="P14" s="46"/>
      <c r="Q14" s="46"/>
      <c r="R14" s="32"/>
      <c r="S14" s="46" t="s">
        <v>69</v>
      </c>
      <c r="T14" s="46"/>
      <c r="U14" s="46"/>
      <c r="V14" s="32"/>
      <c r="W14" s="46" t="s">
        <v>69</v>
      </c>
      <c r="X14" s="46"/>
      <c r="Y14" s="46"/>
      <c r="Z14" s="32"/>
      <c r="AA14" s="46" t="s">
        <v>69</v>
      </c>
      <c r="AB14" s="46"/>
      <c r="AC14" s="46"/>
      <c r="AD14" s="32"/>
      <c r="AE14" s="46" t="s">
        <v>69</v>
      </c>
      <c r="AF14" s="46"/>
      <c r="AG14" s="46"/>
      <c r="AH14" s="39"/>
      <c r="AI14" s="46" t="s">
        <v>69</v>
      </c>
      <c r="AJ14" s="46"/>
      <c r="AK14" s="46"/>
    </row>
    <row r="15" spans="1:37" x14ac:dyDescent="0.25">
      <c r="A15" s="26"/>
    </row>
    <row r="16" spans="1:37" ht="32.25" customHeight="1" x14ac:dyDescent="0.25">
      <c r="A16" s="26" t="s">
        <v>71</v>
      </c>
      <c r="B16" s="18" t="s">
        <v>30</v>
      </c>
      <c r="C16" s="44" t="s">
        <v>102</v>
      </c>
      <c r="D16" s="45"/>
      <c r="E16" s="45"/>
      <c r="F16" s="34"/>
      <c r="G16" s="44" t="s">
        <v>103</v>
      </c>
      <c r="H16" s="45"/>
      <c r="I16" s="45"/>
      <c r="J16" s="34"/>
      <c r="K16" s="44" t="s">
        <v>104</v>
      </c>
      <c r="L16" s="45"/>
      <c r="M16" s="45"/>
      <c r="N16" s="34"/>
      <c r="O16" s="44" t="s">
        <v>105</v>
      </c>
      <c r="P16" s="45"/>
      <c r="Q16" s="45"/>
      <c r="R16" s="34"/>
      <c r="S16" s="44" t="s">
        <v>106</v>
      </c>
      <c r="T16" s="45"/>
      <c r="U16" s="45"/>
      <c r="V16" s="34"/>
      <c r="W16" s="44" t="s">
        <v>107</v>
      </c>
      <c r="X16" s="45"/>
      <c r="Y16" s="45"/>
      <c r="Z16" s="34"/>
      <c r="AA16" s="44" t="s">
        <v>99</v>
      </c>
      <c r="AB16" s="45"/>
      <c r="AC16" s="45"/>
      <c r="AD16" s="34"/>
      <c r="AE16" s="44" t="s">
        <v>108</v>
      </c>
      <c r="AF16" s="45"/>
      <c r="AG16" s="45"/>
      <c r="AH16" s="40"/>
      <c r="AI16" s="44" t="s">
        <v>109</v>
      </c>
      <c r="AJ16" s="45"/>
      <c r="AK16" s="45"/>
    </row>
    <row r="17" spans="1:37" x14ac:dyDescent="0.25">
      <c r="A17" s="26"/>
    </row>
    <row r="18" spans="1:37" x14ac:dyDescent="0.25">
      <c r="A18" s="26" t="s">
        <v>31</v>
      </c>
      <c r="C18" s="46" t="s">
        <v>40</v>
      </c>
      <c r="D18" s="46"/>
      <c r="E18" s="46"/>
      <c r="F18" s="32"/>
      <c r="G18" s="46" t="s">
        <v>40</v>
      </c>
      <c r="H18" s="46"/>
      <c r="I18" s="46"/>
      <c r="J18" s="32"/>
      <c r="K18" s="46" t="s">
        <v>40</v>
      </c>
      <c r="L18" s="46"/>
      <c r="M18" s="46"/>
      <c r="N18" s="32"/>
      <c r="O18" s="46" t="s">
        <v>40</v>
      </c>
      <c r="P18" s="46"/>
      <c r="Q18" s="46"/>
      <c r="R18" s="32"/>
      <c r="S18" s="46" t="s">
        <v>40</v>
      </c>
      <c r="T18" s="46"/>
      <c r="U18" s="46"/>
      <c r="V18" s="32"/>
      <c r="W18" s="46" t="s">
        <v>40</v>
      </c>
      <c r="X18" s="46"/>
      <c r="Y18" s="46"/>
      <c r="Z18" s="32"/>
      <c r="AA18" s="46" t="s">
        <v>40</v>
      </c>
      <c r="AB18" s="46"/>
      <c r="AC18" s="46"/>
      <c r="AD18" s="32"/>
      <c r="AE18" s="46" t="s">
        <v>40</v>
      </c>
      <c r="AF18" s="46"/>
      <c r="AG18" s="46"/>
      <c r="AH18" s="39"/>
      <c r="AI18" s="46" t="s">
        <v>40</v>
      </c>
      <c r="AJ18" s="46"/>
      <c r="AK18" s="46"/>
    </row>
    <row r="19" spans="1:37" x14ac:dyDescent="0.25">
      <c r="A19" s="26"/>
    </row>
    <row r="20" spans="1:37" x14ac:dyDescent="0.25">
      <c r="A20" s="26"/>
      <c r="C20" s="28" t="s">
        <v>74</v>
      </c>
      <c r="D20" s="29" t="s">
        <v>75</v>
      </c>
      <c r="E20" s="29" t="s">
        <v>76</v>
      </c>
      <c r="F20" s="36"/>
      <c r="G20" s="28" t="s">
        <v>74</v>
      </c>
      <c r="H20" s="29" t="s">
        <v>75</v>
      </c>
      <c r="I20" s="29" t="s">
        <v>76</v>
      </c>
      <c r="J20" s="36"/>
      <c r="K20" s="28" t="s">
        <v>74</v>
      </c>
      <c r="L20" s="29" t="s">
        <v>75</v>
      </c>
      <c r="M20" s="29" t="s">
        <v>76</v>
      </c>
      <c r="N20" s="36"/>
      <c r="O20" s="28" t="s">
        <v>74</v>
      </c>
      <c r="P20" s="29" t="s">
        <v>75</v>
      </c>
      <c r="Q20" s="29" t="s">
        <v>76</v>
      </c>
      <c r="R20" s="36"/>
      <c r="S20" s="28" t="s">
        <v>74</v>
      </c>
      <c r="T20" s="29" t="s">
        <v>75</v>
      </c>
      <c r="U20" s="29" t="s">
        <v>76</v>
      </c>
      <c r="V20" s="36"/>
      <c r="W20" s="28" t="s">
        <v>74</v>
      </c>
      <c r="X20" s="29" t="s">
        <v>75</v>
      </c>
      <c r="Y20" s="29" t="s">
        <v>76</v>
      </c>
      <c r="Z20" s="36"/>
      <c r="AA20" s="28" t="s">
        <v>74</v>
      </c>
      <c r="AB20" s="29" t="s">
        <v>75</v>
      </c>
      <c r="AC20" s="29" t="s">
        <v>76</v>
      </c>
      <c r="AD20" s="36"/>
      <c r="AE20" s="28" t="s">
        <v>74</v>
      </c>
      <c r="AF20" s="29" t="s">
        <v>75</v>
      </c>
      <c r="AG20" s="29" t="s">
        <v>76</v>
      </c>
      <c r="AH20" s="29"/>
      <c r="AI20" s="28" t="s">
        <v>74</v>
      </c>
      <c r="AJ20" s="29" t="s">
        <v>75</v>
      </c>
      <c r="AK20" s="29" t="s">
        <v>76</v>
      </c>
    </row>
    <row r="21" spans="1:37" x14ac:dyDescent="0.25">
      <c r="A21" s="26" t="s">
        <v>72</v>
      </c>
      <c r="C21" s="27" t="s">
        <v>27</v>
      </c>
      <c r="D21" s="27" t="s">
        <v>78</v>
      </c>
      <c r="E21" s="27" t="s">
        <v>79</v>
      </c>
      <c r="G21" s="27" t="s">
        <v>27</v>
      </c>
      <c r="H21" s="27" t="s">
        <v>78</v>
      </c>
      <c r="I21" s="30" t="s">
        <v>79</v>
      </c>
      <c r="J21" s="37"/>
      <c r="K21" s="27" t="s">
        <v>27</v>
      </c>
      <c r="L21" s="27" t="s">
        <v>78</v>
      </c>
      <c r="M21" s="30" t="s">
        <v>79</v>
      </c>
      <c r="N21" s="38"/>
      <c r="O21" s="27" t="s">
        <v>27</v>
      </c>
      <c r="P21" s="27" t="s">
        <v>78</v>
      </c>
      <c r="Q21" s="30" t="s">
        <v>79</v>
      </c>
      <c r="R21" s="37"/>
      <c r="S21" s="27" t="s">
        <v>27</v>
      </c>
      <c r="T21" s="27" t="s">
        <v>78</v>
      </c>
      <c r="U21" s="30" t="s">
        <v>79</v>
      </c>
      <c r="V21" s="38"/>
      <c r="W21" s="27" t="s">
        <v>27</v>
      </c>
      <c r="X21" s="27" t="s">
        <v>78</v>
      </c>
      <c r="Y21" s="30" t="s">
        <v>79</v>
      </c>
      <c r="Z21" s="38"/>
      <c r="AA21" s="27" t="s">
        <v>27</v>
      </c>
      <c r="AB21" s="27" t="s">
        <v>78</v>
      </c>
      <c r="AC21" s="30" t="s">
        <v>79</v>
      </c>
      <c r="AD21" s="38"/>
      <c r="AE21" s="31" t="s">
        <v>27</v>
      </c>
      <c r="AF21" s="27" t="s">
        <v>78</v>
      </c>
      <c r="AG21" s="27" t="s">
        <v>79</v>
      </c>
      <c r="AH21" s="27"/>
      <c r="AI21" s="27" t="s">
        <v>27</v>
      </c>
      <c r="AJ21" s="27" t="s">
        <v>78</v>
      </c>
      <c r="AK21" s="27" t="s">
        <v>79</v>
      </c>
    </row>
    <row r="22" spans="1:37" ht="409.5" x14ac:dyDescent="0.25">
      <c r="C22" s="27" t="s">
        <v>80</v>
      </c>
      <c r="D22" s="27" t="s">
        <v>84</v>
      </c>
      <c r="E22" s="27" t="s">
        <v>81</v>
      </c>
      <c r="G22" s="27" t="s">
        <v>82</v>
      </c>
      <c r="H22" s="27" t="s">
        <v>84</v>
      </c>
      <c r="I22" s="30" t="s">
        <v>83</v>
      </c>
      <c r="J22" s="37"/>
      <c r="K22" s="27" t="s">
        <v>85</v>
      </c>
      <c r="L22" s="27" t="s">
        <v>84</v>
      </c>
      <c r="M22" s="30" t="s">
        <v>86</v>
      </c>
      <c r="N22" s="38"/>
      <c r="O22" s="27" t="s">
        <v>87</v>
      </c>
      <c r="P22" s="27" t="s">
        <v>84</v>
      </c>
      <c r="Q22" s="30" t="s">
        <v>88</v>
      </c>
      <c r="R22" s="37"/>
      <c r="S22" s="27" t="s">
        <v>89</v>
      </c>
      <c r="T22" s="27" t="s">
        <v>84</v>
      </c>
      <c r="U22" s="30" t="s">
        <v>90</v>
      </c>
      <c r="V22" s="38"/>
      <c r="W22" s="27" t="s">
        <v>91</v>
      </c>
      <c r="X22" s="27" t="s">
        <v>84</v>
      </c>
      <c r="Y22" s="30" t="s">
        <v>92</v>
      </c>
      <c r="Z22" s="38"/>
      <c r="AA22" s="27" t="s">
        <v>93</v>
      </c>
      <c r="AB22" s="27" t="s">
        <v>78</v>
      </c>
      <c r="AC22" s="30" t="s">
        <v>94</v>
      </c>
      <c r="AD22" s="38"/>
      <c r="AE22" s="31" t="s">
        <v>95</v>
      </c>
      <c r="AF22" s="27" t="s">
        <v>84</v>
      </c>
      <c r="AG22" s="27" t="s">
        <v>96</v>
      </c>
      <c r="AH22" s="27"/>
      <c r="AI22" s="27" t="s">
        <v>97</v>
      </c>
      <c r="AJ22" s="27" t="s">
        <v>84</v>
      </c>
      <c r="AK22" s="27" t="s">
        <v>98</v>
      </c>
    </row>
  </sheetData>
  <mergeCells count="99">
    <mergeCell ref="AE2:AG2"/>
    <mergeCell ref="AE3:AG3"/>
    <mergeCell ref="AE4:AG4"/>
    <mergeCell ref="C18:E18"/>
    <mergeCell ref="G2:I2"/>
    <mergeCell ref="G3:I3"/>
    <mergeCell ref="G4:I4"/>
    <mergeCell ref="G6:I6"/>
    <mergeCell ref="G12:I12"/>
    <mergeCell ref="G14:I14"/>
    <mergeCell ref="G16:I16"/>
    <mergeCell ref="C8:E8"/>
    <mergeCell ref="C10:E10"/>
    <mergeCell ref="C12:E12"/>
    <mergeCell ref="C14:E14"/>
    <mergeCell ref="C16:E16"/>
    <mergeCell ref="O4:Q4"/>
    <mergeCell ref="O6:Q6"/>
    <mergeCell ref="W2:Y2"/>
    <mergeCell ref="W3:Y3"/>
    <mergeCell ref="W4:Y4"/>
    <mergeCell ref="W6:Y6"/>
    <mergeCell ref="K18:M18"/>
    <mergeCell ref="G18:I18"/>
    <mergeCell ref="G8:I8"/>
    <mergeCell ref="G10:I10"/>
    <mergeCell ref="C2:E2"/>
    <mergeCell ref="C3:E3"/>
    <mergeCell ref="C4:E4"/>
    <mergeCell ref="C6:E6"/>
    <mergeCell ref="O18:Q18"/>
    <mergeCell ref="S2:U2"/>
    <mergeCell ref="S3:U3"/>
    <mergeCell ref="S4:U4"/>
    <mergeCell ref="S6:U6"/>
    <mergeCell ref="S8:U8"/>
    <mergeCell ref="S10:U10"/>
    <mergeCell ref="S12:U12"/>
    <mergeCell ref="S14:U14"/>
    <mergeCell ref="S16:U16"/>
    <mergeCell ref="S18:U18"/>
    <mergeCell ref="O8:Q8"/>
    <mergeCell ref="O10:Q10"/>
    <mergeCell ref="O12:Q12"/>
    <mergeCell ref="O14:Q14"/>
    <mergeCell ref="O16:Q16"/>
    <mergeCell ref="W18:Y18"/>
    <mergeCell ref="AA2:AC2"/>
    <mergeCell ref="AA3:AC3"/>
    <mergeCell ref="AA4:AC4"/>
    <mergeCell ref="AA6:AC6"/>
    <mergeCell ref="AA8:AC8"/>
    <mergeCell ref="AA10:AC10"/>
    <mergeCell ref="AA12:AC12"/>
    <mergeCell ref="AA14:AC14"/>
    <mergeCell ref="AA16:AC16"/>
    <mergeCell ref="AA18:AC18"/>
    <mergeCell ref="W8:Y8"/>
    <mergeCell ref="W10:Y10"/>
    <mergeCell ref="W12:Y12"/>
    <mergeCell ref="W14:Y14"/>
    <mergeCell ref="W16:Y16"/>
    <mergeCell ref="AE18:AG18"/>
    <mergeCell ref="AI2:AK2"/>
    <mergeCell ref="AI3:AK3"/>
    <mergeCell ref="AI4:AK4"/>
    <mergeCell ref="AI6:AK6"/>
    <mergeCell ref="AI8:AK8"/>
    <mergeCell ref="AI10:AK10"/>
    <mergeCell ref="AI12:AK12"/>
    <mergeCell ref="AI14:AK14"/>
    <mergeCell ref="AI16:AK16"/>
    <mergeCell ref="AI18:AK18"/>
    <mergeCell ref="AE6:AG6"/>
    <mergeCell ref="AE8:AG8"/>
    <mergeCell ref="AE10:AG10"/>
    <mergeCell ref="AE12:AG12"/>
    <mergeCell ref="AE14:AG14"/>
    <mergeCell ref="A1:F1"/>
    <mergeCell ref="G1:J1"/>
    <mergeCell ref="K1:N1"/>
    <mergeCell ref="O1:R1"/>
    <mergeCell ref="AE16:AG16"/>
    <mergeCell ref="K14:M14"/>
    <mergeCell ref="K2:M2"/>
    <mergeCell ref="K3:M3"/>
    <mergeCell ref="K4:M4"/>
    <mergeCell ref="K6:M6"/>
    <mergeCell ref="K8:M8"/>
    <mergeCell ref="K10:M10"/>
    <mergeCell ref="K12:M12"/>
    <mergeCell ref="K16:M16"/>
    <mergeCell ref="O2:Q2"/>
    <mergeCell ref="O3:Q3"/>
    <mergeCell ref="AI1:AK1"/>
    <mergeCell ref="S1:V1"/>
    <mergeCell ref="W1:Z1"/>
    <mergeCell ref="AA1:AD1"/>
    <mergeCell ref="AE1:AH1"/>
  </mergeCells>
  <phoneticPr fontId="10" type="noConversion"/>
  <hyperlinks>
    <hyperlink ref="C4" r:id="rId1" xr:uid="{6E0196E4-DDCC-4424-9F49-D7C50DF1C664}"/>
    <hyperlink ref="G4" r:id="rId2" xr:uid="{E4F26A88-E58A-4E1F-B67F-5DD04955555A}"/>
    <hyperlink ref="K4" r:id="rId3" xr:uid="{24C8340A-DB79-4AEB-87A6-98A7FF2C0CE8}"/>
    <hyperlink ref="O4" r:id="rId4" xr:uid="{1AE9DC23-1DA2-415B-98DF-96459A4E6F38}"/>
    <hyperlink ref="S4" r:id="rId5" xr:uid="{052E490A-2121-40E1-A732-E1D50C6334FC}"/>
    <hyperlink ref="W4" r:id="rId6" xr:uid="{FAA9C540-0622-4E8D-BB9C-D328F6BF06D8}"/>
    <hyperlink ref="AA4" r:id="rId7" xr:uid="{647F60AE-D6A5-403D-8322-C3C1D890ABDE}"/>
    <hyperlink ref="AE4" r:id="rId8" xr:uid="{F3695335-0DBE-4754-9FF4-591A38266DFB}"/>
    <hyperlink ref="AI4" r:id="rId9" xr:uid="{73B6AC58-BAFA-4E2A-8FCA-D951714E4708}"/>
  </hyperlinks>
  <pageMargins left="0.7" right="0.7" top="0.75" bottom="0.75" header="0.3" footer="0.3"/>
  <pageSetup paperSize="5" fitToHeight="0"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BE685-59AA-41B8-A4EF-713466A107D6}">
  <sheetPr>
    <pageSetUpPr fitToPage="1"/>
  </sheetPr>
  <dimension ref="A1:L22"/>
  <sheetViews>
    <sheetView workbookViewId="0">
      <selection sqref="A1:L1"/>
    </sheetView>
  </sheetViews>
  <sheetFormatPr defaultRowHeight="15" x14ac:dyDescent="0.25"/>
  <cols>
    <col min="1" max="1" width="41.5703125" style="1" customWidth="1"/>
    <col min="2" max="10" width="12.5703125" bestFit="1" customWidth="1"/>
    <col min="11" max="11" width="12.5703125" customWidth="1"/>
    <col min="12" max="12" width="16.7109375" style="3" customWidth="1"/>
  </cols>
  <sheetData>
    <row r="1" spans="1:12" ht="35.1" customHeight="1" x14ac:dyDescent="0.45">
      <c r="A1" s="49" t="s">
        <v>22</v>
      </c>
      <c r="B1" s="49"/>
      <c r="C1" s="49"/>
      <c r="D1" s="49"/>
      <c r="E1" s="49"/>
      <c r="F1" s="49"/>
      <c r="G1" s="49"/>
      <c r="H1" s="49"/>
      <c r="I1" s="49"/>
      <c r="J1" s="49"/>
      <c r="K1" s="49"/>
      <c r="L1" s="49"/>
    </row>
    <row r="2" spans="1:12" ht="22.5" x14ac:dyDescent="0.3">
      <c r="A2" s="10"/>
      <c r="B2" s="50" t="s">
        <v>27</v>
      </c>
      <c r="C2" s="50"/>
      <c r="D2" s="50"/>
      <c r="E2" s="50"/>
      <c r="F2" s="50"/>
      <c r="G2" s="50"/>
      <c r="H2" s="50"/>
      <c r="I2" s="50"/>
      <c r="J2" s="50"/>
      <c r="K2" s="50"/>
      <c r="L2" s="51" t="s">
        <v>14</v>
      </c>
    </row>
    <row r="3" spans="1:12" ht="35.1" customHeight="1" x14ac:dyDescent="0.3">
      <c r="A3" s="10" t="s">
        <v>77</v>
      </c>
      <c r="B3" s="11">
        <v>2013</v>
      </c>
      <c r="C3" s="11">
        <v>2014</v>
      </c>
      <c r="D3" s="11">
        <v>2015</v>
      </c>
      <c r="E3" s="11">
        <v>2016</v>
      </c>
      <c r="F3" s="11">
        <v>2017</v>
      </c>
      <c r="G3" s="11">
        <v>2018</v>
      </c>
      <c r="H3" s="11">
        <v>2019</v>
      </c>
      <c r="I3" s="11">
        <v>2020</v>
      </c>
      <c r="J3" s="11">
        <v>2021</v>
      </c>
      <c r="K3" s="25">
        <v>2022</v>
      </c>
      <c r="L3" s="51"/>
    </row>
    <row r="4" spans="1:12" x14ac:dyDescent="0.25">
      <c r="A4" s="12" t="s">
        <v>4</v>
      </c>
      <c r="B4" s="6">
        <v>1518</v>
      </c>
      <c r="C4" s="6">
        <v>1524</v>
      </c>
      <c r="D4" s="6">
        <v>1440</v>
      </c>
      <c r="E4" s="6">
        <v>1542</v>
      </c>
      <c r="F4" s="6">
        <v>1537</v>
      </c>
      <c r="G4" s="6">
        <v>1504</v>
      </c>
      <c r="H4" s="6">
        <v>1484</v>
      </c>
      <c r="I4" s="6">
        <v>1502</v>
      </c>
      <c r="J4" s="6">
        <v>1437</v>
      </c>
      <c r="K4" s="6">
        <v>1405</v>
      </c>
      <c r="L4" s="14">
        <f>SUM((K4-B4)/B4)</f>
        <v>-7.4440052700922271E-2</v>
      </c>
    </row>
    <row r="5" spans="1:12" x14ac:dyDescent="0.25">
      <c r="A5" s="12" t="s">
        <v>0</v>
      </c>
      <c r="B5" s="6">
        <v>2873</v>
      </c>
      <c r="C5" s="6">
        <v>2799</v>
      </c>
      <c r="D5" s="6">
        <v>2752</v>
      </c>
      <c r="E5" s="6">
        <v>2706</v>
      </c>
      <c r="F5" s="6">
        <v>2687</v>
      </c>
      <c r="G5" s="6">
        <v>2641</v>
      </c>
      <c r="H5" s="6">
        <v>2666</v>
      </c>
      <c r="I5" s="6">
        <v>2590</v>
      </c>
      <c r="J5" s="6">
        <v>2416</v>
      </c>
      <c r="K5" s="6">
        <v>2420</v>
      </c>
      <c r="L5" s="14">
        <f t="shared" ref="L5:L10" si="0">SUM((K5-B5)/B5)</f>
        <v>-0.15767490428123912</v>
      </c>
    </row>
    <row r="6" spans="1:12" x14ac:dyDescent="0.25">
      <c r="A6" s="12" t="s">
        <v>3</v>
      </c>
      <c r="B6" s="6">
        <v>5637</v>
      </c>
      <c r="C6" s="6">
        <v>5854</v>
      </c>
      <c r="D6" s="6">
        <v>5905</v>
      </c>
      <c r="E6" s="6">
        <v>6021</v>
      </c>
      <c r="F6" s="6">
        <v>6256</v>
      </c>
      <c r="G6" s="6">
        <v>6549</v>
      </c>
      <c r="H6" s="6">
        <v>6802</v>
      </c>
      <c r="I6" s="6">
        <v>7120</v>
      </c>
      <c r="J6" s="6">
        <v>7040</v>
      </c>
      <c r="K6" s="6">
        <v>7289</v>
      </c>
      <c r="L6" s="14">
        <f t="shared" si="0"/>
        <v>0.29306368635799185</v>
      </c>
    </row>
    <row r="7" spans="1:12" x14ac:dyDescent="0.25">
      <c r="A7" s="12" t="s">
        <v>6</v>
      </c>
      <c r="B7" s="6">
        <v>3180</v>
      </c>
      <c r="C7" s="6">
        <v>3333</v>
      </c>
      <c r="D7" s="6">
        <v>3540</v>
      </c>
      <c r="E7" s="6">
        <v>3670</v>
      </c>
      <c r="F7" s="6">
        <v>3823</v>
      </c>
      <c r="G7" s="6">
        <v>4094</v>
      </c>
      <c r="H7" s="6">
        <v>4244</v>
      </c>
      <c r="I7" s="6">
        <v>4558</v>
      </c>
      <c r="J7" s="6">
        <v>4590</v>
      </c>
      <c r="K7" s="6">
        <v>4969</v>
      </c>
      <c r="L7" s="14">
        <f t="shared" si="0"/>
        <v>0.5625786163522013</v>
      </c>
    </row>
    <row r="8" spans="1:12" x14ac:dyDescent="0.25">
      <c r="A8" s="12" t="s">
        <v>5</v>
      </c>
      <c r="B8" s="6">
        <v>181</v>
      </c>
      <c r="C8" s="6">
        <v>182</v>
      </c>
      <c r="D8" s="6">
        <v>194</v>
      </c>
      <c r="E8" s="6">
        <v>190</v>
      </c>
      <c r="F8" s="6">
        <v>185</v>
      </c>
      <c r="G8" s="6">
        <v>187</v>
      </c>
      <c r="H8" s="6">
        <v>192</v>
      </c>
      <c r="I8" s="6">
        <v>193</v>
      </c>
      <c r="J8" s="6">
        <v>168</v>
      </c>
      <c r="K8" s="6">
        <v>187</v>
      </c>
      <c r="L8" s="14">
        <f t="shared" si="0"/>
        <v>3.3149171270718231E-2</v>
      </c>
    </row>
    <row r="9" spans="1:12" x14ac:dyDescent="0.25">
      <c r="A9" s="12" t="s">
        <v>2</v>
      </c>
      <c r="B9" s="6">
        <v>2614</v>
      </c>
      <c r="C9" s="6">
        <v>3027</v>
      </c>
      <c r="D9" s="6">
        <v>3419</v>
      </c>
      <c r="E9" s="6">
        <v>3718</v>
      </c>
      <c r="F9" s="6">
        <v>4100</v>
      </c>
      <c r="G9" s="6">
        <v>4592</v>
      </c>
      <c r="H9" s="6">
        <v>4865</v>
      </c>
      <c r="I9" s="6">
        <v>5084</v>
      </c>
      <c r="J9" s="6">
        <v>5299</v>
      </c>
      <c r="K9" s="6">
        <v>5468</v>
      </c>
      <c r="L9" s="14">
        <f t="shared" si="0"/>
        <v>1.0918133129303749</v>
      </c>
    </row>
    <row r="10" spans="1:12" x14ac:dyDescent="0.25">
      <c r="A10" s="12" t="s">
        <v>1</v>
      </c>
      <c r="B10" s="20">
        <v>169585</v>
      </c>
      <c r="C10" s="20">
        <v>167558</v>
      </c>
      <c r="D10" s="20">
        <v>165581</v>
      </c>
      <c r="E10" s="20">
        <v>164160</v>
      </c>
      <c r="F10" s="20">
        <v>162330</v>
      </c>
      <c r="G10" s="13">
        <v>161110</v>
      </c>
      <c r="H10" s="13">
        <v>160564</v>
      </c>
      <c r="I10" s="13">
        <v>159289</v>
      </c>
      <c r="J10" s="13">
        <v>151524</v>
      </c>
      <c r="K10" s="13">
        <v>151499</v>
      </c>
      <c r="L10" s="14">
        <f t="shared" si="0"/>
        <v>-0.10664858330630657</v>
      </c>
    </row>
    <row r="11" spans="1:12" ht="21.95" customHeight="1" x14ac:dyDescent="0.3">
      <c r="A11" s="17" t="s">
        <v>7</v>
      </c>
      <c r="B11" s="15">
        <f t="shared" ref="B11:K11" si="1">SUM(B4:B10)</f>
        <v>185588</v>
      </c>
      <c r="C11" s="15">
        <f t="shared" si="1"/>
        <v>184277</v>
      </c>
      <c r="D11" s="15">
        <f t="shared" si="1"/>
        <v>182831</v>
      </c>
      <c r="E11" s="15">
        <f t="shared" si="1"/>
        <v>182007</v>
      </c>
      <c r="F11" s="15">
        <f t="shared" si="1"/>
        <v>180918</v>
      </c>
      <c r="G11" s="15">
        <f t="shared" si="1"/>
        <v>180677</v>
      </c>
      <c r="H11" s="15">
        <f t="shared" si="1"/>
        <v>180817</v>
      </c>
      <c r="I11" s="15">
        <f t="shared" si="1"/>
        <v>180336</v>
      </c>
      <c r="J11" s="15">
        <f t="shared" si="1"/>
        <v>172474</v>
      </c>
      <c r="K11" s="15">
        <f t="shared" si="1"/>
        <v>173237</v>
      </c>
      <c r="L11" s="16"/>
    </row>
    <row r="12" spans="1:12" ht="21.95" customHeight="1" x14ac:dyDescent="0.3">
      <c r="A12" s="10"/>
      <c r="B12" s="50"/>
      <c r="C12" s="50"/>
      <c r="D12" s="50"/>
      <c r="E12" s="50"/>
      <c r="F12" s="50"/>
      <c r="G12" s="50"/>
      <c r="H12" s="50"/>
      <c r="I12" s="50"/>
      <c r="J12" s="50"/>
      <c r="K12" s="25"/>
      <c r="L12" s="16"/>
    </row>
    <row r="13" spans="1:12" ht="21.95" customHeight="1" x14ac:dyDescent="0.3">
      <c r="A13" s="12" t="s">
        <v>4</v>
      </c>
      <c r="B13" s="21">
        <f t="shared" ref="B13" si="2">SUM(B4/B11)</f>
        <v>8.1794081513890983E-3</v>
      </c>
      <c r="C13" s="21">
        <f t="shared" ref="C13:K13" si="3">SUM(C4/C11)</f>
        <v>8.2701585113714674E-3</v>
      </c>
      <c r="D13" s="21">
        <f t="shared" si="3"/>
        <v>7.876126039894767E-3</v>
      </c>
      <c r="E13" s="21">
        <f t="shared" si="3"/>
        <v>8.4722016186190643E-3</v>
      </c>
      <c r="F13" s="21">
        <f t="shared" si="3"/>
        <v>8.4955615251108233E-3</v>
      </c>
      <c r="G13" s="21">
        <f t="shared" si="3"/>
        <v>8.3242471371563626E-3</v>
      </c>
      <c r="H13" s="21">
        <f t="shared" si="3"/>
        <v>8.2071929077465067E-3</v>
      </c>
      <c r="I13" s="21">
        <f t="shared" si="3"/>
        <v>8.3288971697276191E-3</v>
      </c>
      <c r="J13" s="21">
        <f t="shared" si="3"/>
        <v>8.3316905736516809E-3</v>
      </c>
      <c r="K13" s="21">
        <f t="shared" si="3"/>
        <v>8.1102766729971073E-3</v>
      </c>
      <c r="L13" s="16"/>
    </row>
    <row r="14" spans="1:12" ht="21.95" customHeight="1" x14ac:dyDescent="0.3">
      <c r="A14" s="12" t="s">
        <v>0</v>
      </c>
      <c r="B14" s="21">
        <f t="shared" ref="B14" si="4">SUM(B5/B11)</f>
        <v>1.5480526758195574E-2</v>
      </c>
      <c r="C14" s="21">
        <f t="shared" ref="C14:K14" si="5">SUM(C5/C11)</f>
        <v>1.5189090336829881E-2</v>
      </c>
      <c r="D14" s="21">
        <f t="shared" si="5"/>
        <v>1.5052151987354443E-2</v>
      </c>
      <c r="E14" s="21">
        <f t="shared" si="5"/>
        <v>1.4867560038899602E-2</v>
      </c>
      <c r="F14" s="21">
        <f t="shared" si="5"/>
        <v>1.485203241247416E-2</v>
      </c>
      <c r="G14" s="21">
        <f t="shared" si="5"/>
        <v>1.4617245139115659E-2</v>
      </c>
      <c r="H14" s="21">
        <f t="shared" si="5"/>
        <v>1.4744188876045948E-2</v>
      </c>
      <c r="I14" s="21">
        <f t="shared" si="5"/>
        <v>1.4362079673498359E-2</v>
      </c>
      <c r="J14" s="21">
        <f t="shared" si="5"/>
        <v>1.400790843837332E-2</v>
      </c>
      <c r="K14" s="21">
        <f t="shared" si="5"/>
        <v>1.3969302169859787E-2</v>
      </c>
      <c r="L14" s="16"/>
    </row>
    <row r="15" spans="1:12" ht="21.95" customHeight="1" x14ac:dyDescent="0.3">
      <c r="A15" s="12" t="s">
        <v>3</v>
      </c>
      <c r="B15" s="21">
        <f t="shared" ref="B15" si="6">SUM(B6/B11)</f>
        <v>3.0373731060197858E-2</v>
      </c>
      <c r="C15" s="21">
        <f t="shared" ref="C15:K15" si="7">SUM(C6/C11)</f>
        <v>3.1767393651947883E-2</v>
      </c>
      <c r="D15" s="21">
        <f t="shared" si="7"/>
        <v>3.2297586295540692E-2</v>
      </c>
      <c r="E15" s="21">
        <f t="shared" si="7"/>
        <v>3.3081145230677941E-2</v>
      </c>
      <c r="F15" s="21">
        <f t="shared" si="7"/>
        <v>3.4579201627256549E-2</v>
      </c>
      <c r="G15" s="21">
        <f t="shared" si="7"/>
        <v>3.6247004322630991E-2</v>
      </c>
      <c r="H15" s="21">
        <f t="shared" si="7"/>
        <v>3.7618144311652113E-2</v>
      </c>
      <c r="I15" s="21">
        <f t="shared" si="7"/>
        <v>3.9481856090852634E-2</v>
      </c>
      <c r="J15" s="21">
        <f t="shared" si="7"/>
        <v>4.0817746442942122E-2</v>
      </c>
      <c r="K15" s="21">
        <f t="shared" si="7"/>
        <v>4.2075307238061153E-2</v>
      </c>
      <c r="L15" s="16"/>
    </row>
    <row r="16" spans="1:12" ht="21.95" customHeight="1" x14ac:dyDescent="0.3">
      <c r="A16" s="12" t="s">
        <v>6</v>
      </c>
      <c r="B16" s="21">
        <f t="shared" ref="B16" si="8">SUM(B7/B11)</f>
        <v>1.7134728538483093E-2</v>
      </c>
      <c r="C16" s="21">
        <f t="shared" ref="C16:K16" si="9">SUM(C7/C11)</f>
        <v>1.8086901783727759E-2</v>
      </c>
      <c r="D16" s="21">
        <f t="shared" si="9"/>
        <v>1.9362143181407967E-2</v>
      </c>
      <c r="E16" s="21">
        <f t="shared" si="9"/>
        <v>2.0164059624080393E-2</v>
      </c>
      <c r="F16" s="21">
        <f t="shared" si="9"/>
        <v>2.1131120175991332E-2</v>
      </c>
      <c r="G16" s="21">
        <f t="shared" si="9"/>
        <v>2.2659220598083875E-2</v>
      </c>
      <c r="H16" s="21">
        <f t="shared" si="9"/>
        <v>2.3471244407328958E-2</v>
      </c>
      <c r="I16" s="21">
        <f t="shared" si="9"/>
        <v>2.5275042143554253E-2</v>
      </c>
      <c r="J16" s="21">
        <f t="shared" si="9"/>
        <v>2.6612706842770506E-2</v>
      </c>
      <c r="K16" s="21">
        <f t="shared" si="9"/>
        <v>2.8683248959517887E-2</v>
      </c>
      <c r="L16" s="16"/>
    </row>
    <row r="17" spans="1:12" ht="21.95" customHeight="1" x14ac:dyDescent="0.3">
      <c r="A17" s="12" t="s">
        <v>5</v>
      </c>
      <c r="B17" s="21">
        <f t="shared" ref="B17" si="10">SUM(B8/B11)</f>
        <v>9.7527857404573575E-4</v>
      </c>
      <c r="C17" s="21">
        <f t="shared" ref="C17:K17" si="11">SUM(C8/C11)</f>
        <v>9.8764360175171081E-4</v>
      </c>
      <c r="D17" s="21">
        <f t="shared" si="11"/>
        <v>1.0610892025969337E-3</v>
      </c>
      <c r="E17" s="21">
        <f t="shared" si="11"/>
        <v>1.0439158933447615E-3</v>
      </c>
      <c r="F17" s="21">
        <f t="shared" si="11"/>
        <v>1.0225627079671453E-3</v>
      </c>
      <c r="G17" s="21">
        <f t="shared" si="11"/>
        <v>1.0349961533565424E-3</v>
      </c>
      <c r="H17" s="21">
        <f t="shared" si="11"/>
        <v>1.0618470608405183E-3</v>
      </c>
      <c r="I17" s="21">
        <f t="shared" si="11"/>
        <v>1.0702244698784491E-3</v>
      </c>
      <c r="J17" s="21">
        <f t="shared" si="11"/>
        <v>9.7405985829748256E-4</v>
      </c>
      <c r="K17" s="21">
        <f t="shared" si="11"/>
        <v>1.0794460767618926E-3</v>
      </c>
      <c r="L17" s="16"/>
    </row>
    <row r="18" spans="1:12" ht="21.95" customHeight="1" x14ac:dyDescent="0.3">
      <c r="A18" s="12" t="s">
        <v>2</v>
      </c>
      <c r="B18" s="21">
        <f t="shared" ref="B18" si="12">SUM(B9/B11)</f>
        <v>1.4084962389809686E-2</v>
      </c>
      <c r="C18" s="21">
        <f t="shared" ref="C18:K18" si="13">SUM(C9/C11)</f>
        <v>1.6426358145617739E-2</v>
      </c>
      <c r="D18" s="21">
        <f t="shared" si="13"/>
        <v>1.870032981277792E-2</v>
      </c>
      <c r="E18" s="21">
        <f t="shared" si="13"/>
        <v>2.0427785744504334E-2</v>
      </c>
      <c r="F18" s="21">
        <f t="shared" si="13"/>
        <v>2.2662200554947547E-2</v>
      </c>
      <c r="G18" s="21">
        <f t="shared" si="13"/>
        <v>2.5415520514509318E-2</v>
      </c>
      <c r="H18" s="21">
        <f t="shared" si="13"/>
        <v>2.6905655994735007E-2</v>
      </c>
      <c r="I18" s="21">
        <f t="shared" si="13"/>
        <v>2.8191819714311065E-2</v>
      </c>
      <c r="J18" s="21">
        <f t="shared" si="13"/>
        <v>3.072347136379976E-2</v>
      </c>
      <c r="K18" s="21">
        <f t="shared" si="13"/>
        <v>3.156369597718732E-2</v>
      </c>
      <c r="L18" s="16"/>
    </row>
    <row r="19" spans="1:12" ht="21.95" customHeight="1" x14ac:dyDescent="0.3">
      <c r="A19" s="12" t="s">
        <v>1</v>
      </c>
      <c r="B19" s="21">
        <f t="shared" ref="B19" si="14">SUM(B10/B11)</f>
        <v>0.91377136452787899</v>
      </c>
      <c r="C19" s="21">
        <f t="shared" ref="C19:K19" si="15">SUM(C10/C11)</f>
        <v>0.90927245396875356</v>
      </c>
      <c r="D19" s="21">
        <f t="shared" si="15"/>
        <v>0.90565057348042732</v>
      </c>
      <c r="E19" s="21">
        <f t="shared" si="15"/>
        <v>0.90194333184987385</v>
      </c>
      <c r="F19" s="21">
        <f t="shared" si="15"/>
        <v>0.89725732099625244</v>
      </c>
      <c r="G19" s="21">
        <f t="shared" si="15"/>
        <v>0.89170176613514729</v>
      </c>
      <c r="H19" s="21">
        <f t="shared" si="15"/>
        <v>0.88799172644165092</v>
      </c>
      <c r="I19" s="21">
        <f t="shared" si="15"/>
        <v>0.88329008073817761</v>
      </c>
      <c r="J19" s="21">
        <f t="shared" si="15"/>
        <v>0.87853241648016511</v>
      </c>
      <c r="K19" s="21">
        <f t="shared" si="15"/>
        <v>0.87451872290561483</v>
      </c>
      <c r="L19" s="16"/>
    </row>
    <row r="22" spans="1:12" x14ac:dyDescent="0.25">
      <c r="H22" s="4"/>
      <c r="L22"/>
    </row>
  </sheetData>
  <mergeCells count="4">
    <mergeCell ref="A1:L1"/>
    <mergeCell ref="L2:L3"/>
    <mergeCell ref="B12:J12"/>
    <mergeCell ref="B2:K2"/>
  </mergeCells>
  <pageMargins left="0.7" right="0.7" top="0.75" bottom="0.75" header="0.3" footer="0.3"/>
  <pageSetup scale="68" orientation="landscape" r:id="rId1"/>
  <ignoredErrors>
    <ignoredError sqref="B1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E1776-C833-4137-8BF1-753ED204DC1B}">
  <sheetPr>
    <pageSetUpPr fitToPage="1"/>
  </sheetPr>
  <dimension ref="A1:L7"/>
  <sheetViews>
    <sheetView workbookViewId="0">
      <selection sqref="A1:L1"/>
    </sheetView>
  </sheetViews>
  <sheetFormatPr defaultColWidth="9.140625" defaultRowHeight="15" x14ac:dyDescent="0.25"/>
  <cols>
    <col min="1" max="1" width="24.42578125" style="5" bestFit="1" customWidth="1"/>
    <col min="2" max="10" width="12.5703125" style="5" bestFit="1" customWidth="1"/>
    <col min="11" max="11" width="12.5703125" style="5" customWidth="1"/>
    <col min="12" max="12" width="14.42578125" style="5" customWidth="1"/>
    <col min="13" max="16384" width="9.140625" style="5"/>
  </cols>
  <sheetData>
    <row r="1" spans="1:12" ht="34.5" customHeight="1" x14ac:dyDescent="0.45">
      <c r="A1" s="49" t="s">
        <v>19</v>
      </c>
      <c r="B1" s="49"/>
      <c r="C1" s="49"/>
      <c r="D1" s="49"/>
      <c r="E1" s="49"/>
      <c r="F1" s="49"/>
      <c r="G1" s="49"/>
      <c r="H1" s="49"/>
      <c r="I1" s="49"/>
      <c r="J1" s="49"/>
      <c r="K1" s="49"/>
      <c r="L1" s="49"/>
    </row>
    <row r="2" spans="1:12" ht="22.5" x14ac:dyDescent="0.3">
      <c r="A2" s="10"/>
      <c r="B2" s="50" t="s">
        <v>27</v>
      </c>
      <c r="C2" s="50"/>
      <c r="D2" s="50"/>
      <c r="E2" s="50"/>
      <c r="F2" s="50"/>
      <c r="G2" s="50"/>
      <c r="H2" s="50"/>
      <c r="I2" s="50"/>
      <c r="J2" s="50"/>
      <c r="K2" s="25"/>
      <c r="L2" s="51" t="s">
        <v>14</v>
      </c>
    </row>
    <row r="3" spans="1:12" ht="34.5" customHeight="1" x14ac:dyDescent="0.3">
      <c r="A3" s="10" t="s">
        <v>77</v>
      </c>
      <c r="B3" s="11">
        <v>2013</v>
      </c>
      <c r="C3" s="11">
        <v>2014</v>
      </c>
      <c r="D3" s="11">
        <v>2015</v>
      </c>
      <c r="E3" s="11">
        <v>2016</v>
      </c>
      <c r="F3" s="11">
        <v>2017</v>
      </c>
      <c r="G3" s="11">
        <v>2018</v>
      </c>
      <c r="H3" s="11">
        <v>2019</v>
      </c>
      <c r="I3" s="11">
        <v>2020</v>
      </c>
      <c r="J3" s="11">
        <v>2021</v>
      </c>
      <c r="K3" s="25">
        <v>2022</v>
      </c>
      <c r="L3" s="51"/>
    </row>
    <row r="4" spans="1:12" x14ac:dyDescent="0.25">
      <c r="A4" s="12" t="s">
        <v>15</v>
      </c>
      <c r="B4" s="13">
        <v>103905</v>
      </c>
      <c r="C4" s="13">
        <v>101594</v>
      </c>
      <c r="D4" s="13">
        <v>97552</v>
      </c>
      <c r="E4" s="13">
        <v>99110</v>
      </c>
      <c r="F4" s="13">
        <v>99271</v>
      </c>
      <c r="G4" s="13">
        <v>100492</v>
      </c>
      <c r="H4" s="13">
        <v>102986</v>
      </c>
      <c r="I4" s="13">
        <v>104744</v>
      </c>
      <c r="J4" s="13">
        <v>103745</v>
      </c>
      <c r="K4" s="13">
        <v>108917</v>
      </c>
      <c r="L4" s="14">
        <f>SUM((K4-B4)/B4)</f>
        <v>4.8236369760839226E-2</v>
      </c>
    </row>
    <row r="5" spans="1:12" x14ac:dyDescent="0.25">
      <c r="A5" s="12" t="s">
        <v>62</v>
      </c>
      <c r="B5" s="13">
        <v>81683</v>
      </c>
      <c r="C5" s="13">
        <v>82683</v>
      </c>
      <c r="D5" s="13">
        <v>85279</v>
      </c>
      <c r="E5" s="13">
        <v>82897</v>
      </c>
      <c r="F5" s="13">
        <v>81647</v>
      </c>
      <c r="G5" s="13">
        <v>80185</v>
      </c>
      <c r="H5" s="13">
        <v>77831</v>
      </c>
      <c r="I5" s="13">
        <v>75592</v>
      </c>
      <c r="J5" s="13">
        <v>68729</v>
      </c>
      <c r="K5" s="13">
        <v>64320</v>
      </c>
      <c r="L5" s="14">
        <f>SUM((K5-B5)/B5)</f>
        <v>-0.21256565013527906</v>
      </c>
    </row>
    <row r="6" spans="1:12" ht="22.5" x14ac:dyDescent="0.3">
      <c r="A6" s="17" t="s">
        <v>101</v>
      </c>
      <c r="B6" s="15">
        <f t="shared" ref="B6:K6" si="0">SUM(B4:B5)</f>
        <v>185588</v>
      </c>
      <c r="C6" s="15">
        <f t="shared" si="0"/>
        <v>184277</v>
      </c>
      <c r="D6" s="15">
        <f t="shared" si="0"/>
        <v>182831</v>
      </c>
      <c r="E6" s="15">
        <f t="shared" si="0"/>
        <v>182007</v>
      </c>
      <c r="F6" s="15">
        <f t="shared" si="0"/>
        <v>180918</v>
      </c>
      <c r="G6" s="15">
        <f t="shared" si="0"/>
        <v>180677</v>
      </c>
      <c r="H6" s="15">
        <f t="shared" si="0"/>
        <v>180817</v>
      </c>
      <c r="I6" s="15">
        <f t="shared" si="0"/>
        <v>180336</v>
      </c>
      <c r="J6" s="15">
        <f t="shared" si="0"/>
        <v>172474</v>
      </c>
      <c r="K6" s="15">
        <f t="shared" si="0"/>
        <v>173237</v>
      </c>
      <c r="L6" s="15"/>
    </row>
    <row r="7" spans="1:12" ht="22.5" x14ac:dyDescent="0.3">
      <c r="A7" s="17" t="s">
        <v>24</v>
      </c>
      <c r="B7" s="16">
        <f t="shared" ref="B7:J7" si="1">SUM(B5/B6)</f>
        <v>0.44013082742418691</v>
      </c>
      <c r="C7" s="16">
        <f t="shared" si="1"/>
        <v>0.44868865892108079</v>
      </c>
      <c r="D7" s="16">
        <f t="shared" si="1"/>
        <v>0.46643621705290678</v>
      </c>
      <c r="E7" s="16">
        <f t="shared" si="1"/>
        <v>0.45546050426631945</v>
      </c>
      <c r="F7" s="16">
        <f t="shared" si="1"/>
        <v>0.45129285090482979</v>
      </c>
      <c r="G7" s="16">
        <f t="shared" si="1"/>
        <v>0.44380302971601254</v>
      </c>
      <c r="H7" s="16">
        <f t="shared" si="1"/>
        <v>0.43044072183478321</v>
      </c>
      <c r="I7" s="16">
        <f t="shared" si="1"/>
        <v>0.41917309910389494</v>
      </c>
      <c r="J7" s="16">
        <f t="shared" si="1"/>
        <v>0.39848904762456949</v>
      </c>
      <c r="K7" s="16">
        <f>K5/K6</f>
        <v>0.37128327089478574</v>
      </c>
      <c r="L7" s="16"/>
    </row>
  </sheetData>
  <mergeCells count="3">
    <mergeCell ref="A1:L1"/>
    <mergeCell ref="B2:J2"/>
    <mergeCell ref="L2:L3"/>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83D0-B9CD-4AD4-927D-E4375C2E93E6}">
  <sheetPr>
    <pageSetUpPr fitToPage="1"/>
  </sheetPr>
  <dimension ref="A1:L7"/>
  <sheetViews>
    <sheetView workbookViewId="0">
      <selection sqref="A1:L1"/>
    </sheetView>
  </sheetViews>
  <sheetFormatPr defaultRowHeight="15" x14ac:dyDescent="0.25"/>
  <cols>
    <col min="1" max="1" width="23.42578125" style="2" bestFit="1" customWidth="1"/>
    <col min="2" max="10" width="11.5703125" bestFit="1" customWidth="1"/>
    <col min="11" max="11" width="11.5703125" customWidth="1"/>
    <col min="12" max="12" width="14.7109375" customWidth="1"/>
  </cols>
  <sheetData>
    <row r="1" spans="1:12" ht="35.1" customHeight="1" x14ac:dyDescent="0.45">
      <c r="A1" s="49" t="s">
        <v>23</v>
      </c>
      <c r="B1" s="49"/>
      <c r="C1" s="49"/>
      <c r="D1" s="49"/>
      <c r="E1" s="49"/>
      <c r="F1" s="49"/>
      <c r="G1" s="49"/>
      <c r="H1" s="49"/>
      <c r="I1" s="49"/>
      <c r="J1" s="49"/>
      <c r="K1" s="49"/>
      <c r="L1" s="49"/>
    </row>
    <row r="2" spans="1:12" ht="22.5" x14ac:dyDescent="0.3">
      <c r="A2" s="10"/>
      <c r="B2" s="50" t="s">
        <v>27</v>
      </c>
      <c r="C2" s="50"/>
      <c r="D2" s="50"/>
      <c r="E2" s="50"/>
      <c r="F2" s="50"/>
      <c r="G2" s="50"/>
      <c r="H2" s="50"/>
      <c r="I2" s="50"/>
      <c r="J2" s="50"/>
      <c r="K2" s="25"/>
      <c r="L2" s="51" t="s">
        <v>14</v>
      </c>
    </row>
    <row r="3" spans="1:12" ht="35.1" customHeight="1" x14ac:dyDescent="0.3">
      <c r="A3" s="10" t="s">
        <v>77</v>
      </c>
      <c r="B3" s="11">
        <v>2013</v>
      </c>
      <c r="C3" s="11">
        <v>2014</v>
      </c>
      <c r="D3" s="11">
        <v>2015</v>
      </c>
      <c r="E3" s="11">
        <v>2016</v>
      </c>
      <c r="F3" s="11">
        <v>2017</v>
      </c>
      <c r="G3" s="11">
        <v>2018</v>
      </c>
      <c r="H3" s="11">
        <v>2019</v>
      </c>
      <c r="I3" s="11">
        <v>2020</v>
      </c>
      <c r="J3" s="11">
        <v>2021</v>
      </c>
      <c r="K3" s="25">
        <v>2022</v>
      </c>
      <c r="L3" s="51"/>
    </row>
    <row r="4" spans="1:12" x14ac:dyDescent="0.25">
      <c r="A4" s="12" t="s">
        <v>63</v>
      </c>
      <c r="B4" s="13">
        <v>185526</v>
      </c>
      <c r="C4" s="13">
        <v>184206</v>
      </c>
      <c r="D4" s="13">
        <v>182731</v>
      </c>
      <c r="E4" s="13">
        <v>181840</v>
      </c>
      <c r="F4" s="13">
        <v>180750</v>
      </c>
      <c r="G4" s="13">
        <v>180582</v>
      </c>
      <c r="H4" s="13">
        <v>180696</v>
      </c>
      <c r="I4" s="13">
        <v>180195</v>
      </c>
      <c r="J4" s="13">
        <v>172343</v>
      </c>
      <c r="K4" s="13">
        <v>173094</v>
      </c>
      <c r="L4" s="14">
        <f>SUM((K4-B4)/B4)</f>
        <v>-6.7009475760809803E-2</v>
      </c>
    </row>
    <row r="5" spans="1:12" x14ac:dyDescent="0.25">
      <c r="A5" s="12" t="s">
        <v>64</v>
      </c>
      <c r="B5" s="13">
        <v>62</v>
      </c>
      <c r="C5" s="13">
        <v>71</v>
      </c>
      <c r="D5" s="13">
        <v>100</v>
      </c>
      <c r="E5" s="13">
        <v>167</v>
      </c>
      <c r="F5" s="13">
        <v>168</v>
      </c>
      <c r="G5" s="13">
        <v>95</v>
      </c>
      <c r="H5" s="13">
        <v>121</v>
      </c>
      <c r="I5" s="13">
        <v>141</v>
      </c>
      <c r="J5" s="13">
        <v>131</v>
      </c>
      <c r="K5" s="13">
        <v>143</v>
      </c>
      <c r="L5" s="14">
        <f>SUM((K5-B5)/B5)</f>
        <v>1.3064516129032258</v>
      </c>
    </row>
    <row r="6" spans="1:12" ht="22.5" x14ac:dyDescent="0.3">
      <c r="A6" s="17" t="s">
        <v>101</v>
      </c>
      <c r="B6" s="15">
        <f t="shared" ref="B6" si="0">SUM(B4:B5)</f>
        <v>185588</v>
      </c>
      <c r="C6" s="15">
        <f t="shared" ref="C6:K6" si="1">SUM(C4:C5)</f>
        <v>184277</v>
      </c>
      <c r="D6" s="15">
        <f t="shared" si="1"/>
        <v>182831</v>
      </c>
      <c r="E6" s="15">
        <f t="shared" si="1"/>
        <v>182007</v>
      </c>
      <c r="F6" s="15">
        <f t="shared" si="1"/>
        <v>180918</v>
      </c>
      <c r="G6" s="15">
        <f t="shared" si="1"/>
        <v>180677</v>
      </c>
      <c r="H6" s="15">
        <f t="shared" si="1"/>
        <v>180817</v>
      </c>
      <c r="I6" s="15">
        <f t="shared" si="1"/>
        <v>180336</v>
      </c>
      <c r="J6" s="15">
        <f t="shared" si="1"/>
        <v>172474</v>
      </c>
      <c r="K6" s="15">
        <f t="shared" si="1"/>
        <v>173237</v>
      </c>
      <c r="L6" s="16"/>
    </row>
    <row r="7" spans="1:12" ht="22.5" x14ac:dyDescent="0.3">
      <c r="A7" s="17" t="s">
        <v>24</v>
      </c>
      <c r="B7" s="16">
        <f t="shared" ref="B7" si="2">SUM(B5/B6)</f>
        <v>3.3407332370627413E-4</v>
      </c>
      <c r="C7" s="16">
        <f t="shared" ref="C7:K7" si="3">SUM(C5/C6)</f>
        <v>3.8528953694709597E-4</v>
      </c>
      <c r="D7" s="16">
        <f t="shared" si="3"/>
        <v>5.469531972149143E-4</v>
      </c>
      <c r="E7" s="16">
        <f t="shared" si="3"/>
        <v>9.1754712730829032E-4</v>
      </c>
      <c r="F7" s="16">
        <f t="shared" si="3"/>
        <v>9.2859748615394823E-4</v>
      </c>
      <c r="G7" s="16">
        <f t="shared" si="3"/>
        <v>5.2580018486027551E-4</v>
      </c>
      <c r="H7" s="16">
        <f t="shared" si="3"/>
        <v>6.6918486646720167E-4</v>
      </c>
      <c r="I7" s="16">
        <f t="shared" si="3"/>
        <v>7.818738355070535E-4</v>
      </c>
      <c r="J7" s="16">
        <f t="shared" si="3"/>
        <v>7.5953477045815601E-4</v>
      </c>
      <c r="K7" s="16">
        <f t="shared" si="3"/>
        <v>8.2545876458262383E-4</v>
      </c>
      <c r="L7" s="16"/>
    </row>
  </sheetData>
  <mergeCells count="3">
    <mergeCell ref="A1:L1"/>
    <mergeCell ref="L2:L3"/>
    <mergeCell ref="B2:J2"/>
  </mergeCells>
  <pageMargins left="0.7" right="0.7" top="0.75" bottom="0.75" header="0.3" footer="0.3"/>
  <pageSetup scale="80" orientation="landscape" r:id="rId1"/>
  <ignoredErrors>
    <ignoredError sqref="B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6AC08-009D-4B93-A8DF-FC0AFB363C34}">
  <sheetPr>
    <pageSetUpPr fitToPage="1"/>
  </sheetPr>
  <dimension ref="A1:L11"/>
  <sheetViews>
    <sheetView workbookViewId="0">
      <selection sqref="A1:L1"/>
    </sheetView>
  </sheetViews>
  <sheetFormatPr defaultColWidth="9.140625" defaultRowHeight="15" x14ac:dyDescent="0.25"/>
  <cols>
    <col min="1" max="1" width="23.42578125" style="6" bestFit="1" customWidth="1"/>
    <col min="2" max="10" width="11.5703125" style="5" bestFit="1" customWidth="1"/>
    <col min="11" max="11" width="11.5703125" style="5" customWidth="1"/>
    <col min="12" max="12" width="14.7109375" style="5" customWidth="1"/>
    <col min="13" max="16384" width="9.140625" style="5"/>
  </cols>
  <sheetData>
    <row r="1" spans="1:12" ht="35.1" customHeight="1" x14ac:dyDescent="0.45">
      <c r="A1" s="49" t="s">
        <v>43</v>
      </c>
      <c r="B1" s="49"/>
      <c r="C1" s="49"/>
      <c r="D1" s="49"/>
      <c r="E1" s="49"/>
      <c r="F1" s="49"/>
      <c r="G1" s="49"/>
      <c r="H1" s="49"/>
      <c r="I1" s="49"/>
      <c r="J1" s="49"/>
      <c r="K1" s="49"/>
      <c r="L1" s="49"/>
    </row>
    <row r="2" spans="1:12" ht="22.5" x14ac:dyDescent="0.3">
      <c r="A2" s="10"/>
      <c r="B2" s="50" t="s">
        <v>27</v>
      </c>
      <c r="C2" s="50"/>
      <c r="D2" s="50"/>
      <c r="E2" s="50"/>
      <c r="F2" s="50"/>
      <c r="G2" s="50"/>
      <c r="H2" s="50"/>
      <c r="I2" s="50"/>
      <c r="J2" s="50"/>
      <c r="K2" s="25"/>
      <c r="L2" s="51" t="s">
        <v>14</v>
      </c>
    </row>
    <row r="3" spans="1:12" ht="35.1" customHeight="1" x14ac:dyDescent="0.3">
      <c r="A3" s="10" t="s">
        <v>77</v>
      </c>
      <c r="B3" s="11">
        <v>2013</v>
      </c>
      <c r="C3" s="11">
        <v>2014</v>
      </c>
      <c r="D3" s="11">
        <v>2015</v>
      </c>
      <c r="E3" s="11">
        <v>2016</v>
      </c>
      <c r="F3" s="11">
        <v>2017</v>
      </c>
      <c r="G3" s="11">
        <v>2018</v>
      </c>
      <c r="H3" s="11">
        <v>2019</v>
      </c>
      <c r="I3" s="11">
        <v>2020</v>
      </c>
      <c r="J3" s="11">
        <v>2021</v>
      </c>
      <c r="K3" s="25">
        <v>2022</v>
      </c>
      <c r="L3" s="51"/>
    </row>
    <row r="4" spans="1:12" x14ac:dyDescent="0.25">
      <c r="A4" s="12" t="s">
        <v>65</v>
      </c>
      <c r="B4" s="13">
        <v>180482</v>
      </c>
      <c r="C4" s="13">
        <v>178944</v>
      </c>
      <c r="D4" s="13">
        <v>177560</v>
      </c>
      <c r="E4" s="13">
        <v>176843</v>
      </c>
      <c r="F4" s="13">
        <v>175542</v>
      </c>
      <c r="G4" s="13">
        <v>174775</v>
      </c>
      <c r="H4" s="13">
        <v>174791</v>
      </c>
      <c r="I4" s="13">
        <v>174692</v>
      </c>
      <c r="J4" s="13">
        <v>167135</v>
      </c>
      <c r="K4" s="13">
        <v>167623</v>
      </c>
      <c r="L4" s="14">
        <f>SUM((K4-B4)/B4)</f>
        <v>-7.1248102303830857E-2</v>
      </c>
    </row>
    <row r="5" spans="1:12" x14ac:dyDescent="0.25">
      <c r="A5" s="12" t="s">
        <v>66</v>
      </c>
      <c r="B5" s="13">
        <v>5106</v>
      </c>
      <c r="C5" s="13">
        <v>5333</v>
      </c>
      <c r="D5" s="13">
        <v>5271</v>
      </c>
      <c r="E5" s="13">
        <v>5164</v>
      </c>
      <c r="F5" s="13">
        <v>5376</v>
      </c>
      <c r="G5" s="13">
        <v>5902</v>
      </c>
      <c r="H5" s="13">
        <v>6026</v>
      </c>
      <c r="I5" s="13">
        <v>5644</v>
      </c>
      <c r="J5" s="13">
        <v>5339</v>
      </c>
      <c r="K5" s="13">
        <v>5614</v>
      </c>
      <c r="L5" s="14">
        <f>SUM((K5-B5)/B5)</f>
        <v>9.949079514296906E-2</v>
      </c>
    </row>
    <row r="6" spans="1:12" ht="22.5" x14ac:dyDescent="0.3">
      <c r="A6" s="17" t="s">
        <v>101</v>
      </c>
      <c r="B6" s="15">
        <f t="shared" ref="B6" si="0">SUM(B4:B5)</f>
        <v>185588</v>
      </c>
      <c r="C6" s="15">
        <f t="shared" ref="C6:K6" si="1">SUM(C4:C5)</f>
        <v>184277</v>
      </c>
      <c r="D6" s="15">
        <f t="shared" si="1"/>
        <v>182831</v>
      </c>
      <c r="E6" s="15">
        <f t="shared" si="1"/>
        <v>182007</v>
      </c>
      <c r="F6" s="15">
        <f t="shared" si="1"/>
        <v>180918</v>
      </c>
      <c r="G6" s="15">
        <f t="shared" si="1"/>
        <v>180677</v>
      </c>
      <c r="H6" s="15">
        <f t="shared" si="1"/>
        <v>180817</v>
      </c>
      <c r="I6" s="15">
        <f t="shared" si="1"/>
        <v>180336</v>
      </c>
      <c r="J6" s="15">
        <f t="shared" si="1"/>
        <v>172474</v>
      </c>
      <c r="K6" s="15">
        <f t="shared" si="1"/>
        <v>173237</v>
      </c>
      <c r="L6" s="16"/>
    </row>
    <row r="7" spans="1:12" ht="22.5" x14ac:dyDescent="0.3">
      <c r="A7" s="17" t="s">
        <v>24</v>
      </c>
      <c r="B7" s="16">
        <f t="shared" ref="B7" si="2">SUM(B5/B6)</f>
        <v>2.751255469103606E-2</v>
      </c>
      <c r="C7" s="16">
        <f t="shared" ref="C7:K7" si="3">SUM(C5/C6)</f>
        <v>2.8940128176603699E-2</v>
      </c>
      <c r="D7" s="16">
        <f t="shared" si="3"/>
        <v>2.8829903025198132E-2</v>
      </c>
      <c r="E7" s="16">
        <f t="shared" si="3"/>
        <v>2.8372535122275517E-2</v>
      </c>
      <c r="F7" s="16">
        <f t="shared" si="3"/>
        <v>2.9715119556926343E-2</v>
      </c>
      <c r="G7" s="16">
        <f t="shared" si="3"/>
        <v>3.266602832679312E-2</v>
      </c>
      <c r="H7" s="16">
        <f t="shared" si="3"/>
        <v>3.3326512440755018E-2</v>
      </c>
      <c r="I7" s="16">
        <f t="shared" si="3"/>
        <v>3.1297134238310709E-2</v>
      </c>
      <c r="J7" s="16">
        <f t="shared" si="3"/>
        <v>3.0955390377680116E-2</v>
      </c>
      <c r="K7" s="16">
        <f t="shared" si="3"/>
        <v>3.2406472058509439E-2</v>
      </c>
      <c r="L7" s="16"/>
    </row>
    <row r="11" spans="1:12" x14ac:dyDescent="0.25">
      <c r="J11" s="8"/>
      <c r="K11" s="8"/>
    </row>
  </sheetData>
  <mergeCells count="3">
    <mergeCell ref="A1:L1"/>
    <mergeCell ref="L2:L3"/>
    <mergeCell ref="B2:J2"/>
  </mergeCells>
  <pageMargins left="0.7" right="0.7" top="0.75" bottom="0.75" header="0.3" footer="0.3"/>
  <pageSetup scale="80" orientation="landscape" r:id="rId1"/>
  <ignoredErrors>
    <ignoredError sqref="B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37921-489A-4499-80A1-84E9B65FC152}">
  <sheetPr>
    <pageSetUpPr fitToPage="1"/>
  </sheetPr>
  <dimension ref="A1:S18"/>
  <sheetViews>
    <sheetView workbookViewId="0">
      <selection sqref="A1:L1"/>
    </sheetView>
  </sheetViews>
  <sheetFormatPr defaultColWidth="9.140625" defaultRowHeight="15" x14ac:dyDescent="0.25"/>
  <cols>
    <col min="1" max="1" width="27.28515625" style="5" bestFit="1" customWidth="1"/>
    <col min="2" max="7" width="11.5703125" style="5" bestFit="1" customWidth="1"/>
    <col min="8" max="10" width="11.5703125" style="6" bestFit="1" customWidth="1"/>
    <col min="11" max="11" width="11.5703125" style="6" customWidth="1"/>
    <col min="12" max="12" width="14.7109375" style="5" customWidth="1"/>
    <col min="13" max="16384" width="9.140625" style="5"/>
  </cols>
  <sheetData>
    <row r="1" spans="1:19" ht="34.5" x14ac:dyDescent="0.45">
      <c r="A1" s="49" t="s">
        <v>20</v>
      </c>
      <c r="B1" s="49"/>
      <c r="C1" s="49"/>
      <c r="D1" s="49"/>
      <c r="E1" s="49"/>
      <c r="F1" s="49"/>
      <c r="G1" s="49"/>
      <c r="H1" s="49"/>
      <c r="I1" s="49"/>
      <c r="J1" s="49"/>
      <c r="K1" s="49"/>
      <c r="L1" s="49"/>
    </row>
    <row r="2" spans="1:19" ht="22.5" x14ac:dyDescent="0.3">
      <c r="A2" s="10"/>
      <c r="B2" s="50" t="s">
        <v>27</v>
      </c>
      <c r="C2" s="50"/>
      <c r="D2" s="50"/>
      <c r="E2" s="50"/>
      <c r="F2" s="50"/>
      <c r="G2" s="50"/>
      <c r="H2" s="50"/>
      <c r="I2" s="50"/>
      <c r="J2" s="50"/>
      <c r="K2" s="50"/>
      <c r="L2" s="51" t="s">
        <v>61</v>
      </c>
    </row>
    <row r="3" spans="1:19" ht="22.5" x14ac:dyDescent="0.3">
      <c r="A3" s="10" t="s">
        <v>77</v>
      </c>
      <c r="B3" s="11">
        <v>2013</v>
      </c>
      <c r="C3" s="11">
        <v>2014</v>
      </c>
      <c r="D3" s="11">
        <v>2015</v>
      </c>
      <c r="E3" s="11">
        <v>2016</v>
      </c>
      <c r="F3" s="11">
        <v>2017</v>
      </c>
      <c r="G3" s="11">
        <v>2018</v>
      </c>
      <c r="H3" s="11">
        <v>2019</v>
      </c>
      <c r="I3" s="11">
        <v>2020</v>
      </c>
      <c r="J3" s="11">
        <v>2021</v>
      </c>
      <c r="K3" s="25">
        <v>2022</v>
      </c>
      <c r="L3" s="51"/>
    </row>
    <row r="4" spans="1:19" x14ac:dyDescent="0.25">
      <c r="A4" s="12" t="s">
        <v>67</v>
      </c>
      <c r="B4" s="7"/>
      <c r="C4" s="7"/>
      <c r="D4" s="7"/>
      <c r="E4" s="7"/>
      <c r="F4" s="7"/>
      <c r="G4" s="13">
        <v>179518</v>
      </c>
      <c r="H4" s="13">
        <v>179822</v>
      </c>
      <c r="I4" s="13">
        <v>179217</v>
      </c>
      <c r="J4" s="13">
        <v>171453</v>
      </c>
      <c r="K4" s="13">
        <v>172119</v>
      </c>
      <c r="L4" s="14">
        <f>SUM((K4-G4)/G4)</f>
        <v>-4.1215922637284283E-2</v>
      </c>
      <c r="Q4" s="9"/>
      <c r="R4" s="9"/>
      <c r="S4" s="9"/>
    </row>
    <row r="5" spans="1:19" x14ac:dyDescent="0.25">
      <c r="A5" s="12" t="s">
        <v>68</v>
      </c>
      <c r="B5" s="7"/>
      <c r="C5" s="7"/>
      <c r="D5" s="7"/>
      <c r="E5" s="7"/>
      <c r="F5" s="7"/>
      <c r="G5" s="13">
        <v>1159</v>
      </c>
      <c r="H5" s="13">
        <v>995</v>
      </c>
      <c r="I5" s="13">
        <v>1119</v>
      </c>
      <c r="J5" s="13">
        <v>1021</v>
      </c>
      <c r="K5" s="13">
        <v>1118</v>
      </c>
      <c r="L5" s="14">
        <f>SUM((K5-G5)/G5)</f>
        <v>-3.5375323554788611E-2</v>
      </c>
      <c r="Q5" s="9"/>
      <c r="R5" s="9"/>
      <c r="S5" s="9"/>
    </row>
    <row r="6" spans="1:19" ht="22.5" x14ac:dyDescent="0.3">
      <c r="A6" s="17" t="s">
        <v>101</v>
      </c>
      <c r="B6" s="15">
        <v>185588</v>
      </c>
      <c r="C6" s="15">
        <v>184277</v>
      </c>
      <c r="D6" s="15">
        <v>182831</v>
      </c>
      <c r="E6" s="15">
        <v>182007</v>
      </c>
      <c r="F6" s="15">
        <v>180918</v>
      </c>
      <c r="G6" s="15">
        <f t="shared" ref="G6:K6" si="0">SUM(G4:G5)</f>
        <v>180677</v>
      </c>
      <c r="H6" s="15">
        <f t="shared" si="0"/>
        <v>180817</v>
      </c>
      <c r="I6" s="15">
        <f t="shared" si="0"/>
        <v>180336</v>
      </c>
      <c r="J6" s="15">
        <f t="shared" si="0"/>
        <v>172474</v>
      </c>
      <c r="K6" s="15">
        <f t="shared" si="0"/>
        <v>173237</v>
      </c>
      <c r="L6" s="16"/>
      <c r="Q6" s="9"/>
      <c r="R6" s="9"/>
      <c r="S6" s="9"/>
    </row>
    <row r="7" spans="1:19" ht="22.5" x14ac:dyDescent="0.3">
      <c r="A7" s="17" t="s">
        <v>24</v>
      </c>
      <c r="B7" s="15" t="s">
        <v>44</v>
      </c>
      <c r="C7" s="15" t="s">
        <v>44</v>
      </c>
      <c r="D7" s="15" t="s">
        <v>44</v>
      </c>
      <c r="E7" s="15" t="s">
        <v>44</v>
      </c>
      <c r="F7" s="15" t="s">
        <v>44</v>
      </c>
      <c r="G7" s="16">
        <f t="shared" ref="G7" si="1">SUM(G5/G6)</f>
        <v>6.4147622552953613E-3</v>
      </c>
      <c r="H7" s="16">
        <f t="shared" ref="H7:J7" si="2">SUM(H5/H6)</f>
        <v>5.5028011746683109E-3</v>
      </c>
      <c r="I7" s="16">
        <f t="shared" si="2"/>
        <v>6.2050838434921478E-3</v>
      </c>
      <c r="J7" s="16">
        <f t="shared" si="2"/>
        <v>5.9197328292960099E-3</v>
      </c>
      <c r="K7" s="16">
        <f>K5/K6</f>
        <v>6.4535867049186953E-3</v>
      </c>
      <c r="L7" s="16"/>
      <c r="Q7" s="9"/>
      <c r="R7" s="9"/>
      <c r="S7" s="9"/>
    </row>
    <row r="8" spans="1:19" x14ac:dyDescent="0.25">
      <c r="Q8" s="9"/>
      <c r="R8" s="9"/>
      <c r="S8" s="9"/>
    </row>
    <row r="9" spans="1:19" x14ac:dyDescent="0.25">
      <c r="Q9" s="9"/>
      <c r="R9" s="9"/>
      <c r="S9" s="9"/>
    </row>
    <row r="10" spans="1:19" x14ac:dyDescent="0.25">
      <c r="Q10" s="9"/>
      <c r="R10" s="9"/>
      <c r="S10" s="9"/>
    </row>
    <row r="11" spans="1:19" x14ac:dyDescent="0.25">
      <c r="H11" s="5"/>
      <c r="I11" s="5"/>
      <c r="J11" s="5"/>
      <c r="K11" s="5"/>
      <c r="Q11" s="9"/>
      <c r="R11" s="9"/>
      <c r="S11" s="9"/>
    </row>
    <row r="12" spans="1:19" x14ac:dyDescent="0.25">
      <c r="Q12" s="9"/>
      <c r="R12" s="9"/>
      <c r="S12" s="9"/>
    </row>
    <row r="13" spans="1:19" x14ac:dyDescent="0.25">
      <c r="Q13" s="9"/>
      <c r="R13" s="9"/>
      <c r="S13" s="9"/>
    </row>
    <row r="14" spans="1:19" x14ac:dyDescent="0.25">
      <c r="Q14" s="9"/>
      <c r="R14" s="9"/>
      <c r="S14" s="9"/>
    </row>
    <row r="15" spans="1:19" x14ac:dyDescent="0.25">
      <c r="Q15" s="9"/>
      <c r="R15" s="9"/>
      <c r="S15" s="9"/>
    </row>
    <row r="16" spans="1:19" x14ac:dyDescent="0.25">
      <c r="Q16" s="9"/>
      <c r="R16" s="9"/>
      <c r="S16" s="9"/>
    </row>
    <row r="17" spans="17:19" x14ac:dyDescent="0.25">
      <c r="Q17" s="9"/>
      <c r="R17" s="9"/>
      <c r="S17" s="9"/>
    </row>
    <row r="18" spans="17:19" x14ac:dyDescent="0.25">
      <c r="Q18" s="9"/>
      <c r="R18" s="9"/>
      <c r="S18" s="9"/>
    </row>
  </sheetData>
  <mergeCells count="3">
    <mergeCell ref="L2:L3"/>
    <mergeCell ref="A1:L1"/>
    <mergeCell ref="B2:K2"/>
  </mergeCells>
  <pageMargins left="0.7" right="0.7" top="0.75" bottom="0.75" header="0.3" footer="0.3"/>
  <pageSetup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641B-DF18-41AA-A9DF-9B53F41D187B}">
  <sheetPr>
    <pageSetUpPr fitToPage="1"/>
  </sheetPr>
  <dimension ref="A1:L8"/>
  <sheetViews>
    <sheetView workbookViewId="0">
      <selection sqref="A1:L1"/>
    </sheetView>
  </sheetViews>
  <sheetFormatPr defaultColWidth="9.140625" defaultRowHeight="15" x14ac:dyDescent="0.25"/>
  <cols>
    <col min="1" max="1" width="34.140625" style="5" bestFit="1" customWidth="1"/>
    <col min="2" max="10" width="12.5703125" style="5" bestFit="1" customWidth="1"/>
    <col min="11" max="11" width="12.5703125" style="5" customWidth="1"/>
    <col min="12" max="12" width="17" style="5" customWidth="1"/>
    <col min="13" max="16384" width="9.140625" style="5"/>
  </cols>
  <sheetData>
    <row r="1" spans="1:12" ht="35.1" customHeight="1" x14ac:dyDescent="0.45">
      <c r="A1" s="49" t="s">
        <v>60</v>
      </c>
      <c r="B1" s="49"/>
      <c r="C1" s="49"/>
      <c r="D1" s="49"/>
      <c r="E1" s="49"/>
      <c r="F1" s="49"/>
      <c r="G1" s="49"/>
      <c r="H1" s="49"/>
      <c r="I1" s="49"/>
      <c r="J1" s="49"/>
      <c r="K1" s="49"/>
      <c r="L1" s="49"/>
    </row>
    <row r="2" spans="1:12" ht="22.5" x14ac:dyDescent="0.3">
      <c r="A2" s="10"/>
      <c r="B2" s="50" t="s">
        <v>27</v>
      </c>
      <c r="C2" s="50"/>
      <c r="D2" s="50"/>
      <c r="E2" s="50"/>
      <c r="F2" s="50"/>
      <c r="G2" s="50"/>
      <c r="H2" s="50"/>
      <c r="I2" s="50"/>
      <c r="J2" s="50"/>
      <c r="K2" s="50"/>
      <c r="L2" s="51" t="s">
        <v>14</v>
      </c>
    </row>
    <row r="3" spans="1:12" ht="35.1" customHeight="1" x14ac:dyDescent="0.3">
      <c r="A3" s="10" t="s">
        <v>77</v>
      </c>
      <c r="B3" s="11">
        <v>2013</v>
      </c>
      <c r="C3" s="11">
        <v>2014</v>
      </c>
      <c r="D3" s="11">
        <v>2015</v>
      </c>
      <c r="E3" s="11">
        <v>2016</v>
      </c>
      <c r="F3" s="11">
        <v>2017</v>
      </c>
      <c r="G3" s="11">
        <v>2018</v>
      </c>
      <c r="H3" s="11">
        <v>2019</v>
      </c>
      <c r="I3" s="11">
        <v>2020</v>
      </c>
      <c r="J3" s="11">
        <v>2021</v>
      </c>
      <c r="K3" s="25">
        <v>2022</v>
      </c>
      <c r="L3" s="51"/>
    </row>
    <row r="4" spans="1:12" x14ac:dyDescent="0.25">
      <c r="A4" s="12" t="s">
        <v>16</v>
      </c>
      <c r="B4" s="20">
        <v>89839</v>
      </c>
      <c r="C4" s="20">
        <v>89300</v>
      </c>
      <c r="D4" s="20">
        <v>88519</v>
      </c>
      <c r="E4" s="20">
        <v>88085</v>
      </c>
      <c r="F4" s="20">
        <v>87442</v>
      </c>
      <c r="G4" s="13">
        <v>87487</v>
      </c>
      <c r="H4" s="13">
        <v>87613</v>
      </c>
      <c r="I4" s="13">
        <v>87340</v>
      </c>
      <c r="J4" s="13">
        <v>83521</v>
      </c>
      <c r="K4" s="13">
        <v>83911</v>
      </c>
      <c r="L4" s="14">
        <f>SUM((K4-B4)/B4)</f>
        <v>-6.5984705974020189E-2</v>
      </c>
    </row>
    <row r="5" spans="1:12" x14ac:dyDescent="0.25">
      <c r="A5" s="12" t="s">
        <v>17</v>
      </c>
      <c r="B5" s="20">
        <v>95749</v>
      </c>
      <c r="C5" s="20">
        <v>94977</v>
      </c>
      <c r="D5" s="20">
        <v>94312</v>
      </c>
      <c r="E5" s="20">
        <v>93922</v>
      </c>
      <c r="F5" s="20">
        <v>93476</v>
      </c>
      <c r="G5" s="13">
        <v>93190</v>
      </c>
      <c r="H5" s="13">
        <v>93204</v>
      </c>
      <c r="I5" s="13">
        <v>92996</v>
      </c>
      <c r="J5" s="13">
        <v>88953</v>
      </c>
      <c r="K5" s="13">
        <v>89326</v>
      </c>
      <c r="L5" s="14">
        <f>SUM((K5-B5)/B5)</f>
        <v>-6.7081640539326776E-2</v>
      </c>
    </row>
    <row r="6" spans="1:12" ht="22.5" x14ac:dyDescent="0.3">
      <c r="A6" s="17" t="s">
        <v>101</v>
      </c>
      <c r="B6" s="15">
        <f t="shared" ref="B6" si="0">SUM(B4:B5)</f>
        <v>185588</v>
      </c>
      <c r="C6" s="15">
        <f t="shared" ref="C6:K6" si="1">SUM(C4:C5)</f>
        <v>184277</v>
      </c>
      <c r="D6" s="15">
        <f t="shared" si="1"/>
        <v>182831</v>
      </c>
      <c r="E6" s="15">
        <f t="shared" si="1"/>
        <v>182007</v>
      </c>
      <c r="F6" s="15">
        <f t="shared" si="1"/>
        <v>180918</v>
      </c>
      <c r="G6" s="15">
        <f t="shared" si="1"/>
        <v>180677</v>
      </c>
      <c r="H6" s="15">
        <f t="shared" si="1"/>
        <v>180817</v>
      </c>
      <c r="I6" s="15">
        <f t="shared" si="1"/>
        <v>180336</v>
      </c>
      <c r="J6" s="15">
        <f t="shared" si="1"/>
        <v>172474</v>
      </c>
      <c r="K6" s="15">
        <f t="shared" si="1"/>
        <v>173237</v>
      </c>
      <c r="L6" s="16"/>
    </row>
    <row r="7" spans="1:12" ht="22.5" x14ac:dyDescent="0.3">
      <c r="A7" s="17" t="s">
        <v>26</v>
      </c>
      <c r="B7" s="21">
        <f t="shared" ref="B7" si="2">SUM(B4/B6)</f>
        <v>0.48407763432980583</v>
      </c>
      <c r="C7" s="21">
        <f t="shared" ref="C7:K7" si="3">SUM(C4/C6)</f>
        <v>0.4845965584419108</v>
      </c>
      <c r="D7" s="21">
        <f t="shared" si="3"/>
        <v>0.48415750064266999</v>
      </c>
      <c r="E7" s="21">
        <f t="shared" si="3"/>
        <v>0.48396490244880691</v>
      </c>
      <c r="F7" s="21">
        <f t="shared" si="3"/>
        <v>0.48332393681115199</v>
      </c>
      <c r="G7" s="21">
        <f t="shared" si="3"/>
        <v>0.48421769234600975</v>
      </c>
      <c r="H7" s="21">
        <f t="shared" si="3"/>
        <v>0.48453961740323087</v>
      </c>
      <c r="I7" s="21">
        <f t="shared" si="3"/>
        <v>0.48431816165380182</v>
      </c>
      <c r="J7" s="21">
        <f t="shared" si="3"/>
        <v>0.48425269895752404</v>
      </c>
      <c r="K7" s="21">
        <f t="shared" si="3"/>
        <v>0.48437112164260521</v>
      </c>
      <c r="L7" s="16"/>
    </row>
    <row r="8" spans="1:12" ht="22.5" x14ac:dyDescent="0.3">
      <c r="A8" s="17" t="s">
        <v>25</v>
      </c>
      <c r="B8" s="21">
        <f t="shared" ref="B8" si="4">SUM(B5/B6)</f>
        <v>0.51592236567019423</v>
      </c>
      <c r="C8" s="21">
        <f t="shared" ref="C8:K8" si="5">SUM(C5/C6)</f>
        <v>0.51540344155808915</v>
      </c>
      <c r="D8" s="21">
        <f t="shared" si="5"/>
        <v>0.51584249935732995</v>
      </c>
      <c r="E8" s="21">
        <f t="shared" si="5"/>
        <v>0.51603509755119303</v>
      </c>
      <c r="F8" s="21">
        <f t="shared" si="5"/>
        <v>0.51667606318884796</v>
      </c>
      <c r="G8" s="21">
        <f t="shared" si="5"/>
        <v>0.51578230765399025</v>
      </c>
      <c r="H8" s="21">
        <f t="shared" si="5"/>
        <v>0.51546038259676907</v>
      </c>
      <c r="I8" s="21">
        <f t="shared" si="5"/>
        <v>0.51568183834619818</v>
      </c>
      <c r="J8" s="21">
        <f t="shared" si="5"/>
        <v>0.51574730104247601</v>
      </c>
      <c r="K8" s="21">
        <f t="shared" si="5"/>
        <v>0.51562887835739479</v>
      </c>
      <c r="L8" s="16"/>
    </row>
  </sheetData>
  <mergeCells count="3">
    <mergeCell ref="A1:L1"/>
    <mergeCell ref="L2:L3"/>
    <mergeCell ref="B2:K2"/>
  </mergeCells>
  <pageMargins left="0.7" right="0.7" top="0.75" bottom="0.75" header="0.3" footer="0.3"/>
  <pageSetup scale="71" orientation="landscape" r:id="rId1"/>
  <ignoredErrors>
    <ignoredError sqref="B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D5BB-2F45-4523-ABE6-28672492438E}">
  <sheetPr>
    <pageSetUpPr fitToPage="1"/>
  </sheetPr>
  <dimension ref="A1:L11"/>
  <sheetViews>
    <sheetView workbookViewId="0">
      <selection sqref="A1:L1"/>
    </sheetView>
  </sheetViews>
  <sheetFormatPr defaultRowHeight="15" x14ac:dyDescent="0.25"/>
  <cols>
    <col min="1" max="1" width="25.140625" customWidth="1"/>
    <col min="2" max="10" width="11.5703125" bestFit="1" customWidth="1"/>
    <col min="11" max="11" width="11.5703125" customWidth="1"/>
    <col min="12" max="12" width="17.140625" customWidth="1"/>
  </cols>
  <sheetData>
    <row r="1" spans="1:12" ht="35.1" customHeight="1" x14ac:dyDescent="0.45">
      <c r="A1" s="49" t="s">
        <v>21</v>
      </c>
      <c r="B1" s="49"/>
      <c r="C1" s="49"/>
      <c r="D1" s="49"/>
      <c r="E1" s="49"/>
      <c r="F1" s="49"/>
      <c r="G1" s="49"/>
      <c r="H1" s="49"/>
      <c r="I1" s="49"/>
      <c r="J1" s="49"/>
      <c r="K1" s="49"/>
      <c r="L1" s="49"/>
    </row>
    <row r="2" spans="1:12" ht="22.5" x14ac:dyDescent="0.3">
      <c r="A2" s="10"/>
      <c r="B2" s="50" t="s">
        <v>27</v>
      </c>
      <c r="C2" s="50"/>
      <c r="D2" s="50"/>
      <c r="E2" s="50"/>
      <c r="F2" s="50"/>
      <c r="G2" s="50"/>
      <c r="H2" s="50"/>
      <c r="I2" s="50"/>
      <c r="J2" s="50"/>
      <c r="K2" s="25"/>
      <c r="L2" s="51" t="s">
        <v>14</v>
      </c>
    </row>
    <row r="3" spans="1:12" ht="35.1" customHeight="1" x14ac:dyDescent="0.3">
      <c r="A3" s="10" t="s">
        <v>77</v>
      </c>
      <c r="B3" s="11">
        <v>2013</v>
      </c>
      <c r="C3" s="11">
        <v>2014</v>
      </c>
      <c r="D3" s="11">
        <v>2015</v>
      </c>
      <c r="E3" s="11">
        <v>2016</v>
      </c>
      <c r="F3" s="11">
        <v>2017</v>
      </c>
      <c r="G3" s="11">
        <v>2018</v>
      </c>
      <c r="H3" s="11">
        <v>2019</v>
      </c>
      <c r="I3" s="11">
        <v>2020</v>
      </c>
      <c r="J3" s="11">
        <v>2021</v>
      </c>
      <c r="K3" s="25">
        <v>2022</v>
      </c>
      <c r="L3" s="51"/>
    </row>
    <row r="4" spans="1:12" ht="22.5" customHeight="1" x14ac:dyDescent="0.25">
      <c r="A4" s="12" t="s">
        <v>8</v>
      </c>
      <c r="B4" s="20">
        <v>183068</v>
      </c>
      <c r="C4" s="20">
        <v>181947</v>
      </c>
      <c r="D4" s="20">
        <v>181816</v>
      </c>
      <c r="E4" s="20">
        <v>180885</v>
      </c>
      <c r="F4" s="20">
        <v>179582</v>
      </c>
      <c r="G4" s="13">
        <v>179366</v>
      </c>
      <c r="H4" s="13">
        <v>179412</v>
      </c>
      <c r="I4" s="13">
        <v>178799</v>
      </c>
      <c r="J4" s="13">
        <v>171139</v>
      </c>
      <c r="K4" s="13">
        <v>171780</v>
      </c>
      <c r="L4" s="14">
        <f>SUM((K4-B4)/B4)</f>
        <v>-6.1660148141674129E-2</v>
      </c>
    </row>
    <row r="5" spans="1:12" ht="22.5" customHeight="1" x14ac:dyDescent="0.25">
      <c r="A5" s="12" t="s">
        <v>13</v>
      </c>
      <c r="B5" s="20">
        <v>2520</v>
      </c>
      <c r="C5" s="20">
        <v>2330</v>
      </c>
      <c r="D5" s="20">
        <v>1015</v>
      </c>
      <c r="E5" s="20">
        <v>1122</v>
      </c>
      <c r="F5" s="20">
        <v>1336</v>
      </c>
      <c r="G5" s="13">
        <f>SUM(G6:G9)</f>
        <v>1311</v>
      </c>
      <c r="H5" s="13">
        <f t="shared" ref="H5:J5" si="0">SUM(H6:H9)</f>
        <v>1405</v>
      </c>
      <c r="I5" s="13">
        <f t="shared" si="0"/>
        <v>1537</v>
      </c>
      <c r="J5" s="13">
        <f t="shared" si="0"/>
        <v>1335</v>
      </c>
      <c r="K5" s="13">
        <v>1457</v>
      </c>
      <c r="L5" s="14">
        <f>SUM((K5-B5)/B5)</f>
        <v>-0.42182539682539683</v>
      </c>
    </row>
    <row r="6" spans="1:12" ht="22.5" customHeight="1" x14ac:dyDescent="0.25">
      <c r="A6" s="12" t="s">
        <v>9</v>
      </c>
      <c r="B6" s="7"/>
      <c r="C6" s="7"/>
      <c r="D6" s="7"/>
      <c r="E6" s="7"/>
      <c r="F6" s="7"/>
      <c r="G6" s="13">
        <v>812</v>
      </c>
      <c r="H6" s="13">
        <v>895</v>
      </c>
      <c r="I6" s="13">
        <v>929</v>
      </c>
      <c r="J6" s="13">
        <v>808</v>
      </c>
      <c r="K6" s="13">
        <v>888</v>
      </c>
      <c r="L6" s="14"/>
    </row>
    <row r="7" spans="1:12" ht="22.5" customHeight="1" x14ac:dyDescent="0.25">
      <c r="A7" s="12" t="s">
        <v>10</v>
      </c>
      <c r="B7" s="7"/>
      <c r="C7" s="7"/>
      <c r="D7" s="7"/>
      <c r="E7" s="7"/>
      <c r="F7" s="7"/>
      <c r="G7" s="13">
        <v>167</v>
      </c>
      <c r="H7" s="13">
        <v>146</v>
      </c>
      <c r="I7" s="13">
        <v>177</v>
      </c>
      <c r="J7" s="13">
        <v>206</v>
      </c>
      <c r="K7" s="13">
        <v>337</v>
      </c>
      <c r="L7" s="14"/>
    </row>
    <row r="8" spans="1:12" ht="22.5" customHeight="1" x14ac:dyDescent="0.25">
      <c r="A8" s="12" t="s">
        <v>11</v>
      </c>
      <c r="B8" s="7"/>
      <c r="C8" s="7"/>
      <c r="D8" s="7"/>
      <c r="E8" s="7"/>
      <c r="F8" s="7"/>
      <c r="G8" s="13">
        <v>285</v>
      </c>
      <c r="H8" s="13">
        <v>284</v>
      </c>
      <c r="I8" s="13">
        <v>370</v>
      </c>
      <c r="J8" s="13">
        <v>270</v>
      </c>
      <c r="K8" s="13">
        <v>165</v>
      </c>
      <c r="L8" s="14"/>
    </row>
    <row r="9" spans="1:12" ht="22.5" customHeight="1" x14ac:dyDescent="0.25">
      <c r="A9" s="12" t="s">
        <v>12</v>
      </c>
      <c r="B9" s="7"/>
      <c r="C9" s="7"/>
      <c r="D9" s="7"/>
      <c r="E9" s="7"/>
      <c r="F9" s="7"/>
      <c r="G9" s="13">
        <v>47</v>
      </c>
      <c r="H9" s="13">
        <v>80</v>
      </c>
      <c r="I9" s="13">
        <v>61</v>
      </c>
      <c r="J9" s="13">
        <v>51</v>
      </c>
      <c r="K9" s="13">
        <v>67</v>
      </c>
      <c r="L9" s="14"/>
    </row>
    <row r="10" spans="1:12" ht="22.5" customHeight="1" x14ac:dyDescent="0.3">
      <c r="A10" s="17" t="s">
        <v>101</v>
      </c>
      <c r="B10" s="15">
        <f t="shared" ref="B10:K10" si="1">SUM(B4:B5)</f>
        <v>185588</v>
      </c>
      <c r="C10" s="15">
        <f t="shared" si="1"/>
        <v>184277</v>
      </c>
      <c r="D10" s="15">
        <f t="shared" si="1"/>
        <v>182831</v>
      </c>
      <c r="E10" s="15">
        <f t="shared" si="1"/>
        <v>182007</v>
      </c>
      <c r="F10" s="15">
        <f t="shared" si="1"/>
        <v>180918</v>
      </c>
      <c r="G10" s="15">
        <f t="shared" si="1"/>
        <v>180677</v>
      </c>
      <c r="H10" s="15">
        <f t="shared" si="1"/>
        <v>180817</v>
      </c>
      <c r="I10" s="15">
        <f t="shared" si="1"/>
        <v>180336</v>
      </c>
      <c r="J10" s="15">
        <f t="shared" si="1"/>
        <v>172474</v>
      </c>
      <c r="K10" s="15">
        <f t="shared" si="1"/>
        <v>173237</v>
      </c>
      <c r="L10" s="16"/>
    </row>
    <row r="11" spans="1:12" ht="22.5" customHeight="1" x14ac:dyDescent="0.3">
      <c r="A11" s="17" t="s">
        <v>24</v>
      </c>
      <c r="B11" s="16">
        <f t="shared" ref="B11:K11" si="2">SUM(B5/B10)</f>
        <v>1.3578464124835658E-2</v>
      </c>
      <c r="C11" s="16">
        <f t="shared" si="2"/>
        <v>1.2644008747700473E-2</v>
      </c>
      <c r="D11" s="16">
        <f t="shared" si="2"/>
        <v>5.5515749517313804E-3</v>
      </c>
      <c r="E11" s="16">
        <f t="shared" si="2"/>
        <v>6.164598064909591E-3</v>
      </c>
      <c r="F11" s="16">
        <f t="shared" si="2"/>
        <v>7.3845609613194928E-3</v>
      </c>
      <c r="G11" s="16">
        <f t="shared" si="2"/>
        <v>7.2560425510718018E-3</v>
      </c>
      <c r="H11" s="16">
        <f t="shared" si="2"/>
        <v>7.770287085838168E-3</v>
      </c>
      <c r="I11" s="16">
        <f t="shared" si="2"/>
        <v>8.5229793274775971E-3</v>
      </c>
      <c r="J11" s="16">
        <f t="shared" si="2"/>
        <v>7.7402970882567805E-3</v>
      </c>
      <c r="K11" s="16">
        <f t="shared" si="2"/>
        <v>8.4104434964816979E-3</v>
      </c>
      <c r="L11" s="16"/>
    </row>
  </sheetData>
  <mergeCells count="3">
    <mergeCell ref="A1:L1"/>
    <mergeCell ref="L2:L3"/>
    <mergeCell ref="B2:J2"/>
  </mergeCells>
  <pageMargins left="0.7" right="0.7" top="0.75" bottom="0.75" header="0.3" footer="0.3"/>
  <pageSetup scale="84" orientation="landscape" r:id="rId1"/>
  <ignoredErrors>
    <ignoredError sqref="B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7CC7C-5BED-4980-9EFA-DD2415F9BF95}">
  <sheetPr>
    <pageSetUpPr fitToPage="1"/>
  </sheetPr>
  <dimension ref="A1:L37"/>
  <sheetViews>
    <sheetView workbookViewId="0">
      <selection sqref="A1:L1"/>
    </sheetView>
  </sheetViews>
  <sheetFormatPr defaultRowHeight="15" x14ac:dyDescent="0.25"/>
  <cols>
    <col min="1" max="1" width="31.7109375" style="2" bestFit="1" customWidth="1"/>
    <col min="2" max="10" width="11.5703125" bestFit="1" customWidth="1"/>
    <col min="11" max="11" width="11.5703125" customWidth="1"/>
    <col min="12" max="12" width="12" style="3" customWidth="1"/>
  </cols>
  <sheetData>
    <row r="1" spans="1:12" ht="35.1" customHeight="1" x14ac:dyDescent="0.45">
      <c r="A1" s="49" t="s">
        <v>55</v>
      </c>
      <c r="B1" s="49"/>
      <c r="C1" s="49"/>
      <c r="D1" s="49"/>
      <c r="E1" s="49"/>
      <c r="F1" s="49"/>
      <c r="G1" s="49"/>
      <c r="H1" s="49"/>
      <c r="I1" s="49"/>
      <c r="J1" s="49"/>
      <c r="K1" s="49"/>
      <c r="L1" s="49"/>
    </row>
    <row r="2" spans="1:12" ht="35.1" customHeight="1" x14ac:dyDescent="0.3">
      <c r="A2" s="11"/>
      <c r="B2" s="50"/>
      <c r="C2" s="50"/>
      <c r="D2" s="50"/>
      <c r="E2" s="50"/>
      <c r="F2" s="50"/>
      <c r="G2" s="50"/>
      <c r="H2" s="50"/>
      <c r="I2" s="50"/>
      <c r="J2" s="50"/>
      <c r="K2" s="25"/>
      <c r="L2" s="51" t="s">
        <v>14</v>
      </c>
    </row>
    <row r="3" spans="1:12" ht="35.1" customHeight="1" x14ac:dyDescent="0.3">
      <c r="A3" s="11" t="s">
        <v>54</v>
      </c>
      <c r="B3" s="11">
        <v>2013</v>
      </c>
      <c r="C3" s="11">
        <v>2014</v>
      </c>
      <c r="D3" s="11">
        <v>2015</v>
      </c>
      <c r="E3" s="11">
        <v>2016</v>
      </c>
      <c r="F3" s="11">
        <v>2017</v>
      </c>
      <c r="G3" s="11">
        <v>2018</v>
      </c>
      <c r="H3" s="11">
        <v>2019</v>
      </c>
      <c r="I3" s="11">
        <v>2020</v>
      </c>
      <c r="J3" s="11">
        <v>2021</v>
      </c>
      <c r="K3" s="25">
        <v>2022</v>
      </c>
      <c r="L3" s="51"/>
    </row>
    <row r="4" spans="1:12" x14ac:dyDescent="0.25">
      <c r="A4" s="23">
        <v>3</v>
      </c>
      <c r="B4" s="6">
        <v>126</v>
      </c>
      <c r="C4" s="6">
        <v>157</v>
      </c>
      <c r="D4" s="6">
        <v>141</v>
      </c>
      <c r="E4" s="6">
        <v>163</v>
      </c>
      <c r="F4" s="6">
        <v>155</v>
      </c>
      <c r="G4" s="6">
        <v>196</v>
      </c>
      <c r="H4" s="6">
        <v>218</v>
      </c>
      <c r="I4" s="6">
        <v>230</v>
      </c>
      <c r="J4" s="6">
        <v>145</v>
      </c>
      <c r="K4" s="6">
        <v>177</v>
      </c>
      <c r="L4" s="14">
        <f>SUM((K4-B4)/B4)</f>
        <v>0.40476190476190477</v>
      </c>
    </row>
    <row r="5" spans="1:12" x14ac:dyDescent="0.25">
      <c r="A5" s="23">
        <v>4</v>
      </c>
      <c r="B5" s="6">
        <v>4796</v>
      </c>
      <c r="C5" s="6">
        <v>4922</v>
      </c>
      <c r="D5" s="6">
        <v>4934</v>
      </c>
      <c r="E5" s="6">
        <v>5281</v>
      </c>
      <c r="F5" s="6">
        <v>5262</v>
      </c>
      <c r="G5" s="6">
        <v>5619</v>
      </c>
      <c r="H5" s="6">
        <v>5974</v>
      </c>
      <c r="I5" s="6">
        <v>6085</v>
      </c>
      <c r="J5" s="6">
        <v>4696</v>
      </c>
      <c r="K5" s="6">
        <v>5496</v>
      </c>
      <c r="L5" s="14">
        <f t="shared" ref="L5:L21" si="0">SUM((K5-B5)/B5)</f>
        <v>0.14595496246872394</v>
      </c>
    </row>
    <row r="6" spans="1:12" x14ac:dyDescent="0.25">
      <c r="A6" s="23">
        <v>5</v>
      </c>
      <c r="B6" s="6">
        <v>12658</v>
      </c>
      <c r="C6" s="6">
        <v>12452</v>
      </c>
      <c r="D6" s="6">
        <v>12236</v>
      </c>
      <c r="E6" s="6">
        <v>11829</v>
      </c>
      <c r="F6" s="6">
        <v>11700</v>
      </c>
      <c r="G6" s="6">
        <v>11513</v>
      </c>
      <c r="H6" s="6">
        <v>11970</v>
      </c>
      <c r="I6" s="6">
        <v>12039</v>
      </c>
      <c r="J6" s="6">
        <v>10573</v>
      </c>
      <c r="K6" s="6">
        <v>11281</v>
      </c>
      <c r="L6" s="14">
        <f t="shared" si="0"/>
        <v>-0.10878495812924632</v>
      </c>
    </row>
    <row r="7" spans="1:12" x14ac:dyDescent="0.25">
      <c r="A7" s="23">
        <v>6</v>
      </c>
      <c r="B7" s="6">
        <v>13247</v>
      </c>
      <c r="C7" s="6">
        <v>13208</v>
      </c>
      <c r="D7" s="6">
        <v>13030</v>
      </c>
      <c r="E7" s="6">
        <v>12823</v>
      </c>
      <c r="F7" s="6">
        <v>12421</v>
      </c>
      <c r="G7" s="6">
        <v>12319</v>
      </c>
      <c r="H7" s="6">
        <v>12143</v>
      </c>
      <c r="I7" s="6">
        <v>12588</v>
      </c>
      <c r="J7" s="6">
        <v>11842</v>
      </c>
      <c r="K7" s="6">
        <v>11708</v>
      </c>
      <c r="L7" s="14">
        <f t="shared" si="0"/>
        <v>-0.11617724767871972</v>
      </c>
    </row>
    <row r="8" spans="1:12" x14ac:dyDescent="0.25">
      <c r="A8" s="23">
        <v>7</v>
      </c>
      <c r="B8" s="6">
        <v>13479</v>
      </c>
      <c r="C8" s="6">
        <v>13324</v>
      </c>
      <c r="D8" s="6">
        <v>13305</v>
      </c>
      <c r="E8" s="6">
        <v>13063</v>
      </c>
      <c r="F8" s="6">
        <v>12949</v>
      </c>
      <c r="G8" s="6">
        <v>12626</v>
      </c>
      <c r="H8" s="6">
        <v>12513</v>
      </c>
      <c r="I8" s="6">
        <v>12259</v>
      </c>
      <c r="J8" s="6">
        <v>11955</v>
      </c>
      <c r="K8" s="6">
        <v>12110</v>
      </c>
      <c r="L8" s="14">
        <f t="shared" si="0"/>
        <v>-0.10156539802655984</v>
      </c>
    </row>
    <row r="9" spans="1:12" x14ac:dyDescent="0.25">
      <c r="A9" s="23">
        <v>8</v>
      </c>
      <c r="B9" s="6">
        <v>13331</v>
      </c>
      <c r="C9" s="6">
        <v>13424</v>
      </c>
      <c r="D9" s="6">
        <v>13358</v>
      </c>
      <c r="E9" s="6">
        <v>13384</v>
      </c>
      <c r="F9" s="6">
        <v>13179</v>
      </c>
      <c r="G9" s="6">
        <v>13118</v>
      </c>
      <c r="H9" s="6">
        <v>12747</v>
      </c>
      <c r="I9" s="6">
        <v>12665</v>
      </c>
      <c r="J9" s="6">
        <v>11733</v>
      </c>
      <c r="K9" s="6">
        <v>12111</v>
      </c>
      <c r="L9" s="14">
        <f t="shared" si="0"/>
        <v>-9.1516015302677972E-2</v>
      </c>
    </row>
    <row r="10" spans="1:12" x14ac:dyDescent="0.25">
      <c r="A10" s="23">
        <v>9</v>
      </c>
      <c r="B10" s="6">
        <v>13342</v>
      </c>
      <c r="C10" s="6">
        <v>13365</v>
      </c>
      <c r="D10" s="6">
        <v>13464</v>
      </c>
      <c r="E10" s="6">
        <v>13364</v>
      </c>
      <c r="F10" s="6">
        <v>13478</v>
      </c>
      <c r="G10" s="6">
        <v>13329</v>
      </c>
      <c r="H10" s="6">
        <v>13253</v>
      </c>
      <c r="I10" s="6">
        <v>12847</v>
      </c>
      <c r="J10" s="6">
        <v>12149</v>
      </c>
      <c r="K10" s="6">
        <v>11893</v>
      </c>
      <c r="L10" s="14">
        <f t="shared" si="0"/>
        <v>-0.10860440713536201</v>
      </c>
    </row>
    <row r="11" spans="1:12" x14ac:dyDescent="0.25">
      <c r="A11" s="23">
        <v>10</v>
      </c>
      <c r="B11" s="6">
        <v>13268</v>
      </c>
      <c r="C11" s="6">
        <v>13376</v>
      </c>
      <c r="D11" s="6">
        <v>13402</v>
      </c>
      <c r="E11" s="6">
        <v>13517</v>
      </c>
      <c r="F11" s="6">
        <v>13488</v>
      </c>
      <c r="G11" s="6">
        <v>13663</v>
      </c>
      <c r="H11" s="6">
        <v>13472</v>
      </c>
      <c r="I11" s="6">
        <v>13379</v>
      </c>
      <c r="J11" s="6">
        <v>12507</v>
      </c>
      <c r="K11" s="6">
        <v>12265</v>
      </c>
      <c r="L11" s="14">
        <f t="shared" si="0"/>
        <v>-7.5595417545975277E-2</v>
      </c>
    </row>
    <row r="12" spans="1:12" x14ac:dyDescent="0.25">
      <c r="A12" s="23">
        <v>11</v>
      </c>
      <c r="B12" s="6">
        <v>13703</v>
      </c>
      <c r="C12" s="6">
        <v>13306</v>
      </c>
      <c r="D12" s="6">
        <v>13340</v>
      </c>
      <c r="E12" s="6">
        <v>13409</v>
      </c>
      <c r="F12" s="6">
        <v>13663</v>
      </c>
      <c r="G12" s="6">
        <v>13510</v>
      </c>
      <c r="H12" s="6">
        <v>13734</v>
      </c>
      <c r="I12" s="6">
        <v>13540</v>
      </c>
      <c r="J12" s="6">
        <v>13020</v>
      </c>
      <c r="K12" s="6">
        <v>12592</v>
      </c>
      <c r="L12" s="14">
        <f t="shared" si="0"/>
        <v>-8.107713639349047E-2</v>
      </c>
    </row>
    <row r="13" spans="1:12" x14ac:dyDescent="0.25">
      <c r="A13" s="23">
        <v>12</v>
      </c>
      <c r="B13" s="6">
        <v>13888</v>
      </c>
      <c r="C13" s="6">
        <v>13764</v>
      </c>
      <c r="D13" s="6">
        <v>13340</v>
      </c>
      <c r="E13" s="6">
        <v>13399</v>
      </c>
      <c r="F13" s="6">
        <v>13545</v>
      </c>
      <c r="G13" s="6">
        <v>13822</v>
      </c>
      <c r="H13" s="6">
        <v>13692</v>
      </c>
      <c r="I13" s="6">
        <v>13865</v>
      </c>
      <c r="J13" s="6">
        <v>13291</v>
      </c>
      <c r="K13" s="6">
        <v>13162</v>
      </c>
      <c r="L13" s="14">
        <f t="shared" si="0"/>
        <v>-5.2275345622119815E-2</v>
      </c>
    </row>
    <row r="14" spans="1:12" x14ac:dyDescent="0.25">
      <c r="A14" s="23">
        <v>13</v>
      </c>
      <c r="B14" s="6">
        <v>13927</v>
      </c>
      <c r="C14" s="6">
        <v>13905</v>
      </c>
      <c r="D14" s="6">
        <v>13802</v>
      </c>
      <c r="E14" s="6">
        <v>13429</v>
      </c>
      <c r="F14" s="6">
        <v>13516</v>
      </c>
      <c r="G14" s="6">
        <v>13699</v>
      </c>
      <c r="H14" s="6">
        <v>13904</v>
      </c>
      <c r="I14" s="6">
        <v>13753</v>
      </c>
      <c r="J14" s="6">
        <v>13667</v>
      </c>
      <c r="K14" s="6">
        <v>13408</v>
      </c>
      <c r="L14" s="14">
        <f t="shared" si="0"/>
        <v>-3.7265742801751996E-2</v>
      </c>
    </row>
    <row r="15" spans="1:12" x14ac:dyDescent="0.25">
      <c r="A15" s="23">
        <v>14</v>
      </c>
      <c r="B15" s="6">
        <v>14292</v>
      </c>
      <c r="C15" s="6">
        <v>13973</v>
      </c>
      <c r="D15" s="6">
        <v>13910</v>
      </c>
      <c r="E15" s="6">
        <v>13928</v>
      </c>
      <c r="F15" s="6">
        <v>13497</v>
      </c>
      <c r="G15" s="6">
        <v>13700</v>
      </c>
      <c r="H15" s="6">
        <v>13784</v>
      </c>
      <c r="I15" s="6">
        <v>14037</v>
      </c>
      <c r="J15" s="6">
        <v>13732</v>
      </c>
      <c r="K15" s="6">
        <v>13845</v>
      </c>
      <c r="L15" s="14">
        <f t="shared" si="0"/>
        <v>-3.1276238455079763E-2</v>
      </c>
    </row>
    <row r="16" spans="1:12" x14ac:dyDescent="0.25">
      <c r="A16" s="23">
        <v>15</v>
      </c>
      <c r="B16" s="6">
        <v>14232</v>
      </c>
      <c r="C16" s="6">
        <v>14408</v>
      </c>
      <c r="D16" s="6">
        <v>14005</v>
      </c>
      <c r="E16" s="6">
        <v>14003</v>
      </c>
      <c r="F16" s="6">
        <v>14050</v>
      </c>
      <c r="G16" s="6">
        <v>13574</v>
      </c>
      <c r="H16" s="6">
        <v>13816</v>
      </c>
      <c r="I16" s="6">
        <v>13878</v>
      </c>
      <c r="J16" s="6">
        <v>13950</v>
      </c>
      <c r="K16" s="6">
        <v>13698</v>
      </c>
      <c r="L16" s="14">
        <f t="shared" si="0"/>
        <v>-3.7521079258010119E-2</v>
      </c>
    </row>
    <row r="17" spans="1:12" x14ac:dyDescent="0.25">
      <c r="A17" s="23">
        <v>16</v>
      </c>
      <c r="B17" s="6">
        <v>14309</v>
      </c>
      <c r="C17" s="6">
        <v>14149</v>
      </c>
      <c r="D17" s="6">
        <v>14277</v>
      </c>
      <c r="E17" s="6">
        <v>13980</v>
      </c>
      <c r="F17" s="6">
        <v>13905</v>
      </c>
      <c r="G17" s="6">
        <v>14071</v>
      </c>
      <c r="H17" s="6">
        <v>13588</v>
      </c>
      <c r="I17" s="6">
        <v>13746</v>
      </c>
      <c r="J17" s="6">
        <v>13697</v>
      </c>
      <c r="K17" s="6">
        <v>13914</v>
      </c>
      <c r="L17" s="14">
        <f t="shared" si="0"/>
        <v>-2.7605003843734714E-2</v>
      </c>
    </row>
    <row r="18" spans="1:12" x14ac:dyDescent="0.25">
      <c r="A18" s="23">
        <v>17</v>
      </c>
      <c r="B18" s="6">
        <v>13732</v>
      </c>
      <c r="C18" s="6">
        <v>13469</v>
      </c>
      <c r="D18" s="6">
        <v>13317</v>
      </c>
      <c r="E18" s="6">
        <v>13481</v>
      </c>
      <c r="F18" s="6">
        <v>13179</v>
      </c>
      <c r="G18" s="6">
        <v>13159</v>
      </c>
      <c r="H18" s="6">
        <v>13320</v>
      </c>
      <c r="I18" s="6">
        <v>12775</v>
      </c>
      <c r="J18" s="6">
        <v>12973</v>
      </c>
      <c r="K18" s="6">
        <v>12921</v>
      </c>
      <c r="L18" s="14">
        <f t="shared" si="0"/>
        <v>-5.9059131954558697E-2</v>
      </c>
    </row>
    <row r="19" spans="1:12" x14ac:dyDescent="0.25">
      <c r="A19" s="23">
        <v>18</v>
      </c>
      <c r="B19" s="6">
        <v>2841</v>
      </c>
      <c r="C19" s="6">
        <v>2691</v>
      </c>
      <c r="D19" s="6">
        <v>2625</v>
      </c>
      <c r="E19" s="6">
        <v>2569</v>
      </c>
      <c r="F19" s="6">
        <v>2547</v>
      </c>
      <c r="G19" s="6">
        <v>2384</v>
      </c>
      <c r="H19" s="6">
        <v>2323</v>
      </c>
      <c r="I19" s="6">
        <v>2303</v>
      </c>
      <c r="J19" s="6">
        <v>2177</v>
      </c>
      <c r="K19" s="6">
        <v>2206</v>
      </c>
      <c r="L19" s="14">
        <f t="shared" si="0"/>
        <v>-0.22351284758887716</v>
      </c>
    </row>
    <row r="20" spans="1:12" x14ac:dyDescent="0.25">
      <c r="A20" s="23">
        <v>19</v>
      </c>
      <c r="B20" s="6">
        <v>338</v>
      </c>
      <c r="C20" s="6">
        <v>327</v>
      </c>
      <c r="D20" s="6">
        <v>294</v>
      </c>
      <c r="E20" s="6">
        <v>342</v>
      </c>
      <c r="F20" s="6">
        <v>335</v>
      </c>
      <c r="G20" s="6">
        <v>350</v>
      </c>
      <c r="H20" s="6">
        <v>328</v>
      </c>
      <c r="I20" s="6">
        <v>303</v>
      </c>
      <c r="J20" s="6">
        <v>334</v>
      </c>
      <c r="K20" s="6">
        <v>314</v>
      </c>
      <c r="L20" s="14">
        <f t="shared" si="0"/>
        <v>-7.1005917159763315E-2</v>
      </c>
    </row>
    <row r="21" spans="1:12" x14ac:dyDescent="0.25">
      <c r="A21" s="23">
        <v>20</v>
      </c>
      <c r="B21" s="6">
        <v>51</v>
      </c>
      <c r="C21" s="6">
        <v>45</v>
      </c>
      <c r="D21" s="6">
        <v>40</v>
      </c>
      <c r="E21" s="6">
        <v>38</v>
      </c>
      <c r="F21" s="6">
        <v>45</v>
      </c>
      <c r="G21" s="6">
        <v>25</v>
      </c>
      <c r="H21" s="6">
        <v>38</v>
      </c>
      <c r="I21" s="6">
        <v>44</v>
      </c>
      <c r="J21" s="6">
        <v>31</v>
      </c>
      <c r="K21" s="6">
        <v>126</v>
      </c>
      <c r="L21" s="14">
        <f t="shared" si="0"/>
        <v>1.4705882352941178</v>
      </c>
    </row>
    <row r="22" spans="1:12" x14ac:dyDescent="0.25">
      <c r="A22" s="23">
        <v>21</v>
      </c>
      <c r="B22" s="6"/>
      <c r="C22" s="6"/>
      <c r="D22" s="6">
        <v>1</v>
      </c>
      <c r="E22" s="6"/>
      <c r="F22" s="6"/>
      <c r="G22" s="6"/>
      <c r="H22" s="6"/>
      <c r="I22" s="6"/>
      <c r="J22" s="6">
        <v>2</v>
      </c>
      <c r="K22" s="6">
        <v>9</v>
      </c>
      <c r="L22" s="14" t="s">
        <v>44</v>
      </c>
    </row>
    <row r="23" spans="1:12" x14ac:dyDescent="0.25">
      <c r="A23" s="23" t="s">
        <v>56</v>
      </c>
      <c r="B23" s="6">
        <v>28</v>
      </c>
      <c r="C23" s="6">
        <v>12</v>
      </c>
      <c r="D23" s="6">
        <v>10</v>
      </c>
      <c r="E23" s="6">
        <v>5</v>
      </c>
      <c r="F23" s="6">
        <v>4</v>
      </c>
      <c r="G23" s="6"/>
      <c r="H23" s="6"/>
      <c r="I23" s="6"/>
      <c r="J23" s="6"/>
      <c r="K23" s="6">
        <v>1</v>
      </c>
      <c r="L23" s="14" t="s">
        <v>44</v>
      </c>
    </row>
    <row r="24" spans="1:12" ht="22.5" x14ac:dyDescent="0.3">
      <c r="A24" s="24" t="s">
        <v>7</v>
      </c>
      <c r="B24" s="15">
        <f>SUM(B4:B23)</f>
        <v>185588</v>
      </c>
      <c r="C24" s="15">
        <f t="shared" ref="C24:K24" si="1">SUM(C4:C23)</f>
        <v>184277</v>
      </c>
      <c r="D24" s="15">
        <f t="shared" si="1"/>
        <v>182831</v>
      </c>
      <c r="E24" s="15">
        <f t="shared" si="1"/>
        <v>182007</v>
      </c>
      <c r="F24" s="15">
        <f t="shared" si="1"/>
        <v>180918</v>
      </c>
      <c r="G24" s="15">
        <f t="shared" si="1"/>
        <v>180677</v>
      </c>
      <c r="H24" s="15">
        <f t="shared" si="1"/>
        <v>180817</v>
      </c>
      <c r="I24" s="15">
        <f t="shared" si="1"/>
        <v>180336</v>
      </c>
      <c r="J24" s="15">
        <f t="shared" si="1"/>
        <v>172474</v>
      </c>
      <c r="K24" s="15">
        <f t="shared" si="1"/>
        <v>173237</v>
      </c>
      <c r="L24" s="16"/>
    </row>
    <row r="28" spans="1:12" ht="15.75" customHeight="1" x14ac:dyDescent="0.25"/>
    <row r="37" spans="8:8" x14ac:dyDescent="0.25">
      <c r="H37" s="4"/>
    </row>
  </sheetData>
  <mergeCells count="3">
    <mergeCell ref="B2:J2"/>
    <mergeCell ref="L2:L3"/>
    <mergeCell ref="A1:L1"/>
  </mergeCells>
  <pageMargins left="0.7" right="0.7" top="0.75" bottom="0.75" header="0.3" footer="0.3"/>
  <pageSetup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9823C-E4D1-46B3-8E1C-11A8378EEF46}">
  <sheetPr>
    <pageSetUpPr fitToPage="1"/>
  </sheetPr>
  <dimension ref="A1:L13"/>
  <sheetViews>
    <sheetView workbookViewId="0">
      <selection sqref="A1:L1"/>
    </sheetView>
  </sheetViews>
  <sheetFormatPr defaultColWidth="9.140625" defaultRowHeight="15" x14ac:dyDescent="0.25"/>
  <cols>
    <col min="1" max="1" width="27.28515625" style="5" bestFit="1" customWidth="1"/>
    <col min="2" max="7" width="11.5703125" style="5" bestFit="1" customWidth="1"/>
    <col min="8" max="10" width="11.5703125" style="6" bestFit="1" customWidth="1"/>
    <col min="11" max="11" width="11.5703125" style="6" customWidth="1"/>
    <col min="12" max="12" width="16" customWidth="1"/>
    <col min="13" max="16384" width="9.140625" style="5"/>
  </cols>
  <sheetData>
    <row r="1" spans="1:12" ht="35.1" customHeight="1" x14ac:dyDescent="0.45">
      <c r="A1" s="49" t="s">
        <v>51</v>
      </c>
      <c r="B1" s="49"/>
      <c r="C1" s="49"/>
      <c r="D1" s="49"/>
      <c r="E1" s="49"/>
      <c r="F1" s="49"/>
      <c r="G1" s="49"/>
      <c r="H1" s="49"/>
      <c r="I1" s="49"/>
      <c r="J1" s="49"/>
      <c r="K1" s="49"/>
      <c r="L1" s="49"/>
    </row>
    <row r="2" spans="1:12" ht="22.5" x14ac:dyDescent="0.3">
      <c r="A2" s="10"/>
      <c r="B2" s="50" t="s">
        <v>27</v>
      </c>
      <c r="C2" s="50"/>
      <c r="D2" s="50"/>
      <c r="E2" s="50"/>
      <c r="F2" s="50"/>
      <c r="G2" s="50"/>
      <c r="H2" s="50"/>
      <c r="I2" s="50"/>
      <c r="J2" s="50"/>
      <c r="K2" s="50"/>
      <c r="L2" s="51" t="s">
        <v>61</v>
      </c>
    </row>
    <row r="3" spans="1:12" ht="35.1" customHeight="1" x14ac:dyDescent="0.3">
      <c r="A3" s="10" t="s">
        <v>77</v>
      </c>
      <c r="B3" s="11">
        <v>2013</v>
      </c>
      <c r="C3" s="11">
        <v>2014</v>
      </c>
      <c r="D3" s="11">
        <v>2015</v>
      </c>
      <c r="E3" s="11">
        <v>2016</v>
      </c>
      <c r="F3" s="11">
        <v>2017</v>
      </c>
      <c r="G3" s="11">
        <v>2018</v>
      </c>
      <c r="H3" s="11">
        <v>2019</v>
      </c>
      <c r="I3" s="11">
        <v>2020</v>
      </c>
      <c r="J3" s="11">
        <v>2021</v>
      </c>
      <c r="K3" s="25">
        <v>2022</v>
      </c>
      <c r="L3" s="51"/>
    </row>
    <row r="4" spans="1:12" x14ac:dyDescent="0.25">
      <c r="A4" s="12" t="s">
        <v>48</v>
      </c>
      <c r="B4" s="7"/>
      <c r="C4" s="7"/>
      <c r="D4" s="7"/>
      <c r="E4" s="7"/>
      <c r="F4" s="7"/>
      <c r="G4" s="20">
        <v>683</v>
      </c>
      <c r="H4" s="20">
        <v>984</v>
      </c>
      <c r="I4" s="20">
        <v>1090</v>
      </c>
      <c r="J4" s="20">
        <v>1123</v>
      </c>
      <c r="K4" s="20">
        <v>1162</v>
      </c>
      <c r="L4" s="14">
        <f>SUM((K4-G4)/G4)</f>
        <v>0.70131771595900438</v>
      </c>
    </row>
    <row r="5" spans="1:12" x14ac:dyDescent="0.25">
      <c r="A5" s="12" t="s">
        <v>49</v>
      </c>
      <c r="B5" s="7"/>
      <c r="C5" s="7"/>
      <c r="D5" s="7"/>
      <c r="E5" s="7"/>
      <c r="F5" s="7"/>
      <c r="G5" s="7"/>
      <c r="H5" s="7"/>
      <c r="I5" s="20">
        <v>86</v>
      </c>
      <c r="J5" s="20">
        <v>138</v>
      </c>
      <c r="K5" s="20">
        <v>201</v>
      </c>
      <c r="L5" s="14" t="s">
        <v>44</v>
      </c>
    </row>
    <row r="6" spans="1:12" x14ac:dyDescent="0.25">
      <c r="A6" s="12" t="s">
        <v>53</v>
      </c>
      <c r="B6" s="7"/>
      <c r="C6" s="7"/>
      <c r="D6" s="7"/>
      <c r="E6" s="7"/>
      <c r="F6" s="7"/>
      <c r="G6" s="20">
        <v>243</v>
      </c>
      <c r="H6" s="20">
        <v>633</v>
      </c>
      <c r="I6" s="20">
        <v>752</v>
      </c>
      <c r="J6" s="20">
        <v>793</v>
      </c>
      <c r="K6" s="20">
        <v>836</v>
      </c>
      <c r="L6" s="14">
        <f>SUM((K6-G6)/G6)</f>
        <v>2.4403292181069958</v>
      </c>
    </row>
    <row r="7" spans="1:12" x14ac:dyDescent="0.25">
      <c r="A7" s="12" t="s">
        <v>50</v>
      </c>
      <c r="B7" s="7"/>
      <c r="C7" s="7"/>
      <c r="D7" s="7"/>
      <c r="E7" s="7"/>
      <c r="F7" s="7"/>
      <c r="G7" s="22">
        <v>26384</v>
      </c>
      <c r="H7" s="22">
        <v>57282</v>
      </c>
      <c r="I7" s="22">
        <v>64082</v>
      </c>
      <c r="J7" s="22">
        <v>65588</v>
      </c>
      <c r="K7" s="22">
        <v>72668</v>
      </c>
      <c r="L7" s="14">
        <f t="shared" ref="L7:L8" si="0">SUM((K7-G7)/G7)</f>
        <v>1.7542449969678593</v>
      </c>
    </row>
    <row r="8" spans="1:12" x14ac:dyDescent="0.25">
      <c r="A8" s="12" t="s">
        <v>18</v>
      </c>
      <c r="B8" s="7"/>
      <c r="C8" s="7"/>
      <c r="D8" s="7"/>
      <c r="E8" s="7"/>
      <c r="F8" s="7"/>
      <c r="G8" s="22">
        <v>153367</v>
      </c>
      <c r="H8" s="22">
        <v>121918</v>
      </c>
      <c r="I8" s="22">
        <v>114326</v>
      </c>
      <c r="J8" s="22">
        <v>104832</v>
      </c>
      <c r="K8" s="22">
        <v>98370</v>
      </c>
      <c r="L8" s="14">
        <f t="shared" si="0"/>
        <v>-0.35859735145109445</v>
      </c>
    </row>
    <row r="9" spans="1:12" ht="22.5" x14ac:dyDescent="0.3">
      <c r="A9" s="17" t="s">
        <v>101</v>
      </c>
      <c r="B9" s="15">
        <v>185588</v>
      </c>
      <c r="C9" s="15">
        <v>184277</v>
      </c>
      <c r="D9" s="15">
        <v>182831</v>
      </c>
      <c r="E9" s="15">
        <v>182007</v>
      </c>
      <c r="F9" s="15">
        <v>180918</v>
      </c>
      <c r="G9" s="15">
        <f>SUM(G4:G8)</f>
        <v>180677</v>
      </c>
      <c r="H9" s="15">
        <f t="shared" ref="H9:K9" si="1">SUM(H4:H8)</f>
        <v>180817</v>
      </c>
      <c r="I9" s="15">
        <f t="shared" si="1"/>
        <v>180336</v>
      </c>
      <c r="J9" s="15">
        <f t="shared" si="1"/>
        <v>172474</v>
      </c>
      <c r="K9" s="15">
        <f t="shared" si="1"/>
        <v>173237</v>
      </c>
      <c r="L9" s="14"/>
    </row>
    <row r="10" spans="1:12" ht="22.5" x14ac:dyDescent="0.3">
      <c r="A10" s="17" t="s">
        <v>24</v>
      </c>
      <c r="B10" s="15"/>
      <c r="C10" s="15"/>
      <c r="D10" s="15"/>
      <c r="E10" s="15"/>
      <c r="F10" s="15"/>
      <c r="G10" s="16">
        <f>SUM(G4:G6)/G9</f>
        <v>5.1251681176906856E-3</v>
      </c>
      <c r="H10" s="16">
        <f t="shared" ref="H10:K10" si="2">SUM(H4:H6)/H9</f>
        <v>8.9427432155162398E-3</v>
      </c>
      <c r="I10" s="16">
        <f t="shared" si="2"/>
        <v>1.0691154289770207E-2</v>
      </c>
      <c r="J10" s="16">
        <f t="shared" si="2"/>
        <v>1.1909041362756126E-2</v>
      </c>
      <c r="K10" s="16">
        <f t="shared" si="2"/>
        <v>1.2693593170050277E-2</v>
      </c>
      <c r="L10" s="16"/>
    </row>
    <row r="13" spans="1:12" x14ac:dyDescent="0.25">
      <c r="H13" s="5"/>
      <c r="I13" s="5"/>
      <c r="J13" s="5"/>
      <c r="K13" s="5"/>
    </row>
  </sheetData>
  <mergeCells count="3">
    <mergeCell ref="L2:L3"/>
    <mergeCell ref="A1:L1"/>
    <mergeCell ref="B2:K2"/>
  </mergeCells>
  <pageMargins left="0.7" right="0.7" top="0.75" bottom="0.75" header="0.3" footer="0.3"/>
  <pageSetup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Metadata</vt:lpstr>
      <vt:lpstr>Econ Dis</vt:lpstr>
      <vt:lpstr>Migrant</vt:lpstr>
      <vt:lpstr>EL Students</vt:lpstr>
      <vt:lpstr>Foster Care</vt:lpstr>
      <vt:lpstr>Legal Sex</vt:lpstr>
      <vt:lpstr>Homelessness</vt:lpstr>
      <vt:lpstr>Age Oct 1</vt:lpstr>
      <vt:lpstr>Military Affiliation</vt:lpstr>
      <vt:lpstr>RaceEthnicity</vt:lpstr>
      <vt:lpstr>Metadata!Print_Titles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Piatt, Margaret L</dc:creator>
  <cp:lastModifiedBy>Burns, Trevor R</cp:lastModifiedBy>
  <cp:lastPrinted>2022-01-24T21:36:03Z</cp:lastPrinted>
  <dcterms:created xsi:type="dcterms:W3CDTF">2020-01-08T18:27:16Z</dcterms:created>
  <dcterms:modified xsi:type="dcterms:W3CDTF">2022-02-24T18:41:15Z</dcterms:modified>
</cp:coreProperties>
</file>