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obster Zone\Data Tables and Charts\Lobster Zone License &amp; Trap Tag Annual Summaries\"/>
    </mc:Choice>
  </mc:AlternateContent>
  <bookViews>
    <workbookView xWindow="-6810" yWindow="960" windowWidth="15570" windowHeight="4980"/>
  </bookViews>
  <sheets>
    <sheet name="1997-2007 Licenses &amp; Tags" sheetId="1" r:id="rId1"/>
    <sheet name="2008-Current Licenses &amp; Tags" sheetId="3" r:id="rId2"/>
  </sheets>
  <definedNames>
    <definedName name="_xlnm.Print_Area" localSheetId="0">'1997-2007 Licenses &amp; Tags'!$A$1:$X$155</definedName>
    <definedName name="Z_3F07BAAE_9EEF_4239_BA01_D6E7F7CAA9FA_.wvu.PrintArea" localSheetId="0" hidden="1">'1997-2007 Licenses &amp; Tags'!$A$1:$X$156</definedName>
  </definedNames>
  <calcPr calcId="171027"/>
  <customWorkbookViews>
    <customWorkbookView name="licenses" guid="{3F07BAAE-9EEF-4239-BA01-D6E7F7CAA9FA}" maximized="1" windowWidth="1276" windowHeight="370" activeSheetId="1"/>
  </customWorkbookViews>
</workbook>
</file>

<file path=xl/calcChain.xml><?xml version="1.0" encoding="utf-8"?>
<calcChain xmlns="http://schemas.openxmlformats.org/spreadsheetml/2006/main">
  <c r="X23" i="3" l="1"/>
  <c r="X16" i="3"/>
  <c r="X143" i="3"/>
  <c r="L137" i="3"/>
  <c r="L143" i="3" s="1"/>
  <c r="X137" i="3"/>
  <c r="X120" i="3"/>
  <c r="X126" i="3" s="1"/>
  <c r="X12" i="3"/>
  <c r="X11" i="3"/>
  <c r="X10" i="3"/>
  <c r="X9" i="3"/>
  <c r="X8" i="3"/>
  <c r="X7" i="3"/>
  <c r="X6" i="3"/>
  <c r="X103" i="3"/>
  <c r="X109" i="3" s="1"/>
  <c r="X86" i="3"/>
  <c r="X92" i="3" s="1"/>
  <c r="X69" i="3"/>
  <c r="X75" i="3" s="1"/>
  <c r="X52" i="3"/>
  <c r="X58" i="3" s="1"/>
  <c r="X34" i="3"/>
  <c r="X40" i="3" s="1"/>
  <c r="L120" i="3"/>
  <c r="L126" i="3"/>
  <c r="L103" i="3"/>
  <c r="L109" i="3" s="1"/>
  <c r="L86" i="3"/>
  <c r="L92" i="3"/>
  <c r="K69" i="3"/>
  <c r="K75" i="3" s="1"/>
  <c r="L69" i="3"/>
  <c r="L75" i="3" s="1"/>
  <c r="L23" i="3"/>
  <c r="L19" i="3"/>
  <c r="L18" i="3"/>
  <c r="L17" i="3"/>
  <c r="L16" i="3"/>
  <c r="L12" i="3"/>
  <c r="L11" i="3"/>
  <c r="L10" i="3"/>
  <c r="L9" i="3"/>
  <c r="L8" i="3"/>
  <c r="L7" i="3"/>
  <c r="L6" i="3"/>
  <c r="L52" i="3"/>
  <c r="L58" i="3"/>
  <c r="L34" i="3"/>
  <c r="L40" i="3" s="1"/>
  <c r="W137" i="3"/>
  <c r="W143" i="3"/>
  <c r="W120" i="3"/>
  <c r="W126" i="3" s="1"/>
  <c r="W103" i="3"/>
  <c r="W109" i="3"/>
  <c r="W86" i="3"/>
  <c r="W92" i="3" s="1"/>
  <c r="W69" i="3"/>
  <c r="W75" i="3"/>
  <c r="W52" i="3"/>
  <c r="W58" i="3" s="1"/>
  <c r="W34" i="3"/>
  <c r="W40" i="3"/>
  <c r="W23" i="3"/>
  <c r="W16" i="3"/>
  <c r="W12" i="3"/>
  <c r="W11" i="3"/>
  <c r="W10" i="3"/>
  <c r="W9" i="3"/>
  <c r="W8" i="3"/>
  <c r="W7" i="3"/>
  <c r="W6" i="3"/>
  <c r="K137" i="3"/>
  <c r="K143" i="3" s="1"/>
  <c r="K120" i="3"/>
  <c r="K126" i="3" s="1"/>
  <c r="K103" i="3"/>
  <c r="K109" i="3"/>
  <c r="K86" i="3"/>
  <c r="K92" i="3" s="1"/>
  <c r="K52" i="3"/>
  <c r="K58" i="3"/>
  <c r="K34" i="3"/>
  <c r="K40" i="3" s="1"/>
  <c r="K23" i="3"/>
  <c r="K19" i="3"/>
  <c r="K18" i="3"/>
  <c r="K17" i="3"/>
  <c r="K16" i="3"/>
  <c r="K12" i="3"/>
  <c r="K11" i="3"/>
  <c r="K10" i="3"/>
  <c r="K9" i="3"/>
  <c r="K8" i="3"/>
  <c r="K7" i="3"/>
  <c r="K6" i="3"/>
  <c r="V137" i="3"/>
  <c r="V143" i="3"/>
  <c r="U137" i="3"/>
  <c r="U143" i="3" s="1"/>
  <c r="T137" i="3"/>
  <c r="T143" i="3" s="1"/>
  <c r="S137" i="3"/>
  <c r="S143" i="3" s="1"/>
  <c r="R137" i="3"/>
  <c r="R143" i="3"/>
  <c r="Q137" i="3"/>
  <c r="Q143" i="3" s="1"/>
  <c r="P137" i="3"/>
  <c r="P143" i="3"/>
  <c r="O137" i="3"/>
  <c r="O143" i="3" s="1"/>
  <c r="N137" i="3"/>
  <c r="N143" i="3"/>
  <c r="V120" i="3"/>
  <c r="V126" i="3" s="1"/>
  <c r="U120" i="3"/>
  <c r="U126" i="3" s="1"/>
  <c r="T120" i="3"/>
  <c r="T126" i="3" s="1"/>
  <c r="S120" i="3"/>
  <c r="S126" i="3"/>
  <c r="R120" i="3"/>
  <c r="R126" i="3" s="1"/>
  <c r="Q120" i="3"/>
  <c r="Q126" i="3"/>
  <c r="P120" i="3"/>
  <c r="P126" i="3" s="1"/>
  <c r="O120" i="3"/>
  <c r="O126" i="3"/>
  <c r="N120" i="3"/>
  <c r="N126" i="3" s="1"/>
  <c r="V103" i="3"/>
  <c r="V109" i="3" s="1"/>
  <c r="U103" i="3"/>
  <c r="U109" i="3" s="1"/>
  <c r="T103" i="3"/>
  <c r="T109" i="3"/>
  <c r="S103" i="3"/>
  <c r="S109" i="3" s="1"/>
  <c r="R103" i="3"/>
  <c r="R109" i="3"/>
  <c r="Q103" i="3"/>
  <c r="Q109" i="3" s="1"/>
  <c r="P103" i="3"/>
  <c r="P109" i="3"/>
  <c r="O103" i="3"/>
  <c r="O109" i="3" s="1"/>
  <c r="N103" i="3"/>
  <c r="N109" i="3" s="1"/>
  <c r="V86" i="3"/>
  <c r="V92" i="3" s="1"/>
  <c r="U86" i="3"/>
  <c r="U92" i="3"/>
  <c r="T86" i="3"/>
  <c r="T92" i="3" s="1"/>
  <c r="S86" i="3"/>
  <c r="S92" i="3"/>
  <c r="R86" i="3"/>
  <c r="R92" i="3" s="1"/>
  <c r="Q86" i="3"/>
  <c r="Q92" i="3"/>
  <c r="O81" i="3"/>
  <c r="O8" i="3" s="1"/>
  <c r="N81" i="3"/>
  <c r="N8" i="3"/>
  <c r="P80" i="3"/>
  <c r="N80" i="3"/>
  <c r="N7" i="3" s="1"/>
  <c r="V69" i="3"/>
  <c r="V75" i="3" s="1"/>
  <c r="U69" i="3"/>
  <c r="U75" i="3"/>
  <c r="T69" i="3"/>
  <c r="T75" i="3" s="1"/>
  <c r="S69" i="3"/>
  <c r="S75" i="3"/>
  <c r="R69" i="3"/>
  <c r="R75" i="3" s="1"/>
  <c r="Q69" i="3"/>
  <c r="Q75" i="3"/>
  <c r="P69" i="3"/>
  <c r="P75" i="3" s="1"/>
  <c r="O69" i="3"/>
  <c r="O75" i="3" s="1"/>
  <c r="N69" i="3"/>
  <c r="N75" i="3" s="1"/>
  <c r="V52" i="3"/>
  <c r="V58" i="3"/>
  <c r="U52" i="3"/>
  <c r="U58" i="3" s="1"/>
  <c r="T52" i="3"/>
  <c r="T58" i="3"/>
  <c r="S52" i="3"/>
  <c r="S58" i="3" s="1"/>
  <c r="R52" i="3"/>
  <c r="R58" i="3"/>
  <c r="Q52" i="3"/>
  <c r="Q58" i="3" s="1"/>
  <c r="P52" i="3"/>
  <c r="P58" i="3" s="1"/>
  <c r="O52" i="3"/>
  <c r="O58" i="3" s="1"/>
  <c r="N52" i="3"/>
  <c r="N58" i="3"/>
  <c r="V34" i="3"/>
  <c r="V40" i="3" s="1"/>
  <c r="U34" i="3"/>
  <c r="U40" i="3"/>
  <c r="T34" i="3"/>
  <c r="T40" i="3" s="1"/>
  <c r="S34" i="3"/>
  <c r="S40" i="3"/>
  <c r="R34" i="3"/>
  <c r="R40" i="3" s="1"/>
  <c r="Q34" i="3"/>
  <c r="Q40" i="3" s="1"/>
  <c r="P34" i="3"/>
  <c r="P40" i="3" s="1"/>
  <c r="O34" i="3"/>
  <c r="O40" i="3"/>
  <c r="N34" i="3"/>
  <c r="N40" i="3" s="1"/>
  <c r="V23" i="3"/>
  <c r="U23" i="3"/>
  <c r="T23" i="3"/>
  <c r="S23" i="3"/>
  <c r="R23" i="3"/>
  <c r="Q23" i="3"/>
  <c r="P23" i="3"/>
  <c r="P24" i="3" s="1"/>
  <c r="O23" i="3"/>
  <c r="N23" i="3"/>
  <c r="V16" i="3"/>
  <c r="U16" i="3"/>
  <c r="T16" i="3"/>
  <c r="S16" i="3"/>
  <c r="R16" i="3"/>
  <c r="Q16" i="3"/>
  <c r="P16" i="3"/>
  <c r="O16" i="3"/>
  <c r="N16" i="3"/>
  <c r="V12" i="3"/>
  <c r="U12" i="3"/>
  <c r="T12" i="3"/>
  <c r="S12" i="3"/>
  <c r="R12" i="3"/>
  <c r="Q12" i="3"/>
  <c r="P12" i="3"/>
  <c r="O12" i="3"/>
  <c r="N12" i="3"/>
  <c r="V11" i="3"/>
  <c r="U11" i="3"/>
  <c r="T11" i="3"/>
  <c r="S11" i="3"/>
  <c r="R11" i="3"/>
  <c r="Q11" i="3"/>
  <c r="P11" i="3"/>
  <c r="O11" i="3"/>
  <c r="N11" i="3"/>
  <c r="V10" i="3"/>
  <c r="U10" i="3"/>
  <c r="T10" i="3"/>
  <c r="S10" i="3"/>
  <c r="R10" i="3"/>
  <c r="Q10" i="3"/>
  <c r="P10" i="3"/>
  <c r="O10" i="3"/>
  <c r="N10" i="3"/>
  <c r="V9" i="3"/>
  <c r="U9" i="3"/>
  <c r="T9" i="3"/>
  <c r="S9" i="3"/>
  <c r="R9" i="3"/>
  <c r="Q9" i="3"/>
  <c r="P9" i="3"/>
  <c r="O9" i="3"/>
  <c r="N9" i="3"/>
  <c r="V8" i="3"/>
  <c r="U8" i="3"/>
  <c r="T8" i="3"/>
  <c r="S8" i="3"/>
  <c r="R8" i="3"/>
  <c r="Q8" i="3"/>
  <c r="P8" i="3"/>
  <c r="V7" i="3"/>
  <c r="U7" i="3"/>
  <c r="T7" i="3"/>
  <c r="S7" i="3"/>
  <c r="R7" i="3"/>
  <c r="Q7" i="3"/>
  <c r="O7" i="3"/>
  <c r="V6" i="3"/>
  <c r="U6" i="3"/>
  <c r="T6" i="3"/>
  <c r="T14" i="3" s="1"/>
  <c r="T21" i="3" s="1"/>
  <c r="T24" i="3" s="1"/>
  <c r="S6" i="3"/>
  <c r="R6" i="3"/>
  <c r="Q6" i="3"/>
  <c r="P6" i="3"/>
  <c r="O6" i="3"/>
  <c r="N6" i="3"/>
  <c r="L6" i="1"/>
  <c r="L7" i="1"/>
  <c r="L8" i="1"/>
  <c r="L13" i="1" s="1"/>
  <c r="L20" i="1" s="1"/>
  <c r="L23" i="1" s="1"/>
  <c r="L9" i="1"/>
  <c r="L12" i="1"/>
  <c r="L15" i="1"/>
  <c r="L16" i="1"/>
  <c r="L17" i="1"/>
  <c r="L18" i="1"/>
  <c r="L22" i="1"/>
  <c r="L33" i="1"/>
  <c r="L39" i="1" s="1"/>
  <c r="L51" i="1"/>
  <c r="L57" i="1"/>
  <c r="L68" i="1"/>
  <c r="L74" i="1" s="1"/>
  <c r="L85" i="1"/>
  <c r="L91" i="1" s="1"/>
  <c r="L102" i="1"/>
  <c r="L108" i="1" s="1"/>
  <c r="L119" i="1"/>
  <c r="L125" i="1"/>
  <c r="L136" i="1"/>
  <c r="L142" i="1" s="1"/>
  <c r="J137" i="3"/>
  <c r="J143" i="3" s="1"/>
  <c r="I137" i="3"/>
  <c r="I143" i="3" s="1"/>
  <c r="H137" i="3"/>
  <c r="H143" i="3" s="1"/>
  <c r="G137" i="3"/>
  <c r="G143" i="3"/>
  <c r="F137" i="3"/>
  <c r="F143" i="3" s="1"/>
  <c r="E137" i="3"/>
  <c r="E143" i="3"/>
  <c r="D137" i="3"/>
  <c r="D143" i="3" s="1"/>
  <c r="C137" i="3"/>
  <c r="C143" i="3"/>
  <c r="B137" i="3"/>
  <c r="B143" i="3" s="1"/>
  <c r="J120" i="3"/>
  <c r="J126" i="3" s="1"/>
  <c r="I120" i="3"/>
  <c r="I126" i="3" s="1"/>
  <c r="H120" i="3"/>
  <c r="H126" i="3"/>
  <c r="G120" i="3"/>
  <c r="G126" i="3" s="1"/>
  <c r="F120" i="3"/>
  <c r="F126" i="3"/>
  <c r="E120" i="3"/>
  <c r="E126" i="3" s="1"/>
  <c r="D120" i="3"/>
  <c r="D126" i="3" s="1"/>
  <c r="C120" i="3"/>
  <c r="C126" i="3" s="1"/>
  <c r="B120" i="3"/>
  <c r="B126" i="3" s="1"/>
  <c r="J103" i="3"/>
  <c r="J109" i="3" s="1"/>
  <c r="I103" i="3"/>
  <c r="I109" i="3"/>
  <c r="H103" i="3"/>
  <c r="H109" i="3" s="1"/>
  <c r="G103" i="3"/>
  <c r="G109" i="3" s="1"/>
  <c r="F103" i="3"/>
  <c r="F109" i="3" s="1"/>
  <c r="E103" i="3"/>
  <c r="E109" i="3"/>
  <c r="D103" i="3"/>
  <c r="D109" i="3" s="1"/>
  <c r="C103" i="3"/>
  <c r="C109" i="3" s="1"/>
  <c r="B103" i="3"/>
  <c r="B109" i="3" s="1"/>
  <c r="J86" i="3"/>
  <c r="J92" i="3" s="1"/>
  <c r="I86" i="3"/>
  <c r="I92" i="3" s="1"/>
  <c r="H86" i="3"/>
  <c r="H92" i="3"/>
  <c r="G86" i="3"/>
  <c r="G92" i="3" s="1"/>
  <c r="F86" i="3"/>
  <c r="F92" i="3"/>
  <c r="E86" i="3"/>
  <c r="E92" i="3" s="1"/>
  <c r="D86" i="3"/>
  <c r="D92" i="3" s="1"/>
  <c r="C86" i="3"/>
  <c r="C92" i="3" s="1"/>
  <c r="B86" i="3"/>
  <c r="B92" i="3"/>
  <c r="J69" i="3"/>
  <c r="J75" i="3" s="1"/>
  <c r="I69" i="3"/>
  <c r="I75" i="3"/>
  <c r="H69" i="3"/>
  <c r="H75" i="3" s="1"/>
  <c r="G69" i="3"/>
  <c r="G75" i="3"/>
  <c r="F69" i="3"/>
  <c r="F75" i="3" s="1"/>
  <c r="E69" i="3"/>
  <c r="E75" i="3" s="1"/>
  <c r="D69" i="3"/>
  <c r="D75" i="3" s="1"/>
  <c r="C69" i="3"/>
  <c r="C75" i="3"/>
  <c r="B69" i="3"/>
  <c r="B75" i="3" s="1"/>
  <c r="J52" i="3"/>
  <c r="J58" i="3"/>
  <c r="I52" i="3"/>
  <c r="I58" i="3" s="1"/>
  <c r="H52" i="3"/>
  <c r="H58" i="3" s="1"/>
  <c r="G52" i="3"/>
  <c r="G58" i="3" s="1"/>
  <c r="F52" i="3"/>
  <c r="F58" i="3" s="1"/>
  <c r="E52" i="3"/>
  <c r="E58" i="3" s="1"/>
  <c r="D52" i="3"/>
  <c r="D58" i="3"/>
  <c r="C52" i="3"/>
  <c r="C58" i="3" s="1"/>
  <c r="B52" i="3"/>
  <c r="B58" i="3" s="1"/>
  <c r="J34" i="3"/>
  <c r="J40" i="3" s="1"/>
  <c r="I34" i="3"/>
  <c r="I40" i="3"/>
  <c r="H34" i="3"/>
  <c r="H40" i="3" s="1"/>
  <c r="G34" i="3"/>
  <c r="G40" i="3" s="1"/>
  <c r="F34" i="3"/>
  <c r="F40" i="3" s="1"/>
  <c r="E34" i="3"/>
  <c r="E40" i="3" s="1"/>
  <c r="D34" i="3"/>
  <c r="D40" i="3" s="1"/>
  <c r="C34" i="3"/>
  <c r="C40" i="3"/>
  <c r="B34" i="3"/>
  <c r="B40" i="3" s="1"/>
  <c r="J23" i="3"/>
  <c r="I23" i="3"/>
  <c r="H23" i="3"/>
  <c r="G23" i="3"/>
  <c r="F23" i="3"/>
  <c r="E23" i="3"/>
  <c r="D23" i="3"/>
  <c r="C23" i="3"/>
  <c r="B23" i="3"/>
  <c r="J19" i="3"/>
  <c r="I19" i="3"/>
  <c r="H19" i="3"/>
  <c r="G19" i="3"/>
  <c r="F19" i="3"/>
  <c r="E19" i="3"/>
  <c r="D19" i="3"/>
  <c r="C19" i="3"/>
  <c r="B19" i="3"/>
  <c r="J18" i="3"/>
  <c r="I18" i="3"/>
  <c r="H18" i="3"/>
  <c r="G18" i="3"/>
  <c r="F18" i="3"/>
  <c r="E18" i="3"/>
  <c r="D18" i="3"/>
  <c r="C18" i="3"/>
  <c r="B18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2" i="3"/>
  <c r="I12" i="3"/>
  <c r="H12" i="3"/>
  <c r="G12" i="3"/>
  <c r="F12" i="3"/>
  <c r="E12" i="3"/>
  <c r="D12" i="3"/>
  <c r="C12" i="3"/>
  <c r="B12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9" i="3"/>
  <c r="I9" i="3"/>
  <c r="H9" i="3"/>
  <c r="G9" i="3"/>
  <c r="F9" i="3"/>
  <c r="E9" i="3"/>
  <c r="D9" i="3"/>
  <c r="C9" i="3"/>
  <c r="B9" i="3"/>
  <c r="J8" i="3"/>
  <c r="I8" i="3"/>
  <c r="H8" i="3"/>
  <c r="G8" i="3"/>
  <c r="F8" i="3"/>
  <c r="E8" i="3"/>
  <c r="D8" i="3"/>
  <c r="C8" i="3"/>
  <c r="B8" i="3"/>
  <c r="J7" i="3"/>
  <c r="I7" i="3"/>
  <c r="H7" i="3"/>
  <c r="G7" i="3"/>
  <c r="F7" i="3"/>
  <c r="F14" i="3" s="1"/>
  <c r="F21" i="3" s="1"/>
  <c r="F24" i="3" s="1"/>
  <c r="E7" i="3"/>
  <c r="D7" i="3"/>
  <c r="C7" i="3"/>
  <c r="B7" i="3"/>
  <c r="J6" i="3"/>
  <c r="I6" i="3"/>
  <c r="H6" i="3"/>
  <c r="G6" i="3"/>
  <c r="F6" i="3"/>
  <c r="E6" i="3"/>
  <c r="D6" i="3"/>
  <c r="C6" i="3"/>
  <c r="B6" i="3"/>
  <c r="X9" i="1"/>
  <c r="W9" i="1"/>
  <c r="V9" i="1"/>
  <c r="U9" i="1"/>
  <c r="R9" i="1"/>
  <c r="Q9" i="1"/>
  <c r="P9" i="1"/>
  <c r="O9" i="1"/>
  <c r="N9" i="1"/>
  <c r="X22" i="1"/>
  <c r="W22" i="1"/>
  <c r="V22" i="1"/>
  <c r="U22" i="1"/>
  <c r="T22" i="1"/>
  <c r="S22" i="1"/>
  <c r="R22" i="1"/>
  <c r="Q22" i="1"/>
  <c r="P22" i="1"/>
  <c r="O22" i="1"/>
  <c r="N22" i="1"/>
  <c r="X15" i="1"/>
  <c r="W15" i="1"/>
  <c r="V15" i="1"/>
  <c r="T15" i="1"/>
  <c r="Q15" i="1"/>
  <c r="O8" i="1"/>
  <c r="P8" i="1"/>
  <c r="X136" i="1"/>
  <c r="X142" i="1" s="1"/>
  <c r="W136" i="1"/>
  <c r="W142" i="1"/>
  <c r="V136" i="1"/>
  <c r="V142" i="1" s="1"/>
  <c r="U136" i="1"/>
  <c r="U142" i="1" s="1"/>
  <c r="T136" i="1"/>
  <c r="T142" i="1" s="1"/>
  <c r="S136" i="1"/>
  <c r="S142" i="1" s="1"/>
  <c r="R136" i="1"/>
  <c r="R142" i="1" s="1"/>
  <c r="Q136" i="1"/>
  <c r="Q142" i="1" s="1"/>
  <c r="P136" i="1"/>
  <c r="P142" i="1" s="1"/>
  <c r="O136" i="1"/>
  <c r="O142" i="1" s="1"/>
  <c r="N136" i="1"/>
  <c r="N142" i="1" s="1"/>
  <c r="X119" i="1"/>
  <c r="X125" i="1" s="1"/>
  <c r="W119" i="1"/>
  <c r="W125" i="1" s="1"/>
  <c r="V119" i="1"/>
  <c r="V125" i="1" s="1"/>
  <c r="U119" i="1"/>
  <c r="U125" i="1" s="1"/>
  <c r="T119" i="1"/>
  <c r="T125" i="1"/>
  <c r="S119" i="1"/>
  <c r="S125" i="1" s="1"/>
  <c r="R119" i="1"/>
  <c r="R125" i="1" s="1"/>
  <c r="Q119" i="1"/>
  <c r="Q125" i="1" s="1"/>
  <c r="P119" i="1"/>
  <c r="P125" i="1" s="1"/>
  <c r="O119" i="1"/>
  <c r="O125" i="1" s="1"/>
  <c r="N119" i="1"/>
  <c r="N125" i="1" s="1"/>
  <c r="X102" i="1"/>
  <c r="X108" i="1" s="1"/>
  <c r="W102" i="1"/>
  <c r="W108" i="1"/>
  <c r="V102" i="1"/>
  <c r="V108" i="1" s="1"/>
  <c r="U102" i="1"/>
  <c r="U108" i="1" s="1"/>
  <c r="T102" i="1"/>
  <c r="T108" i="1" s="1"/>
  <c r="S102" i="1"/>
  <c r="S108" i="1" s="1"/>
  <c r="R102" i="1"/>
  <c r="R108" i="1" s="1"/>
  <c r="Q102" i="1"/>
  <c r="Q108" i="1" s="1"/>
  <c r="P102" i="1"/>
  <c r="P108" i="1" s="1"/>
  <c r="O102" i="1"/>
  <c r="O108" i="1" s="1"/>
  <c r="N102" i="1"/>
  <c r="N108" i="1" s="1"/>
  <c r="X68" i="1"/>
  <c r="X74" i="1"/>
  <c r="W68" i="1"/>
  <c r="W74" i="1" s="1"/>
  <c r="V68" i="1"/>
  <c r="V74" i="1" s="1"/>
  <c r="U68" i="1"/>
  <c r="U74" i="1" s="1"/>
  <c r="T68" i="1"/>
  <c r="T74" i="1" s="1"/>
  <c r="S68" i="1"/>
  <c r="S74" i="1" s="1"/>
  <c r="R68" i="1"/>
  <c r="R74" i="1" s="1"/>
  <c r="Q68" i="1"/>
  <c r="Q74" i="1" s="1"/>
  <c r="P68" i="1"/>
  <c r="P74" i="1" s="1"/>
  <c r="O68" i="1"/>
  <c r="O74" i="1" s="1"/>
  <c r="N68" i="1"/>
  <c r="N74" i="1" s="1"/>
  <c r="X51" i="1"/>
  <c r="X57" i="1" s="1"/>
  <c r="W51" i="1"/>
  <c r="W57" i="1" s="1"/>
  <c r="V51" i="1"/>
  <c r="V57" i="1" s="1"/>
  <c r="U51" i="1"/>
  <c r="U57" i="1"/>
  <c r="T51" i="1"/>
  <c r="T57" i="1" s="1"/>
  <c r="S51" i="1"/>
  <c r="S57" i="1"/>
  <c r="R51" i="1"/>
  <c r="R57" i="1" s="1"/>
  <c r="Q51" i="1"/>
  <c r="Q57" i="1" s="1"/>
  <c r="P51" i="1"/>
  <c r="P57" i="1" s="1"/>
  <c r="O51" i="1"/>
  <c r="O57" i="1" s="1"/>
  <c r="N51" i="1"/>
  <c r="N57" i="1" s="1"/>
  <c r="X33" i="1"/>
  <c r="X39" i="1" s="1"/>
  <c r="W33" i="1"/>
  <c r="W39" i="1" s="1"/>
  <c r="V33" i="1"/>
  <c r="V39" i="1" s="1"/>
  <c r="U33" i="1"/>
  <c r="U39" i="1" s="1"/>
  <c r="T33" i="1"/>
  <c r="T39" i="1" s="1"/>
  <c r="S33" i="1"/>
  <c r="S39" i="1" s="1"/>
  <c r="R33" i="1"/>
  <c r="R39" i="1" s="1"/>
  <c r="Q33" i="1"/>
  <c r="Q39" i="1" s="1"/>
  <c r="P33" i="1"/>
  <c r="P39" i="1" s="1"/>
  <c r="O33" i="1"/>
  <c r="O39" i="1" s="1"/>
  <c r="N33" i="1"/>
  <c r="N39" i="1"/>
  <c r="K136" i="1"/>
  <c r="K142" i="1" s="1"/>
  <c r="J136" i="1"/>
  <c r="J142" i="1" s="1"/>
  <c r="I136" i="1"/>
  <c r="I142" i="1" s="1"/>
  <c r="H136" i="1"/>
  <c r="H142" i="1" s="1"/>
  <c r="G136" i="1"/>
  <c r="G142" i="1" s="1"/>
  <c r="F136" i="1"/>
  <c r="F142" i="1" s="1"/>
  <c r="E136" i="1"/>
  <c r="E142" i="1" s="1"/>
  <c r="D136" i="1"/>
  <c r="D142" i="1" s="1"/>
  <c r="C136" i="1"/>
  <c r="C142" i="1" s="1"/>
  <c r="B136" i="1"/>
  <c r="B142" i="1" s="1"/>
  <c r="K119" i="1"/>
  <c r="K125" i="1" s="1"/>
  <c r="J119" i="1"/>
  <c r="J125" i="1" s="1"/>
  <c r="I119" i="1"/>
  <c r="I125" i="1" s="1"/>
  <c r="H119" i="1"/>
  <c r="H125" i="1"/>
  <c r="G119" i="1"/>
  <c r="G125" i="1" s="1"/>
  <c r="F119" i="1"/>
  <c r="F125" i="1"/>
  <c r="E119" i="1"/>
  <c r="E125" i="1" s="1"/>
  <c r="D119" i="1"/>
  <c r="D125" i="1" s="1"/>
  <c r="C119" i="1"/>
  <c r="C125" i="1" s="1"/>
  <c r="B119" i="1"/>
  <c r="B125" i="1" s="1"/>
  <c r="K102" i="1"/>
  <c r="K108" i="1" s="1"/>
  <c r="J102" i="1"/>
  <c r="J108" i="1" s="1"/>
  <c r="I102" i="1"/>
  <c r="I108" i="1" s="1"/>
  <c r="H102" i="1"/>
  <c r="H108" i="1" s="1"/>
  <c r="G102" i="1"/>
  <c r="G108" i="1" s="1"/>
  <c r="F102" i="1"/>
  <c r="F108" i="1" s="1"/>
  <c r="E102" i="1"/>
  <c r="E108" i="1" s="1"/>
  <c r="D102" i="1"/>
  <c r="D108" i="1" s="1"/>
  <c r="C102" i="1"/>
  <c r="C108" i="1" s="1"/>
  <c r="B102" i="1"/>
  <c r="B108" i="1" s="1"/>
  <c r="K85" i="1"/>
  <c r="K91" i="1" s="1"/>
  <c r="J85" i="1"/>
  <c r="J91" i="1"/>
  <c r="I85" i="1"/>
  <c r="I91" i="1" s="1"/>
  <c r="H85" i="1"/>
  <c r="H91" i="1" s="1"/>
  <c r="G85" i="1"/>
  <c r="G91" i="1" s="1"/>
  <c r="F85" i="1"/>
  <c r="F91" i="1" s="1"/>
  <c r="E85" i="1"/>
  <c r="E91" i="1" s="1"/>
  <c r="D85" i="1"/>
  <c r="D91" i="1" s="1"/>
  <c r="C85" i="1"/>
  <c r="C91" i="1" s="1"/>
  <c r="B85" i="1"/>
  <c r="B91" i="1" s="1"/>
  <c r="K68" i="1"/>
  <c r="K74" i="1" s="1"/>
  <c r="J68" i="1"/>
  <c r="J74" i="1" s="1"/>
  <c r="I68" i="1"/>
  <c r="I74" i="1" s="1"/>
  <c r="H68" i="1"/>
  <c r="H74" i="1" s="1"/>
  <c r="G68" i="1"/>
  <c r="G74" i="1" s="1"/>
  <c r="F68" i="1"/>
  <c r="F74" i="1"/>
  <c r="E68" i="1"/>
  <c r="E74" i="1" s="1"/>
  <c r="D68" i="1"/>
  <c r="D74" i="1"/>
  <c r="C68" i="1"/>
  <c r="C74" i="1" s="1"/>
  <c r="B68" i="1"/>
  <c r="B74" i="1" s="1"/>
  <c r="K51" i="1"/>
  <c r="K57" i="1" s="1"/>
  <c r="J51" i="1"/>
  <c r="J57" i="1" s="1"/>
  <c r="I51" i="1"/>
  <c r="I57" i="1" s="1"/>
  <c r="H51" i="1"/>
  <c r="H57" i="1" s="1"/>
  <c r="G51" i="1"/>
  <c r="G57" i="1" s="1"/>
  <c r="F51" i="1"/>
  <c r="F57" i="1" s="1"/>
  <c r="E51" i="1"/>
  <c r="E57" i="1" s="1"/>
  <c r="D51" i="1"/>
  <c r="D57" i="1" s="1"/>
  <c r="C51" i="1"/>
  <c r="C57" i="1" s="1"/>
  <c r="B51" i="1"/>
  <c r="B57" i="1" s="1"/>
  <c r="K22" i="1"/>
  <c r="J22" i="1"/>
  <c r="I22" i="1"/>
  <c r="H22" i="1"/>
  <c r="G22" i="1"/>
  <c r="F22" i="1"/>
  <c r="E22" i="1"/>
  <c r="D22" i="1"/>
  <c r="C22" i="1"/>
  <c r="B22" i="1"/>
  <c r="K33" i="1"/>
  <c r="K39" i="1" s="1"/>
  <c r="J33" i="1"/>
  <c r="J39" i="1" s="1"/>
  <c r="I33" i="1"/>
  <c r="I39" i="1"/>
  <c r="H33" i="1"/>
  <c r="H39" i="1" s="1"/>
  <c r="G33" i="1"/>
  <c r="G39" i="1" s="1"/>
  <c r="F33" i="1"/>
  <c r="F39" i="1" s="1"/>
  <c r="E33" i="1"/>
  <c r="E39" i="1" s="1"/>
  <c r="D33" i="1"/>
  <c r="D39" i="1" s="1"/>
  <c r="C33" i="1"/>
  <c r="C39" i="1" s="1"/>
  <c r="B33" i="1"/>
  <c r="B39" i="1" s="1"/>
  <c r="K18" i="1"/>
  <c r="J18" i="1"/>
  <c r="I18" i="1"/>
  <c r="H18" i="1"/>
  <c r="G18" i="1"/>
  <c r="F18" i="1"/>
  <c r="E18" i="1"/>
  <c r="D18" i="1"/>
  <c r="C18" i="1"/>
  <c r="B18" i="1"/>
  <c r="K17" i="1"/>
  <c r="J17" i="1"/>
  <c r="I17" i="1"/>
  <c r="H17" i="1"/>
  <c r="G17" i="1"/>
  <c r="F17" i="1"/>
  <c r="E17" i="1"/>
  <c r="D17" i="1"/>
  <c r="C17" i="1"/>
  <c r="K16" i="1"/>
  <c r="J16" i="1"/>
  <c r="I16" i="1"/>
  <c r="H16" i="1"/>
  <c r="G16" i="1"/>
  <c r="F16" i="1"/>
  <c r="E16" i="1"/>
  <c r="D16" i="1"/>
  <c r="C16" i="1"/>
  <c r="B17" i="1"/>
  <c r="B16" i="1"/>
  <c r="K15" i="1"/>
  <c r="J15" i="1"/>
  <c r="I15" i="1"/>
  <c r="H15" i="1"/>
  <c r="G15" i="1"/>
  <c r="F15" i="1"/>
  <c r="E15" i="1"/>
  <c r="D15" i="1"/>
  <c r="C15" i="1"/>
  <c r="B15" i="1"/>
  <c r="X12" i="1"/>
  <c r="W12" i="1"/>
  <c r="V12" i="1"/>
  <c r="U12" i="1"/>
  <c r="T7" i="1"/>
  <c r="Q7" i="1"/>
  <c r="P7" i="1"/>
  <c r="O7" i="1"/>
  <c r="X6" i="1"/>
  <c r="V6" i="1"/>
  <c r="U6" i="1"/>
  <c r="T6" i="1"/>
  <c r="P6" i="1"/>
  <c r="P13" i="1" s="1"/>
  <c r="P20" i="1" s="1"/>
  <c r="P23" i="1" s="1"/>
  <c r="O6" i="1"/>
  <c r="K12" i="1"/>
  <c r="J12" i="1"/>
  <c r="I12" i="1"/>
  <c r="H12" i="1"/>
  <c r="G12" i="1"/>
  <c r="F12" i="1"/>
  <c r="E12" i="1"/>
  <c r="D12" i="1"/>
  <c r="C12" i="1"/>
  <c r="B12" i="1"/>
  <c r="K9" i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  <c r="C8" i="1"/>
  <c r="B8" i="1"/>
  <c r="K7" i="1"/>
  <c r="K13" i="1" s="1"/>
  <c r="K20" i="1" s="1"/>
  <c r="K23" i="1" s="1"/>
  <c r="J7" i="1"/>
  <c r="I7" i="1"/>
  <c r="H7" i="1"/>
  <c r="G7" i="1"/>
  <c r="F7" i="1"/>
  <c r="E7" i="1"/>
  <c r="D7" i="1"/>
  <c r="C7" i="1"/>
  <c r="B7" i="1"/>
  <c r="K6" i="1"/>
  <c r="J6" i="1"/>
  <c r="H6" i="1"/>
  <c r="G6" i="1"/>
  <c r="F6" i="1"/>
  <c r="E6" i="1"/>
  <c r="D6" i="1"/>
  <c r="C6" i="1"/>
  <c r="B6" i="1"/>
  <c r="X80" i="1"/>
  <c r="X8" i="1"/>
  <c r="W80" i="1"/>
  <c r="W8" i="1" s="1"/>
  <c r="V80" i="1"/>
  <c r="V8" i="1" s="1"/>
  <c r="X79" i="1"/>
  <c r="X85" i="1" s="1"/>
  <c r="X91" i="1" s="1"/>
  <c r="X7" i="1"/>
  <c r="X13" i="1" s="1"/>
  <c r="X20" i="1" s="1"/>
  <c r="X23" i="1" s="1"/>
  <c r="W79" i="1"/>
  <c r="W7" i="1" s="1"/>
  <c r="V79" i="1"/>
  <c r="V7" i="1"/>
  <c r="W78" i="1"/>
  <c r="W6" i="1" s="1"/>
  <c r="N78" i="1"/>
  <c r="N6" i="1" s="1"/>
  <c r="Q78" i="1"/>
  <c r="Q6" i="1" s="1"/>
  <c r="R78" i="1"/>
  <c r="R6" i="1" s="1"/>
  <c r="S78" i="1"/>
  <c r="S6" i="1" s="1"/>
  <c r="N79" i="1"/>
  <c r="N7" i="1" s="1"/>
  <c r="R79" i="1"/>
  <c r="S79" i="1"/>
  <c r="S7" i="1" s="1"/>
  <c r="U79" i="1"/>
  <c r="U7" i="1" s="1"/>
  <c r="N80" i="1"/>
  <c r="N8" i="1" s="1"/>
  <c r="Q80" i="1"/>
  <c r="Q8" i="1"/>
  <c r="R80" i="1"/>
  <c r="R8" i="1" s="1"/>
  <c r="S80" i="1"/>
  <c r="S8" i="1" s="1"/>
  <c r="T80" i="1"/>
  <c r="T8" i="1" s="1"/>
  <c r="U80" i="1"/>
  <c r="U8" i="1" s="1"/>
  <c r="S81" i="1"/>
  <c r="S9" i="1" s="1"/>
  <c r="T81" i="1"/>
  <c r="T9" i="1"/>
  <c r="N84" i="1"/>
  <c r="N12" i="1" s="1"/>
  <c r="O84" i="1"/>
  <c r="O12" i="1" s="1"/>
  <c r="P84" i="1"/>
  <c r="P12" i="1" s="1"/>
  <c r="P85" i="1"/>
  <c r="Q84" i="1"/>
  <c r="Q12" i="1" s="1"/>
  <c r="R84" i="1"/>
  <c r="R12" i="1" s="1"/>
  <c r="S84" i="1"/>
  <c r="S12" i="1" s="1"/>
  <c r="T84" i="1"/>
  <c r="T12" i="1" s="1"/>
  <c r="N87" i="1"/>
  <c r="N15" i="1" s="1"/>
  <c r="O87" i="1"/>
  <c r="O15" i="1" s="1"/>
  <c r="P87" i="1"/>
  <c r="P15" i="1" s="1"/>
  <c r="R87" i="1"/>
  <c r="R15" i="1" s="1"/>
  <c r="S87" i="1"/>
  <c r="S15" i="1" s="1"/>
  <c r="U87" i="1"/>
  <c r="U15" i="1" s="1"/>
  <c r="V85" i="1"/>
  <c r="V91" i="1" s="1"/>
  <c r="N86" i="3"/>
  <c r="N92" i="3" s="1"/>
  <c r="K14" i="3"/>
  <c r="K21" i="3" s="1"/>
  <c r="K24" i="3" s="1"/>
  <c r="O85" i="1" l="1"/>
  <c r="O91" i="1" s="1"/>
  <c r="S13" i="1"/>
  <c r="S20" i="1" s="1"/>
  <c r="S23" i="1" s="1"/>
  <c r="U85" i="1"/>
  <c r="U91" i="1" s="1"/>
  <c r="Q13" i="1"/>
  <c r="Q20" i="1" s="1"/>
  <c r="Q23" i="1" s="1"/>
  <c r="E13" i="1"/>
  <c r="E20" i="1" s="1"/>
  <c r="E23" i="1" s="1"/>
  <c r="I13" i="1"/>
  <c r="I20" i="1" s="1"/>
  <c r="I23" i="1" s="1"/>
  <c r="P91" i="1"/>
  <c r="T13" i="1"/>
  <c r="T20" i="1" s="1"/>
  <c r="T23" i="1" s="1"/>
  <c r="C13" i="1"/>
  <c r="C20" i="1" s="1"/>
  <c r="C23" i="1" s="1"/>
  <c r="G13" i="1"/>
  <c r="G20" i="1" s="1"/>
  <c r="G23" i="1" s="1"/>
  <c r="B13" i="1"/>
  <c r="B20" i="1" s="1"/>
  <c r="B23" i="1" s="1"/>
  <c r="J13" i="1"/>
  <c r="J20" i="1" s="1"/>
  <c r="J23" i="1" s="1"/>
  <c r="H13" i="1"/>
  <c r="H20" i="1" s="1"/>
  <c r="H23" i="1" s="1"/>
  <c r="O13" i="1"/>
  <c r="V13" i="1"/>
  <c r="V20" i="1" s="1"/>
  <c r="V23" i="1" s="1"/>
  <c r="U13" i="1"/>
  <c r="U20" i="1" s="1"/>
  <c r="U23" i="1" s="1"/>
  <c r="N13" i="1"/>
  <c r="N20" i="1" s="1"/>
  <c r="N23" i="1" s="1"/>
  <c r="O20" i="1"/>
  <c r="O23" i="1" s="1"/>
  <c r="S85" i="1"/>
  <c r="S91" i="1" s="1"/>
  <c r="Q85" i="1"/>
  <c r="Q91" i="1" s="1"/>
  <c r="W85" i="1"/>
  <c r="W91" i="1" s="1"/>
  <c r="R85" i="1"/>
  <c r="R91" i="1" s="1"/>
  <c r="W13" i="1"/>
  <c r="W20" i="1" s="1"/>
  <c r="W23" i="1" s="1"/>
  <c r="T85" i="1"/>
  <c r="T91" i="1" s="1"/>
  <c r="D13" i="1"/>
  <c r="D20" i="1" s="1"/>
  <c r="D23" i="1" s="1"/>
  <c r="N85" i="1"/>
  <c r="N91" i="1" s="1"/>
  <c r="R7" i="1"/>
  <c r="R13" i="1" s="1"/>
  <c r="R20" i="1" s="1"/>
  <c r="R23" i="1" s="1"/>
  <c r="F13" i="1"/>
  <c r="F20" i="1" s="1"/>
  <c r="F23" i="1" s="1"/>
  <c r="Q14" i="3"/>
  <c r="Q21" i="3" s="1"/>
  <c r="Q24" i="3" s="1"/>
  <c r="E14" i="3"/>
  <c r="E21" i="3" s="1"/>
  <c r="E24" i="3" s="1"/>
  <c r="H14" i="3"/>
  <c r="H21" i="3" s="1"/>
  <c r="H24" i="3" s="1"/>
  <c r="G14" i="3"/>
  <c r="G21" i="3" s="1"/>
  <c r="G24" i="3" s="1"/>
  <c r="I14" i="3"/>
  <c r="I21" i="3" s="1"/>
  <c r="I24" i="3" s="1"/>
  <c r="D14" i="3"/>
  <c r="D21" i="3" s="1"/>
  <c r="D24" i="3" s="1"/>
  <c r="N14" i="3"/>
  <c r="N21" i="3" s="1"/>
  <c r="N24" i="3" s="1"/>
  <c r="U14" i="3"/>
  <c r="U21" i="3" s="1"/>
  <c r="U24" i="3" s="1"/>
  <c r="R14" i="3"/>
  <c r="R21" i="3" s="1"/>
  <c r="R24" i="3" s="1"/>
  <c r="V14" i="3"/>
  <c r="V21" i="3" s="1"/>
  <c r="V24" i="3" s="1"/>
  <c r="S14" i="3"/>
  <c r="S21" i="3" s="1"/>
  <c r="S24" i="3" s="1"/>
  <c r="L14" i="3"/>
  <c r="L21" i="3" s="1"/>
  <c r="L24" i="3" s="1"/>
  <c r="O14" i="3"/>
  <c r="O21" i="3" s="1"/>
  <c r="O24" i="3" s="1"/>
  <c r="X14" i="3"/>
  <c r="X21" i="3" s="1"/>
  <c r="X24" i="3" s="1"/>
  <c r="O86" i="3"/>
  <c r="O92" i="3" s="1"/>
  <c r="C14" i="3"/>
  <c r="C21" i="3" s="1"/>
  <c r="C24" i="3" s="1"/>
  <c r="P86" i="3"/>
  <c r="P92" i="3" s="1"/>
  <c r="P7" i="3"/>
  <c r="P14" i="3"/>
  <c r="B14" i="3"/>
  <c r="B21" i="3" s="1"/>
  <c r="B24" i="3" s="1"/>
  <c r="J14" i="3"/>
  <c r="J21" i="3" s="1"/>
  <c r="J24" i="3" s="1"/>
  <c r="W14" i="3"/>
  <c r="W21" i="3" s="1"/>
  <c r="W24" i="3" s="1"/>
</calcChain>
</file>

<file path=xl/sharedStrings.xml><?xml version="1.0" encoding="utf-8"?>
<sst xmlns="http://schemas.openxmlformats.org/spreadsheetml/2006/main" count="524" uniqueCount="103">
  <si>
    <t>LOBSTER ZONE LICENSE AND TRAP TAG ANNUAL SUMMARY</t>
  </si>
  <si>
    <t xml:space="preserve">All Zone Licenses </t>
  </si>
  <si>
    <t>All Zone Trap Tags</t>
  </si>
  <si>
    <t>Sum</t>
  </si>
  <si>
    <t>Zone A Licenses</t>
  </si>
  <si>
    <t>Zone A Trap Tags</t>
  </si>
  <si>
    <t>Zone C Licenses</t>
  </si>
  <si>
    <t xml:space="preserve">Zone C Trap Tags </t>
  </si>
  <si>
    <t>Zone D and DMI Licenses</t>
  </si>
  <si>
    <t>Zone D and DMI Trap Tags</t>
  </si>
  <si>
    <t>Zone E Licenses</t>
  </si>
  <si>
    <t>Zone E Trap Tags</t>
  </si>
  <si>
    <t>Zone G Licenses</t>
  </si>
  <si>
    <t>Zone G Trap Tags</t>
  </si>
  <si>
    <t xml:space="preserve">                                  </t>
  </si>
  <si>
    <t xml:space="preserve"> </t>
  </si>
  <si>
    <t>LC1</t>
  </si>
  <si>
    <t>LC2</t>
  </si>
  <si>
    <t>LC3</t>
  </si>
  <si>
    <t>LCO</t>
  </si>
  <si>
    <t>LCU</t>
  </si>
  <si>
    <t>LCS</t>
  </si>
  <si>
    <t>LA</t>
  </si>
  <si>
    <t>LAU</t>
  </si>
  <si>
    <t>LC2O</t>
  </si>
  <si>
    <t>LC3O</t>
  </si>
  <si>
    <t xml:space="preserve">Total </t>
  </si>
  <si>
    <t>Total</t>
  </si>
  <si>
    <t>LAO</t>
  </si>
  <si>
    <t>LNC</t>
  </si>
  <si>
    <t>LNC by zone</t>
  </si>
  <si>
    <t>Sub-Total (w/o LNC)</t>
  </si>
  <si>
    <t>Sum (including LNC)</t>
  </si>
  <si>
    <t xml:space="preserve">LC2 = Class II            LC2O = ClassII Over 70         LCS = Student        </t>
  </si>
  <si>
    <t>DBL Tag  see below</t>
  </si>
  <si>
    <t>Second Tags</t>
  </si>
  <si>
    <t>Licenses with Second Tags</t>
  </si>
  <si>
    <t>Zone B License Holders also fishing Zone C</t>
  </si>
  <si>
    <t>Zone BSI License Holders also fishing Zone C</t>
  </si>
  <si>
    <t>Zone C License Holders also fishing Zone B</t>
  </si>
  <si>
    <t>Zone F License Holders also fishing Zone G</t>
  </si>
  <si>
    <t>Zone G License Holders also fishing Zone F</t>
  </si>
  <si>
    <t>Second Tags held by Zone B License Holders fishing Zone C</t>
  </si>
  <si>
    <t>Second Tags held by Zone BSI License Holders fishing Zone C</t>
  </si>
  <si>
    <t>Second Tags held by Zone C License Holders fishing Zone B</t>
  </si>
  <si>
    <t>Second Tags held by Zone F License Holders fishing Zone G</t>
  </si>
  <si>
    <t>Second Tags held by Zone G License Holders fishing Zone F</t>
  </si>
  <si>
    <t>Zone F, F CH, and F CI Licenses</t>
  </si>
  <si>
    <t>Zone F, F CH, and F CI Tags</t>
  </si>
  <si>
    <t xml:space="preserve">Zone B, B CR, B FR, and BSI Licenses </t>
  </si>
  <si>
    <t xml:space="preserve">Zone B, BCR, B FR, and BSI Trap Tags </t>
  </si>
  <si>
    <t>All lobster w/o LNC</t>
  </si>
  <si>
    <t>All lobster licenses (including LNC)</t>
  </si>
  <si>
    <t>LA - Apprentice         LAO = Apprentice Over 70           LAU- Apprentice Under 18</t>
  </si>
  <si>
    <t xml:space="preserve">LC1 = Class I             LCO = Class I Over 70                   LCU = Class I Under 18         </t>
  </si>
  <si>
    <t xml:space="preserve">LC2 = Class II            LC2O = ClassII Over 70                 LCS = Student        </t>
  </si>
  <si>
    <t>LC3 = Class III           LC3O = Class III Over 70               LNC - Non-Commercial</t>
  </si>
  <si>
    <t>LC3 = Class III           LC3O = Class III Over 70       LNC - Non-Commercial</t>
  </si>
  <si>
    <t>LAO = Apprentice Over 70        LAU = Apprentice Under 18                LNC = Non-Commercial</t>
  </si>
  <si>
    <t xml:space="preserve">LC1 = Class I                             LCO = Class I Over 70            LCU = Class I Under 18                              </t>
  </si>
  <si>
    <t>Zone BFR License Holders also fishing Zone C</t>
  </si>
  <si>
    <t>Second Tags held by Zone BFR License Holders fishing Zone C</t>
  </si>
  <si>
    <t>Second Tags held by Zone B License Holders fishing in multiple second zones</t>
  </si>
  <si>
    <t>Second Tags held by BSI License Holders fishing in multiple second zones</t>
  </si>
  <si>
    <t>Second Tags held by Zone C License Holders fishing in multiple second zones</t>
  </si>
  <si>
    <t>Second Tags held by Zone F License Holders fishing in multiple second zones</t>
  </si>
  <si>
    <t>Zone B License Holders fishing in multiple second zones</t>
  </si>
  <si>
    <t>Zone BSI License Holders fishing in multiple second zones</t>
  </si>
  <si>
    <t>Zone C License Holders fishing in multiple second zones</t>
  </si>
  <si>
    <t>Zone F License Holders fishing in multiple second zones</t>
  </si>
  <si>
    <t>Zone A License Holders also fishing Zone G</t>
  </si>
  <si>
    <t>Second Tags held by Zone A License Holders fishing Zone G</t>
  </si>
  <si>
    <t>Zone B License Holders also fishing Zone A</t>
  </si>
  <si>
    <t>Second Tags held by Zone B License Holders fishing Zone A</t>
  </si>
  <si>
    <t>Zone C License Holders also fishing Zone D</t>
  </si>
  <si>
    <t>Second Tags held by Zone C License Holders fishing Zone D</t>
  </si>
  <si>
    <t>Zone D License Holders also fishing Zone C</t>
  </si>
  <si>
    <t>Zone D License Holders also fishing Zone E</t>
  </si>
  <si>
    <t>Second Tags held by Zone D License Holders fishing Zone C</t>
  </si>
  <si>
    <t>Second Tags held by Zone D License Holders fishing Zone E</t>
  </si>
  <si>
    <t>Zone E License Holders also fishing Zone D</t>
  </si>
  <si>
    <t>Zone E License Holders also fishing Zone F</t>
  </si>
  <si>
    <t>Second Tags held by Zone E License Holders fishing Zone D</t>
  </si>
  <si>
    <t>Second Tags held by Zone E License Holders fishing Zone F</t>
  </si>
  <si>
    <t>Zone F License Holders also fishing Zone E</t>
  </si>
  <si>
    <t>Second Tags held by Zone F License Holders fishing Zone E</t>
  </si>
  <si>
    <t>Zone A License Holders also fishing Zone B</t>
  </si>
  <si>
    <t>Second Tags held by Zone A License Holders fishing Zone B</t>
  </si>
  <si>
    <t>Zone B SI License Holders also fishing Zone B</t>
  </si>
  <si>
    <t>Second Tags held by Zone B SI License Holders fishing Zone B</t>
  </si>
  <si>
    <t>Zone E License Holders fishing in multiple second zones</t>
  </si>
  <si>
    <t>Second Tags held by Zone E License Holders fishing in multiple second zones</t>
  </si>
  <si>
    <t>Zone F License Holders also fishing Zone B</t>
  </si>
  <si>
    <t>Second Tags held by Zone F License Holders fishing Zone B</t>
  </si>
  <si>
    <t>Zone G License Holders also fishing Zone C</t>
  </si>
  <si>
    <t>Second Tags held by Zone G License Holders fishing Zone C</t>
  </si>
  <si>
    <t>Second Tags held by Zone F License Holders fishing Zone A</t>
  </si>
  <si>
    <t>Zone F License Holders also fishing Zone A</t>
  </si>
  <si>
    <t>Zone F License Holders also fishing Zone D</t>
  </si>
  <si>
    <t>Second Tags held by Zone F License Holders fishing Zone D</t>
  </si>
  <si>
    <t>(1997 TO 2007)</t>
  </si>
  <si>
    <t>LC20</t>
  </si>
  <si>
    <t>(2008 TO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</si>
</sst>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gray0625"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C0C0"/>
        <bgColor indexed="2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9">
    <xf numFmtId="0" fontId="0" fillId="0" borderId="0" xfId="0"/>
    <xf numFmtId="0" fontId="5" fillId="0" borderId="0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3" fontId="4" fillId="0" borderId="1" xfId="0" applyNumberFormat="1" applyFont="1" applyBorder="1" applyProtection="1">
      <protection locked="0"/>
    </xf>
    <xf numFmtId="3" fontId="4" fillId="0" borderId="2" xfId="0" applyNumberFormat="1" applyFont="1" applyFill="1" applyBorder="1" applyAlignment="1" applyProtection="1">
      <alignment horizontal="right" vertical="top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2" borderId="5" xfId="0" applyFont="1" applyFill="1" applyBorder="1" applyAlignment="1" applyProtection="1">
      <alignment vertical="top" wrapText="1"/>
      <protection locked="0"/>
    </xf>
    <xf numFmtId="3" fontId="5" fillId="0" borderId="5" xfId="0" applyNumberFormat="1" applyFont="1" applyFill="1" applyBorder="1" applyAlignment="1" applyProtection="1">
      <alignment horizontal="right" vertical="top" wrapText="1"/>
      <protection locked="0"/>
    </xf>
    <xf numFmtId="3" fontId="5" fillId="6" borderId="2" xfId="0" applyNumberFormat="1" applyFont="1" applyFill="1" applyBorder="1" applyAlignment="1" applyProtection="1">
      <alignment horizontal="right" vertical="top" wrapText="1"/>
      <protection locked="0"/>
    </xf>
    <xf numFmtId="0" fontId="4" fillId="5" borderId="3" xfId="0" applyFont="1" applyFill="1" applyBorder="1" applyAlignment="1" applyProtection="1">
      <alignment horizontal="center" vertical="top" wrapText="1"/>
      <protection locked="0"/>
    </xf>
    <xf numFmtId="0" fontId="4" fillId="5" borderId="6" xfId="0" applyFont="1" applyFill="1" applyBorder="1" applyAlignment="1" applyProtection="1">
      <alignment horizontal="center" vertical="top" wrapText="1"/>
      <protection locked="0"/>
    </xf>
    <xf numFmtId="3" fontId="4" fillId="6" borderId="1" xfId="0" applyNumberFormat="1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6" borderId="3" xfId="0" applyFont="1" applyFill="1" applyBorder="1" applyAlignment="1" applyProtection="1">
      <alignment vertical="top" wrapText="1"/>
      <protection locked="0"/>
    </xf>
    <xf numFmtId="3" fontId="4" fillId="6" borderId="3" xfId="0" applyNumberFormat="1" applyFont="1" applyFill="1" applyBorder="1" applyAlignment="1" applyProtection="1">
      <alignment horizontal="right" vertical="top" wrapText="1"/>
      <protection locked="0"/>
    </xf>
    <xf numFmtId="0" fontId="5" fillId="2" borderId="7" xfId="0" applyFont="1" applyFill="1" applyBorder="1" applyAlignment="1" applyProtection="1">
      <alignment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3" fontId="5" fillId="6" borderId="7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Border="1" applyProtection="1">
      <protection locked="0"/>
    </xf>
    <xf numFmtId="1" fontId="4" fillId="6" borderId="5" xfId="1" applyNumberFormat="1" applyFont="1" applyFill="1" applyBorder="1" applyAlignment="1" applyProtection="1">
      <alignment horizontal="right" vertical="top" wrapText="1"/>
      <protection locked="0"/>
    </xf>
    <xf numFmtId="3" fontId="5" fillId="0" borderId="1" xfId="0" applyNumberFormat="1" applyFont="1" applyFill="1" applyBorder="1" applyAlignment="1" applyProtection="1">
      <alignment vertical="top"/>
      <protection locked="0"/>
    </xf>
    <xf numFmtId="0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protection locked="0"/>
    </xf>
    <xf numFmtId="41" fontId="5" fillId="2" borderId="1" xfId="1" applyNumberFormat="1" applyFont="1" applyFill="1" applyBorder="1" applyAlignment="1" applyProtection="1">
      <alignment vertical="top" wrapText="1"/>
      <protection locked="0"/>
    </xf>
    <xf numFmtId="41" fontId="4" fillId="0" borderId="1" xfId="1" applyNumberFormat="1" applyFont="1" applyFill="1" applyBorder="1" applyAlignment="1" applyProtection="1">
      <alignment horizontal="righ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top"/>
      <protection locked="0"/>
    </xf>
    <xf numFmtId="41" fontId="5" fillId="7" borderId="1" xfId="1" applyNumberFormat="1" applyFont="1" applyFill="1" applyBorder="1" applyAlignment="1" applyProtection="1">
      <alignment vertical="top" wrapText="1"/>
      <protection locked="0"/>
    </xf>
    <xf numFmtId="41" fontId="4" fillId="0" borderId="3" xfId="1" applyNumberFormat="1" applyFont="1" applyFill="1" applyBorder="1" applyAlignment="1" applyProtection="1">
      <alignment horizontal="center" vertical="top" wrapText="1"/>
      <protection locked="0"/>
    </xf>
    <xf numFmtId="41" fontId="4" fillId="6" borderId="1" xfId="1" applyNumberFormat="1" applyFont="1" applyFill="1" applyBorder="1" applyAlignment="1" applyProtection="1">
      <alignment horizontal="right" vertical="top" wrapText="1"/>
      <protection locked="0"/>
    </xf>
    <xf numFmtId="3" fontId="4" fillId="0" borderId="2" xfId="0" applyNumberFormat="1" applyFont="1" applyBorder="1" applyProtection="1">
      <protection locked="0"/>
    </xf>
    <xf numFmtId="41" fontId="4" fillId="8" borderId="1" xfId="1" applyNumberFormat="1" applyFont="1" applyFill="1" applyBorder="1" applyAlignment="1" applyProtection="1">
      <alignment horizontal="right" vertical="top" wrapText="1"/>
      <protection locked="0"/>
    </xf>
    <xf numFmtId="41" fontId="5" fillId="7" borderId="1" xfId="1" applyNumberFormat="1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right" vertical="top" wrapText="1"/>
      <protection locked="0"/>
    </xf>
    <xf numFmtId="0" fontId="4" fillId="4" borderId="3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3" fillId="0" borderId="3" xfId="0" applyFont="1" applyBorder="1" applyProtection="1">
      <protection locked="0"/>
    </xf>
    <xf numFmtId="3" fontId="4" fillId="0" borderId="5" xfId="0" applyNumberFormat="1" applyFont="1" applyFill="1" applyBorder="1" applyAlignment="1" applyProtection="1">
      <alignment horizontal="right" vertical="top" wrapText="1"/>
      <protection locked="0"/>
    </xf>
    <xf numFmtId="3" fontId="4" fillId="0" borderId="5" xfId="0" applyNumberFormat="1" applyFont="1" applyBorder="1" applyProtection="1"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3" fillId="0" borderId="4" xfId="0" applyFont="1" applyBorder="1" applyProtection="1">
      <protection locked="0"/>
    </xf>
    <xf numFmtId="3" fontId="4" fillId="4" borderId="1" xfId="0" applyNumberFormat="1" applyFont="1" applyFill="1" applyBorder="1" applyAlignment="1" applyProtection="1">
      <alignment horizontal="right" vertical="top" wrapText="1"/>
      <protection locked="0"/>
    </xf>
    <xf numFmtId="0" fontId="4" fillId="0" borderId="3" xfId="0" applyFont="1" applyFill="1" applyBorder="1" applyAlignment="1" applyProtection="1">
      <alignment horizontal="center" vertical="top" wrapText="1"/>
      <protection locked="0"/>
    </xf>
    <xf numFmtId="3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Protection="1">
      <protection locked="0"/>
    </xf>
    <xf numFmtId="3" fontId="4" fillId="0" borderId="1" xfId="0" applyNumberFormat="1" applyFont="1" applyFill="1" applyBorder="1" applyProtection="1">
      <protection locked="0"/>
    </xf>
    <xf numFmtId="0" fontId="5" fillId="0" borderId="9" xfId="0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9" xfId="0" applyFont="1" applyBorder="1" applyProtection="1"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</xf>
    <xf numFmtId="3" fontId="4" fillId="0" borderId="2" xfId="0" applyNumberFormat="1" applyFont="1" applyFill="1" applyBorder="1" applyAlignment="1" applyProtection="1">
      <alignment horizontal="right" vertical="top" wrapText="1"/>
    </xf>
    <xf numFmtId="3" fontId="5" fillId="0" borderId="1" xfId="0" applyNumberFormat="1" applyFont="1" applyFill="1" applyBorder="1" applyAlignment="1" applyProtection="1">
      <alignment horizontal="right" vertical="top" wrapText="1"/>
    </xf>
    <xf numFmtId="41" fontId="5" fillId="6" borderId="1" xfId="1" applyNumberFormat="1" applyFont="1" applyFill="1" applyBorder="1" applyAlignment="1" applyProtection="1">
      <alignment horizontal="right" vertical="top" wrapText="1"/>
    </xf>
    <xf numFmtId="0" fontId="5" fillId="2" borderId="8" xfId="0" applyFont="1" applyFill="1" applyBorder="1" applyAlignment="1" applyProtection="1">
      <alignment vertical="top" wrapText="1"/>
      <protection locked="0"/>
    </xf>
    <xf numFmtId="0" fontId="5" fillId="9" borderId="8" xfId="0" applyFont="1" applyFill="1" applyBorder="1" applyAlignment="1" applyProtection="1">
      <alignment vertical="top" wrapText="1"/>
      <protection locked="0"/>
    </xf>
    <xf numFmtId="0" fontId="5" fillId="9" borderId="10" xfId="0" applyFont="1" applyFill="1" applyBorder="1" applyAlignment="1" applyProtection="1">
      <alignment vertical="top" wrapText="1"/>
      <protection locked="0"/>
    </xf>
    <xf numFmtId="0" fontId="5" fillId="2" borderId="10" xfId="0" applyFont="1" applyFill="1" applyBorder="1" applyAlignment="1" applyProtection="1">
      <alignment vertical="top" wrapText="1"/>
      <protection locked="0"/>
    </xf>
    <xf numFmtId="0" fontId="5" fillId="2" borderId="11" xfId="0" applyFont="1" applyFill="1" applyBorder="1" applyAlignment="1" applyProtection="1">
      <alignment vertical="top" wrapText="1"/>
      <protection locked="0"/>
    </xf>
    <xf numFmtId="0" fontId="5" fillId="2" borderId="12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41" fontId="4" fillId="8" borderId="4" xfId="1" applyNumberFormat="1" applyFont="1" applyFill="1" applyBorder="1" applyAlignment="1" applyProtection="1">
      <alignment horizontal="center" vertical="top" wrapText="1"/>
      <protection locked="0"/>
    </xf>
    <xf numFmtId="41" fontId="4" fillId="8" borderId="3" xfId="1" applyNumberFormat="1" applyFont="1" applyFill="1" applyBorder="1" applyAlignment="1" applyProtection="1">
      <alignment horizontal="center" vertical="top" wrapText="1"/>
      <protection locked="0"/>
    </xf>
    <xf numFmtId="41" fontId="4" fillId="8" borderId="8" xfId="1" applyNumberFormat="1" applyFont="1" applyFill="1" applyBorder="1" applyAlignment="1" applyProtection="1">
      <alignment horizontal="center" vertical="top" wrapText="1"/>
      <protection locked="0"/>
    </xf>
    <xf numFmtId="3" fontId="5" fillId="4" borderId="4" xfId="0" applyNumberFormat="1" applyFont="1" applyFill="1" applyBorder="1" applyAlignment="1" applyProtection="1">
      <alignment horizontal="center" vertical="top" wrapText="1"/>
      <protection locked="0"/>
    </xf>
    <xf numFmtId="3" fontId="5" fillId="4" borderId="3" xfId="0" applyNumberFormat="1" applyFont="1" applyFill="1" applyBorder="1" applyAlignment="1" applyProtection="1">
      <alignment horizontal="center" vertical="top" wrapText="1"/>
      <protection locked="0"/>
    </xf>
    <xf numFmtId="3" fontId="5" fillId="4" borderId="8" xfId="0" applyNumberFormat="1" applyFont="1" applyFill="1" applyBorder="1" applyAlignment="1" applyProtection="1">
      <alignment horizontal="center" vertical="top" wrapText="1"/>
      <protection locked="0"/>
    </xf>
    <xf numFmtId="3" fontId="4" fillId="4" borderId="4" xfId="0" applyNumberFormat="1" applyFont="1" applyFill="1" applyBorder="1" applyAlignment="1" applyProtection="1">
      <alignment horizontal="center" vertical="top" wrapText="1"/>
      <protection locked="0"/>
    </xf>
    <xf numFmtId="3" fontId="4" fillId="4" borderId="3" xfId="0" applyNumberFormat="1" applyFont="1" applyFill="1" applyBorder="1" applyAlignment="1" applyProtection="1">
      <alignment horizontal="center" vertical="top" wrapText="1"/>
      <protection locked="0"/>
    </xf>
    <xf numFmtId="3" fontId="4" fillId="4" borderId="8" xfId="0" applyNumberFormat="1" applyFont="1" applyFill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3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Fill="1" applyBorder="1" applyAlignment="1" applyProtection="1">
      <alignment horizontal="center" vertical="top"/>
      <protection locked="0"/>
    </xf>
    <xf numFmtId="0" fontId="5" fillId="0" borderId="3" xfId="0" applyFont="1" applyFill="1" applyBorder="1" applyAlignment="1" applyProtection="1">
      <alignment horizontal="center" vertical="top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5" fillId="5" borderId="6" xfId="0" applyFont="1" applyFill="1" applyBorder="1" applyAlignment="1" applyProtection="1">
      <alignment horizontal="center" vertical="top" wrapText="1"/>
      <protection locked="0"/>
    </xf>
    <xf numFmtId="0" fontId="5" fillId="5" borderId="9" xfId="0" applyFont="1" applyFill="1" applyBorder="1" applyAlignment="1" applyProtection="1">
      <alignment horizontal="center" vertical="top" wrapText="1"/>
      <protection locked="0"/>
    </xf>
    <xf numFmtId="0" fontId="5" fillId="5" borderId="0" xfId="0" applyFont="1" applyFill="1" applyBorder="1" applyAlignment="1" applyProtection="1">
      <alignment horizontal="center" vertical="top" wrapText="1"/>
      <protection locked="0"/>
    </xf>
    <xf numFmtId="0" fontId="5" fillId="5" borderId="14" xfId="0" applyFont="1" applyFill="1" applyBorder="1" applyAlignment="1" applyProtection="1">
      <alignment horizontal="center" vertical="top" wrapText="1"/>
      <protection locked="0"/>
    </xf>
    <xf numFmtId="0" fontId="5" fillId="5" borderId="15" xfId="0" applyFont="1" applyFill="1" applyBorder="1" applyAlignment="1" applyProtection="1">
      <alignment horizontal="center" vertical="top" wrapText="1"/>
      <protection locked="0"/>
    </xf>
    <xf numFmtId="0" fontId="5" fillId="6" borderId="13" xfId="0" applyFont="1" applyFill="1" applyBorder="1" applyAlignment="1" applyProtection="1">
      <alignment horizontal="center" vertical="top" wrapText="1"/>
      <protection locked="0"/>
    </xf>
    <xf numFmtId="0" fontId="5" fillId="6" borderId="6" xfId="0" applyFont="1" applyFill="1" applyBorder="1" applyAlignment="1" applyProtection="1">
      <alignment horizontal="center" vertical="top" wrapText="1"/>
      <protection locked="0"/>
    </xf>
    <xf numFmtId="0" fontId="4" fillId="5" borderId="13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Border="1" applyAlignment="1" applyProtection="1">
      <alignment horizontal="center" vertical="top" wrapText="1"/>
      <protection locked="0"/>
    </xf>
    <xf numFmtId="0" fontId="4" fillId="5" borderId="14" xfId="0" applyFont="1" applyFill="1" applyBorder="1" applyAlignment="1" applyProtection="1">
      <alignment horizontal="center" vertical="top" wrapText="1"/>
      <protection locked="0"/>
    </xf>
    <xf numFmtId="0" fontId="4" fillId="5" borderId="15" xfId="0" applyFont="1" applyFill="1" applyBorder="1" applyAlignment="1" applyProtection="1">
      <alignment horizontal="center" vertical="top" wrapText="1"/>
      <protection locked="0"/>
    </xf>
    <xf numFmtId="0" fontId="0" fillId="5" borderId="13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horizontal="center"/>
      <protection locked="0"/>
    </xf>
    <xf numFmtId="0" fontId="0" fillId="5" borderId="15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41" fontId="4" fillId="0" borderId="4" xfId="1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3" xfId="0" applyFont="1" applyBorder="1" applyProtection="1">
      <protection locked="0"/>
    </xf>
    <xf numFmtId="0" fontId="3" fillId="0" borderId="2" xfId="0" applyFont="1" applyBorder="1" applyProtection="1">
      <protection locked="0"/>
    </xf>
    <xf numFmtId="164" fontId="3" fillId="0" borderId="1" xfId="1" applyNumberFormat="1" applyFont="1" applyFill="1" applyBorder="1" applyAlignment="1" applyProtection="1">
      <alignment horizontal="right" wrapText="1"/>
      <protection locked="0"/>
    </xf>
    <xf numFmtId="3" fontId="3" fillId="0" borderId="1" xfId="0" applyNumberFormat="1" applyFont="1" applyFill="1" applyBorder="1" applyProtection="1">
      <protection locked="0"/>
    </xf>
    <xf numFmtId="3" fontId="3" fillId="0" borderId="4" xfId="0" applyNumberFormat="1" applyFont="1" applyFill="1" applyBorder="1" applyProtection="1">
      <protection locked="0"/>
    </xf>
    <xf numFmtId="3" fontId="3" fillId="0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right" wrapText="1"/>
      <protection locked="0"/>
    </xf>
    <xf numFmtId="0" fontId="3" fillId="0" borderId="0" xfId="0" applyFont="1"/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41" fontId="3" fillId="0" borderId="1" xfId="1" applyNumberFormat="1" applyFont="1" applyBorder="1" applyAlignment="1" applyProtection="1">
      <alignment horizontal="right" vertical="top" wrapText="1"/>
    </xf>
    <xf numFmtId="3" fontId="3" fillId="0" borderId="1" xfId="1" applyNumberFormat="1" applyFont="1" applyBorder="1" applyAlignment="1" applyProtection="1">
      <alignment horizontal="right" vertical="top" wrapText="1"/>
    </xf>
    <xf numFmtId="3" fontId="3" fillId="0" borderId="4" xfId="1" applyNumberFormat="1" applyFont="1" applyBorder="1" applyAlignment="1" applyProtection="1">
      <alignment horizontal="right" vertical="top" wrapText="1"/>
    </xf>
    <xf numFmtId="0" fontId="2" fillId="2" borderId="8" xfId="0" applyFont="1" applyFill="1" applyBorder="1" applyAlignment="1" applyProtection="1">
      <alignment vertical="top" wrapText="1"/>
      <protection locked="0"/>
    </xf>
    <xf numFmtId="3" fontId="3" fillId="0" borderId="1" xfId="0" applyNumberFormat="1" applyFont="1" applyBorder="1" applyProtection="1">
      <protection locked="0"/>
    </xf>
    <xf numFmtId="3" fontId="3" fillId="6" borderId="1" xfId="0" applyNumberFormat="1" applyFont="1" applyFill="1" applyBorder="1" applyProtection="1">
      <protection locked="0"/>
    </xf>
    <xf numFmtId="3" fontId="3" fillId="6" borderId="4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41" fontId="3" fillId="0" borderId="2" xfId="1" applyNumberFormat="1" applyFont="1" applyBorder="1" applyAlignment="1" applyProtection="1">
      <alignment horizontal="right" vertical="top" wrapText="1"/>
    </xf>
    <xf numFmtId="3" fontId="3" fillId="0" borderId="2" xfId="1" applyNumberFormat="1" applyFont="1" applyBorder="1" applyAlignment="1" applyProtection="1">
      <alignment horizontal="right" vertical="top" wrapText="1"/>
    </xf>
    <xf numFmtId="3" fontId="3" fillId="0" borderId="13" xfId="1" applyNumberFormat="1" applyFont="1" applyBorder="1" applyAlignment="1" applyProtection="1">
      <alignment horizontal="right" vertical="top" wrapText="1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41" fontId="2" fillId="0" borderId="5" xfId="1" applyNumberFormat="1" applyFont="1" applyBorder="1" applyAlignment="1" applyProtection="1">
      <alignment horizontal="right" vertical="top" wrapText="1"/>
    </xf>
    <xf numFmtId="41" fontId="2" fillId="0" borderId="7" xfId="1" applyNumberFormat="1" applyFont="1" applyBorder="1" applyAlignment="1" applyProtection="1">
      <alignment horizontal="right" vertical="top" wrapText="1"/>
    </xf>
    <xf numFmtId="3" fontId="2" fillId="0" borderId="7" xfId="1" applyNumberFormat="1" applyFont="1" applyBorder="1" applyAlignment="1" applyProtection="1">
      <alignment horizontal="right" vertical="top" wrapText="1"/>
    </xf>
    <xf numFmtId="3" fontId="2" fillId="0" borderId="9" xfId="1" applyNumberFormat="1" applyFont="1" applyBorder="1" applyAlignment="1" applyProtection="1">
      <alignment horizontal="right" vertical="top" wrapText="1"/>
    </xf>
    <xf numFmtId="3" fontId="2" fillId="0" borderId="1" xfId="1" applyNumberFormat="1" applyFont="1" applyBorder="1" applyAlignment="1" applyProtection="1">
      <alignment horizontal="right" vertical="top" wrapText="1"/>
    </xf>
    <xf numFmtId="0" fontId="2" fillId="9" borderId="8" xfId="0" applyFont="1" applyFill="1" applyBorder="1" applyAlignment="1" applyProtection="1">
      <alignment vertical="top" wrapText="1"/>
      <protection locked="0"/>
    </xf>
    <xf numFmtId="3" fontId="2" fillId="6" borderId="2" xfId="0" applyNumberFormat="1" applyFont="1" applyFill="1" applyBorder="1" applyAlignment="1" applyProtection="1">
      <alignment horizontal="right" vertical="top"/>
      <protection locked="0"/>
    </xf>
    <xf numFmtId="3" fontId="2" fillId="6" borderId="13" xfId="0" applyNumberFormat="1" applyFont="1" applyFill="1" applyBorder="1" applyAlignment="1" applyProtection="1">
      <alignment horizontal="right" vertical="top"/>
      <protection locked="0"/>
    </xf>
    <xf numFmtId="3" fontId="2" fillId="6" borderId="4" xfId="0" applyNumberFormat="1" applyFont="1" applyFill="1" applyBorder="1" applyAlignment="1" applyProtection="1">
      <alignment horizontal="right" vertical="top"/>
      <protection locked="0"/>
    </xf>
    <xf numFmtId="3" fontId="2" fillId="6" borderId="1" xfId="0" applyNumberFormat="1" applyFont="1" applyFill="1" applyBorder="1" applyAlignment="1" applyProtection="1">
      <alignment horizontal="right" vertical="top"/>
      <protection locked="0"/>
    </xf>
    <xf numFmtId="0" fontId="3" fillId="0" borderId="1" xfId="0" applyFont="1" applyBorder="1" applyAlignment="1" applyProtection="1">
      <alignment horizontal="right" vertical="top" wrapText="1"/>
    </xf>
    <xf numFmtId="0" fontId="3" fillId="0" borderId="5" xfId="0" applyFont="1" applyBorder="1" applyAlignment="1" applyProtection="1">
      <alignment horizontal="right" vertical="top" wrapText="1"/>
    </xf>
    <xf numFmtId="0" fontId="3" fillId="0" borderId="14" xfId="0" applyFont="1" applyBorder="1" applyAlignment="1" applyProtection="1">
      <alignment horizontal="right" vertical="top" wrapText="1"/>
    </xf>
    <xf numFmtId="0" fontId="3" fillId="0" borderId="4" xfId="0" applyFont="1" applyBorder="1" applyAlignment="1" applyProtection="1">
      <alignment horizontal="right" vertical="top" wrapText="1"/>
    </xf>
    <xf numFmtId="0" fontId="2" fillId="9" borderId="10" xfId="0" applyFont="1" applyFill="1" applyBorder="1" applyAlignment="1" applyProtection="1">
      <alignment vertical="top" wrapText="1"/>
      <protection locked="0"/>
    </xf>
    <xf numFmtId="0" fontId="3" fillId="0" borderId="7" xfId="0" applyFont="1" applyBorder="1" applyAlignment="1" applyProtection="1">
      <alignment horizontal="right" vertical="top" wrapText="1"/>
    </xf>
    <xf numFmtId="0" fontId="3" fillId="0" borderId="9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right" vertical="top" wrapText="1"/>
    </xf>
    <xf numFmtId="0" fontId="3" fillId="0" borderId="13" xfId="0" applyFont="1" applyBorder="1" applyAlignment="1" applyProtection="1">
      <alignment horizontal="right" vertical="top" wrapText="1"/>
    </xf>
    <xf numFmtId="0" fontId="2" fillId="2" borderId="7" xfId="0" applyFont="1" applyFill="1" applyBorder="1" applyAlignment="1" applyProtection="1">
      <alignment vertical="top" wrapText="1"/>
      <protection locked="0"/>
    </xf>
    <xf numFmtId="3" fontId="2" fillId="0" borderId="1" xfId="0" applyNumberFormat="1" applyFont="1" applyFill="1" applyBorder="1" applyAlignment="1" applyProtection="1">
      <alignment horizontal="right" vertical="top" wrapText="1"/>
    </xf>
    <xf numFmtId="3" fontId="2" fillId="0" borderId="4" xfId="0" applyNumberFormat="1" applyFont="1" applyFill="1" applyBorder="1" applyAlignment="1" applyProtection="1">
      <alignment horizontal="right" vertical="top" wrapText="1"/>
    </xf>
    <xf numFmtId="0" fontId="2" fillId="2" borderId="10" xfId="0" applyFont="1" applyFill="1" applyBorder="1" applyAlignment="1" applyProtection="1">
      <alignment vertical="top" wrapText="1"/>
      <protection locked="0"/>
    </xf>
    <xf numFmtId="3" fontId="2" fillId="6" borderId="7" xfId="0" applyNumberFormat="1" applyFont="1" applyFill="1" applyBorder="1" applyAlignment="1" applyProtection="1">
      <alignment vertical="top"/>
      <protection locked="0"/>
    </xf>
    <xf numFmtId="3" fontId="2" fillId="6" borderId="9" xfId="0" applyNumberFormat="1" applyFont="1" applyFill="1" applyBorder="1" applyAlignment="1" applyProtection="1">
      <alignment vertical="top"/>
      <protection locked="0"/>
    </xf>
    <xf numFmtId="3" fontId="2" fillId="6" borderId="14" xfId="0" applyNumberFormat="1" applyFont="1" applyFill="1" applyBorder="1" applyAlignment="1" applyProtection="1">
      <alignment vertical="top"/>
      <protection locked="0"/>
    </xf>
    <xf numFmtId="3" fontId="2" fillId="6" borderId="4" xfId="0" applyNumberFormat="1" applyFont="1" applyFill="1" applyBorder="1" applyAlignment="1" applyProtection="1">
      <alignment vertical="top"/>
      <protection locked="0"/>
    </xf>
    <xf numFmtId="3" fontId="2" fillId="6" borderId="1" xfId="0" applyNumberFormat="1" applyFont="1" applyFill="1" applyBorder="1" applyAlignment="1" applyProtection="1">
      <alignment vertical="top"/>
      <protection locked="0"/>
    </xf>
    <xf numFmtId="41" fontId="3" fillId="0" borderId="4" xfId="1" applyNumberFormat="1" applyFont="1" applyBorder="1" applyAlignment="1" applyProtection="1">
      <alignment horizontal="right" vertical="top" wrapText="1"/>
    </xf>
    <xf numFmtId="0" fontId="2" fillId="2" borderId="11" xfId="0" applyFont="1" applyFill="1" applyBorder="1" applyAlignment="1" applyProtection="1">
      <alignment vertical="top" wrapText="1"/>
      <protection locked="0"/>
    </xf>
    <xf numFmtId="1" fontId="3" fillId="6" borderId="5" xfId="0" applyNumberFormat="1" applyFont="1" applyFill="1" applyBorder="1" applyAlignment="1" applyProtection="1">
      <alignment vertical="top"/>
      <protection locked="0"/>
    </xf>
    <xf numFmtId="1" fontId="3" fillId="6" borderId="14" xfId="0" applyNumberFormat="1" applyFont="1" applyFill="1" applyBorder="1" applyAlignment="1" applyProtection="1">
      <alignment vertical="top"/>
      <protection locked="0"/>
    </xf>
    <xf numFmtId="1" fontId="3" fillId="6" borderId="4" xfId="0" applyNumberFormat="1" applyFont="1" applyFill="1" applyBorder="1" applyAlignment="1" applyProtection="1">
      <alignment vertical="top"/>
      <protection locked="0"/>
    </xf>
    <xf numFmtId="1" fontId="3" fillId="6" borderId="1" xfId="0" applyNumberFormat="1" applyFont="1" applyFill="1" applyBorder="1" applyAlignment="1" applyProtection="1">
      <alignment vertical="top"/>
      <protection locked="0"/>
    </xf>
    <xf numFmtId="3" fontId="2" fillId="0" borderId="1" xfId="0" applyNumberFormat="1" applyFont="1" applyBorder="1" applyAlignment="1" applyProtection="1">
      <alignment horizontal="right" vertical="top" wrapText="1"/>
    </xf>
    <xf numFmtId="3" fontId="2" fillId="0" borderId="4" xfId="0" applyNumberFormat="1" applyFont="1" applyBorder="1" applyAlignment="1" applyProtection="1">
      <alignment horizontal="right" vertical="top" wrapText="1"/>
    </xf>
    <xf numFmtId="3" fontId="2" fillId="0" borderId="1" xfId="0" applyNumberFormat="1" applyFont="1" applyBorder="1" applyAlignment="1" applyProtection="1">
      <alignment vertical="top"/>
      <protection locked="0"/>
    </xf>
    <xf numFmtId="3" fontId="2" fillId="0" borderId="4" xfId="0" applyNumberFormat="1" applyFont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1" fontId="2" fillId="2" borderId="1" xfId="1" applyNumberFormat="1" applyFont="1" applyFill="1" applyBorder="1" applyAlignment="1" applyProtection="1">
      <alignment vertical="top" wrapText="1"/>
      <protection locked="0"/>
    </xf>
    <xf numFmtId="41" fontId="3" fillId="0" borderId="1" xfId="1" applyNumberFormat="1" applyFont="1" applyBorder="1" applyAlignment="1" applyProtection="1">
      <alignment horizontal="right" vertical="top" wrapText="1"/>
      <protection locked="0"/>
    </xf>
    <xf numFmtId="41" fontId="3" fillId="0" borderId="1" xfId="1" applyNumberFormat="1" applyFont="1" applyFill="1" applyBorder="1" applyAlignment="1" applyProtection="1">
      <alignment horizontal="right" vertical="top" wrapText="1"/>
      <protection locked="0"/>
    </xf>
    <xf numFmtId="41" fontId="3" fillId="0" borderId="4" xfId="1" applyNumberFormat="1" applyFont="1" applyFill="1" applyBorder="1" applyAlignment="1" applyProtection="1">
      <alignment horizontal="right" vertical="top" wrapText="1"/>
      <protection locked="0"/>
    </xf>
    <xf numFmtId="3" fontId="3" fillId="0" borderId="4" xfId="0" applyNumberFormat="1" applyFont="1" applyBorder="1" applyProtection="1">
      <protection locked="0"/>
    </xf>
    <xf numFmtId="41" fontId="2" fillId="7" borderId="1" xfId="1" applyNumberFormat="1" applyFont="1" applyFill="1" applyBorder="1" applyAlignment="1" applyProtection="1">
      <alignment vertical="top" wrapText="1"/>
      <protection locked="0"/>
    </xf>
    <xf numFmtId="41" fontId="2" fillId="6" borderId="1" xfId="1" applyNumberFormat="1" applyFont="1" applyFill="1" applyBorder="1" applyAlignment="1" applyProtection="1">
      <alignment horizontal="right" vertical="top" wrapText="1"/>
    </xf>
    <xf numFmtId="41" fontId="2" fillId="6" borderId="4" xfId="1" applyNumberFormat="1" applyFont="1" applyFill="1" applyBorder="1" applyAlignment="1" applyProtection="1">
      <alignment horizontal="right" vertical="top" wrapText="1"/>
    </xf>
    <xf numFmtId="3" fontId="2" fillId="0" borderId="1" xfId="0" applyNumberFormat="1" applyFont="1" applyBorder="1" applyProtection="1">
      <protection locked="0"/>
    </xf>
    <xf numFmtId="3" fontId="2" fillId="0" borderId="4" xfId="0" applyNumberFormat="1" applyFont="1" applyBorder="1" applyProtection="1">
      <protection locked="0"/>
    </xf>
    <xf numFmtId="41" fontId="3" fillId="6" borderId="1" xfId="1" applyNumberFormat="1" applyFont="1" applyFill="1" applyBorder="1" applyAlignment="1" applyProtection="1">
      <alignment horizontal="right" vertical="top" wrapText="1"/>
      <protection locked="0"/>
    </xf>
    <xf numFmtId="41" fontId="3" fillId="6" borderId="2" xfId="1" applyNumberFormat="1" applyFont="1" applyFill="1" applyBorder="1" applyAlignment="1" applyProtection="1">
      <alignment horizontal="right" vertical="top" wrapText="1"/>
      <protection locked="0"/>
    </xf>
    <xf numFmtId="41" fontId="3" fillId="6" borderId="13" xfId="1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 applyProtection="1">
      <alignment vertical="top" wrapText="1"/>
      <protection locked="0"/>
    </xf>
    <xf numFmtId="3" fontId="3" fillId="0" borderId="2" xfId="0" applyNumberFormat="1" applyFont="1" applyBorder="1" applyProtection="1">
      <protection locked="0"/>
    </xf>
    <xf numFmtId="3" fontId="3" fillId="0" borderId="13" xfId="0" applyNumberFormat="1" applyFont="1" applyBorder="1" applyProtection="1">
      <protection locked="0"/>
    </xf>
    <xf numFmtId="41" fontId="3" fillId="6" borderId="4" xfId="1" applyNumberFormat="1" applyFont="1" applyFill="1" applyBorder="1" applyAlignment="1" applyProtection="1">
      <alignment horizontal="right" vertical="top" wrapText="1"/>
      <protection locked="0"/>
    </xf>
    <xf numFmtId="41" fontId="2" fillId="7" borderId="1" xfId="1" applyNumberFormat="1" applyFont="1" applyFill="1" applyBorder="1" applyAlignment="1" applyProtection="1">
      <alignment horizontal="left" vertical="top" wrapText="1"/>
      <protection locked="0"/>
    </xf>
    <xf numFmtId="41" fontId="3" fillId="0" borderId="1" xfId="1" applyNumberFormat="1" applyFont="1" applyFill="1" applyBorder="1" applyAlignment="1" applyProtection="1">
      <alignment horizontal="center" vertical="top" wrapText="1"/>
      <protection locked="0"/>
    </xf>
    <xf numFmtId="41" fontId="2" fillId="6" borderId="5" xfId="1" applyNumberFormat="1" applyFont="1" applyFill="1" applyBorder="1" applyAlignment="1" applyProtection="1">
      <alignment horizontal="right" vertical="top" wrapText="1"/>
    </xf>
    <xf numFmtId="41" fontId="2" fillId="6" borderId="14" xfId="1" applyNumberFormat="1" applyFont="1" applyFill="1" applyBorder="1" applyAlignment="1" applyProtection="1">
      <alignment horizontal="right" vertical="top" wrapText="1"/>
    </xf>
    <xf numFmtId="3" fontId="2" fillId="0" borderId="5" xfId="0" applyNumberFormat="1" applyFont="1" applyBorder="1" applyProtection="1">
      <protection locked="0"/>
    </xf>
    <xf numFmtId="3" fontId="2" fillId="0" borderId="14" xfId="0" applyNumberFormat="1" applyFont="1" applyBorder="1" applyProtection="1">
      <protection locked="0"/>
    </xf>
    <xf numFmtId="3" fontId="3" fillId="0" borderId="1" xfId="0" applyNumberFormat="1" applyFont="1" applyBorder="1" applyAlignment="1" applyProtection="1">
      <alignment vertical="top"/>
      <protection locked="0"/>
    </xf>
    <xf numFmtId="3" fontId="3" fillId="0" borderId="4" xfId="0" applyNumberFormat="1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right" vertical="top" wrapText="1"/>
      <protection locked="0"/>
    </xf>
    <xf numFmtId="0" fontId="3" fillId="0" borderId="4" xfId="0" applyFont="1" applyBorder="1" applyAlignment="1" applyProtection="1">
      <alignment horizontal="right" vertical="top" wrapText="1"/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0" fontId="3" fillId="0" borderId="4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right" vertical="top" wrapText="1"/>
    </xf>
    <xf numFmtId="0" fontId="2" fillId="0" borderId="4" xfId="0" applyFont="1" applyBorder="1" applyAlignment="1" applyProtection="1">
      <alignment horizontal="right" vertical="top" wrapText="1"/>
    </xf>
    <xf numFmtId="0" fontId="2" fillId="0" borderId="14" xfId="0" applyFont="1" applyBorder="1" applyAlignment="1" applyProtection="1">
      <alignment horizontal="right" vertical="top" wrapText="1"/>
    </xf>
    <xf numFmtId="0" fontId="2" fillId="0" borderId="4" xfId="0" applyFont="1" applyFill="1" applyBorder="1" applyAlignment="1" applyProtection="1">
      <alignment horizontal="right" vertical="top" wrapText="1"/>
    </xf>
    <xf numFmtId="0" fontId="2" fillId="0" borderId="1" xfId="0" applyFont="1" applyFill="1" applyBorder="1" applyAlignment="1" applyProtection="1">
      <alignment horizontal="right" vertical="top" wrapText="1"/>
    </xf>
    <xf numFmtId="0" fontId="3" fillId="0" borderId="14" xfId="0" applyFont="1" applyBorder="1" applyAlignment="1" applyProtection="1">
      <alignment horizontal="right" vertical="top" wrapText="1"/>
      <protection locked="0"/>
    </xf>
    <xf numFmtId="3" fontId="3" fillId="0" borderId="5" xfId="0" applyNumberFormat="1" applyFont="1" applyBorder="1" applyProtection="1">
      <protection locked="0"/>
    </xf>
    <xf numFmtId="3" fontId="3" fillId="0" borderId="14" xfId="0" applyNumberFormat="1" applyFont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41" fontId="2" fillId="0" borderId="1" xfId="1" applyNumberFormat="1" applyFont="1" applyBorder="1" applyAlignment="1" applyProtection="1">
      <alignment horizontal="right" vertical="top" wrapText="1"/>
    </xf>
    <xf numFmtId="41" fontId="2" fillId="0" borderId="14" xfId="1" applyNumberFormat="1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vertical="top"/>
      <protection locked="0"/>
    </xf>
    <xf numFmtId="0" fontId="3" fillId="0" borderId="4" xfId="0" applyFont="1" applyBorder="1" applyAlignment="1" applyProtection="1">
      <alignment vertical="top"/>
      <protection locked="0"/>
    </xf>
    <xf numFmtId="164" fontId="3" fillId="0" borderId="1" xfId="1" applyNumberFormat="1" applyFont="1" applyBorder="1" applyAlignment="1" applyProtection="1">
      <alignment vertical="top"/>
      <protection locked="0"/>
    </xf>
    <xf numFmtId="164" fontId="3" fillId="0" borderId="4" xfId="1" applyNumberFormat="1" applyFont="1" applyBorder="1" applyProtection="1">
      <protection locked="0"/>
    </xf>
    <xf numFmtId="164" fontId="3" fillId="0" borderId="1" xfId="1" applyNumberFormat="1" applyFont="1" applyBorder="1" applyProtection="1">
      <protection locked="0"/>
    </xf>
    <xf numFmtId="0" fontId="3" fillId="0" borderId="14" xfId="0" applyFont="1" applyFill="1" applyBorder="1" applyAlignment="1" applyProtection="1">
      <alignment horizontal="right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right" vertical="top" wrapText="1"/>
      <protection locked="0"/>
    </xf>
    <xf numFmtId="0" fontId="3" fillId="4" borderId="14" xfId="0" applyFont="1" applyFill="1" applyBorder="1" applyAlignment="1" applyProtection="1">
      <alignment horizontal="right" vertical="top" wrapText="1"/>
      <protection locked="0"/>
    </xf>
    <xf numFmtId="0" fontId="3" fillId="4" borderId="15" xfId="0" applyFont="1" applyFill="1" applyBorder="1" applyAlignment="1" applyProtection="1">
      <alignment horizontal="right" vertical="top" wrapText="1"/>
      <protection locked="0"/>
    </xf>
    <xf numFmtId="3" fontId="2" fillId="0" borderId="14" xfId="0" applyNumberFormat="1" applyFont="1" applyFill="1" applyBorder="1" applyAlignment="1" applyProtection="1">
      <alignment horizontal="right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3" fontId="3" fillId="4" borderId="8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right"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 applyProtection="1">
      <alignment horizontal="right" vertical="top" wrapText="1"/>
      <protection locked="0"/>
    </xf>
    <xf numFmtId="0" fontId="3" fillId="4" borderId="2" xfId="0" applyFont="1" applyFill="1" applyBorder="1" applyAlignment="1" applyProtection="1">
      <alignment horizontal="right" vertical="top" wrapText="1"/>
      <protection locked="0"/>
    </xf>
    <xf numFmtId="3" fontId="2" fillId="0" borderId="14" xfId="0" applyNumberFormat="1" applyFont="1" applyBorder="1" applyAlignment="1" applyProtection="1">
      <alignment horizontal="right" vertical="top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/>
    <xf numFmtId="0" fontId="3" fillId="5" borderId="3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Protection="1">
      <protection locked="0"/>
    </xf>
    <xf numFmtId="0" fontId="2" fillId="0" borderId="11" xfId="0" applyFont="1" applyFill="1" applyBorder="1" applyAlignment="1" applyProtection="1">
      <alignment vertical="top"/>
      <protection locked="0"/>
    </xf>
    <xf numFmtId="0" fontId="2" fillId="0" borderId="6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41" fontId="3" fillId="0" borderId="3" xfId="1" applyNumberFormat="1" applyFont="1" applyFill="1" applyBorder="1" applyAlignment="1" applyProtection="1">
      <alignment horizontal="center" vertical="top" wrapText="1"/>
      <protection locked="0"/>
    </xf>
    <xf numFmtId="0" fontId="2" fillId="6" borderId="3" xfId="0" applyFont="1" applyFill="1" applyBorder="1" applyAlignment="1" applyProtection="1">
      <alignment vertical="top" wrapText="1"/>
      <protection locked="0"/>
    </xf>
    <xf numFmtId="3" fontId="3" fillId="4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3" fontId="3" fillId="0" borderId="8" xfId="1" applyNumberFormat="1" applyFont="1" applyBorder="1" applyAlignment="1" applyProtection="1">
      <alignment horizontal="right" vertical="top" wrapText="1"/>
    </xf>
    <xf numFmtId="41" fontId="3" fillId="0" borderId="8" xfId="1" applyNumberFormat="1" applyFont="1" applyFill="1" applyBorder="1" applyAlignment="1" applyProtection="1">
      <alignment horizontal="right" vertical="top" wrapText="1"/>
      <protection locked="0"/>
    </xf>
    <xf numFmtId="41" fontId="2" fillId="6" borderId="8" xfId="1" applyNumberFormat="1" applyFont="1" applyFill="1" applyBorder="1" applyAlignment="1" applyProtection="1">
      <alignment horizontal="right" vertical="top" wrapText="1"/>
    </xf>
    <xf numFmtId="41" fontId="3" fillId="6" borderId="12" xfId="1" applyNumberFormat="1" applyFont="1" applyFill="1" applyBorder="1" applyAlignment="1" applyProtection="1">
      <alignment horizontal="right" vertical="top" wrapText="1"/>
      <protection locked="0"/>
    </xf>
    <xf numFmtId="41" fontId="2" fillId="6" borderId="11" xfId="1" applyNumberFormat="1" applyFont="1" applyFill="1" applyBorder="1" applyAlignment="1" applyProtection="1">
      <alignment horizontal="right" vertical="top" wrapText="1"/>
    </xf>
    <xf numFmtId="41" fontId="3" fillId="6" borderId="8" xfId="1" applyNumberFormat="1" applyFont="1" applyFill="1" applyBorder="1" applyAlignment="1" applyProtection="1">
      <alignment horizontal="right" vertical="top" wrapText="1"/>
      <protection locked="0"/>
    </xf>
    <xf numFmtId="0" fontId="3" fillId="0" borderId="8" xfId="0" applyFont="1" applyFill="1" applyBorder="1" applyAlignment="1" applyProtection="1">
      <alignment horizontal="right" vertical="top" wrapText="1"/>
      <protection locked="0"/>
    </xf>
    <xf numFmtId="0" fontId="2" fillId="0" borderId="8" xfId="0" applyFont="1" applyBorder="1" applyAlignment="1" applyProtection="1">
      <alignment horizontal="right" vertical="top" wrapText="1"/>
    </xf>
    <xf numFmtId="0" fontId="3" fillId="0" borderId="13" xfId="0" applyFont="1" applyBorder="1" applyAlignment="1" applyProtection="1">
      <alignment horizontal="right" vertical="top" wrapText="1"/>
      <protection locked="0"/>
    </xf>
    <xf numFmtId="0" fontId="3" fillId="4" borderId="15" xfId="0" applyFont="1" applyFill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horizontal="right" vertical="top" wrapText="1"/>
    </xf>
    <xf numFmtId="0" fontId="3" fillId="0" borderId="11" xfId="0" applyFont="1" applyBorder="1" applyAlignment="1" applyProtection="1">
      <alignment horizontal="right" vertical="top" wrapText="1"/>
      <protection locked="0"/>
    </xf>
    <xf numFmtId="3" fontId="2" fillId="0" borderId="8" xfId="0" applyNumberFormat="1" applyFont="1" applyFill="1" applyBorder="1" applyAlignment="1" applyProtection="1">
      <alignment horizontal="right" vertical="top" wrapText="1"/>
    </xf>
    <xf numFmtId="0" fontId="3" fillId="0" borderId="11" xfId="0" applyFont="1" applyFill="1" applyBorder="1" applyAlignment="1" applyProtection="1">
      <alignment horizontal="right" vertical="top" wrapText="1"/>
      <protection locked="0"/>
    </xf>
    <xf numFmtId="0" fontId="3" fillId="4" borderId="15" xfId="0" applyFont="1" applyFill="1" applyBorder="1" applyAlignment="1" applyProtection="1">
      <alignment vertical="top"/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0" fontId="3" fillId="0" borderId="4" xfId="0" applyFont="1" applyFill="1" applyBorder="1" applyAlignment="1" applyProtection="1">
      <alignment horizontal="right" wrapText="1"/>
      <protection locked="0"/>
    </xf>
    <xf numFmtId="0" fontId="3" fillId="0" borderId="8" xfId="0" applyFont="1" applyBorder="1" applyProtection="1">
      <protection locked="0"/>
    </xf>
    <xf numFmtId="0" fontId="2" fillId="2" borderId="8" xfId="0" quotePrefix="1" applyFont="1" applyFill="1" applyBorder="1" applyAlignment="1" applyProtection="1">
      <alignment vertical="top" wrapText="1"/>
      <protection locked="0"/>
    </xf>
    <xf numFmtId="0" fontId="2" fillId="0" borderId="15" xfId="0" applyFont="1" applyBorder="1" applyAlignment="1" applyProtection="1">
      <alignment horizontal="center" vertical="top" wrapText="1"/>
      <protection locked="0"/>
    </xf>
    <xf numFmtId="0" fontId="2" fillId="11" borderId="1" xfId="0" applyFont="1" applyFill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/>
    </xf>
    <xf numFmtId="3" fontId="3" fillId="0" borderId="1" xfId="0" applyNumberFormat="1" applyFont="1" applyBorder="1"/>
    <xf numFmtId="0" fontId="3" fillId="11" borderId="1" xfId="0" applyFont="1" applyFill="1" applyBorder="1"/>
    <xf numFmtId="0" fontId="3" fillId="0" borderId="8" xfId="0" applyFont="1" applyBorder="1"/>
    <xf numFmtId="0" fontId="2" fillId="12" borderId="5" xfId="0" applyFont="1" applyFill="1" applyBorder="1" applyAlignment="1" applyProtection="1">
      <alignment horizontal="center" vertical="top" wrapText="1"/>
      <protection locked="0"/>
    </xf>
    <xf numFmtId="0" fontId="2" fillId="11" borderId="5" xfId="0" applyFont="1" applyFill="1" applyBorder="1" applyAlignment="1">
      <alignment horizontal="center"/>
    </xf>
    <xf numFmtId="0" fontId="3" fillId="0" borderId="12" xfId="0" applyFont="1" applyBorder="1"/>
    <xf numFmtId="0" fontId="3" fillId="0" borderId="10" xfId="0" applyFont="1" applyBorder="1"/>
    <xf numFmtId="0" fontId="3" fillId="0" borderId="11" xfId="0" applyFont="1" applyBorder="1"/>
    <xf numFmtId="3" fontId="3" fillId="0" borderId="10" xfId="0" applyNumberFormat="1" applyFont="1" applyBorder="1"/>
    <xf numFmtId="3" fontId="3" fillId="4" borderId="1" xfId="0" applyNumberFormat="1" applyFont="1" applyFill="1" applyBorder="1"/>
    <xf numFmtId="0" fontId="3" fillId="0" borderId="1" xfId="0" applyFont="1" applyFill="1" applyBorder="1" applyProtection="1">
      <protection locked="0"/>
    </xf>
    <xf numFmtId="0" fontId="3" fillId="4" borderId="8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Border="1" applyProtection="1">
      <protection locked="0"/>
    </xf>
    <xf numFmtId="3" fontId="4" fillId="4" borderId="4" xfId="0" applyNumberFormat="1" applyFont="1" applyFill="1" applyBorder="1" applyAlignment="1" applyProtection="1">
      <alignment horizontal="center" vertical="top" wrapText="1"/>
      <protection locked="0"/>
    </xf>
    <xf numFmtId="3" fontId="4" fillId="4" borderId="3" xfId="0" applyNumberFormat="1" applyFont="1" applyFill="1" applyBorder="1" applyAlignment="1" applyProtection="1">
      <alignment horizontal="center" vertical="top" wrapText="1"/>
      <protection locked="0"/>
    </xf>
    <xf numFmtId="3" fontId="4" fillId="4" borderId="8" xfId="0" applyNumberFormat="1" applyFont="1" applyFill="1" applyBorder="1" applyAlignment="1" applyProtection="1">
      <alignment horizontal="center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3" fontId="3" fillId="4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Protection="1">
      <protection locked="0"/>
    </xf>
    <xf numFmtId="0" fontId="3" fillId="4" borderId="15" xfId="0" applyFont="1" applyFill="1" applyBorder="1" applyAlignment="1" applyProtection="1">
      <alignment horizontal="right" vertical="top" wrapText="1"/>
      <protection locked="0"/>
    </xf>
    <xf numFmtId="0" fontId="3" fillId="4" borderId="3" xfId="0" applyFont="1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vertical="top"/>
      <protection locked="0"/>
    </xf>
    <xf numFmtId="0" fontId="5" fillId="0" borderId="15" xfId="0" applyFont="1" applyFill="1" applyBorder="1" applyAlignment="1" applyProtection="1">
      <alignment vertical="top"/>
      <protection locked="0"/>
    </xf>
    <xf numFmtId="0" fontId="5" fillId="0" borderId="13" xfId="0" applyFont="1" applyFill="1" applyBorder="1" applyAlignment="1" applyProtection="1">
      <alignment vertical="top"/>
      <protection locked="0"/>
    </xf>
    <xf numFmtId="0" fontId="5" fillId="0" borderId="6" xfId="0" applyFont="1" applyFill="1" applyBorder="1" applyAlignment="1" applyProtection="1">
      <alignment vertical="top"/>
      <protection locked="0"/>
    </xf>
    <xf numFmtId="0" fontId="5" fillId="0" borderId="9" xfId="0" applyFont="1" applyFill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 applyProtection="1">
      <alignment vertical="center"/>
      <protection locked="0"/>
    </xf>
    <xf numFmtId="3" fontId="4" fillId="4" borderId="4" xfId="0" applyNumberFormat="1" applyFont="1" applyFill="1" applyBorder="1" applyAlignment="1" applyProtection="1">
      <alignment horizontal="center" vertical="top" wrapText="1"/>
      <protection locked="0"/>
    </xf>
    <xf numFmtId="3" fontId="4" fillId="4" borderId="3" xfId="0" applyNumberFormat="1" applyFont="1" applyFill="1" applyBorder="1" applyAlignment="1" applyProtection="1">
      <alignment horizontal="center" vertical="top" wrapText="1"/>
      <protection locked="0"/>
    </xf>
    <xf numFmtId="3" fontId="4" fillId="4" borderId="8" xfId="0" applyNumberFormat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5" fillId="10" borderId="4" xfId="0" applyFont="1" applyFill="1" applyBorder="1" applyAlignment="1" applyProtection="1">
      <alignment horizontal="center" vertical="top" wrapText="1"/>
      <protection locked="0"/>
    </xf>
    <xf numFmtId="0" fontId="5" fillId="10" borderId="3" xfId="0" applyFont="1" applyFill="1" applyBorder="1" applyAlignment="1" applyProtection="1">
      <alignment horizontal="center" vertical="top" wrapText="1"/>
      <protection locked="0"/>
    </xf>
    <xf numFmtId="0" fontId="5" fillId="10" borderId="4" xfId="0" applyFont="1" applyFill="1" applyBorder="1" applyAlignment="1" applyProtection="1">
      <alignment horizontal="center" wrapText="1"/>
      <protection locked="0"/>
    </xf>
    <xf numFmtId="0" fontId="5" fillId="10" borderId="3" xfId="0" applyFont="1" applyFill="1" applyBorder="1" applyAlignment="1" applyProtection="1">
      <alignment horizontal="center" wrapText="1"/>
      <protection locked="0"/>
    </xf>
    <xf numFmtId="0" fontId="5" fillId="10" borderId="8" xfId="0" applyFont="1" applyFill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5" fillId="10" borderId="8" xfId="0" applyFont="1" applyFill="1" applyBorder="1" applyAlignment="1" applyProtection="1">
      <alignment horizontal="center" vertical="top" wrapText="1"/>
      <protection locked="0"/>
    </xf>
    <xf numFmtId="41" fontId="4" fillId="8" borderId="4" xfId="1" applyNumberFormat="1" applyFont="1" applyFill="1" applyBorder="1" applyAlignment="1" applyProtection="1">
      <alignment horizontal="center" vertical="top" wrapText="1"/>
      <protection locked="0"/>
    </xf>
    <xf numFmtId="41" fontId="4" fillId="8" borderId="3" xfId="1" applyNumberFormat="1" applyFont="1" applyFill="1" applyBorder="1" applyAlignment="1" applyProtection="1">
      <alignment horizontal="center" vertical="top" wrapText="1"/>
      <protection locked="0"/>
    </xf>
    <xf numFmtId="41" fontId="4" fillId="8" borderId="8" xfId="1" applyNumberFormat="1" applyFont="1" applyFill="1" applyBorder="1" applyAlignment="1" applyProtection="1">
      <alignment horizontal="center" vertical="top" wrapText="1"/>
      <protection locked="0"/>
    </xf>
    <xf numFmtId="41" fontId="4" fillId="4" borderId="4" xfId="1" applyNumberFormat="1" applyFont="1" applyFill="1" applyBorder="1" applyAlignment="1" applyProtection="1">
      <alignment horizontal="center" vertical="top" wrapText="1"/>
      <protection locked="0"/>
    </xf>
    <xf numFmtId="41" fontId="4" fillId="4" borderId="3" xfId="1" applyNumberFormat="1" applyFont="1" applyFill="1" applyBorder="1" applyAlignment="1" applyProtection="1">
      <alignment horizontal="center" vertical="top" wrapText="1"/>
      <protection locked="0"/>
    </xf>
    <xf numFmtId="41" fontId="4" fillId="4" borderId="8" xfId="1" applyNumberFormat="1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3" fontId="3" fillId="4" borderId="3" xfId="0" applyNumberFormat="1" applyFont="1" applyFill="1" applyBorder="1" applyAlignment="1" applyProtection="1">
      <alignment horizontal="left"/>
      <protection locked="0"/>
    </xf>
    <xf numFmtId="3" fontId="3" fillId="4" borderId="8" xfId="0" applyNumberFormat="1" applyFont="1" applyFill="1" applyBorder="1" applyAlignment="1" applyProtection="1">
      <alignment horizontal="left"/>
      <protection locked="0"/>
    </xf>
    <xf numFmtId="0" fontId="3" fillId="4" borderId="3" xfId="0" applyFont="1" applyFill="1" applyBorder="1" applyProtection="1">
      <protection locked="0"/>
    </xf>
    <xf numFmtId="0" fontId="3" fillId="4" borderId="8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3" fillId="4" borderId="4" xfId="0" applyFont="1" applyFill="1" applyBorder="1" applyProtection="1"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3" fillId="4" borderId="8" xfId="0" applyFont="1" applyFill="1" applyBorder="1" applyAlignment="1" applyProtection="1">
      <alignment horizontal="left"/>
      <protection locked="0"/>
    </xf>
    <xf numFmtId="41" fontId="3" fillId="8" borderId="4" xfId="1" applyNumberFormat="1" applyFont="1" applyFill="1" applyBorder="1" applyAlignment="1" applyProtection="1">
      <alignment horizontal="center" vertical="top" wrapText="1"/>
      <protection locked="0"/>
    </xf>
    <xf numFmtId="41" fontId="3" fillId="8" borderId="3" xfId="1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right" vertical="top" wrapText="1"/>
      <protection locked="0"/>
    </xf>
    <xf numFmtId="0" fontId="3" fillId="4" borderId="8" xfId="0" applyFont="1" applyFill="1" applyBorder="1" applyAlignment="1" applyProtection="1">
      <alignment horizontal="right" vertical="top" wrapText="1"/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3" fillId="4" borderId="15" xfId="0" applyFont="1" applyFill="1" applyBorder="1" applyAlignment="1" applyProtection="1">
      <alignment horizontal="right" vertical="top" wrapText="1"/>
      <protection locked="0"/>
    </xf>
    <xf numFmtId="0" fontId="3" fillId="4" borderId="4" xfId="0" applyFont="1" applyFill="1" applyBorder="1" applyAlignment="1" applyProtection="1">
      <alignment vertical="top"/>
      <protection locked="0"/>
    </xf>
    <xf numFmtId="0" fontId="3" fillId="4" borderId="3" xfId="0" applyFont="1" applyFill="1" applyBorder="1" applyAlignment="1" applyProtection="1">
      <alignment vertical="top"/>
      <protection locked="0"/>
    </xf>
    <xf numFmtId="0" fontId="2" fillId="10" borderId="4" xfId="0" applyFont="1" applyFill="1" applyBorder="1" applyAlignment="1" applyProtection="1">
      <alignment horizontal="center" vertical="top" wrapText="1"/>
      <protection locked="0"/>
    </xf>
    <xf numFmtId="0" fontId="2" fillId="10" borderId="3" xfId="0" applyFont="1" applyFill="1" applyBorder="1" applyAlignment="1" applyProtection="1">
      <alignment horizontal="center" vertical="top" wrapText="1"/>
      <protection locked="0"/>
    </xf>
    <xf numFmtId="0" fontId="2" fillId="10" borderId="8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3" fillId="5" borderId="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vertical="top"/>
      <protection locked="0"/>
    </xf>
    <xf numFmtId="0" fontId="2" fillId="0" borderId="15" xfId="0" applyFont="1" applyFill="1" applyBorder="1" applyAlignment="1" applyProtection="1">
      <alignment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0" borderId="6" xfId="0" applyFont="1" applyFill="1" applyBorder="1" applyAlignment="1" applyProtection="1">
      <alignment horizontal="left" vertical="top"/>
      <protection locked="0"/>
    </xf>
    <xf numFmtId="0" fontId="2" fillId="0" borderId="9" xfId="0" applyFont="1" applyFill="1" applyBorder="1" applyAlignment="1" applyProtection="1">
      <alignment horizontal="left" vertical="top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3" fillId="4" borderId="3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Border="1" applyProtection="1">
      <protection locked="0"/>
    </xf>
    <xf numFmtId="41" fontId="3" fillId="0" borderId="4" xfId="1" applyNumberFormat="1" applyFont="1" applyFill="1" applyBorder="1" applyAlignment="1" applyProtection="1">
      <alignment horizontal="center" vertical="top" wrapText="1"/>
      <protection locked="0"/>
    </xf>
    <xf numFmtId="41" fontId="3" fillId="0" borderId="3" xfId="1" applyNumberFormat="1" applyFont="1" applyFill="1" applyBorder="1" applyAlignment="1" applyProtection="1">
      <alignment horizontal="center" vertical="top" wrapText="1"/>
      <protection locked="0"/>
    </xf>
    <xf numFmtId="0" fontId="2" fillId="10" borderId="4" xfId="0" applyFont="1" applyFill="1" applyBorder="1" applyAlignment="1" applyProtection="1">
      <alignment horizontal="center" wrapText="1"/>
      <protection locked="0"/>
    </xf>
    <xf numFmtId="0" fontId="2" fillId="10" borderId="3" xfId="0" applyFont="1" applyFill="1" applyBorder="1" applyAlignment="1" applyProtection="1">
      <alignment horizontal="center" wrapText="1"/>
      <protection locked="0"/>
    </xf>
    <xf numFmtId="0" fontId="2" fillId="10" borderId="8" xfId="0" applyFont="1" applyFill="1" applyBorder="1" applyAlignment="1" applyProtection="1">
      <alignment horizontal="center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2" fillId="5" borderId="13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9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3" fillId="5" borderId="13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3" fillId="5" borderId="12" xfId="0" applyFont="1" applyFill="1" applyBorder="1" applyAlignment="1" applyProtection="1">
      <alignment horizontal="center" vertical="top" wrapText="1"/>
      <protection locked="0"/>
    </xf>
    <xf numFmtId="0" fontId="3" fillId="5" borderId="9" xfId="0" applyFont="1" applyFill="1" applyBorder="1" applyAlignment="1" applyProtection="1">
      <alignment horizontal="center" vertical="top" wrapText="1"/>
      <protection locked="0"/>
    </xf>
    <xf numFmtId="0" fontId="3" fillId="5" borderId="0" xfId="0" applyFont="1" applyFill="1" applyBorder="1" applyAlignment="1" applyProtection="1">
      <alignment horizontal="center" vertical="top" wrapText="1"/>
      <protection locked="0"/>
    </xf>
    <xf numFmtId="0" fontId="3" fillId="5" borderId="10" xfId="0" applyFont="1" applyFill="1" applyBorder="1" applyAlignment="1" applyProtection="1">
      <alignment horizontal="center" vertical="top" wrapText="1"/>
      <protection locked="0"/>
    </xf>
    <xf numFmtId="0" fontId="3" fillId="5" borderId="14" xfId="0" applyFont="1" applyFill="1" applyBorder="1" applyAlignment="1" applyProtection="1">
      <alignment horizontal="center" vertical="top" wrapText="1"/>
      <protection locked="0"/>
    </xf>
    <xf numFmtId="0" fontId="3" fillId="5" borderId="15" xfId="0" applyFont="1" applyFill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2" fillId="6" borderId="3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2" fillId="6" borderId="13" xfId="0" applyFont="1" applyFill="1" applyBorder="1" applyAlignment="1" applyProtection="1">
      <alignment horizontal="center" vertical="top" wrapText="1"/>
      <protection locked="0"/>
    </xf>
    <xf numFmtId="0" fontId="2" fillId="6" borderId="6" xfId="0" applyFont="1" applyFill="1" applyBorder="1" applyAlignment="1" applyProtection="1">
      <alignment horizontal="center" vertical="top" wrapText="1"/>
      <protection locked="0"/>
    </xf>
    <xf numFmtId="0" fontId="3" fillId="5" borderId="13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/>
      <protection locked="0"/>
    </xf>
    <xf numFmtId="0" fontId="3" fillId="5" borderId="0" xfId="0" applyFont="1" applyFill="1" applyBorder="1" applyAlignment="1" applyProtection="1">
      <alignment horizontal="center"/>
      <protection locked="0"/>
    </xf>
    <xf numFmtId="0" fontId="3" fillId="5" borderId="14" xfId="0" applyFont="1" applyFill="1" applyBorder="1" applyAlignment="1" applyProtection="1">
      <alignment horizontal="center"/>
      <protection locked="0"/>
    </xf>
    <xf numFmtId="0" fontId="3" fillId="5" borderId="15" xfId="0" applyFont="1" applyFill="1" applyBorder="1" applyAlignment="1" applyProtection="1">
      <alignment horizontal="center"/>
      <protection locked="0"/>
    </xf>
    <xf numFmtId="3" fontId="3" fillId="4" borderId="3" xfId="0" applyNumberFormat="1" applyFont="1" applyFill="1" applyBorder="1" applyProtection="1">
      <protection locked="0"/>
    </xf>
    <xf numFmtId="3" fontId="3" fillId="4" borderId="8" xfId="0" applyNumberFormat="1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/>
      <protection locked="0"/>
    </xf>
    <xf numFmtId="0" fontId="2" fillId="0" borderId="3" xfId="0" applyFont="1" applyFill="1" applyBorder="1" applyAlignment="1" applyProtection="1">
      <alignment horizontal="center" vertical="top"/>
      <protection locked="0"/>
    </xf>
    <xf numFmtId="0" fontId="2" fillId="0" borderId="8" xfId="0" applyFont="1" applyFill="1" applyBorder="1" applyAlignment="1" applyProtection="1">
      <alignment horizontal="center" vertical="top"/>
      <protection locked="0"/>
    </xf>
    <xf numFmtId="3" fontId="3" fillId="4" borderId="4" xfId="0" applyNumberFormat="1" applyFont="1" applyFill="1" applyBorder="1" applyAlignment="1" applyProtection="1">
      <alignment horizontal="center" vertical="top" wrapText="1"/>
      <protection locked="0"/>
    </xf>
    <xf numFmtId="3" fontId="3" fillId="4" borderId="3" xfId="0" applyNumberFormat="1" applyFont="1" applyFill="1" applyBorder="1" applyAlignment="1" applyProtection="1">
      <alignment horizontal="center" vertical="top" wrapText="1"/>
      <protection locked="0"/>
    </xf>
    <xf numFmtId="3" fontId="3" fillId="4" borderId="15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Fill="1" applyBorder="1" applyAlignment="1" applyProtection="1">
      <alignment horizontal="center" vertical="top" wrapText="1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5" fillId="6" borderId="8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Fill="1" applyBorder="1" applyAlignment="1" applyProtection="1">
      <alignment horizontal="center" vertical="top" wrapText="1"/>
      <protection locked="0"/>
    </xf>
    <xf numFmtId="0" fontId="4" fillId="5" borderId="8" xfId="0" applyFont="1" applyFill="1" applyBorder="1" applyAlignment="1" applyProtection="1">
      <alignment horizontal="center" vertical="top" wrapText="1"/>
      <protection locked="0"/>
    </xf>
    <xf numFmtId="0" fontId="5" fillId="5" borderId="12" xfId="0" applyFont="1" applyFill="1" applyBorder="1" applyAlignment="1" applyProtection="1">
      <alignment horizontal="center" vertical="top" wrapText="1"/>
      <protection locked="0"/>
    </xf>
    <xf numFmtId="0" fontId="5" fillId="5" borderId="10" xfId="0" applyFont="1" applyFill="1" applyBorder="1" applyAlignment="1" applyProtection="1">
      <alignment horizontal="center" vertical="top" wrapText="1"/>
      <protection locked="0"/>
    </xf>
    <xf numFmtId="0" fontId="5" fillId="5" borderId="11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Fill="1" applyBorder="1" applyAlignment="1" applyProtection="1">
      <alignment horizontal="center" vertical="top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2" fillId="6" borderId="4" xfId="0" applyFont="1" applyFill="1" applyBorder="1" applyAlignment="1" applyProtection="1">
      <alignment vertical="top" wrapText="1"/>
      <protection locked="0"/>
    </xf>
    <xf numFmtId="0" fontId="3" fillId="0" borderId="9" xfId="0" applyFont="1" applyBorder="1" applyProtection="1">
      <protection locked="0"/>
    </xf>
    <xf numFmtId="4" fontId="3" fillId="0" borderId="10" xfId="0" applyNumberFormat="1" applyFont="1" applyBorder="1"/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W3298"/>
  <sheetViews>
    <sheetView tabSelected="1" topLeftCell="A23" zoomScale="70" zoomScaleNormal="70" zoomScaleSheetLayoutView="50" workbookViewId="0">
      <selection activeCell="B23" sqref="B23"/>
    </sheetView>
  </sheetViews>
  <sheetFormatPr defaultRowHeight="12.75" x14ac:dyDescent="0.2"/>
  <cols>
    <col min="1" max="1" width="17.5703125" style="4" customWidth="1"/>
    <col min="2" max="3" width="8.140625" style="4" bestFit="1" customWidth="1"/>
    <col min="4" max="4" width="7.7109375" style="4" bestFit="1" customWidth="1"/>
    <col min="5" max="9" width="8.140625" style="4" bestFit="1" customWidth="1"/>
    <col min="10" max="10" width="9" style="4" customWidth="1"/>
    <col min="11" max="11" width="8.140625" style="4" bestFit="1" customWidth="1"/>
    <col min="12" max="12" width="8.140625" style="4" customWidth="1"/>
    <col min="13" max="13" width="12" style="2" customWidth="1"/>
    <col min="14" max="19" width="11.5703125" style="4" bestFit="1" customWidth="1"/>
    <col min="20" max="24" width="11.5703125" style="2" bestFit="1" customWidth="1"/>
    <col min="34" max="16384" width="9.140625" style="4"/>
  </cols>
  <sheetData>
    <row r="1" spans="1:33" ht="12" customHeight="1" x14ac:dyDescent="0.2">
      <c r="A1" s="337" t="s">
        <v>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8" t="s">
        <v>0</v>
      </c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4"/>
      <c r="Z1" s="4"/>
      <c r="AA1" s="4"/>
      <c r="AB1" s="4"/>
      <c r="AC1" s="4"/>
      <c r="AD1" s="4"/>
      <c r="AE1" s="4"/>
      <c r="AF1" s="4"/>
      <c r="AG1" s="4"/>
    </row>
    <row r="2" spans="1:33" ht="12.75" customHeight="1" x14ac:dyDescent="0.2">
      <c r="A2" s="337" t="s">
        <v>100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 t="s">
        <v>100</v>
      </c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4"/>
      <c r="Z2" s="4"/>
      <c r="AA2" s="4"/>
      <c r="AB2" s="4"/>
      <c r="AC2" s="4"/>
      <c r="AD2" s="4"/>
      <c r="AE2" s="4"/>
      <c r="AF2" s="4"/>
      <c r="AG2" s="4"/>
    </row>
    <row r="3" spans="1:33" s="2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33" ht="12" customHeight="1" x14ac:dyDescent="0.2">
      <c r="A4" s="332" t="s">
        <v>1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9"/>
      <c r="M4" s="332" t="s">
        <v>2</v>
      </c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9"/>
      <c r="Y4" s="4"/>
      <c r="Z4" s="4"/>
      <c r="AA4" s="4"/>
      <c r="AB4" s="4"/>
      <c r="AC4" s="4"/>
      <c r="AD4" s="4"/>
      <c r="AE4" s="4"/>
      <c r="AF4" s="4"/>
      <c r="AG4" s="4"/>
    </row>
    <row r="5" spans="1:33" x14ac:dyDescent="0.2">
      <c r="A5" s="5"/>
      <c r="B5" s="6">
        <v>1997</v>
      </c>
      <c r="C5" s="6">
        <v>1998</v>
      </c>
      <c r="D5" s="6">
        <v>1999</v>
      </c>
      <c r="E5" s="6">
        <v>2000</v>
      </c>
      <c r="F5" s="6">
        <v>2001</v>
      </c>
      <c r="G5" s="6">
        <v>2002</v>
      </c>
      <c r="H5" s="6">
        <v>2003</v>
      </c>
      <c r="I5" s="6">
        <v>2004</v>
      </c>
      <c r="J5" s="6">
        <v>2005</v>
      </c>
      <c r="K5" s="6">
        <v>2006</v>
      </c>
      <c r="L5" s="6">
        <v>2007</v>
      </c>
      <c r="M5" s="55"/>
      <c r="N5" s="6">
        <v>1997</v>
      </c>
      <c r="O5" s="6">
        <v>1998</v>
      </c>
      <c r="P5" s="6">
        <v>1999</v>
      </c>
      <c r="Q5" s="6">
        <v>2000</v>
      </c>
      <c r="R5" s="6">
        <v>2001</v>
      </c>
      <c r="S5" s="6">
        <v>2002</v>
      </c>
      <c r="T5" s="6">
        <v>2003</v>
      </c>
      <c r="U5" s="6">
        <v>2004</v>
      </c>
      <c r="V5" s="6">
        <v>2005</v>
      </c>
      <c r="W5" s="6">
        <v>2006</v>
      </c>
      <c r="X5" s="6">
        <v>2007</v>
      </c>
      <c r="Y5" s="4"/>
      <c r="Z5" s="4"/>
      <c r="AA5" s="4"/>
      <c r="AB5" s="4"/>
      <c r="AC5" s="4"/>
      <c r="AD5" s="4"/>
      <c r="AE5" s="4"/>
      <c r="AF5" s="4"/>
      <c r="AG5" s="4"/>
    </row>
    <row r="6" spans="1:33" x14ac:dyDescent="0.2">
      <c r="A6" s="7" t="s">
        <v>16</v>
      </c>
      <c r="B6" s="67">
        <f>SUM(B26,B44,B61,B78,B95,B112,B129)</f>
        <v>3322</v>
      </c>
      <c r="C6" s="67">
        <f>SUM(C26,C44,C61,C78,C95,C112,C129)</f>
        <v>2918</v>
      </c>
      <c r="D6" s="67">
        <f>SUM(D26,D44,D61,D78,D95,D112,D129)</f>
        <v>2563</v>
      </c>
      <c r="E6" s="67">
        <f>SUM(E26,E44,E61,E78,E95,E112,E129)</f>
        <v>2177</v>
      </c>
      <c r="F6" s="67">
        <f>SUM(F26,F44,F61,F78,F95,F112,F129)</f>
        <v>2011</v>
      </c>
      <c r="G6" s="67">
        <f>SUM(G26,G44,G61,G78,G95,G112,G129)</f>
        <v>1962</v>
      </c>
      <c r="H6" s="67">
        <f>SUM(H26,H44,H61,H78,H95,H112,H129)</f>
        <v>1850</v>
      </c>
      <c r="I6" s="67">
        <v>1820</v>
      </c>
      <c r="J6" s="67">
        <f>SUM(J26,J44,J61,J78,J95,J112,J129)</f>
        <v>1711</v>
      </c>
      <c r="K6" s="67">
        <f>SUM(K26,K44,K61,K78,K95,K112,K129)</f>
        <v>1605</v>
      </c>
      <c r="L6" s="67">
        <f>SUM(L26,L44,L61,L78,L95,L112,L129)</f>
        <v>1574</v>
      </c>
      <c r="M6" s="71" t="s">
        <v>16</v>
      </c>
      <c r="N6" s="8">
        <f>SUM(N26,N44,N61,N78,N95,N112,N129)</f>
        <v>806881</v>
      </c>
      <c r="O6" s="8">
        <f>SUM(O26,O44,O61,O78,O95,O112,O129)</f>
        <v>802159</v>
      </c>
      <c r="P6" s="8">
        <f>SUM(P26,P44,P61,P78,P95,P112,P129)</f>
        <v>849443</v>
      </c>
      <c r="Q6" s="8">
        <f>SUM(Q26,Q44,Q61,Q78,Q95,Q112,Q129)</f>
        <v>640304</v>
      </c>
      <c r="R6" s="8">
        <f>SUM(R26,R44,R61,R78,R95,R112,R129)</f>
        <v>633472</v>
      </c>
      <c r="S6" s="8">
        <f>SUM(S26,S44,S61,S78,S95,S112,S129)</f>
        <v>675667</v>
      </c>
      <c r="T6" s="8">
        <f>SUM(T26,T44,T61,T78,T95,T112,T129)</f>
        <v>666168</v>
      </c>
      <c r="U6" s="8">
        <f>SUM(U26,U44,U61,U78,U95,U112,U129)</f>
        <v>669509</v>
      </c>
      <c r="V6" s="8">
        <f>SUM(V26,V44,V61,V78,V95,V112,V129)</f>
        <v>631775</v>
      </c>
      <c r="W6" s="8">
        <f>SUM(W26,W44,W61,W78,W95,W112,W129)</f>
        <v>605569</v>
      </c>
      <c r="X6" s="8">
        <f>SUM(X26,X44,X61,X78,X95,X112,X129)</f>
        <v>600300</v>
      </c>
      <c r="Y6" s="4"/>
      <c r="Z6" s="4"/>
      <c r="AA6" s="4"/>
      <c r="AB6" s="4"/>
      <c r="AC6" s="4"/>
      <c r="AD6" s="4"/>
      <c r="AE6" s="4"/>
      <c r="AF6" s="4"/>
      <c r="AG6" s="4"/>
    </row>
    <row r="7" spans="1:33" x14ac:dyDescent="0.2">
      <c r="A7" s="7" t="s">
        <v>17</v>
      </c>
      <c r="B7" s="67">
        <f>SUM(B27,B45,B62,B79,B96,B113,B130)</f>
        <v>2178</v>
      </c>
      <c r="C7" s="67">
        <f>SUM(C27,C45,C62,C79,C96,C113,C130)</f>
        <v>2381</v>
      </c>
      <c r="D7" s="67">
        <f>SUM(D27,D45,D62,D79,D96,D113,D130)</f>
        <v>2509</v>
      </c>
      <c r="E7" s="67">
        <f>SUM(E27,E45,E62,E79,E96,E113,E130)</f>
        <v>2810</v>
      </c>
      <c r="F7" s="67">
        <f>SUM(F27,F45,F62,F79,F96,F113,F130)</f>
        <v>2920</v>
      </c>
      <c r="G7" s="67">
        <f>SUM(G27,G45,G62,G79,G96,G113,G130)</f>
        <v>2925</v>
      </c>
      <c r="H7" s="67">
        <f>SUM(H27,H45,H62,H79,H96,H113,H130)</f>
        <v>2918</v>
      </c>
      <c r="I7" s="67">
        <f>SUM(I27,I45,I62,I79,I96,I113,I130)</f>
        <v>2874</v>
      </c>
      <c r="J7" s="67">
        <f>SUM(J27,J45,J62,J79,J96,J113,J130)</f>
        <v>2906</v>
      </c>
      <c r="K7" s="67">
        <f>SUM(K27,K45,K62,K79,K96,K113,K130)</f>
        <v>2875</v>
      </c>
      <c r="L7" s="67">
        <f>SUM(L27,L45,L62,L79,L96,L113,L130)</f>
        <v>2893</v>
      </c>
      <c r="M7" s="71" t="s">
        <v>17</v>
      </c>
      <c r="N7" s="8">
        <f>SUM(N27,N45,N62,N79,N96,N113,N130)</f>
        <v>1384458</v>
      </c>
      <c r="O7" s="8">
        <f>SUM(O27,O45,O62,O79,O96,O113,O130)</f>
        <v>1589054</v>
      </c>
      <c r="P7" s="8">
        <f>SUM(P27,P45,P62,P79,P96,P113,P130)</f>
        <v>1724373</v>
      </c>
      <c r="Q7" s="8">
        <f>SUM(Q27,Q45,Q62,Q79,Q96,Q113,Q130)</f>
        <v>1616566</v>
      </c>
      <c r="R7" s="8">
        <f>SUM(R27,R45,R62,R79,R96,R113,R130)</f>
        <v>1739265</v>
      </c>
      <c r="S7" s="8">
        <f>SUM(S27,S45,S62,S79,S96,S113,S130)</f>
        <v>1798221</v>
      </c>
      <c r="T7" s="8">
        <f>SUM(T27,T45,T62,T79,T96,T113,T130)</f>
        <v>1827529</v>
      </c>
      <c r="U7" s="8">
        <f>SUM(U27,U45,U62,U79,U96,U113,U130)</f>
        <v>1821683</v>
      </c>
      <c r="V7" s="8">
        <f>SUM(V27,V45,V62,V79,V96,V113,V130)</f>
        <v>1875010</v>
      </c>
      <c r="W7" s="8">
        <f>SUM(W27,W45,W62,W79,W96,W113,W130)</f>
        <v>1860225</v>
      </c>
      <c r="X7" s="8">
        <f>SUM(X27,X45,X62,X79,X96,X113,X130)</f>
        <v>1878158</v>
      </c>
      <c r="Y7" s="4"/>
      <c r="Z7" s="4"/>
      <c r="AA7" s="4"/>
      <c r="AB7" s="4"/>
      <c r="AC7" s="4"/>
      <c r="AD7" s="4"/>
      <c r="AE7" s="4"/>
      <c r="AF7" s="4"/>
      <c r="AG7" s="4"/>
    </row>
    <row r="8" spans="1:33" x14ac:dyDescent="0.2">
      <c r="A8" s="7" t="s">
        <v>18</v>
      </c>
      <c r="B8" s="67">
        <f>SUM(B28,B46,B63,B80,B97,B114,B131)</f>
        <v>266</v>
      </c>
      <c r="C8" s="67">
        <f>SUM(C28,C46,C63,C80,C97,C114,C131)</f>
        <v>288</v>
      </c>
      <c r="D8" s="67">
        <f>SUM(D28,D46,D63,D80,D97,D114,D131)</f>
        <v>334</v>
      </c>
      <c r="E8" s="67">
        <f>SUM(E28,E46,E63,E80,E97,E114,E131)</f>
        <v>463</v>
      </c>
      <c r="F8" s="67">
        <f>SUM(F28,F46,F63,F80,F97,F114,F131)</f>
        <v>557</v>
      </c>
      <c r="G8" s="67">
        <f>SUM(G28,G46,G63,G80,G97,G114,G131)</f>
        <v>573</v>
      </c>
      <c r="H8" s="67">
        <f>SUM(H28,H46,H63,H80,H97,H114,H131)</f>
        <v>697</v>
      </c>
      <c r="I8" s="67">
        <f>SUM(I28,I46,I63,I80,I97,I114,I131)</f>
        <v>732</v>
      </c>
      <c r="J8" s="67">
        <f>SUM(J28,J46,J63,J80,J97,J114,J131)</f>
        <v>775</v>
      </c>
      <c r="K8" s="67">
        <f>SUM(K28,K46,K63,K80,K97,K114,K131)</f>
        <v>828</v>
      </c>
      <c r="L8" s="67">
        <f>SUM(L28,L46,L63,L80,L97,L114,L131)</f>
        <v>788</v>
      </c>
      <c r="M8" s="71" t="s">
        <v>18</v>
      </c>
      <c r="N8" s="8">
        <f>SUM(N28,N46,N63,N80,N97,N114,N131)</f>
        <v>292626</v>
      </c>
      <c r="O8" s="8">
        <f>SUM(O28,O46,O63,O80,O97,O114,O131)</f>
        <v>303680</v>
      </c>
      <c r="P8" s="8">
        <f>SUM(P28,P46,P63,P80,P97,P114,P131)</f>
        <v>298694</v>
      </c>
      <c r="Q8" s="8">
        <f>SUM(Q28,Q46,Q63,Q80,Q97,Q114,Q131)</f>
        <v>334882</v>
      </c>
      <c r="R8" s="8">
        <f>SUM(R28,R46,R63,R80,R97,R114,R131)</f>
        <v>407250</v>
      </c>
      <c r="S8" s="8">
        <f>SUM(S28,S46,S63,S80,S97,S114,S131)</f>
        <v>426330</v>
      </c>
      <c r="T8" s="8">
        <f>SUM(T28,T46,T63,T80,T97,T114,T131)</f>
        <v>519739</v>
      </c>
      <c r="U8" s="8">
        <f>SUM(U28,U46,U63,U80,U97,U114,U131)</f>
        <v>550485</v>
      </c>
      <c r="V8" s="8">
        <f>SUM(V28,V46,V63,V80,V97,V114,V131)</f>
        <v>589350</v>
      </c>
      <c r="W8" s="8">
        <f>SUM(W28,W46,W63,W80,W97,W114,W131)</f>
        <v>630295</v>
      </c>
      <c r="X8" s="8">
        <f>SUM(X28,X46,X63,X80,X97,X114,X131)</f>
        <v>605360</v>
      </c>
      <c r="Y8" s="4"/>
      <c r="Z8" s="4"/>
      <c r="AA8" s="4"/>
      <c r="AB8" s="4"/>
      <c r="AC8" s="4"/>
      <c r="AD8" s="4"/>
      <c r="AE8" s="4"/>
      <c r="AF8" s="4"/>
      <c r="AG8" s="4"/>
    </row>
    <row r="9" spans="1:33" x14ac:dyDescent="0.2">
      <c r="A9" s="7" t="s">
        <v>19</v>
      </c>
      <c r="B9" s="67">
        <f>SUM(B29,B47,B64,B81,B98,B115,B132)</f>
        <v>359</v>
      </c>
      <c r="C9" s="67">
        <f>SUM(C29,C47,C64,C81,C98,C115,C132)</f>
        <v>361</v>
      </c>
      <c r="D9" s="67">
        <f>SUM(D29,D47,D64,D81,D98,D115,D132)</f>
        <v>348</v>
      </c>
      <c r="E9" s="67">
        <f>SUM(E29,E47,E64,E81,E98,E115,E132)</f>
        <v>351</v>
      </c>
      <c r="F9" s="67">
        <f>SUM(F29,F47,F64,F81,F98,F115,F132)</f>
        <v>330</v>
      </c>
      <c r="G9" s="67">
        <f>SUM(G29,G47,G64,G81,G98,G115,G132)</f>
        <v>332</v>
      </c>
      <c r="H9" s="67">
        <f>SUM(H29,H47,H64,H81,H98,H115,H132)</f>
        <v>314</v>
      </c>
      <c r="I9" s="67">
        <f>SUM(I29,I47,I64,I81,I98,I115,I132)</f>
        <v>317</v>
      </c>
      <c r="J9" s="67">
        <f>SUM(J29,J47,J64,J81,J98,J115,J132)</f>
        <v>320</v>
      </c>
      <c r="K9" s="67">
        <f>SUM(K29,K47,K64,K81,K98,K115,K132)</f>
        <v>317</v>
      </c>
      <c r="L9" s="67">
        <f>SUM(L29,L47,L64,L81,L98,L115,L132)</f>
        <v>327</v>
      </c>
      <c r="M9" s="71" t="s">
        <v>19</v>
      </c>
      <c r="N9" s="8">
        <f>SUM(N29,N47,N64,N81,N98,N115,N132)</f>
        <v>49014</v>
      </c>
      <c r="O9" s="8">
        <f>SUM(O29,O47,O64,O81,O98,O115,O132)</f>
        <v>51448</v>
      </c>
      <c r="P9" s="8">
        <f>SUM(P29,P47,P64,P81,P98,P115,P132)</f>
        <v>53469</v>
      </c>
      <c r="Q9" s="8">
        <f>SUM(Q29,Q47,Q64,Q81,Q98,Q115,Q132)</f>
        <v>56539</v>
      </c>
      <c r="R9" s="8">
        <f>SUM(R29,R47,R64,R81,R98,R115,R132)</f>
        <v>59978</v>
      </c>
      <c r="S9" s="8">
        <f>SUM(S29,S47,S64,S81,S98,S115,S132)</f>
        <v>61480</v>
      </c>
      <c r="T9" s="8">
        <f>SUM(T29,T47,T64,T81,T98,T115,T132)</f>
        <v>53612</v>
      </c>
      <c r="U9" s="8">
        <f>SUM(U29,U47,U64,U81,U98,U115,U132)</f>
        <v>58899</v>
      </c>
      <c r="V9" s="8">
        <f>SUM(V29,V47,V64,V81,V98,V115,V132)</f>
        <v>58346</v>
      </c>
      <c r="W9" s="8">
        <f>SUM(W29,W47,W64,W81,W98,W115,W132)</f>
        <v>59171</v>
      </c>
      <c r="X9" s="8">
        <f>SUM(X29,X47,X64,X81,X98,X115,X132)</f>
        <v>61557</v>
      </c>
      <c r="Y9" s="4"/>
      <c r="Z9" s="4"/>
      <c r="AA9" s="4"/>
      <c r="AB9" s="4"/>
      <c r="AC9" s="4"/>
      <c r="AD9" s="4"/>
      <c r="AE9" s="4"/>
      <c r="AF9" s="4"/>
      <c r="AG9" s="4"/>
    </row>
    <row r="10" spans="1:33" x14ac:dyDescent="0.2">
      <c r="A10" s="7" t="s">
        <v>24</v>
      </c>
      <c r="B10" s="329"/>
      <c r="C10" s="330"/>
      <c r="D10" s="330"/>
      <c r="E10" s="330"/>
      <c r="F10" s="330"/>
      <c r="G10" s="330"/>
      <c r="H10" s="330"/>
      <c r="I10" s="330"/>
      <c r="J10" s="330"/>
      <c r="K10" s="330"/>
      <c r="L10" s="331"/>
      <c r="M10" s="71" t="s">
        <v>24</v>
      </c>
      <c r="N10" s="326"/>
      <c r="O10" s="327"/>
      <c r="P10" s="327"/>
      <c r="Q10" s="327"/>
      <c r="R10" s="327"/>
      <c r="S10" s="327"/>
      <c r="T10" s="327"/>
      <c r="U10" s="327"/>
      <c r="V10" s="327"/>
      <c r="W10" s="327"/>
      <c r="X10" s="328"/>
      <c r="Y10" s="4"/>
      <c r="Z10" s="4"/>
      <c r="AA10" s="4"/>
      <c r="AB10" s="4"/>
      <c r="AC10" s="4"/>
      <c r="AD10" s="4"/>
      <c r="AE10" s="4"/>
      <c r="AF10" s="4"/>
      <c r="AG10" s="4"/>
    </row>
    <row r="11" spans="1:33" x14ac:dyDescent="0.2">
      <c r="A11" s="7" t="s">
        <v>25</v>
      </c>
      <c r="B11" s="329"/>
      <c r="C11" s="330"/>
      <c r="D11" s="330"/>
      <c r="E11" s="330"/>
      <c r="F11" s="330"/>
      <c r="G11" s="330"/>
      <c r="H11" s="330"/>
      <c r="I11" s="330"/>
      <c r="J11" s="330"/>
      <c r="K11" s="330"/>
      <c r="L11" s="331"/>
      <c r="M11" s="71" t="s">
        <v>25</v>
      </c>
      <c r="N11" s="326"/>
      <c r="O11" s="327"/>
      <c r="P11" s="327"/>
      <c r="Q11" s="327"/>
      <c r="R11" s="327"/>
      <c r="S11" s="327"/>
      <c r="T11" s="327"/>
      <c r="U11" s="327"/>
      <c r="V11" s="327"/>
      <c r="W11" s="327"/>
      <c r="X11" s="328"/>
      <c r="Y11" s="4"/>
      <c r="Z11" s="4"/>
      <c r="AA11" s="4"/>
      <c r="AB11" s="4"/>
      <c r="AC11" s="4"/>
      <c r="AD11" s="4"/>
      <c r="AE11" s="4"/>
      <c r="AF11" s="4"/>
      <c r="AG11" s="4"/>
    </row>
    <row r="12" spans="1:33" x14ac:dyDescent="0.2">
      <c r="A12" s="7" t="s">
        <v>20</v>
      </c>
      <c r="B12" s="67">
        <f>SUM(B32,B50,B67,B84,B101,B118, B135)</f>
        <v>264</v>
      </c>
      <c r="C12" s="67">
        <f>SUM(C32,C50,C67,C84,C101,C118, C135)</f>
        <v>225</v>
      </c>
      <c r="D12" s="67">
        <f>SUM(D32,D50,D67,D84,D101,D118, D135)</f>
        <v>174</v>
      </c>
      <c r="E12" s="67">
        <f>SUM(E32,E50,E67,E84,E101,E118, E135)</f>
        <v>147</v>
      </c>
      <c r="F12" s="67">
        <f>SUM(F32,F50,F67,F84,F101,F118, F135)</f>
        <v>115</v>
      </c>
      <c r="G12" s="67">
        <f>SUM(G32,G50,G67,G84,G101,G118, G135)</f>
        <v>102</v>
      </c>
      <c r="H12" s="67">
        <f>SUM(H32,H50,H67,H84,H101,H118, H135)</f>
        <v>88</v>
      </c>
      <c r="I12" s="67">
        <f>SUM(I32,I50,I67,I84,I101,I118, I135)</f>
        <v>106</v>
      </c>
      <c r="J12" s="67">
        <f>SUM(J32,J50,J67,J84,J101,J118, J135)</f>
        <v>118</v>
      </c>
      <c r="K12" s="67">
        <f>SUM(K32,K50,K67,K84,K101,K118, K135)</f>
        <v>138</v>
      </c>
      <c r="L12" s="67">
        <f>SUM(L32,L50,L67,L84,L101,L118, L135)</f>
        <v>111</v>
      </c>
      <c r="M12" s="71" t="s">
        <v>20</v>
      </c>
      <c r="N12" s="8">
        <f>SUM(N32,N50,N67,N84,N101,N118,N135)</f>
        <v>29748</v>
      </c>
      <c r="O12" s="8">
        <f>SUM(O32,O50,O67,O84,O101,O118,O135)</f>
        <v>37057</v>
      </c>
      <c r="P12" s="8">
        <f>SUM(P32,P50,P67,P84,P101,P118,P135)</f>
        <v>47510</v>
      </c>
      <c r="Q12" s="8">
        <f>SUM(Q32,Q50,Q67,Q84,Q101,Q118,Q135)</f>
        <v>33425</v>
      </c>
      <c r="R12" s="8">
        <f>SUM(R32,R50,R67,R84,R101,R118,R135)</f>
        <v>31146</v>
      </c>
      <c r="S12" s="8">
        <f>SUM(S32,S50,S67,S84,S101,S118,S135)</f>
        <v>31175</v>
      </c>
      <c r="T12" s="8">
        <f>SUM(T32,T50,T67,T84,T101,T118,T135)</f>
        <v>27300</v>
      </c>
      <c r="U12" s="8">
        <f>SUM(U32,U50,U67,U84,U101,U118,U135)</f>
        <v>34705</v>
      </c>
      <c r="V12" s="8">
        <f>SUM(V32,V50,V67,V84,V101,V118,V135)</f>
        <v>39360</v>
      </c>
      <c r="W12" s="8">
        <f>SUM(W32,W50,W67,W84,W101,W118,W135)</f>
        <v>47955</v>
      </c>
      <c r="X12" s="8">
        <f>SUM(X32,X50,X67,X84,X101,X118,X135)</f>
        <v>42600</v>
      </c>
      <c r="Y12" s="4"/>
      <c r="Z12" s="4"/>
      <c r="AA12" s="4"/>
      <c r="AB12" s="4"/>
      <c r="AC12" s="4"/>
      <c r="AD12" s="4"/>
      <c r="AE12" s="4"/>
      <c r="AF12" s="4"/>
      <c r="AG12" s="4"/>
    </row>
    <row r="13" spans="1:33" ht="15" customHeight="1" x14ac:dyDescent="0.2">
      <c r="A13" s="7" t="s">
        <v>26</v>
      </c>
      <c r="B13" s="69">
        <f t="shared" ref="B13:L13" si="0">SUM(B6:B12)</f>
        <v>6389</v>
      </c>
      <c r="C13" s="69">
        <f t="shared" si="0"/>
        <v>6173</v>
      </c>
      <c r="D13" s="69">
        <f t="shared" si="0"/>
        <v>5928</v>
      </c>
      <c r="E13" s="69">
        <f t="shared" si="0"/>
        <v>5948</v>
      </c>
      <c r="F13" s="69">
        <f t="shared" si="0"/>
        <v>5933</v>
      </c>
      <c r="G13" s="69">
        <f t="shared" si="0"/>
        <v>5894</v>
      </c>
      <c r="H13" s="69">
        <f t="shared" si="0"/>
        <v>5867</v>
      </c>
      <c r="I13" s="69">
        <f t="shared" si="0"/>
        <v>5849</v>
      </c>
      <c r="J13" s="69">
        <f t="shared" si="0"/>
        <v>5830</v>
      </c>
      <c r="K13" s="69">
        <f t="shared" si="0"/>
        <v>5763</v>
      </c>
      <c r="L13" s="69">
        <f t="shared" si="0"/>
        <v>5693</v>
      </c>
      <c r="M13" s="72" t="s">
        <v>26</v>
      </c>
      <c r="N13" s="16">
        <f t="shared" ref="N13:X13" si="1">SUM(N6:N12)</f>
        <v>2562727</v>
      </c>
      <c r="O13" s="16">
        <f t="shared" si="1"/>
        <v>2783398</v>
      </c>
      <c r="P13" s="16">
        <f t="shared" si="1"/>
        <v>2973489</v>
      </c>
      <c r="Q13" s="16">
        <f t="shared" si="1"/>
        <v>2681716</v>
      </c>
      <c r="R13" s="16">
        <f t="shared" si="1"/>
        <v>2871111</v>
      </c>
      <c r="S13" s="16">
        <f t="shared" si="1"/>
        <v>2992873</v>
      </c>
      <c r="T13" s="16">
        <f t="shared" si="1"/>
        <v>3094348</v>
      </c>
      <c r="U13" s="16">
        <f t="shared" si="1"/>
        <v>3135281</v>
      </c>
      <c r="V13" s="16">
        <f t="shared" si="1"/>
        <v>3193841</v>
      </c>
      <c r="W13" s="16">
        <f t="shared" si="1"/>
        <v>3203215</v>
      </c>
      <c r="X13" s="16">
        <f t="shared" si="1"/>
        <v>3187975</v>
      </c>
      <c r="Y13" s="4"/>
      <c r="Z13" s="4"/>
      <c r="AA13" s="4"/>
      <c r="AB13" s="4"/>
      <c r="AC13" s="4"/>
      <c r="AD13" s="4"/>
      <c r="AE13" s="4"/>
      <c r="AF13" s="4"/>
      <c r="AG13" s="4"/>
    </row>
    <row r="14" spans="1:33" ht="15" customHeight="1" x14ac:dyDescent="0.2">
      <c r="A14" s="94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01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442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13.5" customHeight="1" x14ac:dyDescent="0.2">
      <c r="A15" s="7" t="s">
        <v>21</v>
      </c>
      <c r="B15" s="67">
        <f>SUM(B35,B53,B70,B87,B104,B121,B138)</f>
        <v>711</v>
      </c>
      <c r="C15" s="67">
        <f>SUM(C35,C53,C70,C87,C104,C121,C138)</f>
        <v>715</v>
      </c>
      <c r="D15" s="67">
        <f>SUM(D35,D53,D70,D87,D104,D121,D138)</f>
        <v>826</v>
      </c>
      <c r="E15" s="67">
        <f>SUM(E35,E53,E70,E87,E104,E121,E138)</f>
        <v>929</v>
      </c>
      <c r="F15" s="67">
        <f>SUM(F35,F53,F70,F87,F104,F121,F138)</f>
        <v>905</v>
      </c>
      <c r="G15" s="67">
        <f>SUM(G35,G53,G70,G87,G104,G121,G138)</f>
        <v>898</v>
      </c>
      <c r="H15" s="67">
        <f>SUM(H35,H53,H70,H87,H104,H121,H138)</f>
        <v>943</v>
      </c>
      <c r="I15" s="67">
        <f>SUM(I35,I53,I70,I87,I104,I121,I138)</f>
        <v>926</v>
      </c>
      <c r="J15" s="67">
        <f>SUM(J35,J53,J70,J87,J104,J121,J138)</f>
        <v>911</v>
      </c>
      <c r="K15" s="67">
        <f>SUM(K35,K53,K70,K87,K104,K121,K138)</f>
        <v>861</v>
      </c>
      <c r="L15" s="67">
        <f>SUM(L35,L53,L70,L87,L104,L121,L138)</f>
        <v>784</v>
      </c>
      <c r="M15" s="73" t="s">
        <v>21</v>
      </c>
      <c r="N15" s="19">
        <f>SUM(N35,N53,N70,N87,N104,N121,N138)</f>
        <v>31044</v>
      </c>
      <c r="O15" s="19">
        <f>SUM(O35,O53,O70,O87,O104,O121,O138)</f>
        <v>39798</v>
      </c>
      <c r="P15" s="19">
        <f>SUM(P35,P53,P70,P87,P104,P121,P138)</f>
        <v>63628</v>
      </c>
      <c r="Q15" s="19">
        <f>SUM(Q35,Q53,Q70,Q87,Q104,Q121,Q138)</f>
        <v>88509</v>
      </c>
      <c r="R15" s="19">
        <f>SUM(R35,R53,R70,R87,R104,R121,R138)</f>
        <v>86858</v>
      </c>
      <c r="S15" s="19">
        <f>SUM(S35,S53,S70,S87,S104,S121,S138)</f>
        <v>86871</v>
      </c>
      <c r="T15" s="19">
        <f>SUM(T35,T53,T70,T87,T104,T121,T138)</f>
        <v>94114</v>
      </c>
      <c r="U15" s="19">
        <f>SUM(U35,U53,U70,U87,U104,U121,U138)</f>
        <v>80909</v>
      </c>
      <c r="V15" s="19">
        <f>SUM(V35,V53,V70,V87,V104,V121,V138)</f>
        <v>72214</v>
      </c>
      <c r="W15" s="19">
        <f>SUM(W35,W53,W70,W87,W104,W121,W138)</f>
        <v>62539</v>
      </c>
      <c r="X15" s="19">
        <f>SUM(X35,X53,X70,X87,X104,X121,X138)</f>
        <v>56808</v>
      </c>
      <c r="Y15" s="4"/>
      <c r="Z15" s="4"/>
      <c r="AA15" s="4"/>
      <c r="AB15" s="4"/>
      <c r="AC15" s="4"/>
      <c r="AD15" s="4"/>
      <c r="AE15" s="4"/>
      <c r="AF15" s="4"/>
      <c r="AG15" s="4"/>
    </row>
    <row r="16" spans="1:33" x14ac:dyDescent="0.2">
      <c r="A16" s="7" t="s">
        <v>22</v>
      </c>
      <c r="B16" s="67">
        <f>SUM(B36,B54,B71,B88,B105,B122,B139)</f>
        <v>0</v>
      </c>
      <c r="C16" s="67">
        <f>SUM(C36,C54,C71,C88,C105,C122,C139)</f>
        <v>128</v>
      </c>
      <c r="D16" s="67">
        <f>SUM(D36,D54,D71,D88,D105,D122,D139)</f>
        <v>339</v>
      </c>
      <c r="E16" s="67">
        <f>SUM(E36,E54,E71,E88,E105,E122,E139)</f>
        <v>390</v>
      </c>
      <c r="F16" s="67">
        <f>SUM(F36,F54,F71,F88,F105,F122,F139)</f>
        <v>425</v>
      </c>
      <c r="G16" s="67">
        <f>SUM(G36,G54,G71,G88,G105,G122,G139)</f>
        <v>504</v>
      </c>
      <c r="H16" s="67">
        <f>SUM(H36,H54,H71,H88,H105,H122,H139)</f>
        <v>549</v>
      </c>
      <c r="I16" s="67">
        <f>SUM(I36,I54,I71,I88,I105,I122,I139)</f>
        <v>609</v>
      </c>
      <c r="J16" s="67">
        <f>SUM(J36,J54,J71,J88,J105,J122,J139)</f>
        <v>475</v>
      </c>
      <c r="K16" s="67">
        <f>SUM(K36,K54,K71,K88,K105,K122,K139)</f>
        <v>366</v>
      </c>
      <c r="L16" s="67">
        <f>SUM(L36,L54,L71,L88,L105,L122,L139)</f>
        <v>290</v>
      </c>
      <c r="M16" s="108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439"/>
      <c r="Y16" s="4"/>
      <c r="Z16" s="4"/>
      <c r="AA16" s="4"/>
      <c r="AB16" s="4"/>
      <c r="AC16" s="4"/>
      <c r="AD16" s="4"/>
      <c r="AE16" s="4"/>
      <c r="AF16" s="4"/>
      <c r="AG16" s="4"/>
    </row>
    <row r="17" spans="1:33" x14ac:dyDescent="0.2">
      <c r="A17" s="20" t="s">
        <v>23</v>
      </c>
      <c r="B17" s="67">
        <f>SUM(B37,B55,B72,B89,B106,B123,B140)</f>
        <v>0</v>
      </c>
      <c r="C17" s="67">
        <f>SUM(C37,C55,C72,C89,C106,C123,C140)</f>
        <v>91</v>
      </c>
      <c r="D17" s="67">
        <f>SUM(D37,D55,D72,D89,D106,D123,D140)</f>
        <v>150</v>
      </c>
      <c r="E17" s="67">
        <f>SUM(E37,E55,E72,E89,E106,E123,E140)</f>
        <v>57</v>
      </c>
      <c r="F17" s="67">
        <f>SUM(F37,F55,F72,F89,F106,F123,F140)</f>
        <v>56</v>
      </c>
      <c r="G17" s="67">
        <f>SUM(G37,G55,G72,G89,G106,G123,G140)</f>
        <v>59</v>
      </c>
      <c r="H17" s="67">
        <f>SUM(H37,H55,H72,H89,H106,H123,H140)</f>
        <v>61</v>
      </c>
      <c r="I17" s="67">
        <f>SUM(I37,I55,I72,I89,I106,I123,I140)</f>
        <v>49</v>
      </c>
      <c r="J17" s="67">
        <f>SUM(J37,J55,J72,J89,J106,J123,J140)</f>
        <v>45</v>
      </c>
      <c r="K17" s="67">
        <f>SUM(K37,K55,K72,K89,K106,K123,K140)</f>
        <v>42</v>
      </c>
      <c r="L17" s="67">
        <f>SUM(L37,L55,L72,L89,L106,L123,L140)</f>
        <v>30</v>
      </c>
      <c r="M17" s="110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440"/>
      <c r="Y17" s="4"/>
      <c r="Z17" s="4"/>
      <c r="AA17" s="4"/>
      <c r="AB17" s="4"/>
      <c r="AC17" s="4"/>
      <c r="AD17" s="4"/>
      <c r="AE17" s="4"/>
      <c r="AF17" s="4"/>
      <c r="AG17" s="4"/>
    </row>
    <row r="18" spans="1:33" x14ac:dyDescent="0.2">
      <c r="A18" s="21" t="s">
        <v>28</v>
      </c>
      <c r="B18" s="68">
        <f>SUM(B38,B56,B73,B90,B107,B124,B141)</f>
        <v>0</v>
      </c>
      <c r="C18" s="68">
        <f>SUM(C38,C56,C73,C90,C107,C124,C141)</f>
        <v>0</v>
      </c>
      <c r="D18" s="68">
        <f>SUM(D38,D56,D73,D90,D107,D124,D141)</f>
        <v>0</v>
      </c>
      <c r="E18" s="68">
        <f>SUM(E38,E56,E73,E90,E107,E124,E141)</f>
        <v>0</v>
      </c>
      <c r="F18" s="68">
        <f>SUM(F38,F56,F73,F90,F107,F124,F141)</f>
        <v>0</v>
      </c>
      <c r="G18" s="68">
        <f>SUM(G38,G56,G73,G90,G107,G124,G141)</f>
        <v>0</v>
      </c>
      <c r="H18" s="68">
        <f>SUM(H38,H56,H73,H90,H107,H124,H141)</f>
        <v>0</v>
      </c>
      <c r="I18" s="68">
        <f>SUM(I38,I56,I73,I90,I107,I124,I141)</f>
        <v>0</v>
      </c>
      <c r="J18" s="68">
        <f>SUM(J38,J56,J73,J90,J107,J124,J141)</f>
        <v>1</v>
      </c>
      <c r="K18" s="68">
        <f>SUM(K38,K56,K73,K90,K107,K124,K141)</f>
        <v>2</v>
      </c>
      <c r="L18" s="68">
        <f>SUM(L38,L56,L73,L90,L107,L124,L141)</f>
        <v>2</v>
      </c>
      <c r="M18" s="112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441"/>
      <c r="Y18" s="4"/>
      <c r="Z18" s="4"/>
      <c r="AA18" s="4"/>
      <c r="AB18" s="4"/>
      <c r="AC18" s="4"/>
      <c r="AD18" s="4"/>
      <c r="AE18" s="4"/>
      <c r="AF18" s="4"/>
      <c r="AG18" s="4"/>
    </row>
    <row r="19" spans="1:33" x14ac:dyDescent="0.2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114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313"/>
      <c r="Y19" s="4"/>
      <c r="Z19" s="4"/>
      <c r="AA19" s="4"/>
      <c r="AB19" s="4"/>
      <c r="AC19" s="4"/>
      <c r="AD19" s="4"/>
      <c r="AE19" s="4"/>
      <c r="AF19" s="4"/>
      <c r="AG19" s="4"/>
    </row>
    <row r="20" spans="1:33" ht="25.5" x14ac:dyDescent="0.2">
      <c r="A20" s="24" t="s">
        <v>51</v>
      </c>
      <c r="B20" s="69">
        <f t="shared" ref="B20:L20" si="2">SUM(B13,B15,B16,B17,B18)</f>
        <v>7100</v>
      </c>
      <c r="C20" s="69">
        <f t="shared" si="2"/>
        <v>7107</v>
      </c>
      <c r="D20" s="69">
        <f t="shared" si="2"/>
        <v>7243</v>
      </c>
      <c r="E20" s="69">
        <f t="shared" si="2"/>
        <v>7324</v>
      </c>
      <c r="F20" s="69">
        <f t="shared" si="2"/>
        <v>7319</v>
      </c>
      <c r="G20" s="69">
        <f t="shared" si="2"/>
        <v>7355</v>
      </c>
      <c r="H20" s="69">
        <f t="shared" si="2"/>
        <v>7420</v>
      </c>
      <c r="I20" s="69">
        <f t="shared" si="2"/>
        <v>7433</v>
      </c>
      <c r="J20" s="69">
        <f t="shared" si="2"/>
        <v>7262</v>
      </c>
      <c r="K20" s="69">
        <f t="shared" si="2"/>
        <v>7034</v>
      </c>
      <c r="L20" s="69">
        <f t="shared" si="2"/>
        <v>6799</v>
      </c>
      <c r="M20" s="74" t="s">
        <v>31</v>
      </c>
      <c r="N20" s="26">
        <f t="shared" ref="N20:X20" si="3">SUM(N13:N15)</f>
        <v>2593771</v>
      </c>
      <c r="O20" s="26">
        <f t="shared" si="3"/>
        <v>2823196</v>
      </c>
      <c r="P20" s="26">
        <f t="shared" si="3"/>
        <v>3037117</v>
      </c>
      <c r="Q20" s="26">
        <f t="shared" si="3"/>
        <v>2770225</v>
      </c>
      <c r="R20" s="26">
        <f t="shared" si="3"/>
        <v>2957969</v>
      </c>
      <c r="S20" s="26">
        <f t="shared" si="3"/>
        <v>3079744</v>
      </c>
      <c r="T20" s="26">
        <f t="shared" si="3"/>
        <v>3188462</v>
      </c>
      <c r="U20" s="26">
        <f t="shared" si="3"/>
        <v>3216190</v>
      </c>
      <c r="V20" s="26">
        <f t="shared" si="3"/>
        <v>3266055</v>
      </c>
      <c r="W20" s="26">
        <f t="shared" si="3"/>
        <v>3265754</v>
      </c>
      <c r="X20" s="26">
        <f t="shared" si="3"/>
        <v>3244783</v>
      </c>
      <c r="Y20" s="4"/>
      <c r="Z20" s="4"/>
      <c r="AA20" s="4"/>
      <c r="AB20" s="4"/>
      <c r="AC20" s="4"/>
      <c r="AD20" s="4"/>
      <c r="AE20" s="4"/>
      <c r="AF20" s="4"/>
      <c r="AG20" s="4"/>
    </row>
    <row r="21" spans="1:33" x14ac:dyDescent="0.2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90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443"/>
      <c r="Y21" s="4"/>
      <c r="Z21" s="4"/>
      <c r="AA21" s="4"/>
      <c r="AB21" s="4"/>
      <c r="AC21" s="4"/>
      <c r="AD21" s="4"/>
      <c r="AE21" s="4"/>
      <c r="AF21" s="4"/>
      <c r="AG21" s="4"/>
    </row>
    <row r="22" spans="1:33" ht="32.25" customHeight="1" x14ac:dyDescent="0.2">
      <c r="A22" s="14" t="s">
        <v>30</v>
      </c>
      <c r="B22" s="67">
        <f>SUM(B40,B58,B75,B92,B109,B126,B143)</f>
        <v>0</v>
      </c>
      <c r="C22" s="67">
        <f>SUM(C40,C58,C75,C92,C109,C126,C143)</f>
        <v>1</v>
      </c>
      <c r="D22" s="67">
        <f>SUM(D40,D58,D75,D92,D109,D126,D143)</f>
        <v>0</v>
      </c>
      <c r="E22" s="67">
        <f>SUM(E40,E58,E75,E92,E109,E126,E143)</f>
        <v>0</v>
      </c>
      <c r="F22" s="67">
        <f>SUM(F40,F58,F75,F92,F109,F126,F143)</f>
        <v>0</v>
      </c>
      <c r="G22" s="67">
        <f>SUM(G40,G58,G75,G92,G109,G126,G143)</f>
        <v>0</v>
      </c>
      <c r="H22" s="67">
        <f>SUM(H40,H58,H75,H92,H109,H126,H143)</f>
        <v>1</v>
      </c>
      <c r="I22" s="67">
        <f>SUM(I40,I58,I75,I92,I109,I126,I143)</f>
        <v>1928</v>
      </c>
      <c r="J22" s="67">
        <f>SUM(J40,J58,J75,J92,J109,J126,J143)</f>
        <v>1970</v>
      </c>
      <c r="K22" s="67">
        <f>SUM(K40,K58,K75,K92,K109,K126,K143)</f>
        <v>2060</v>
      </c>
      <c r="L22" s="67">
        <f>SUM(L40,L58,L75,L92,L109,L126,L143)</f>
        <v>2115</v>
      </c>
      <c r="M22" s="75" t="s">
        <v>30</v>
      </c>
      <c r="N22" s="19">
        <f>SUM(N40,N58,N75,N92,N109,N126,N143)</f>
        <v>0</v>
      </c>
      <c r="O22" s="28">
        <f>SUM(O40,O58,O75,O92,O109,O126,O143)</f>
        <v>5</v>
      </c>
      <c r="P22" s="28">
        <f>SUM(P40,P58,P75,P92,P109,P126,P143)</f>
        <v>0</v>
      </c>
      <c r="Q22" s="28">
        <f>SUM(Q40,Q58,Q75,Q92,Q109,Q126,Q143)</f>
        <v>0</v>
      </c>
      <c r="R22" s="28">
        <f>SUM(R40,R58,R75,R92,R109,R126,R143)</f>
        <v>0</v>
      </c>
      <c r="S22" s="28">
        <f>SUM(S40,S58,S75,S92,S109,S126,S143)</f>
        <v>0</v>
      </c>
      <c r="T22" s="28">
        <f>SUM(T40,T58,T75,T92,T109,T126,T143)</f>
        <v>5</v>
      </c>
      <c r="U22" s="28">
        <f>SUM(U40,U58,U75,U92,U109,U126,U143)</f>
        <v>9530</v>
      </c>
      <c r="V22" s="28">
        <f>SUM(V40,V58,V75,V92,V109,V126,V143)</f>
        <v>9727</v>
      </c>
      <c r="W22" s="28">
        <f>SUM(W40,W58,W75,W92,W109,W126,W143)</f>
        <v>10199</v>
      </c>
      <c r="X22" s="28">
        <f>SUM(X40,X58,X75,X92,X109,X126,X143)</f>
        <v>10504</v>
      </c>
      <c r="Y22" s="4"/>
      <c r="Z22" s="4"/>
      <c r="AA22" s="4"/>
      <c r="AB22" s="4"/>
      <c r="AC22" s="4"/>
      <c r="AD22" s="4"/>
      <c r="AE22" s="4"/>
      <c r="AF22" s="4"/>
      <c r="AG22" s="4"/>
    </row>
    <row r="23" spans="1:33" ht="38.25" x14ac:dyDescent="0.2">
      <c r="A23" s="7" t="s">
        <v>52</v>
      </c>
      <c r="B23" s="69">
        <f t="shared" ref="B23:L23" si="4">SUM(B20:B22)</f>
        <v>7100</v>
      </c>
      <c r="C23" s="69">
        <f t="shared" si="4"/>
        <v>7108</v>
      </c>
      <c r="D23" s="69">
        <f t="shared" si="4"/>
        <v>7243</v>
      </c>
      <c r="E23" s="69">
        <f t="shared" si="4"/>
        <v>7324</v>
      </c>
      <c r="F23" s="69">
        <f t="shared" si="4"/>
        <v>7319</v>
      </c>
      <c r="G23" s="69">
        <f t="shared" si="4"/>
        <v>7355</v>
      </c>
      <c r="H23" s="69">
        <f t="shared" si="4"/>
        <v>7421</v>
      </c>
      <c r="I23" s="69">
        <f t="shared" si="4"/>
        <v>9361</v>
      </c>
      <c r="J23" s="69">
        <f t="shared" si="4"/>
        <v>9232</v>
      </c>
      <c r="K23" s="69">
        <f t="shared" si="4"/>
        <v>9094</v>
      </c>
      <c r="L23" s="69">
        <f t="shared" si="4"/>
        <v>8914</v>
      </c>
      <c r="M23" s="71" t="s">
        <v>32</v>
      </c>
      <c r="N23" s="29">
        <f t="shared" ref="N23:X23" si="5">SUM(N20:N22)</f>
        <v>2593771</v>
      </c>
      <c r="O23" s="29">
        <f t="shared" si="5"/>
        <v>2823201</v>
      </c>
      <c r="P23" s="29">
        <f t="shared" si="5"/>
        <v>3037117</v>
      </c>
      <c r="Q23" s="29">
        <f t="shared" si="5"/>
        <v>2770225</v>
      </c>
      <c r="R23" s="29">
        <f t="shared" si="5"/>
        <v>2957969</v>
      </c>
      <c r="S23" s="29">
        <f t="shared" si="5"/>
        <v>3079744</v>
      </c>
      <c r="T23" s="29">
        <f t="shared" si="5"/>
        <v>3188467</v>
      </c>
      <c r="U23" s="29">
        <f t="shared" si="5"/>
        <v>3225720</v>
      </c>
      <c r="V23" s="29">
        <f t="shared" si="5"/>
        <v>3275782</v>
      </c>
      <c r="W23" s="29">
        <f t="shared" si="5"/>
        <v>3275953</v>
      </c>
      <c r="X23" s="29">
        <f t="shared" si="5"/>
        <v>3255287</v>
      </c>
      <c r="Y23" s="4"/>
      <c r="Z23" s="4"/>
      <c r="AA23" s="4"/>
      <c r="AB23" s="4"/>
      <c r="AC23" s="4"/>
      <c r="AD23" s="4"/>
      <c r="AE23" s="4"/>
      <c r="AF23" s="4"/>
      <c r="AG23" s="4"/>
    </row>
    <row r="24" spans="1:33" ht="12.75" customHeight="1" x14ac:dyDescent="0.2">
      <c r="A24" s="334" t="s">
        <v>4</v>
      </c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6"/>
      <c r="M24" s="334" t="s">
        <v>5</v>
      </c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6"/>
      <c r="Y24" s="4"/>
      <c r="Z24" s="4"/>
      <c r="AA24" s="4"/>
      <c r="AB24" s="4"/>
      <c r="AC24" s="4"/>
      <c r="AD24" s="4"/>
      <c r="AE24" s="4"/>
      <c r="AF24" s="4"/>
      <c r="AG24" s="4"/>
    </row>
    <row r="25" spans="1:33" s="31" customFormat="1" x14ac:dyDescent="0.2">
      <c r="A25" s="5"/>
      <c r="B25" s="30">
        <v>1997</v>
      </c>
      <c r="C25" s="30">
        <v>1998</v>
      </c>
      <c r="D25" s="30">
        <v>1999</v>
      </c>
      <c r="E25" s="30">
        <v>2000</v>
      </c>
      <c r="F25" s="30">
        <v>2001</v>
      </c>
      <c r="G25" s="30">
        <v>2002</v>
      </c>
      <c r="H25" s="30">
        <v>2003</v>
      </c>
      <c r="I25" s="30">
        <v>2004</v>
      </c>
      <c r="J25" s="30">
        <v>2005</v>
      </c>
      <c r="K25" s="30">
        <v>2006</v>
      </c>
      <c r="L25" s="30">
        <v>2007</v>
      </c>
      <c r="M25" s="55"/>
      <c r="N25" s="6">
        <v>1997</v>
      </c>
      <c r="O25" s="6">
        <v>1998</v>
      </c>
      <c r="P25" s="6">
        <v>1999</v>
      </c>
      <c r="Q25" s="6">
        <v>2000</v>
      </c>
      <c r="R25" s="30">
        <v>2001</v>
      </c>
      <c r="S25" s="30">
        <v>2002</v>
      </c>
      <c r="T25" s="30">
        <v>2003</v>
      </c>
      <c r="U25" s="30">
        <v>2004</v>
      </c>
      <c r="V25" s="30">
        <v>2005</v>
      </c>
      <c r="W25" s="30">
        <v>2006</v>
      </c>
      <c r="X25" s="30">
        <v>2007</v>
      </c>
    </row>
    <row r="26" spans="1:33" x14ac:dyDescent="0.2">
      <c r="A26" s="32" t="s">
        <v>16</v>
      </c>
      <c r="B26" s="33">
        <v>664</v>
      </c>
      <c r="C26" s="33">
        <v>587</v>
      </c>
      <c r="D26" s="33">
        <v>517</v>
      </c>
      <c r="E26" s="33">
        <v>438</v>
      </c>
      <c r="F26" s="33">
        <v>400</v>
      </c>
      <c r="G26" s="33">
        <v>388</v>
      </c>
      <c r="H26" s="33">
        <v>373</v>
      </c>
      <c r="I26" s="33">
        <v>376</v>
      </c>
      <c r="J26" s="33">
        <v>354</v>
      </c>
      <c r="K26" s="33">
        <v>329</v>
      </c>
      <c r="L26" s="33">
        <v>312</v>
      </c>
      <c r="M26" s="71" t="s">
        <v>16</v>
      </c>
      <c r="N26" s="8">
        <v>200264</v>
      </c>
      <c r="O26" s="8">
        <v>201113</v>
      </c>
      <c r="P26" s="8">
        <v>215469</v>
      </c>
      <c r="Q26" s="8">
        <v>151693</v>
      </c>
      <c r="R26" s="8">
        <v>145241</v>
      </c>
      <c r="S26" s="8">
        <v>155410</v>
      </c>
      <c r="T26" s="8">
        <v>152174</v>
      </c>
      <c r="U26" s="8">
        <v>158991</v>
      </c>
      <c r="V26" s="8">
        <v>156625</v>
      </c>
      <c r="W26" s="8">
        <v>151810</v>
      </c>
      <c r="X26" s="8">
        <v>141310</v>
      </c>
      <c r="Y26" s="4"/>
      <c r="Z26" s="4"/>
      <c r="AA26" s="4"/>
      <c r="AB26" s="4"/>
      <c r="AC26" s="4"/>
      <c r="AD26" s="4"/>
      <c r="AE26" s="4"/>
      <c r="AF26" s="4"/>
      <c r="AG26" s="4"/>
    </row>
    <row r="27" spans="1:33" x14ac:dyDescent="0.2">
      <c r="A27" s="32" t="s">
        <v>17</v>
      </c>
      <c r="B27" s="33">
        <v>246</v>
      </c>
      <c r="C27" s="33">
        <v>297</v>
      </c>
      <c r="D27" s="33">
        <v>339</v>
      </c>
      <c r="E27" s="33">
        <v>437</v>
      </c>
      <c r="F27" s="33">
        <v>482</v>
      </c>
      <c r="G27" s="33">
        <v>492</v>
      </c>
      <c r="H27" s="33">
        <v>527</v>
      </c>
      <c r="I27" s="33">
        <v>540</v>
      </c>
      <c r="J27" s="33">
        <v>570</v>
      </c>
      <c r="K27" s="33">
        <v>575</v>
      </c>
      <c r="L27" s="33">
        <v>587</v>
      </c>
      <c r="M27" s="71" t="s">
        <v>17</v>
      </c>
      <c r="N27" s="8">
        <v>144805</v>
      </c>
      <c r="O27" s="8">
        <v>185433</v>
      </c>
      <c r="P27" s="8">
        <v>243833</v>
      </c>
      <c r="Q27" s="8">
        <v>253630</v>
      </c>
      <c r="R27" s="8">
        <v>295649</v>
      </c>
      <c r="S27" s="8">
        <v>313929</v>
      </c>
      <c r="T27" s="8">
        <v>343944</v>
      </c>
      <c r="U27" s="8">
        <v>354505</v>
      </c>
      <c r="V27" s="8">
        <v>381275</v>
      </c>
      <c r="W27" s="9">
        <v>388365</v>
      </c>
      <c r="X27" s="9">
        <v>403685</v>
      </c>
      <c r="Y27" s="4"/>
      <c r="Z27" s="4"/>
      <c r="AA27" s="4"/>
      <c r="AB27" s="4"/>
      <c r="AC27" s="4"/>
      <c r="AD27" s="4"/>
      <c r="AE27" s="4"/>
      <c r="AF27" s="4"/>
      <c r="AG27" s="4"/>
    </row>
    <row r="28" spans="1:33" x14ac:dyDescent="0.2">
      <c r="A28" s="32" t="s">
        <v>18</v>
      </c>
      <c r="B28" s="33">
        <v>12</v>
      </c>
      <c r="C28" s="33">
        <v>15</v>
      </c>
      <c r="D28" s="33">
        <v>18</v>
      </c>
      <c r="E28" s="33">
        <v>30</v>
      </c>
      <c r="F28" s="33">
        <v>51</v>
      </c>
      <c r="G28" s="33">
        <v>57</v>
      </c>
      <c r="H28" s="33">
        <v>78</v>
      </c>
      <c r="I28" s="33">
        <v>91</v>
      </c>
      <c r="J28" s="33">
        <v>93</v>
      </c>
      <c r="K28" s="33">
        <v>109</v>
      </c>
      <c r="L28" s="33">
        <v>117</v>
      </c>
      <c r="M28" s="71" t="s">
        <v>18</v>
      </c>
      <c r="N28" s="34">
        <v>10749</v>
      </c>
      <c r="O28" s="8">
        <v>10665</v>
      </c>
      <c r="P28" s="8">
        <v>12830</v>
      </c>
      <c r="Q28" s="8">
        <v>19420</v>
      </c>
      <c r="R28" s="8">
        <v>34440</v>
      </c>
      <c r="S28" s="8">
        <v>39910</v>
      </c>
      <c r="T28" s="8">
        <v>56430</v>
      </c>
      <c r="U28" s="8">
        <v>67630</v>
      </c>
      <c r="V28" s="8">
        <v>70970</v>
      </c>
      <c r="W28" s="9">
        <v>82455</v>
      </c>
      <c r="X28" s="9">
        <v>89700</v>
      </c>
      <c r="Y28" s="4"/>
      <c r="Z28" s="4"/>
      <c r="AA28" s="4"/>
      <c r="AB28" s="4"/>
      <c r="AC28" s="4"/>
      <c r="AD28" s="4"/>
      <c r="AE28" s="4"/>
      <c r="AF28" s="4"/>
      <c r="AG28" s="4"/>
    </row>
    <row r="29" spans="1:33" x14ac:dyDescent="0.2">
      <c r="A29" s="32" t="s">
        <v>19</v>
      </c>
      <c r="B29" s="33">
        <v>95</v>
      </c>
      <c r="C29" s="33">
        <v>93</v>
      </c>
      <c r="D29" s="33">
        <v>89</v>
      </c>
      <c r="E29" s="33">
        <v>91</v>
      </c>
      <c r="F29" s="33">
        <v>75</v>
      </c>
      <c r="G29" s="33">
        <v>76</v>
      </c>
      <c r="H29" s="33">
        <v>70</v>
      </c>
      <c r="I29" s="33">
        <v>70</v>
      </c>
      <c r="J29" s="33">
        <v>72</v>
      </c>
      <c r="K29" s="33">
        <v>67</v>
      </c>
      <c r="L29" s="33">
        <v>65</v>
      </c>
      <c r="M29" s="71" t="s">
        <v>19</v>
      </c>
      <c r="N29" s="8">
        <v>17781</v>
      </c>
      <c r="O29" s="8">
        <v>16169</v>
      </c>
      <c r="P29" s="8">
        <v>18142</v>
      </c>
      <c r="Q29" s="8">
        <v>19049</v>
      </c>
      <c r="R29" s="8">
        <v>17822</v>
      </c>
      <c r="S29" s="8">
        <v>18748</v>
      </c>
      <c r="T29" s="8">
        <v>15573</v>
      </c>
      <c r="U29" s="8">
        <v>18684</v>
      </c>
      <c r="V29" s="8">
        <v>18995</v>
      </c>
      <c r="W29" s="9">
        <v>17595</v>
      </c>
      <c r="X29" s="9">
        <v>18907</v>
      </c>
      <c r="Y29" s="4"/>
      <c r="Z29" s="4"/>
      <c r="AA29" s="4"/>
      <c r="AB29" s="4"/>
      <c r="AC29" s="4"/>
      <c r="AD29" s="4"/>
      <c r="AE29" s="4"/>
      <c r="AF29" s="4"/>
      <c r="AG29" s="4"/>
    </row>
    <row r="30" spans="1:33" x14ac:dyDescent="0.2">
      <c r="A30" s="32" t="s">
        <v>24</v>
      </c>
      <c r="B30" s="343"/>
      <c r="C30" s="344"/>
      <c r="D30" s="344"/>
      <c r="E30" s="344"/>
      <c r="F30" s="344"/>
      <c r="G30" s="344"/>
      <c r="H30" s="344"/>
      <c r="I30" s="344"/>
      <c r="J30" s="344"/>
      <c r="K30" s="344"/>
      <c r="L30" s="345"/>
      <c r="M30" s="71" t="s">
        <v>24</v>
      </c>
      <c r="N30" s="326"/>
      <c r="O30" s="327"/>
      <c r="P30" s="327"/>
      <c r="Q30" s="327"/>
      <c r="R30" s="327"/>
      <c r="S30" s="327"/>
      <c r="T30" s="327"/>
      <c r="U30" s="327"/>
      <c r="V30" s="327"/>
      <c r="W30" s="327"/>
      <c r="X30" s="328"/>
      <c r="Y30" s="4"/>
      <c r="Z30" s="4"/>
      <c r="AA30" s="4"/>
      <c r="AB30" s="4"/>
      <c r="AC30" s="4"/>
      <c r="AD30" s="4"/>
      <c r="AE30" s="4"/>
      <c r="AF30" s="4"/>
      <c r="AG30" s="4"/>
    </row>
    <row r="31" spans="1:33" x14ac:dyDescent="0.2">
      <c r="A31" s="32" t="s">
        <v>25</v>
      </c>
      <c r="B31" s="343"/>
      <c r="C31" s="344"/>
      <c r="D31" s="344"/>
      <c r="E31" s="344"/>
      <c r="F31" s="344"/>
      <c r="G31" s="344"/>
      <c r="H31" s="344"/>
      <c r="I31" s="344"/>
      <c r="J31" s="344"/>
      <c r="K31" s="344"/>
      <c r="L31" s="345"/>
      <c r="M31" s="71" t="s">
        <v>25</v>
      </c>
      <c r="N31" s="326"/>
      <c r="O31" s="327"/>
      <c r="P31" s="327"/>
      <c r="Q31" s="327"/>
      <c r="R31" s="327"/>
      <c r="S31" s="327"/>
      <c r="T31" s="327"/>
      <c r="U31" s="327"/>
      <c r="V31" s="327"/>
      <c r="W31" s="327"/>
      <c r="X31" s="328"/>
      <c r="Y31" s="4"/>
      <c r="Z31" s="4"/>
      <c r="AA31" s="4"/>
      <c r="AB31" s="4"/>
      <c r="AC31" s="4"/>
      <c r="AD31" s="4"/>
      <c r="AE31" s="4"/>
      <c r="AF31" s="4"/>
      <c r="AG31" s="4"/>
    </row>
    <row r="32" spans="1:33" x14ac:dyDescent="0.2">
      <c r="A32" s="35" t="s">
        <v>20</v>
      </c>
      <c r="B32" s="33">
        <v>20</v>
      </c>
      <c r="C32" s="33">
        <v>15</v>
      </c>
      <c r="D32" s="33">
        <v>10</v>
      </c>
      <c r="E32" s="33">
        <v>7</v>
      </c>
      <c r="F32" s="33">
        <v>8</v>
      </c>
      <c r="G32" s="33">
        <v>9</v>
      </c>
      <c r="H32" s="33">
        <v>15</v>
      </c>
      <c r="I32" s="33">
        <v>19</v>
      </c>
      <c r="J32" s="33">
        <v>31</v>
      </c>
      <c r="K32" s="33">
        <v>38</v>
      </c>
      <c r="L32" s="33">
        <v>29</v>
      </c>
      <c r="M32" s="71" t="s">
        <v>20</v>
      </c>
      <c r="N32" s="8">
        <v>2960</v>
      </c>
      <c r="O32" s="8">
        <v>2500</v>
      </c>
      <c r="P32" s="8">
        <v>2370</v>
      </c>
      <c r="Q32" s="8">
        <v>1900</v>
      </c>
      <c r="R32" s="8">
        <v>2550</v>
      </c>
      <c r="S32" s="8">
        <v>3450</v>
      </c>
      <c r="T32" s="8">
        <v>5100</v>
      </c>
      <c r="U32" s="8">
        <v>6650</v>
      </c>
      <c r="V32" s="8">
        <v>10450</v>
      </c>
      <c r="W32" s="9">
        <v>13550</v>
      </c>
      <c r="X32" s="9">
        <v>11400</v>
      </c>
      <c r="Y32" s="4"/>
      <c r="Z32" s="4"/>
      <c r="AA32" s="4"/>
      <c r="AB32" s="4"/>
      <c r="AC32" s="4"/>
      <c r="AD32" s="4"/>
      <c r="AE32" s="4"/>
      <c r="AF32" s="4"/>
      <c r="AG32" s="4"/>
    </row>
    <row r="33" spans="1:33" x14ac:dyDescent="0.2">
      <c r="A33" s="35" t="s">
        <v>26</v>
      </c>
      <c r="B33" s="70">
        <f t="shared" ref="B33:L33" si="6">SUM(B26,B27,B28,B29,B30,B31,B32)</f>
        <v>1037</v>
      </c>
      <c r="C33" s="70">
        <f t="shared" si="6"/>
        <v>1007</v>
      </c>
      <c r="D33" s="70">
        <f t="shared" si="6"/>
        <v>973</v>
      </c>
      <c r="E33" s="70">
        <f t="shared" si="6"/>
        <v>1003</v>
      </c>
      <c r="F33" s="70">
        <f t="shared" si="6"/>
        <v>1016</v>
      </c>
      <c r="G33" s="70">
        <f t="shared" si="6"/>
        <v>1022</v>
      </c>
      <c r="H33" s="70">
        <f t="shared" si="6"/>
        <v>1063</v>
      </c>
      <c r="I33" s="70">
        <f t="shared" si="6"/>
        <v>1096</v>
      </c>
      <c r="J33" s="70">
        <f t="shared" si="6"/>
        <v>1120</v>
      </c>
      <c r="K33" s="70">
        <f t="shared" si="6"/>
        <v>1118</v>
      </c>
      <c r="L33" s="70">
        <f t="shared" si="6"/>
        <v>1110</v>
      </c>
      <c r="M33" s="71" t="s">
        <v>26</v>
      </c>
      <c r="N33" s="25">
        <f t="shared" ref="N33:X33" si="7">SUM(N26,N27,N28,N29,N30,N31,N32)</f>
        <v>376559</v>
      </c>
      <c r="O33" s="25">
        <f t="shared" si="7"/>
        <v>415880</v>
      </c>
      <c r="P33" s="25">
        <f t="shared" si="7"/>
        <v>492644</v>
      </c>
      <c r="Q33" s="25">
        <f t="shared" si="7"/>
        <v>445692</v>
      </c>
      <c r="R33" s="25">
        <f t="shared" si="7"/>
        <v>495702</v>
      </c>
      <c r="S33" s="25">
        <f t="shared" si="7"/>
        <v>531447</v>
      </c>
      <c r="T33" s="25">
        <f t="shared" si="7"/>
        <v>573221</v>
      </c>
      <c r="U33" s="25">
        <f t="shared" si="7"/>
        <v>606460</v>
      </c>
      <c r="V33" s="25">
        <f t="shared" si="7"/>
        <v>638315</v>
      </c>
      <c r="W33" s="25">
        <f t="shared" si="7"/>
        <v>653775</v>
      </c>
      <c r="X33" s="25">
        <f t="shared" si="7"/>
        <v>665002</v>
      </c>
      <c r="Y33" s="4"/>
      <c r="Z33" s="4"/>
      <c r="AA33" s="4"/>
      <c r="AB33" s="4"/>
      <c r="AC33" s="4"/>
      <c r="AD33" s="4"/>
      <c r="AE33" s="4"/>
      <c r="AF33" s="4"/>
      <c r="AG33" s="4"/>
    </row>
    <row r="34" spans="1:33" x14ac:dyDescent="0.2">
      <c r="A34" s="11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94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444"/>
      <c r="Y34" s="4"/>
      <c r="Z34" s="4"/>
      <c r="AA34" s="4"/>
      <c r="AB34" s="4"/>
      <c r="AC34" s="4"/>
      <c r="AD34" s="4"/>
      <c r="AE34" s="4"/>
      <c r="AF34" s="4"/>
      <c r="AG34" s="4"/>
    </row>
    <row r="35" spans="1:33" ht="15" customHeight="1" x14ac:dyDescent="0.2">
      <c r="A35" s="35" t="s">
        <v>21</v>
      </c>
      <c r="B35" s="37">
        <v>91</v>
      </c>
      <c r="C35" s="37">
        <v>87</v>
      </c>
      <c r="D35" s="37">
        <v>114</v>
      </c>
      <c r="E35" s="37">
        <v>145</v>
      </c>
      <c r="F35" s="37">
        <v>131</v>
      </c>
      <c r="G35" s="37">
        <v>144</v>
      </c>
      <c r="H35" s="37">
        <v>184</v>
      </c>
      <c r="I35" s="37">
        <v>194</v>
      </c>
      <c r="J35" s="37">
        <v>187</v>
      </c>
      <c r="K35" s="37">
        <v>152</v>
      </c>
      <c r="L35" s="37">
        <v>155</v>
      </c>
      <c r="M35" s="76" t="s">
        <v>21</v>
      </c>
      <c r="N35" s="10">
        <v>4065</v>
      </c>
      <c r="O35" s="10">
        <v>4857</v>
      </c>
      <c r="P35" s="10">
        <v>9590</v>
      </c>
      <c r="Q35" s="10">
        <v>15150</v>
      </c>
      <c r="R35" s="10">
        <v>14990</v>
      </c>
      <c r="S35" s="10">
        <v>17380</v>
      </c>
      <c r="T35" s="10">
        <v>20049</v>
      </c>
      <c r="U35" s="10">
        <v>19234</v>
      </c>
      <c r="V35" s="10">
        <v>16910</v>
      </c>
      <c r="W35" s="38">
        <v>12125</v>
      </c>
      <c r="X35" s="38">
        <v>12145</v>
      </c>
      <c r="Y35" s="4"/>
      <c r="Z35" s="4"/>
      <c r="AA35" s="4"/>
      <c r="AB35" s="4"/>
      <c r="AC35" s="4"/>
      <c r="AD35" s="4"/>
      <c r="AE35" s="4"/>
      <c r="AF35" s="4"/>
      <c r="AG35" s="4"/>
    </row>
    <row r="36" spans="1:33" x14ac:dyDescent="0.2">
      <c r="A36" s="35" t="s">
        <v>22</v>
      </c>
      <c r="B36" s="39"/>
      <c r="C36" s="37">
        <v>26</v>
      </c>
      <c r="D36" s="37">
        <v>102</v>
      </c>
      <c r="E36" s="37">
        <v>146</v>
      </c>
      <c r="F36" s="37">
        <v>150</v>
      </c>
      <c r="G36" s="37">
        <v>152</v>
      </c>
      <c r="H36" s="37">
        <v>178</v>
      </c>
      <c r="I36" s="37">
        <v>211</v>
      </c>
      <c r="J36" s="37">
        <v>110</v>
      </c>
      <c r="K36" s="37">
        <v>67</v>
      </c>
      <c r="L36" s="37">
        <v>53</v>
      </c>
      <c r="M36" s="95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445"/>
      <c r="Y36" s="4"/>
      <c r="Z36" s="4"/>
      <c r="AA36" s="4"/>
      <c r="AB36" s="4"/>
      <c r="AC36" s="4"/>
      <c r="AD36" s="4"/>
      <c r="AE36" s="4"/>
      <c r="AF36" s="4"/>
      <c r="AG36" s="4"/>
    </row>
    <row r="37" spans="1:33" x14ac:dyDescent="0.2">
      <c r="A37" s="40" t="s">
        <v>23</v>
      </c>
      <c r="B37" s="39"/>
      <c r="C37" s="37">
        <v>21</v>
      </c>
      <c r="D37" s="37">
        <v>27</v>
      </c>
      <c r="E37" s="37">
        <v>12</v>
      </c>
      <c r="F37" s="37">
        <v>9</v>
      </c>
      <c r="G37" s="37">
        <v>10</v>
      </c>
      <c r="H37" s="37">
        <v>16</v>
      </c>
      <c r="I37" s="37">
        <v>20</v>
      </c>
      <c r="J37" s="37">
        <v>14</v>
      </c>
      <c r="K37" s="37">
        <v>12</v>
      </c>
      <c r="L37" s="37">
        <v>8</v>
      </c>
      <c r="M37" s="97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446"/>
      <c r="Y37" s="4"/>
      <c r="Z37" s="4"/>
      <c r="AA37" s="4"/>
      <c r="AB37" s="4"/>
      <c r="AC37" s="4"/>
      <c r="AD37" s="4"/>
      <c r="AE37" s="4"/>
      <c r="AF37" s="4"/>
      <c r="AG37" s="4"/>
    </row>
    <row r="38" spans="1:33" x14ac:dyDescent="0.2">
      <c r="A38" s="40" t="s">
        <v>28</v>
      </c>
      <c r="B38" s="81"/>
      <c r="C38" s="82"/>
      <c r="D38" s="82"/>
      <c r="E38" s="82"/>
      <c r="F38" s="82"/>
      <c r="G38" s="82"/>
      <c r="H38" s="82"/>
      <c r="I38" s="82"/>
      <c r="J38" s="82"/>
      <c r="K38" s="83"/>
      <c r="L38" s="37">
        <v>1</v>
      </c>
      <c r="M38" s="99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447"/>
      <c r="Y38" s="4"/>
      <c r="Z38" s="4"/>
      <c r="AA38" s="4"/>
      <c r="AB38" s="4"/>
      <c r="AC38" s="4"/>
      <c r="AD38" s="4"/>
      <c r="AE38" s="4"/>
      <c r="AF38" s="4"/>
      <c r="AG38" s="4"/>
    </row>
    <row r="39" spans="1:33" x14ac:dyDescent="0.2">
      <c r="A39" s="35" t="s">
        <v>3</v>
      </c>
      <c r="B39" s="70">
        <f t="shared" ref="B39:L39" si="8">SUM(B33, B35, B36, B37,B38)</f>
        <v>1128</v>
      </c>
      <c r="C39" s="70">
        <f t="shared" si="8"/>
        <v>1141</v>
      </c>
      <c r="D39" s="70">
        <f t="shared" si="8"/>
        <v>1216</v>
      </c>
      <c r="E39" s="70">
        <f t="shared" si="8"/>
        <v>1306</v>
      </c>
      <c r="F39" s="70">
        <f t="shared" si="8"/>
        <v>1306</v>
      </c>
      <c r="G39" s="70">
        <f t="shared" si="8"/>
        <v>1328</v>
      </c>
      <c r="H39" s="70">
        <f t="shared" si="8"/>
        <v>1441</v>
      </c>
      <c r="I39" s="70">
        <f t="shared" si="8"/>
        <v>1521</v>
      </c>
      <c r="J39" s="70">
        <f t="shared" si="8"/>
        <v>1431</v>
      </c>
      <c r="K39" s="70">
        <f t="shared" si="8"/>
        <v>1349</v>
      </c>
      <c r="L39" s="70">
        <f t="shared" si="8"/>
        <v>1327</v>
      </c>
      <c r="M39" s="75" t="s">
        <v>3</v>
      </c>
      <c r="N39" s="15">
        <f t="shared" ref="N39:X39" si="9">SUM(N33,N35)</f>
        <v>380624</v>
      </c>
      <c r="O39" s="15">
        <f t="shared" si="9"/>
        <v>420737</v>
      </c>
      <c r="P39" s="15">
        <f t="shared" si="9"/>
        <v>502234</v>
      </c>
      <c r="Q39" s="15">
        <f t="shared" si="9"/>
        <v>460842</v>
      </c>
      <c r="R39" s="15">
        <f t="shared" si="9"/>
        <v>510692</v>
      </c>
      <c r="S39" s="15">
        <f t="shared" si="9"/>
        <v>548827</v>
      </c>
      <c r="T39" s="15">
        <f t="shared" si="9"/>
        <v>593270</v>
      </c>
      <c r="U39" s="15">
        <f t="shared" si="9"/>
        <v>625694</v>
      </c>
      <c r="V39" s="15">
        <f t="shared" si="9"/>
        <v>655225</v>
      </c>
      <c r="W39" s="15">
        <f t="shared" si="9"/>
        <v>665900</v>
      </c>
      <c r="X39" s="15">
        <f t="shared" si="9"/>
        <v>677147</v>
      </c>
      <c r="Y39" s="4"/>
      <c r="Z39" s="4"/>
      <c r="AA39" s="4"/>
      <c r="AB39" s="4"/>
      <c r="AC39" s="4"/>
      <c r="AD39" s="4"/>
      <c r="AE39" s="4"/>
      <c r="AF39" s="4"/>
      <c r="AG39" s="4"/>
    </row>
    <row r="40" spans="1:33" x14ac:dyDescent="0.2">
      <c r="A40" s="35" t="s">
        <v>29</v>
      </c>
      <c r="B40" s="340"/>
      <c r="C40" s="341"/>
      <c r="D40" s="341"/>
      <c r="E40" s="341"/>
      <c r="F40" s="341"/>
      <c r="G40" s="341"/>
      <c r="H40" s="342"/>
      <c r="I40" s="37">
        <v>207</v>
      </c>
      <c r="J40" s="37">
        <v>208</v>
      </c>
      <c r="K40" s="37">
        <v>228</v>
      </c>
      <c r="L40" s="37">
        <v>228</v>
      </c>
      <c r="M40" s="71" t="s">
        <v>29</v>
      </c>
      <c r="N40" s="326"/>
      <c r="O40" s="327"/>
      <c r="P40" s="327"/>
      <c r="Q40" s="327"/>
      <c r="R40" s="327"/>
      <c r="S40" s="327"/>
      <c r="T40" s="328"/>
      <c r="U40" s="8">
        <v>1030</v>
      </c>
      <c r="V40" s="8">
        <v>1041</v>
      </c>
      <c r="W40" s="41">
        <v>1140</v>
      </c>
      <c r="X40" s="41">
        <v>1140</v>
      </c>
      <c r="Y40" s="4"/>
      <c r="Z40" s="4"/>
      <c r="AA40" s="4"/>
      <c r="AB40" s="4"/>
      <c r="AC40" s="4"/>
      <c r="AD40" s="4"/>
      <c r="AE40" s="4"/>
      <c r="AF40" s="4"/>
      <c r="AG40" s="4"/>
    </row>
    <row r="41" spans="1:33" x14ac:dyDescent="0.2">
      <c r="A41" s="117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92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448"/>
      <c r="Y41" s="4"/>
      <c r="Z41" s="4"/>
      <c r="AA41" s="4"/>
      <c r="AB41" s="4"/>
      <c r="AC41" s="4"/>
      <c r="AD41" s="4"/>
      <c r="AE41" s="4"/>
      <c r="AF41" s="4"/>
      <c r="AG41" s="4"/>
    </row>
    <row r="42" spans="1:33" ht="12.75" customHeight="1" x14ac:dyDescent="0.2">
      <c r="A42" s="334" t="s">
        <v>49</v>
      </c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6"/>
      <c r="M42" s="334" t="s">
        <v>50</v>
      </c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6"/>
      <c r="Y42" s="4"/>
      <c r="Z42" s="4"/>
      <c r="AA42" s="4"/>
      <c r="AB42" s="4"/>
      <c r="AC42" s="4"/>
      <c r="AD42" s="4"/>
      <c r="AE42" s="4"/>
      <c r="AF42" s="4"/>
      <c r="AG42" s="4"/>
    </row>
    <row r="43" spans="1:33" x14ac:dyDescent="0.2">
      <c r="A43" s="5"/>
      <c r="B43" s="30">
        <v>1997</v>
      </c>
      <c r="C43" s="30">
        <v>1998</v>
      </c>
      <c r="D43" s="30">
        <v>1999</v>
      </c>
      <c r="E43" s="30">
        <v>2000</v>
      </c>
      <c r="F43" s="30">
        <v>2001</v>
      </c>
      <c r="G43" s="30">
        <v>2002</v>
      </c>
      <c r="H43" s="30">
        <v>2003</v>
      </c>
      <c r="I43" s="30">
        <v>2004</v>
      </c>
      <c r="J43" s="30">
        <v>2005</v>
      </c>
      <c r="K43" s="30">
        <v>2006</v>
      </c>
      <c r="L43" s="30">
        <v>2007</v>
      </c>
      <c r="M43" s="55"/>
      <c r="N43" s="6">
        <v>1997</v>
      </c>
      <c r="O43" s="6">
        <v>1998</v>
      </c>
      <c r="P43" s="6">
        <v>1999</v>
      </c>
      <c r="Q43" s="6">
        <v>2000</v>
      </c>
      <c r="R43" s="30">
        <v>2001</v>
      </c>
      <c r="S43" s="30">
        <v>2002</v>
      </c>
      <c r="T43" s="30">
        <v>2003</v>
      </c>
      <c r="U43" s="30">
        <v>2004</v>
      </c>
      <c r="V43" s="30">
        <v>2005</v>
      </c>
      <c r="W43" s="30">
        <v>2006</v>
      </c>
      <c r="X43" s="30">
        <v>2007</v>
      </c>
      <c r="Y43" s="4"/>
      <c r="Z43" s="4"/>
      <c r="AA43" s="4"/>
      <c r="AB43" s="4"/>
      <c r="AC43" s="4"/>
      <c r="AD43" s="4"/>
      <c r="AE43" s="4"/>
      <c r="AF43" s="4"/>
      <c r="AG43" s="4"/>
    </row>
    <row r="44" spans="1:33" x14ac:dyDescent="0.2">
      <c r="A44" s="7" t="s">
        <v>16</v>
      </c>
      <c r="B44" s="8">
        <v>349</v>
      </c>
      <c r="C44" s="8">
        <v>284</v>
      </c>
      <c r="D44" s="8">
        <v>245</v>
      </c>
      <c r="E44" s="8">
        <v>211</v>
      </c>
      <c r="F44" s="8">
        <v>178</v>
      </c>
      <c r="G44" s="8">
        <v>169</v>
      </c>
      <c r="H44" s="8">
        <v>149</v>
      </c>
      <c r="I44" s="8">
        <v>142</v>
      </c>
      <c r="J44" s="8">
        <v>133</v>
      </c>
      <c r="K44" s="8">
        <v>125</v>
      </c>
      <c r="L44" s="8">
        <v>115</v>
      </c>
      <c r="M44" s="71" t="s">
        <v>16</v>
      </c>
      <c r="N44" s="8">
        <v>80811</v>
      </c>
      <c r="O44" s="8">
        <v>71462</v>
      </c>
      <c r="P44" s="8">
        <v>79440</v>
      </c>
      <c r="Q44" s="8">
        <v>61505</v>
      </c>
      <c r="R44" s="8">
        <v>57015</v>
      </c>
      <c r="S44" s="8">
        <v>58155</v>
      </c>
      <c r="T44" s="8">
        <v>59210</v>
      </c>
      <c r="U44" s="8">
        <v>53500</v>
      </c>
      <c r="V44" s="8">
        <v>46131</v>
      </c>
      <c r="W44" s="9">
        <v>49049</v>
      </c>
      <c r="X44" s="8">
        <v>45811</v>
      </c>
      <c r="Y44" s="4"/>
      <c r="Z44" s="4"/>
      <c r="AA44" s="4"/>
      <c r="AB44" s="4"/>
      <c r="AC44" s="4"/>
      <c r="AD44" s="4"/>
      <c r="AE44" s="4"/>
      <c r="AF44" s="4"/>
      <c r="AG44" s="4"/>
    </row>
    <row r="45" spans="1:33" x14ac:dyDescent="0.2">
      <c r="A45" s="7" t="s">
        <v>17</v>
      </c>
      <c r="B45" s="8">
        <v>227</v>
      </c>
      <c r="C45" s="8">
        <v>221</v>
      </c>
      <c r="D45" s="8">
        <v>256</v>
      </c>
      <c r="E45" s="8">
        <v>290</v>
      </c>
      <c r="F45" s="8">
        <v>308</v>
      </c>
      <c r="G45" s="8">
        <v>314</v>
      </c>
      <c r="H45" s="8">
        <v>309</v>
      </c>
      <c r="I45" s="8">
        <v>314</v>
      </c>
      <c r="J45" s="8">
        <v>305</v>
      </c>
      <c r="K45" s="8">
        <v>290</v>
      </c>
      <c r="L45" s="8">
        <v>324</v>
      </c>
      <c r="M45" s="71" t="s">
        <v>17</v>
      </c>
      <c r="N45" s="8">
        <v>140753</v>
      </c>
      <c r="O45" s="8">
        <v>143180</v>
      </c>
      <c r="P45" s="8">
        <v>174865</v>
      </c>
      <c r="Q45" s="8">
        <v>162855</v>
      </c>
      <c r="R45" s="8">
        <v>179905</v>
      </c>
      <c r="S45" s="8">
        <v>189450</v>
      </c>
      <c r="T45" s="8">
        <v>184930</v>
      </c>
      <c r="U45" s="8">
        <v>195687</v>
      </c>
      <c r="V45" s="8">
        <v>200105</v>
      </c>
      <c r="W45" s="9">
        <v>186245</v>
      </c>
      <c r="X45" s="9">
        <v>204750</v>
      </c>
      <c r="Y45" s="4"/>
      <c r="Z45" s="4"/>
      <c r="AA45" s="4"/>
      <c r="AB45" s="4"/>
      <c r="AC45" s="4"/>
      <c r="AD45" s="4"/>
      <c r="AE45" s="4"/>
      <c r="AF45" s="4"/>
      <c r="AG45" s="4"/>
    </row>
    <row r="46" spans="1:33" x14ac:dyDescent="0.2">
      <c r="A46" s="7" t="s">
        <v>18</v>
      </c>
      <c r="B46" s="8">
        <v>9</v>
      </c>
      <c r="C46" s="8">
        <v>11</v>
      </c>
      <c r="D46" s="8">
        <v>14</v>
      </c>
      <c r="E46" s="8">
        <v>20</v>
      </c>
      <c r="F46" s="8">
        <v>31</v>
      </c>
      <c r="G46" s="8">
        <v>35</v>
      </c>
      <c r="H46" s="8">
        <v>55</v>
      </c>
      <c r="I46" s="8">
        <v>61</v>
      </c>
      <c r="J46" s="8">
        <v>72</v>
      </c>
      <c r="K46" s="8">
        <v>85</v>
      </c>
      <c r="L46" s="8">
        <v>76</v>
      </c>
      <c r="M46" s="71" t="s">
        <v>18</v>
      </c>
      <c r="N46" s="8">
        <v>5572</v>
      </c>
      <c r="O46" s="8">
        <v>10840</v>
      </c>
      <c r="P46" s="8">
        <v>10200</v>
      </c>
      <c r="Q46" s="8">
        <v>11325</v>
      </c>
      <c r="R46" s="8">
        <v>18750</v>
      </c>
      <c r="S46" s="8">
        <v>22500</v>
      </c>
      <c r="T46" s="8">
        <v>37825</v>
      </c>
      <c r="U46" s="8">
        <v>42985</v>
      </c>
      <c r="V46" s="8">
        <v>51920</v>
      </c>
      <c r="W46" s="9">
        <v>61595</v>
      </c>
      <c r="X46" s="9">
        <v>55490</v>
      </c>
      <c r="Y46" s="4"/>
      <c r="Z46" s="4"/>
      <c r="AA46" s="4"/>
      <c r="AB46" s="4"/>
      <c r="AC46" s="4"/>
      <c r="AD46" s="4"/>
      <c r="AE46" s="4"/>
      <c r="AF46" s="4"/>
      <c r="AG46" s="4"/>
    </row>
    <row r="47" spans="1:33" x14ac:dyDescent="0.2">
      <c r="A47" s="7" t="s">
        <v>19</v>
      </c>
      <c r="B47" s="8">
        <v>37</v>
      </c>
      <c r="C47" s="8">
        <v>39</v>
      </c>
      <c r="D47" s="8">
        <v>35</v>
      </c>
      <c r="E47" s="8">
        <v>39</v>
      </c>
      <c r="F47" s="8">
        <v>39</v>
      </c>
      <c r="G47" s="8">
        <v>37</v>
      </c>
      <c r="H47" s="8">
        <v>37</v>
      </c>
      <c r="I47" s="8">
        <v>38</v>
      </c>
      <c r="J47" s="8">
        <v>40</v>
      </c>
      <c r="K47" s="8">
        <v>33</v>
      </c>
      <c r="L47" s="8">
        <v>33</v>
      </c>
      <c r="M47" s="71" t="s">
        <v>19</v>
      </c>
      <c r="N47" s="8">
        <v>6006</v>
      </c>
      <c r="O47" s="8">
        <v>7731</v>
      </c>
      <c r="P47" s="8">
        <v>6990</v>
      </c>
      <c r="Q47" s="8">
        <v>7180</v>
      </c>
      <c r="R47" s="8">
        <v>8010</v>
      </c>
      <c r="S47" s="8">
        <v>8275</v>
      </c>
      <c r="T47" s="8">
        <v>8276</v>
      </c>
      <c r="U47" s="8">
        <v>8255</v>
      </c>
      <c r="V47" s="8">
        <v>8005</v>
      </c>
      <c r="W47" s="9">
        <v>6625</v>
      </c>
      <c r="X47" s="9">
        <v>7054</v>
      </c>
      <c r="Y47" s="4"/>
      <c r="Z47" s="4"/>
      <c r="AA47" s="4"/>
      <c r="AB47" s="4"/>
      <c r="AC47" s="4"/>
      <c r="AD47" s="4"/>
      <c r="AE47" s="4"/>
      <c r="AF47" s="4"/>
      <c r="AG47" s="4"/>
    </row>
    <row r="48" spans="1:33" s="42" customFormat="1" x14ac:dyDescent="0.2">
      <c r="A48" s="7" t="s">
        <v>24</v>
      </c>
      <c r="B48" s="12"/>
      <c r="C48" s="13"/>
      <c r="D48" s="13"/>
      <c r="E48" s="13"/>
      <c r="F48" s="13"/>
      <c r="G48" s="13"/>
      <c r="H48" s="13"/>
      <c r="I48" s="13"/>
      <c r="J48" s="13"/>
      <c r="K48" s="13"/>
      <c r="L48" s="77"/>
      <c r="M48" s="71" t="s">
        <v>24</v>
      </c>
      <c r="N48" s="326"/>
      <c r="O48" s="327"/>
      <c r="P48" s="327"/>
      <c r="Q48" s="327"/>
      <c r="R48" s="327"/>
      <c r="S48" s="327"/>
      <c r="T48" s="327"/>
      <c r="U48" s="327"/>
      <c r="V48" s="327"/>
      <c r="W48" s="327"/>
      <c r="X48" s="328"/>
    </row>
    <row r="49" spans="1:153" x14ac:dyDescent="0.2">
      <c r="A49" s="7" t="s">
        <v>25</v>
      </c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77"/>
      <c r="M49" s="71" t="s">
        <v>25</v>
      </c>
      <c r="N49" s="326"/>
      <c r="O49" s="327"/>
      <c r="P49" s="327"/>
      <c r="Q49" s="327"/>
      <c r="R49" s="327"/>
      <c r="S49" s="327"/>
      <c r="T49" s="327"/>
      <c r="U49" s="327"/>
      <c r="V49" s="327"/>
      <c r="W49" s="327"/>
      <c r="X49" s="328"/>
      <c r="Y49" s="4"/>
      <c r="Z49" s="4"/>
      <c r="AA49" s="4"/>
      <c r="AB49" s="4"/>
      <c r="AC49" s="4"/>
      <c r="AD49" s="4"/>
      <c r="AE49" s="4"/>
      <c r="AF49" s="4"/>
      <c r="AG49" s="4"/>
    </row>
    <row r="50" spans="1:153" x14ac:dyDescent="0.2">
      <c r="A50" s="7" t="s">
        <v>20</v>
      </c>
      <c r="B50" s="8">
        <v>24</v>
      </c>
      <c r="C50" s="8">
        <v>20</v>
      </c>
      <c r="D50" s="8">
        <v>13</v>
      </c>
      <c r="E50" s="8">
        <v>10</v>
      </c>
      <c r="F50" s="8">
        <v>12</v>
      </c>
      <c r="G50" s="8">
        <v>12</v>
      </c>
      <c r="H50" s="8">
        <v>7</v>
      </c>
      <c r="I50" s="8">
        <v>11</v>
      </c>
      <c r="J50" s="8">
        <v>9</v>
      </c>
      <c r="K50" s="8">
        <v>12</v>
      </c>
      <c r="L50" s="8">
        <v>8</v>
      </c>
      <c r="M50" s="71" t="s">
        <v>20</v>
      </c>
      <c r="N50" s="8">
        <v>2840</v>
      </c>
      <c r="O50" s="8">
        <v>2925</v>
      </c>
      <c r="P50" s="8">
        <v>4450</v>
      </c>
      <c r="Q50" s="8">
        <v>2430</v>
      </c>
      <c r="R50" s="8">
        <v>3500</v>
      </c>
      <c r="S50" s="8">
        <v>3925</v>
      </c>
      <c r="T50" s="8">
        <v>2200</v>
      </c>
      <c r="U50" s="8">
        <v>3550</v>
      </c>
      <c r="V50" s="8">
        <v>3100</v>
      </c>
      <c r="W50" s="9">
        <v>3790</v>
      </c>
      <c r="X50" s="9">
        <v>2900</v>
      </c>
      <c r="Y50" s="4"/>
      <c r="Z50" s="4"/>
      <c r="AA50" s="4"/>
      <c r="AB50" s="4"/>
      <c r="AC50" s="4"/>
      <c r="AD50" s="4"/>
      <c r="AE50" s="4"/>
      <c r="AF50" s="4"/>
      <c r="AG50" s="4"/>
    </row>
    <row r="51" spans="1:153" x14ac:dyDescent="0.2">
      <c r="A51" s="7" t="s">
        <v>26</v>
      </c>
      <c r="B51" s="69">
        <f t="shared" ref="B51:L51" si="10">SUM(B44,B45,B46,B47,B48,B49,B50)</f>
        <v>646</v>
      </c>
      <c r="C51" s="69">
        <f t="shared" si="10"/>
        <v>575</v>
      </c>
      <c r="D51" s="69">
        <f t="shared" si="10"/>
        <v>563</v>
      </c>
      <c r="E51" s="69">
        <f t="shared" si="10"/>
        <v>570</v>
      </c>
      <c r="F51" s="69">
        <f t="shared" si="10"/>
        <v>568</v>
      </c>
      <c r="G51" s="69">
        <f t="shared" si="10"/>
        <v>567</v>
      </c>
      <c r="H51" s="69">
        <f t="shared" si="10"/>
        <v>557</v>
      </c>
      <c r="I51" s="69">
        <f t="shared" si="10"/>
        <v>566</v>
      </c>
      <c r="J51" s="69">
        <f t="shared" si="10"/>
        <v>559</v>
      </c>
      <c r="K51" s="69">
        <f t="shared" si="10"/>
        <v>545</v>
      </c>
      <c r="L51" s="69">
        <f t="shared" si="10"/>
        <v>556</v>
      </c>
      <c r="M51" s="71" t="s">
        <v>26</v>
      </c>
      <c r="N51" s="25">
        <f t="shared" ref="N51:X51" si="11">SUM(N44,N45,N46,N47,N48,N49,N50)</f>
        <v>235982</v>
      </c>
      <c r="O51" s="25">
        <f t="shared" si="11"/>
        <v>236138</v>
      </c>
      <c r="P51" s="25">
        <f t="shared" si="11"/>
        <v>275945</v>
      </c>
      <c r="Q51" s="25">
        <f t="shared" si="11"/>
        <v>245295</v>
      </c>
      <c r="R51" s="25">
        <f t="shared" si="11"/>
        <v>267180</v>
      </c>
      <c r="S51" s="25">
        <f t="shared" si="11"/>
        <v>282305</v>
      </c>
      <c r="T51" s="25">
        <f t="shared" si="11"/>
        <v>292441</v>
      </c>
      <c r="U51" s="25">
        <f t="shared" si="11"/>
        <v>303977</v>
      </c>
      <c r="V51" s="25">
        <f t="shared" si="11"/>
        <v>309261</v>
      </c>
      <c r="W51" s="25">
        <f t="shared" si="11"/>
        <v>307304</v>
      </c>
      <c r="X51" s="25">
        <f t="shared" si="11"/>
        <v>316005</v>
      </c>
      <c r="Y51" s="4"/>
      <c r="Z51" s="4"/>
      <c r="AA51" s="4"/>
      <c r="AB51" s="4"/>
      <c r="AC51" s="4"/>
      <c r="AD51" s="4"/>
      <c r="AE51" s="4"/>
      <c r="AF51" s="4"/>
      <c r="AG51" s="4"/>
    </row>
    <row r="52" spans="1:153" x14ac:dyDescent="0.2">
      <c r="A52" s="94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94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444"/>
      <c r="Y52" s="4"/>
      <c r="Z52" s="4"/>
      <c r="AA52" s="4"/>
      <c r="AB52" s="4"/>
      <c r="AC52" s="4"/>
      <c r="AD52" s="4"/>
      <c r="AE52" s="4"/>
      <c r="AF52" s="4"/>
      <c r="AG52" s="4"/>
    </row>
    <row r="53" spans="1:153" x14ac:dyDescent="0.2">
      <c r="A53" s="7" t="s">
        <v>21</v>
      </c>
      <c r="B53" s="8">
        <v>52</v>
      </c>
      <c r="C53" s="8">
        <v>64</v>
      </c>
      <c r="D53" s="8">
        <v>86</v>
      </c>
      <c r="E53" s="8">
        <v>91</v>
      </c>
      <c r="F53" s="8">
        <v>93</v>
      </c>
      <c r="G53" s="8">
        <v>94</v>
      </c>
      <c r="H53" s="8">
        <v>103</v>
      </c>
      <c r="I53" s="8">
        <v>106</v>
      </c>
      <c r="J53" s="8">
        <v>109</v>
      </c>
      <c r="K53" s="8">
        <v>98</v>
      </c>
      <c r="L53" s="8">
        <v>99</v>
      </c>
      <c r="M53" s="71" t="s">
        <v>21</v>
      </c>
      <c r="N53" s="8">
        <v>1937</v>
      </c>
      <c r="O53" s="8">
        <v>3086</v>
      </c>
      <c r="P53" s="8">
        <v>5642</v>
      </c>
      <c r="Q53" s="8">
        <v>8050</v>
      </c>
      <c r="R53" s="8">
        <v>8030</v>
      </c>
      <c r="S53" s="8">
        <v>9885</v>
      </c>
      <c r="T53" s="8">
        <v>11775</v>
      </c>
      <c r="U53" s="8">
        <v>9841</v>
      </c>
      <c r="V53" s="8">
        <v>9225</v>
      </c>
      <c r="W53" s="9">
        <v>8341</v>
      </c>
      <c r="X53" s="9">
        <v>7725</v>
      </c>
      <c r="Y53" s="4"/>
      <c r="Z53" s="4"/>
      <c r="AA53" s="4"/>
      <c r="AB53" s="4"/>
      <c r="AC53" s="4"/>
      <c r="AD53" s="4"/>
      <c r="AE53" s="4"/>
      <c r="AF53" s="4"/>
      <c r="AG53" s="4"/>
    </row>
    <row r="54" spans="1:153" x14ac:dyDescent="0.2">
      <c r="A54" s="7" t="s">
        <v>22</v>
      </c>
      <c r="B54" s="118"/>
      <c r="C54" s="8">
        <v>22</v>
      </c>
      <c r="D54" s="8">
        <v>35</v>
      </c>
      <c r="E54" s="8">
        <v>42</v>
      </c>
      <c r="F54" s="8">
        <v>37</v>
      </c>
      <c r="G54" s="8">
        <v>48</v>
      </c>
      <c r="H54" s="8">
        <v>61</v>
      </c>
      <c r="I54" s="8">
        <v>53</v>
      </c>
      <c r="J54" s="8">
        <v>43</v>
      </c>
      <c r="K54" s="8">
        <v>39</v>
      </c>
      <c r="L54" s="8">
        <v>31</v>
      </c>
      <c r="M54" s="103" t="s">
        <v>15</v>
      </c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449"/>
      <c r="Y54" s="4"/>
      <c r="Z54" s="4"/>
      <c r="AA54" s="4"/>
      <c r="AB54" s="4"/>
      <c r="AC54" s="4"/>
      <c r="AD54" s="4"/>
      <c r="AE54" s="4"/>
      <c r="AF54" s="4"/>
      <c r="AG54" s="4"/>
    </row>
    <row r="55" spans="1:153" x14ac:dyDescent="0.2">
      <c r="A55" s="20" t="s">
        <v>23</v>
      </c>
      <c r="B55" s="119"/>
      <c r="C55" s="43">
        <v>6</v>
      </c>
      <c r="D55" s="43">
        <v>16</v>
      </c>
      <c r="E55" s="43">
        <v>8</v>
      </c>
      <c r="F55" s="43">
        <v>6</v>
      </c>
      <c r="G55" s="43">
        <v>8</v>
      </c>
      <c r="H55" s="43">
        <v>11</v>
      </c>
      <c r="I55" s="43">
        <v>5</v>
      </c>
      <c r="J55" s="43">
        <v>2</v>
      </c>
      <c r="K55" s="43">
        <v>7</v>
      </c>
      <c r="L55" s="43">
        <v>3</v>
      </c>
      <c r="M55" s="104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450"/>
      <c r="Y55" s="4"/>
      <c r="Z55" s="4"/>
      <c r="AA55" s="4"/>
      <c r="AB55" s="4"/>
      <c r="AC55" s="4"/>
      <c r="AD55" s="4"/>
      <c r="AE55" s="4"/>
      <c r="AF55" s="4"/>
      <c r="AG55" s="4"/>
    </row>
    <row r="56" spans="1:153" x14ac:dyDescent="0.2">
      <c r="A56" s="20" t="s">
        <v>28</v>
      </c>
      <c r="B56" s="120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106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451"/>
      <c r="Y56" s="4"/>
      <c r="Z56" s="4"/>
      <c r="AA56" s="4"/>
      <c r="AB56" s="4"/>
      <c r="AC56" s="4"/>
      <c r="AD56" s="4"/>
      <c r="AE56" s="4"/>
      <c r="AF56" s="4"/>
      <c r="AG56" s="4"/>
    </row>
    <row r="57" spans="1:153" x14ac:dyDescent="0.2">
      <c r="A57" s="7" t="s">
        <v>3</v>
      </c>
      <c r="B57" s="69">
        <f t="shared" ref="B57:L57" si="12">SUM(B51,B53,B54,B55,B56)</f>
        <v>698</v>
      </c>
      <c r="C57" s="69">
        <f t="shared" si="12"/>
        <v>667</v>
      </c>
      <c r="D57" s="69">
        <f t="shared" si="12"/>
        <v>700</v>
      </c>
      <c r="E57" s="69">
        <f t="shared" si="12"/>
        <v>711</v>
      </c>
      <c r="F57" s="69">
        <f t="shared" si="12"/>
        <v>704</v>
      </c>
      <c r="G57" s="69">
        <f t="shared" si="12"/>
        <v>717</v>
      </c>
      <c r="H57" s="69">
        <f t="shared" si="12"/>
        <v>732</v>
      </c>
      <c r="I57" s="69">
        <f t="shared" si="12"/>
        <v>730</v>
      </c>
      <c r="J57" s="69">
        <f t="shared" si="12"/>
        <v>713</v>
      </c>
      <c r="K57" s="69">
        <f t="shared" si="12"/>
        <v>689</v>
      </c>
      <c r="L57" s="69">
        <f t="shared" si="12"/>
        <v>689</v>
      </c>
      <c r="M57" s="75" t="s">
        <v>3</v>
      </c>
      <c r="N57" s="15">
        <f t="shared" ref="N57:X57" si="13">SUM(N51,N53)</f>
        <v>237919</v>
      </c>
      <c r="O57" s="15">
        <f t="shared" si="13"/>
        <v>239224</v>
      </c>
      <c r="P57" s="15">
        <f t="shared" si="13"/>
        <v>281587</v>
      </c>
      <c r="Q57" s="15">
        <f t="shared" si="13"/>
        <v>253345</v>
      </c>
      <c r="R57" s="15">
        <f t="shared" si="13"/>
        <v>275210</v>
      </c>
      <c r="S57" s="15">
        <f t="shared" si="13"/>
        <v>292190</v>
      </c>
      <c r="T57" s="15">
        <f t="shared" si="13"/>
        <v>304216</v>
      </c>
      <c r="U57" s="15">
        <f t="shared" si="13"/>
        <v>313818</v>
      </c>
      <c r="V57" s="15">
        <f t="shared" si="13"/>
        <v>318486</v>
      </c>
      <c r="W57" s="15">
        <f t="shared" si="13"/>
        <v>315645</v>
      </c>
      <c r="X57" s="25">
        <f t="shared" si="13"/>
        <v>323730</v>
      </c>
      <c r="Y57" s="302"/>
      <c r="Z57" s="302"/>
      <c r="AA57" s="302"/>
      <c r="AB57" s="302"/>
      <c r="AC57" s="302"/>
      <c r="AD57" s="302"/>
      <c r="AE57" s="302"/>
      <c r="AF57" s="302"/>
      <c r="AG57" s="302"/>
      <c r="AH57" s="302"/>
    </row>
    <row r="58" spans="1:153" s="46" customFormat="1" ht="13.5" customHeight="1" x14ac:dyDescent="0.2">
      <c r="A58" s="7" t="s">
        <v>29</v>
      </c>
      <c r="B58" s="329"/>
      <c r="C58" s="330"/>
      <c r="D58" s="330"/>
      <c r="E58" s="330"/>
      <c r="F58" s="330"/>
      <c r="G58" s="330"/>
      <c r="H58" s="331"/>
      <c r="I58" s="43">
        <v>209</v>
      </c>
      <c r="J58" s="43">
        <v>260</v>
      </c>
      <c r="K58" s="43">
        <v>269</v>
      </c>
      <c r="L58" s="43">
        <v>284</v>
      </c>
      <c r="M58" s="71" t="s">
        <v>29</v>
      </c>
      <c r="N58" s="326"/>
      <c r="O58" s="327"/>
      <c r="P58" s="327"/>
      <c r="Q58" s="327"/>
      <c r="R58" s="327"/>
      <c r="S58" s="327"/>
      <c r="T58" s="328"/>
      <c r="U58" s="8">
        <v>1043</v>
      </c>
      <c r="V58" s="8">
        <v>1284</v>
      </c>
      <c r="W58" s="41">
        <v>1336</v>
      </c>
      <c r="X58" s="41">
        <v>1410</v>
      </c>
      <c r="Y58" s="302"/>
      <c r="Z58" s="302"/>
      <c r="AA58" s="302"/>
      <c r="AB58" s="302"/>
      <c r="AC58" s="302"/>
      <c r="AD58" s="302"/>
      <c r="AE58" s="302"/>
      <c r="AF58" s="302"/>
      <c r="AG58" s="302"/>
      <c r="AH58" s="30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ht="12.75" customHeight="1" x14ac:dyDescent="0.2">
      <c r="A59" s="334" t="s">
        <v>6</v>
      </c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6"/>
      <c r="M59" s="334" t="s">
        <v>7</v>
      </c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6"/>
      <c r="Y59" s="4"/>
      <c r="Z59" s="302"/>
      <c r="AA59" s="302"/>
      <c r="AB59" s="302"/>
      <c r="AC59" s="302"/>
      <c r="AD59" s="302"/>
      <c r="AE59" s="302"/>
      <c r="AF59" s="302"/>
      <c r="AG59" s="302"/>
      <c r="AH59" s="302"/>
    </row>
    <row r="60" spans="1:153" x14ac:dyDescent="0.2">
      <c r="A60" s="5"/>
      <c r="B60" s="30">
        <v>1997</v>
      </c>
      <c r="C60" s="30">
        <v>1998</v>
      </c>
      <c r="D60" s="30">
        <v>1999</v>
      </c>
      <c r="E60" s="30">
        <v>2000</v>
      </c>
      <c r="F60" s="30">
        <v>2001</v>
      </c>
      <c r="G60" s="30">
        <v>2002</v>
      </c>
      <c r="H60" s="30">
        <v>2003</v>
      </c>
      <c r="I60" s="30">
        <v>2004</v>
      </c>
      <c r="J60" s="30">
        <v>2005</v>
      </c>
      <c r="K60" s="30">
        <v>2006</v>
      </c>
      <c r="L60" s="30">
        <v>2007</v>
      </c>
      <c r="M60" s="55"/>
      <c r="N60" s="6">
        <v>1997</v>
      </c>
      <c r="O60" s="6">
        <v>1998</v>
      </c>
      <c r="P60" s="6">
        <v>1999</v>
      </c>
      <c r="Q60" s="6">
        <v>2000</v>
      </c>
      <c r="R60" s="30">
        <v>2001</v>
      </c>
      <c r="S60" s="30">
        <v>2002</v>
      </c>
      <c r="T60" s="30">
        <v>2003</v>
      </c>
      <c r="U60" s="30">
        <v>2004</v>
      </c>
      <c r="V60" s="30">
        <v>2005</v>
      </c>
      <c r="W60" s="30">
        <v>2006</v>
      </c>
      <c r="X60" s="30">
        <v>2007</v>
      </c>
      <c r="Y60" s="4"/>
      <c r="Z60" s="4"/>
      <c r="AA60" s="4"/>
      <c r="AB60" s="4"/>
      <c r="AC60" s="4"/>
      <c r="AD60" s="4"/>
      <c r="AE60" s="4"/>
      <c r="AF60" s="4"/>
      <c r="AG60" s="4"/>
    </row>
    <row r="61" spans="1:153" x14ac:dyDescent="0.2">
      <c r="A61" s="7" t="s">
        <v>16</v>
      </c>
      <c r="B61" s="8">
        <v>465</v>
      </c>
      <c r="C61" s="8">
        <v>408</v>
      </c>
      <c r="D61" s="8">
        <v>358</v>
      </c>
      <c r="E61" s="8">
        <v>327</v>
      </c>
      <c r="F61" s="8">
        <v>298</v>
      </c>
      <c r="G61" s="8">
        <v>291</v>
      </c>
      <c r="H61" s="8">
        <v>272</v>
      </c>
      <c r="I61" s="8">
        <v>282</v>
      </c>
      <c r="J61" s="8">
        <v>260</v>
      </c>
      <c r="K61" s="8">
        <v>270</v>
      </c>
      <c r="L61" s="8">
        <v>253</v>
      </c>
      <c r="M61" s="71" t="s">
        <v>16</v>
      </c>
      <c r="N61" s="8">
        <v>113452</v>
      </c>
      <c r="O61" s="8">
        <v>112078</v>
      </c>
      <c r="P61" s="8">
        <v>118700</v>
      </c>
      <c r="Q61" s="8">
        <v>98167</v>
      </c>
      <c r="R61" s="8">
        <v>94139</v>
      </c>
      <c r="S61" s="8">
        <v>97327</v>
      </c>
      <c r="T61" s="8">
        <v>93508</v>
      </c>
      <c r="U61" s="8">
        <v>99296</v>
      </c>
      <c r="V61" s="8">
        <v>94600</v>
      </c>
      <c r="W61" s="9">
        <v>98680</v>
      </c>
      <c r="X61" s="8">
        <v>93940</v>
      </c>
      <c r="Y61" s="4"/>
      <c r="Z61" s="4"/>
      <c r="AA61" s="4"/>
      <c r="AB61" s="4"/>
      <c r="AC61" s="4"/>
      <c r="AD61" s="4"/>
      <c r="AE61" s="4"/>
      <c r="AF61" s="4"/>
      <c r="AG61" s="4"/>
    </row>
    <row r="62" spans="1:153" x14ac:dyDescent="0.2">
      <c r="A62" s="7" t="s">
        <v>17</v>
      </c>
      <c r="B62" s="8">
        <v>354</v>
      </c>
      <c r="C62" s="8">
        <v>411</v>
      </c>
      <c r="D62" s="8">
        <v>447</v>
      </c>
      <c r="E62" s="8">
        <v>474</v>
      </c>
      <c r="F62" s="8">
        <v>483</v>
      </c>
      <c r="G62" s="8">
        <v>468</v>
      </c>
      <c r="H62" s="8">
        <v>456</v>
      </c>
      <c r="I62" s="8">
        <v>431</v>
      </c>
      <c r="J62" s="8">
        <v>439</v>
      </c>
      <c r="K62" s="8">
        <v>411</v>
      </c>
      <c r="L62" s="8">
        <v>418</v>
      </c>
      <c r="M62" s="71" t="s">
        <v>17</v>
      </c>
      <c r="N62" s="8">
        <v>235281</v>
      </c>
      <c r="O62" s="8">
        <v>277882</v>
      </c>
      <c r="P62" s="8">
        <v>310905</v>
      </c>
      <c r="Q62" s="8">
        <v>279741</v>
      </c>
      <c r="R62" s="8">
        <v>293211</v>
      </c>
      <c r="S62" s="8">
        <v>294509</v>
      </c>
      <c r="T62" s="8">
        <v>287432</v>
      </c>
      <c r="U62" s="8">
        <v>272245</v>
      </c>
      <c r="V62" s="8">
        <v>279855</v>
      </c>
      <c r="W62" s="9">
        <v>270615</v>
      </c>
      <c r="X62" s="9">
        <v>275195</v>
      </c>
      <c r="Y62" s="4"/>
      <c r="Z62" s="4"/>
      <c r="AA62" s="4"/>
      <c r="AB62" s="4"/>
      <c r="AC62" s="4"/>
      <c r="AD62" s="4"/>
      <c r="AE62" s="4"/>
      <c r="AF62" s="4"/>
      <c r="AG62" s="4"/>
    </row>
    <row r="63" spans="1:153" x14ac:dyDescent="0.2">
      <c r="A63" s="7" t="s">
        <v>18</v>
      </c>
      <c r="B63" s="8">
        <v>51</v>
      </c>
      <c r="C63" s="8">
        <v>57</v>
      </c>
      <c r="D63" s="8">
        <v>79</v>
      </c>
      <c r="E63" s="8">
        <v>110</v>
      </c>
      <c r="F63" s="8">
        <v>134</v>
      </c>
      <c r="G63" s="8">
        <v>144</v>
      </c>
      <c r="H63" s="8">
        <v>172</v>
      </c>
      <c r="I63" s="8">
        <v>187</v>
      </c>
      <c r="J63" s="8">
        <v>193</v>
      </c>
      <c r="K63" s="8">
        <v>209</v>
      </c>
      <c r="L63" s="8">
        <v>200</v>
      </c>
      <c r="M63" s="71" t="s">
        <v>18</v>
      </c>
      <c r="N63" s="8">
        <v>52570</v>
      </c>
      <c r="O63" s="8">
        <v>61204</v>
      </c>
      <c r="P63" s="8">
        <v>74333</v>
      </c>
      <c r="Q63" s="8">
        <v>84040</v>
      </c>
      <c r="R63" s="8">
        <v>100650</v>
      </c>
      <c r="S63" s="8">
        <v>111750</v>
      </c>
      <c r="T63" s="8">
        <v>134210</v>
      </c>
      <c r="U63" s="8">
        <v>146000</v>
      </c>
      <c r="V63" s="8">
        <v>151910</v>
      </c>
      <c r="W63" s="9">
        <v>163500</v>
      </c>
      <c r="X63" s="9">
        <v>158300</v>
      </c>
      <c r="Y63" s="4"/>
      <c r="Z63" s="4"/>
      <c r="AA63" s="4"/>
      <c r="AB63" s="4"/>
      <c r="AC63" s="4"/>
      <c r="AD63" s="4"/>
      <c r="AE63" s="4"/>
      <c r="AF63" s="4"/>
      <c r="AG63" s="4"/>
    </row>
    <row r="64" spans="1:153" x14ac:dyDescent="0.2">
      <c r="A64" s="7" t="s">
        <v>19</v>
      </c>
      <c r="B64" s="8">
        <v>31</v>
      </c>
      <c r="C64" s="8">
        <v>35</v>
      </c>
      <c r="D64" s="8">
        <v>36</v>
      </c>
      <c r="E64" s="8">
        <v>35</v>
      </c>
      <c r="F64" s="8">
        <v>33</v>
      </c>
      <c r="G64" s="8">
        <v>27</v>
      </c>
      <c r="H64" s="8">
        <v>31</v>
      </c>
      <c r="I64" s="8">
        <v>32</v>
      </c>
      <c r="J64" s="8">
        <v>28</v>
      </c>
      <c r="K64" s="8">
        <v>30</v>
      </c>
      <c r="L64" s="8">
        <v>37</v>
      </c>
      <c r="M64" s="71" t="s">
        <v>19</v>
      </c>
      <c r="N64" s="8">
        <v>4592</v>
      </c>
      <c r="O64" s="8">
        <v>5569</v>
      </c>
      <c r="P64" s="8">
        <v>5179</v>
      </c>
      <c r="Q64" s="8">
        <v>5044</v>
      </c>
      <c r="R64" s="8">
        <v>5509</v>
      </c>
      <c r="S64" s="8">
        <v>3590</v>
      </c>
      <c r="T64" s="8">
        <v>4745</v>
      </c>
      <c r="U64" s="8">
        <v>6215</v>
      </c>
      <c r="V64" s="8">
        <v>5480</v>
      </c>
      <c r="W64" s="9">
        <v>5580</v>
      </c>
      <c r="X64" s="9">
        <v>7465</v>
      </c>
      <c r="Y64" s="4"/>
      <c r="Z64" s="4"/>
      <c r="AA64" s="4"/>
      <c r="AB64" s="4"/>
      <c r="AC64" s="4"/>
      <c r="AD64" s="4"/>
      <c r="AE64" s="4"/>
      <c r="AF64" s="4"/>
      <c r="AG64" s="4"/>
    </row>
    <row r="65" spans="1:33" ht="13.9" customHeight="1" x14ac:dyDescent="0.2">
      <c r="A65" s="7" t="s">
        <v>24</v>
      </c>
      <c r="B65" s="329"/>
      <c r="C65" s="330"/>
      <c r="D65" s="330"/>
      <c r="E65" s="330"/>
      <c r="F65" s="330"/>
      <c r="G65" s="330"/>
      <c r="H65" s="330"/>
      <c r="I65" s="330"/>
      <c r="J65" s="330"/>
      <c r="K65" s="330"/>
      <c r="L65" s="331"/>
      <c r="M65" s="71" t="s">
        <v>24</v>
      </c>
      <c r="N65" s="326"/>
      <c r="O65" s="327"/>
      <c r="P65" s="327"/>
      <c r="Q65" s="327"/>
      <c r="R65" s="327"/>
      <c r="S65" s="327"/>
      <c r="T65" s="327"/>
      <c r="U65" s="327"/>
      <c r="V65" s="327"/>
      <c r="W65" s="327"/>
      <c r="X65" s="328"/>
      <c r="Y65" s="4"/>
      <c r="Z65" s="4"/>
      <c r="AA65" s="4"/>
      <c r="AB65" s="4"/>
      <c r="AC65" s="4"/>
      <c r="AD65" s="4"/>
      <c r="AE65" s="4"/>
      <c r="AF65" s="4"/>
      <c r="AG65" s="4"/>
    </row>
    <row r="66" spans="1:33" ht="13.15" customHeight="1" x14ac:dyDescent="0.2">
      <c r="A66" s="7" t="s">
        <v>25</v>
      </c>
      <c r="B66" s="329"/>
      <c r="C66" s="330"/>
      <c r="D66" s="330"/>
      <c r="E66" s="330"/>
      <c r="F66" s="330"/>
      <c r="G66" s="330"/>
      <c r="H66" s="330"/>
      <c r="I66" s="330"/>
      <c r="J66" s="330"/>
      <c r="K66" s="330"/>
      <c r="L66" s="331"/>
      <c r="M66" s="71" t="s">
        <v>25</v>
      </c>
      <c r="N66" s="326"/>
      <c r="O66" s="327"/>
      <c r="P66" s="327"/>
      <c r="Q66" s="327"/>
      <c r="R66" s="327"/>
      <c r="S66" s="327"/>
      <c r="T66" s="327"/>
      <c r="U66" s="327"/>
      <c r="V66" s="327"/>
      <c r="W66" s="327"/>
      <c r="X66" s="328"/>
      <c r="Y66" s="4"/>
      <c r="Z66" s="4"/>
      <c r="AA66" s="4"/>
      <c r="AB66" s="4"/>
      <c r="AC66" s="4"/>
      <c r="AD66" s="4"/>
      <c r="AE66" s="4"/>
      <c r="AF66" s="4"/>
      <c r="AG66" s="4"/>
    </row>
    <row r="67" spans="1:33" x14ac:dyDescent="0.2">
      <c r="A67" s="7" t="s">
        <v>20</v>
      </c>
      <c r="B67" s="8">
        <v>62</v>
      </c>
      <c r="C67" s="8">
        <v>49</v>
      </c>
      <c r="D67" s="8">
        <v>41</v>
      </c>
      <c r="E67" s="8">
        <v>32</v>
      </c>
      <c r="F67" s="8">
        <v>21</v>
      </c>
      <c r="G67" s="8">
        <v>19</v>
      </c>
      <c r="H67" s="8">
        <v>16</v>
      </c>
      <c r="I67" s="8">
        <v>22</v>
      </c>
      <c r="J67" s="8">
        <v>18</v>
      </c>
      <c r="K67" s="8">
        <v>13</v>
      </c>
      <c r="L67" s="8">
        <v>10</v>
      </c>
      <c r="M67" s="71" t="s">
        <v>20</v>
      </c>
      <c r="N67" s="8">
        <v>7930</v>
      </c>
      <c r="O67" s="8">
        <v>8405</v>
      </c>
      <c r="P67" s="8">
        <v>8390</v>
      </c>
      <c r="Q67" s="8">
        <v>5725</v>
      </c>
      <c r="R67" s="8">
        <v>4490</v>
      </c>
      <c r="S67" s="8">
        <v>5040</v>
      </c>
      <c r="T67" s="8">
        <v>5200</v>
      </c>
      <c r="U67" s="8">
        <v>6950</v>
      </c>
      <c r="V67" s="8">
        <v>6050</v>
      </c>
      <c r="W67" s="9">
        <v>4700</v>
      </c>
      <c r="X67" s="9">
        <v>3900</v>
      </c>
      <c r="Y67" s="4"/>
      <c r="Z67" s="4"/>
      <c r="AA67" s="4"/>
      <c r="AB67" s="4"/>
      <c r="AC67" s="4"/>
      <c r="AD67" s="4"/>
      <c r="AE67" s="4"/>
      <c r="AF67" s="4"/>
      <c r="AG67" s="4"/>
    </row>
    <row r="68" spans="1:33" s="31" customFormat="1" x14ac:dyDescent="0.2">
      <c r="A68" s="7" t="s">
        <v>27</v>
      </c>
      <c r="B68" s="69">
        <f t="shared" ref="B68:L68" si="14">SUM(B61,B62,B63,B64,B65,B66,B67)</f>
        <v>963</v>
      </c>
      <c r="C68" s="69">
        <f t="shared" si="14"/>
        <v>960</v>
      </c>
      <c r="D68" s="69">
        <f t="shared" si="14"/>
        <v>961</v>
      </c>
      <c r="E68" s="69">
        <f t="shared" si="14"/>
        <v>978</v>
      </c>
      <c r="F68" s="69">
        <f t="shared" si="14"/>
        <v>969</v>
      </c>
      <c r="G68" s="69">
        <f t="shared" si="14"/>
        <v>949</v>
      </c>
      <c r="H68" s="69">
        <f t="shared" si="14"/>
        <v>947</v>
      </c>
      <c r="I68" s="69">
        <f t="shared" si="14"/>
        <v>954</v>
      </c>
      <c r="J68" s="69">
        <f t="shared" si="14"/>
        <v>938</v>
      </c>
      <c r="K68" s="69">
        <f t="shared" si="14"/>
        <v>933</v>
      </c>
      <c r="L68" s="69">
        <f t="shared" si="14"/>
        <v>918</v>
      </c>
      <c r="M68" s="71" t="s">
        <v>26</v>
      </c>
      <c r="N68" s="25">
        <f t="shared" ref="N68:X68" si="15">SUM(N61,N62,N63,N64,N65,N66,N67)</f>
        <v>413825</v>
      </c>
      <c r="O68" s="25">
        <f t="shared" si="15"/>
        <v>465138</v>
      </c>
      <c r="P68" s="25">
        <f t="shared" si="15"/>
        <v>517507</v>
      </c>
      <c r="Q68" s="25">
        <f t="shared" si="15"/>
        <v>472717</v>
      </c>
      <c r="R68" s="25">
        <f t="shared" si="15"/>
        <v>497999</v>
      </c>
      <c r="S68" s="25">
        <f t="shared" si="15"/>
        <v>512216</v>
      </c>
      <c r="T68" s="25">
        <f t="shared" si="15"/>
        <v>525095</v>
      </c>
      <c r="U68" s="25">
        <f t="shared" si="15"/>
        <v>530706</v>
      </c>
      <c r="V68" s="25">
        <f t="shared" si="15"/>
        <v>537895</v>
      </c>
      <c r="W68" s="25">
        <f t="shared" si="15"/>
        <v>543075</v>
      </c>
      <c r="X68" s="25">
        <f t="shared" si="15"/>
        <v>538800</v>
      </c>
    </row>
    <row r="69" spans="1:33" x14ac:dyDescent="0.2">
      <c r="A69" s="94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94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444"/>
      <c r="Y69" s="4"/>
      <c r="Z69" s="4"/>
      <c r="AA69" s="4"/>
      <c r="AB69" s="4"/>
      <c r="AC69" s="4"/>
      <c r="AD69" s="4"/>
      <c r="AE69" s="4"/>
      <c r="AF69" s="4"/>
      <c r="AG69" s="4"/>
    </row>
    <row r="70" spans="1:33" x14ac:dyDescent="0.2">
      <c r="A70" s="7" t="s">
        <v>21</v>
      </c>
      <c r="B70" s="8">
        <v>124</v>
      </c>
      <c r="C70" s="8">
        <v>128</v>
      </c>
      <c r="D70" s="8">
        <v>139</v>
      </c>
      <c r="E70" s="8">
        <v>169</v>
      </c>
      <c r="F70" s="8">
        <v>141</v>
      </c>
      <c r="G70" s="8">
        <v>132</v>
      </c>
      <c r="H70" s="8">
        <v>150</v>
      </c>
      <c r="I70" s="8">
        <v>146</v>
      </c>
      <c r="J70" s="8">
        <v>145</v>
      </c>
      <c r="K70" s="8">
        <v>138</v>
      </c>
      <c r="L70" s="8">
        <v>133</v>
      </c>
      <c r="M70" s="75" t="s">
        <v>21</v>
      </c>
      <c r="N70" s="47">
        <v>5199</v>
      </c>
      <c r="O70" s="47">
        <v>6527</v>
      </c>
      <c r="P70" s="47">
        <v>11615</v>
      </c>
      <c r="Q70" s="47">
        <v>16320</v>
      </c>
      <c r="R70" s="47">
        <v>13840</v>
      </c>
      <c r="S70" s="47">
        <v>12706</v>
      </c>
      <c r="T70" s="47">
        <v>15070</v>
      </c>
      <c r="U70" s="47">
        <v>12697</v>
      </c>
      <c r="V70" s="47">
        <v>10739</v>
      </c>
      <c r="W70" s="48">
        <v>9400</v>
      </c>
      <c r="X70" s="48">
        <v>9510</v>
      </c>
      <c r="Y70" s="4"/>
      <c r="Z70" s="4"/>
      <c r="AA70" s="4"/>
      <c r="AB70" s="4"/>
      <c r="AC70" s="4"/>
      <c r="AD70" s="4"/>
      <c r="AE70" s="4"/>
      <c r="AF70" s="4"/>
      <c r="AG70" s="4"/>
    </row>
    <row r="71" spans="1:33" x14ac:dyDescent="0.2">
      <c r="A71" s="7" t="s">
        <v>22</v>
      </c>
      <c r="B71" s="8"/>
      <c r="C71" s="8">
        <v>19</v>
      </c>
      <c r="D71" s="8">
        <v>40</v>
      </c>
      <c r="E71" s="8">
        <v>64</v>
      </c>
      <c r="F71" s="8">
        <v>69</v>
      </c>
      <c r="G71" s="8">
        <v>89</v>
      </c>
      <c r="H71" s="8">
        <v>77</v>
      </c>
      <c r="I71" s="8">
        <v>71</v>
      </c>
      <c r="J71" s="8">
        <v>82</v>
      </c>
      <c r="K71" s="8">
        <v>68</v>
      </c>
      <c r="L71" s="8">
        <v>62</v>
      </c>
      <c r="M71" s="103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449"/>
      <c r="Y71" s="4"/>
      <c r="Z71" s="4"/>
      <c r="AA71" s="4"/>
      <c r="AB71" s="4"/>
      <c r="AC71" s="4"/>
      <c r="AD71" s="4"/>
      <c r="AE71" s="4"/>
      <c r="AF71" s="4"/>
      <c r="AG71" s="4"/>
    </row>
    <row r="72" spans="1:33" x14ac:dyDescent="0.2">
      <c r="A72" s="20" t="s">
        <v>23</v>
      </c>
      <c r="B72" s="43"/>
      <c r="C72" s="43">
        <v>12</v>
      </c>
      <c r="D72" s="43">
        <v>28</v>
      </c>
      <c r="E72" s="43">
        <v>11</v>
      </c>
      <c r="F72" s="43">
        <v>12</v>
      </c>
      <c r="G72" s="43">
        <v>18</v>
      </c>
      <c r="H72" s="43">
        <v>14</v>
      </c>
      <c r="I72" s="43">
        <v>7</v>
      </c>
      <c r="J72" s="43">
        <v>8</v>
      </c>
      <c r="K72" s="43">
        <v>9</v>
      </c>
      <c r="L72" s="43">
        <v>4</v>
      </c>
      <c r="M72" s="104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450"/>
      <c r="Y72" s="4"/>
      <c r="Z72" s="4"/>
      <c r="AA72" s="4"/>
      <c r="AB72" s="4"/>
      <c r="AC72" s="4"/>
      <c r="AD72" s="4"/>
      <c r="AE72" s="4"/>
      <c r="AF72" s="4"/>
      <c r="AG72" s="4"/>
    </row>
    <row r="73" spans="1:33" x14ac:dyDescent="0.2">
      <c r="A73" s="20" t="s">
        <v>28</v>
      </c>
      <c r="B73" s="49" t="s">
        <v>15</v>
      </c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106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451"/>
      <c r="Y73" s="4"/>
      <c r="Z73" s="4"/>
      <c r="AA73" s="4"/>
      <c r="AB73" s="4"/>
      <c r="AC73" s="4"/>
      <c r="AD73" s="4"/>
      <c r="AE73" s="4"/>
      <c r="AF73" s="4"/>
      <c r="AG73" s="4"/>
    </row>
    <row r="74" spans="1:33" x14ac:dyDescent="0.2">
      <c r="A74" s="7" t="s">
        <v>3</v>
      </c>
      <c r="B74" s="69">
        <f t="shared" ref="B74:L74" si="16">SUM(B68,B70,B71,B72,B73)</f>
        <v>1087</v>
      </c>
      <c r="C74" s="69">
        <f t="shared" si="16"/>
        <v>1119</v>
      </c>
      <c r="D74" s="69">
        <f t="shared" si="16"/>
        <v>1168</v>
      </c>
      <c r="E74" s="69">
        <f t="shared" si="16"/>
        <v>1222</v>
      </c>
      <c r="F74" s="69">
        <f t="shared" si="16"/>
        <v>1191</v>
      </c>
      <c r="G74" s="69">
        <f t="shared" si="16"/>
        <v>1188</v>
      </c>
      <c r="H74" s="69">
        <f t="shared" si="16"/>
        <v>1188</v>
      </c>
      <c r="I74" s="69">
        <f t="shared" si="16"/>
        <v>1178</v>
      </c>
      <c r="J74" s="69">
        <f t="shared" si="16"/>
        <v>1173</v>
      </c>
      <c r="K74" s="69">
        <f t="shared" si="16"/>
        <v>1148</v>
      </c>
      <c r="L74" s="69">
        <f t="shared" si="16"/>
        <v>1117</v>
      </c>
      <c r="M74" s="75" t="s">
        <v>3</v>
      </c>
      <c r="N74" s="15">
        <f t="shared" ref="N74:X74" si="17">SUM(N68,N70)</f>
        <v>419024</v>
      </c>
      <c r="O74" s="15">
        <f t="shared" si="17"/>
        <v>471665</v>
      </c>
      <c r="P74" s="15">
        <f t="shared" si="17"/>
        <v>529122</v>
      </c>
      <c r="Q74" s="15">
        <f t="shared" si="17"/>
        <v>489037</v>
      </c>
      <c r="R74" s="15">
        <f t="shared" si="17"/>
        <v>511839</v>
      </c>
      <c r="S74" s="15">
        <f t="shared" si="17"/>
        <v>524922</v>
      </c>
      <c r="T74" s="15">
        <f t="shared" si="17"/>
        <v>540165</v>
      </c>
      <c r="U74" s="15">
        <f t="shared" si="17"/>
        <v>543403</v>
      </c>
      <c r="V74" s="15">
        <f t="shared" si="17"/>
        <v>548634</v>
      </c>
      <c r="W74" s="15">
        <f t="shared" si="17"/>
        <v>552475</v>
      </c>
      <c r="X74" s="15">
        <f t="shared" si="17"/>
        <v>548310</v>
      </c>
      <c r="Y74" s="4"/>
      <c r="Z74" s="4"/>
      <c r="AA74" s="4"/>
      <c r="AB74" s="4"/>
      <c r="AC74" s="4"/>
      <c r="AD74" s="4"/>
      <c r="AE74" s="4"/>
      <c r="AF74" s="4"/>
      <c r="AG74" s="4"/>
    </row>
    <row r="75" spans="1:33" x14ac:dyDescent="0.2">
      <c r="A75" s="7" t="s">
        <v>29</v>
      </c>
      <c r="B75" s="329"/>
      <c r="C75" s="330"/>
      <c r="D75" s="330"/>
      <c r="E75" s="330"/>
      <c r="F75" s="330"/>
      <c r="G75" s="330"/>
      <c r="H75" s="331"/>
      <c r="I75" s="43">
        <v>165</v>
      </c>
      <c r="J75" s="43">
        <v>141</v>
      </c>
      <c r="K75" s="43">
        <v>150</v>
      </c>
      <c r="L75" s="43">
        <v>137</v>
      </c>
      <c r="M75" s="71" t="s">
        <v>29</v>
      </c>
      <c r="N75" s="326"/>
      <c r="O75" s="327"/>
      <c r="P75" s="327"/>
      <c r="Q75" s="327"/>
      <c r="R75" s="327"/>
      <c r="S75" s="327"/>
      <c r="T75" s="328"/>
      <c r="U75" s="8">
        <v>807</v>
      </c>
      <c r="V75" s="8">
        <v>702</v>
      </c>
      <c r="W75" s="41">
        <v>745</v>
      </c>
      <c r="X75" s="41">
        <v>683</v>
      </c>
      <c r="Y75" s="4"/>
      <c r="Z75" s="4"/>
      <c r="AA75" s="4"/>
      <c r="AB75" s="4"/>
      <c r="AC75" s="4"/>
      <c r="AD75" s="4"/>
      <c r="AE75" s="4"/>
      <c r="AF75" s="4"/>
      <c r="AG75" s="4"/>
    </row>
    <row r="76" spans="1:33" ht="12.75" customHeight="1" x14ac:dyDescent="0.2">
      <c r="A76" s="334" t="s">
        <v>8</v>
      </c>
      <c r="B76" s="335"/>
      <c r="C76" s="335"/>
      <c r="D76" s="335"/>
      <c r="E76" s="335"/>
      <c r="F76" s="335"/>
      <c r="G76" s="335"/>
      <c r="H76" s="335"/>
      <c r="I76" s="335"/>
      <c r="J76" s="335"/>
      <c r="K76" s="335"/>
      <c r="L76" s="336"/>
      <c r="M76" s="334" t="s">
        <v>9</v>
      </c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4"/>
      <c r="Z76" s="4"/>
      <c r="AA76" s="4"/>
      <c r="AB76" s="4"/>
      <c r="AC76" s="4"/>
      <c r="AD76" s="4"/>
      <c r="AE76" s="4"/>
      <c r="AF76" s="4"/>
      <c r="AG76" s="4"/>
    </row>
    <row r="77" spans="1:33" ht="12.75" customHeight="1" x14ac:dyDescent="0.2">
      <c r="A77" s="5"/>
      <c r="B77" s="30">
        <v>1997</v>
      </c>
      <c r="C77" s="30">
        <v>1998</v>
      </c>
      <c r="D77" s="30">
        <v>1999</v>
      </c>
      <c r="E77" s="30">
        <v>2000</v>
      </c>
      <c r="F77" s="30">
        <v>2001</v>
      </c>
      <c r="G77" s="30">
        <v>2002</v>
      </c>
      <c r="H77" s="30">
        <v>2003</v>
      </c>
      <c r="I77" s="30">
        <v>2004</v>
      </c>
      <c r="J77" s="30">
        <v>2005</v>
      </c>
      <c r="K77" s="30">
        <v>2006</v>
      </c>
      <c r="L77" s="30">
        <v>2007</v>
      </c>
      <c r="M77" s="55"/>
      <c r="N77" s="6">
        <v>1997</v>
      </c>
      <c r="O77" s="6">
        <v>1998</v>
      </c>
      <c r="P77" s="6">
        <v>1999</v>
      </c>
      <c r="Q77" s="6">
        <v>2000</v>
      </c>
      <c r="R77" s="30">
        <v>2001</v>
      </c>
      <c r="S77" s="30">
        <v>2002</v>
      </c>
      <c r="T77" s="30">
        <v>2003</v>
      </c>
      <c r="U77" s="30">
        <v>2004</v>
      </c>
      <c r="V77" s="30">
        <v>2005</v>
      </c>
      <c r="W77" s="30">
        <v>2006</v>
      </c>
      <c r="X77" s="30">
        <v>2007</v>
      </c>
      <c r="Y77" s="4"/>
      <c r="Z77" s="4"/>
      <c r="AA77" s="4"/>
      <c r="AB77" s="4"/>
      <c r="AC77" s="4"/>
      <c r="AD77" s="4"/>
      <c r="AE77" s="4"/>
      <c r="AF77" s="4"/>
      <c r="AG77" s="4"/>
    </row>
    <row r="78" spans="1:33" ht="12.75" customHeight="1" x14ac:dyDescent="0.2">
      <c r="A78" s="7" t="s">
        <v>16</v>
      </c>
      <c r="B78" s="8">
        <v>602</v>
      </c>
      <c r="C78" s="8">
        <v>510</v>
      </c>
      <c r="D78" s="8">
        <v>454</v>
      </c>
      <c r="E78" s="8">
        <v>380</v>
      </c>
      <c r="F78" s="8">
        <v>360</v>
      </c>
      <c r="G78" s="8">
        <v>354</v>
      </c>
      <c r="H78" s="8">
        <v>323</v>
      </c>
      <c r="I78" s="8">
        <v>310</v>
      </c>
      <c r="J78" s="8">
        <v>298</v>
      </c>
      <c r="K78" s="8">
        <v>273</v>
      </c>
      <c r="L78" s="8">
        <v>296</v>
      </c>
      <c r="M78" s="71" t="s">
        <v>16</v>
      </c>
      <c r="N78" s="8">
        <f>151027+2998</f>
        <v>154025</v>
      </c>
      <c r="O78" s="8">
        <v>147473</v>
      </c>
      <c r="P78" s="8">
        <v>156370</v>
      </c>
      <c r="Q78" s="8">
        <f>116227+500</f>
        <v>116727</v>
      </c>
      <c r="R78" s="8">
        <f>118381+200</f>
        <v>118581</v>
      </c>
      <c r="S78" s="8">
        <f>130682</f>
        <v>130682</v>
      </c>
      <c r="T78" s="8">
        <v>123535</v>
      </c>
      <c r="U78" s="8">
        <v>121167</v>
      </c>
      <c r="V78" s="8">
        <v>114265</v>
      </c>
      <c r="W78" s="9">
        <f>105140+400</f>
        <v>105540</v>
      </c>
      <c r="X78" s="8">
        <v>115396</v>
      </c>
      <c r="Y78" s="4"/>
      <c r="Z78" s="4"/>
      <c r="AA78" s="4"/>
      <c r="AB78" s="4"/>
      <c r="AC78" s="4"/>
      <c r="AD78" s="4"/>
      <c r="AE78" s="4"/>
      <c r="AF78" s="4"/>
      <c r="AG78" s="4"/>
    </row>
    <row r="79" spans="1:33" x14ac:dyDescent="0.2">
      <c r="A79" s="7" t="s">
        <v>17</v>
      </c>
      <c r="B79" s="8">
        <v>547</v>
      </c>
      <c r="C79" s="8">
        <v>603</v>
      </c>
      <c r="D79" s="8">
        <v>618</v>
      </c>
      <c r="E79" s="8">
        <v>639</v>
      </c>
      <c r="F79" s="8">
        <v>661</v>
      </c>
      <c r="G79" s="8">
        <v>673</v>
      </c>
      <c r="H79" s="8">
        <v>646</v>
      </c>
      <c r="I79" s="8">
        <v>621</v>
      </c>
      <c r="J79" s="8">
        <v>626</v>
      </c>
      <c r="K79" s="8">
        <v>611</v>
      </c>
      <c r="L79" s="8">
        <v>613</v>
      </c>
      <c r="M79" s="71" t="s">
        <v>17</v>
      </c>
      <c r="N79" s="8">
        <f>382991+9765</f>
        <v>392756</v>
      </c>
      <c r="O79" s="8">
        <v>451979</v>
      </c>
      <c r="P79" s="8">
        <v>461350</v>
      </c>
      <c r="Q79" s="8">
        <v>393397</v>
      </c>
      <c r="R79" s="8">
        <f>413785+2900</f>
        <v>416685</v>
      </c>
      <c r="S79" s="8">
        <f>431086+3100</f>
        <v>434186</v>
      </c>
      <c r="T79" s="8">
        <v>428953</v>
      </c>
      <c r="U79" s="8">
        <f>421890+1200</f>
        <v>423090</v>
      </c>
      <c r="V79" s="8">
        <f>429866+1200</f>
        <v>431066</v>
      </c>
      <c r="W79" s="9">
        <f>420470+1500</f>
        <v>421970</v>
      </c>
      <c r="X79" s="9">
        <f>417080+2500</f>
        <v>419580</v>
      </c>
      <c r="Y79" s="4"/>
      <c r="Z79" s="4"/>
      <c r="AA79" s="4"/>
      <c r="AB79" s="4"/>
      <c r="AC79" s="4"/>
      <c r="AD79" s="4"/>
      <c r="AE79" s="4"/>
      <c r="AF79" s="4"/>
      <c r="AG79" s="4"/>
    </row>
    <row r="80" spans="1:33" x14ac:dyDescent="0.2">
      <c r="A80" s="7" t="s">
        <v>18</v>
      </c>
      <c r="B80" s="8">
        <v>47</v>
      </c>
      <c r="C80" s="8">
        <v>63</v>
      </c>
      <c r="D80" s="8">
        <v>67</v>
      </c>
      <c r="E80" s="8">
        <v>110</v>
      </c>
      <c r="F80" s="8">
        <v>128</v>
      </c>
      <c r="G80" s="8">
        <v>131</v>
      </c>
      <c r="H80" s="8">
        <v>169</v>
      </c>
      <c r="I80" s="8">
        <v>174</v>
      </c>
      <c r="J80" s="8">
        <v>184</v>
      </c>
      <c r="K80" s="8">
        <v>195</v>
      </c>
      <c r="L80" s="8">
        <v>173</v>
      </c>
      <c r="M80" s="71" t="s">
        <v>18</v>
      </c>
      <c r="N80" s="8">
        <f>52353+2117</f>
        <v>54470</v>
      </c>
      <c r="O80" s="8">
        <v>68137</v>
      </c>
      <c r="P80" s="8">
        <v>59250</v>
      </c>
      <c r="Q80" s="8">
        <f>77300+4200</f>
        <v>81500</v>
      </c>
      <c r="R80" s="8">
        <f>90200+5400</f>
        <v>95600</v>
      </c>
      <c r="S80" s="8">
        <f>94650+4860</f>
        <v>99510</v>
      </c>
      <c r="T80" s="8">
        <f>122650+5400</f>
        <v>128050</v>
      </c>
      <c r="U80" s="8">
        <f>126810+6000</f>
        <v>132810</v>
      </c>
      <c r="V80" s="8">
        <f>135300+6000</f>
        <v>141300</v>
      </c>
      <c r="W80" s="9">
        <f>146140+5400</f>
        <v>151540</v>
      </c>
      <c r="X80" s="9">
        <f>130880+3900</f>
        <v>134780</v>
      </c>
      <c r="Y80" s="4"/>
      <c r="Z80" s="4"/>
      <c r="AA80" s="4"/>
      <c r="AB80" s="4"/>
      <c r="AC80" s="4"/>
      <c r="AD80" s="4"/>
      <c r="AE80" s="4"/>
      <c r="AF80" s="4"/>
      <c r="AG80" s="4"/>
    </row>
    <row r="81" spans="1:33" x14ac:dyDescent="0.2">
      <c r="A81" s="7" t="s">
        <v>19</v>
      </c>
      <c r="B81" s="8">
        <v>66</v>
      </c>
      <c r="C81" s="8">
        <v>67</v>
      </c>
      <c r="D81" s="8">
        <v>62</v>
      </c>
      <c r="E81" s="8">
        <v>58</v>
      </c>
      <c r="F81" s="8">
        <v>66</v>
      </c>
      <c r="G81" s="8">
        <v>68</v>
      </c>
      <c r="H81" s="8">
        <v>63</v>
      </c>
      <c r="I81" s="8">
        <v>60</v>
      </c>
      <c r="J81" s="8">
        <v>55</v>
      </c>
      <c r="K81" s="8">
        <v>60</v>
      </c>
      <c r="L81" s="8">
        <v>58</v>
      </c>
      <c r="M81" s="71" t="s">
        <v>19</v>
      </c>
      <c r="N81" s="8">
        <v>7900</v>
      </c>
      <c r="O81" s="8">
        <v>7616</v>
      </c>
      <c r="P81" s="8">
        <v>8487</v>
      </c>
      <c r="Q81" s="8">
        <v>8065</v>
      </c>
      <c r="R81" s="8">
        <v>11927</v>
      </c>
      <c r="S81" s="8">
        <f>11581</f>
        <v>11581</v>
      </c>
      <c r="T81" s="8">
        <f>9164</f>
        <v>9164</v>
      </c>
      <c r="U81" s="8">
        <v>9025</v>
      </c>
      <c r="V81" s="8">
        <v>7440</v>
      </c>
      <c r="W81" s="9">
        <v>9028</v>
      </c>
      <c r="X81" s="9">
        <v>7790</v>
      </c>
      <c r="Y81" s="4"/>
      <c r="Z81" s="4"/>
      <c r="AA81" s="4"/>
      <c r="AB81" s="4"/>
      <c r="AC81" s="4"/>
      <c r="AD81" s="4"/>
      <c r="AE81" s="4"/>
      <c r="AF81" s="4"/>
      <c r="AG81" s="4"/>
    </row>
    <row r="82" spans="1:33" x14ac:dyDescent="0.2">
      <c r="A82" s="7" t="s">
        <v>24</v>
      </c>
      <c r="B82" s="329"/>
      <c r="C82" s="330"/>
      <c r="D82" s="330"/>
      <c r="E82" s="330"/>
      <c r="F82" s="330"/>
      <c r="G82" s="330"/>
      <c r="H82" s="330"/>
      <c r="I82" s="330"/>
      <c r="J82" s="330"/>
      <c r="K82" s="330"/>
      <c r="L82" s="331"/>
      <c r="M82" s="71" t="s">
        <v>24</v>
      </c>
      <c r="N82" s="326"/>
      <c r="O82" s="327"/>
      <c r="P82" s="327"/>
      <c r="Q82" s="327"/>
      <c r="R82" s="327"/>
      <c r="S82" s="327"/>
      <c r="T82" s="327"/>
      <c r="U82" s="327"/>
      <c r="V82" s="327"/>
      <c r="W82" s="327"/>
      <c r="X82" s="328"/>
      <c r="Y82" s="4"/>
      <c r="Z82" s="4"/>
      <c r="AA82" s="4"/>
      <c r="AB82" s="4"/>
      <c r="AC82" s="4"/>
      <c r="AD82" s="4"/>
      <c r="AE82" s="4"/>
      <c r="AF82" s="4"/>
      <c r="AG82" s="4"/>
    </row>
    <row r="83" spans="1:33" x14ac:dyDescent="0.2">
      <c r="A83" s="7" t="s">
        <v>25</v>
      </c>
      <c r="B83" s="329"/>
      <c r="C83" s="330"/>
      <c r="D83" s="330"/>
      <c r="E83" s="330"/>
      <c r="F83" s="330"/>
      <c r="G83" s="330"/>
      <c r="H83" s="330"/>
      <c r="I83" s="330"/>
      <c r="J83" s="330"/>
      <c r="K83" s="330"/>
      <c r="L83" s="331"/>
      <c r="M83" s="71" t="s">
        <v>25</v>
      </c>
      <c r="N83" s="326"/>
      <c r="O83" s="327"/>
      <c r="P83" s="327"/>
      <c r="Q83" s="327"/>
      <c r="R83" s="327"/>
      <c r="S83" s="327"/>
      <c r="T83" s="327"/>
      <c r="U83" s="327"/>
      <c r="V83" s="327"/>
      <c r="W83" s="327"/>
      <c r="X83" s="328"/>
      <c r="Y83" s="4"/>
      <c r="Z83" s="4"/>
      <c r="AA83" s="4"/>
      <c r="AB83" s="4"/>
      <c r="AC83" s="4"/>
      <c r="AD83" s="4"/>
      <c r="AE83" s="4"/>
      <c r="AF83" s="4"/>
      <c r="AG83" s="4"/>
    </row>
    <row r="84" spans="1:33" x14ac:dyDescent="0.2">
      <c r="A84" s="7" t="s">
        <v>20</v>
      </c>
      <c r="B84" s="8">
        <v>57</v>
      </c>
      <c r="C84" s="8">
        <v>55</v>
      </c>
      <c r="D84" s="8">
        <v>41</v>
      </c>
      <c r="E84" s="8">
        <v>42</v>
      </c>
      <c r="F84" s="8">
        <v>30</v>
      </c>
      <c r="G84" s="8">
        <v>18</v>
      </c>
      <c r="H84" s="8">
        <v>15</v>
      </c>
      <c r="I84" s="8">
        <v>23</v>
      </c>
      <c r="J84" s="8">
        <v>27</v>
      </c>
      <c r="K84" s="8">
        <v>41</v>
      </c>
      <c r="L84" s="8">
        <v>29</v>
      </c>
      <c r="M84" s="71" t="s">
        <v>20</v>
      </c>
      <c r="N84" s="8">
        <f>5449+342</f>
        <v>5791</v>
      </c>
      <c r="O84" s="8">
        <f>10305+300</f>
        <v>10605</v>
      </c>
      <c r="P84" s="8">
        <f>13310+250</f>
        <v>13560</v>
      </c>
      <c r="Q84" s="8">
        <f>12294+550</f>
        <v>12844</v>
      </c>
      <c r="R84" s="8">
        <f>10175+250</f>
        <v>10425</v>
      </c>
      <c r="S84" s="8">
        <f>6990+200</f>
        <v>7190</v>
      </c>
      <c r="T84" s="8">
        <f>5100+200</f>
        <v>5300</v>
      </c>
      <c r="U84" s="8">
        <v>7400</v>
      </c>
      <c r="V84" s="8">
        <v>9000</v>
      </c>
      <c r="W84" s="9">
        <v>14560</v>
      </c>
      <c r="X84" s="9">
        <v>11200</v>
      </c>
      <c r="Y84" s="4"/>
      <c r="Z84" s="4"/>
      <c r="AA84" s="4"/>
      <c r="AB84" s="4"/>
      <c r="AC84" s="4"/>
      <c r="AD84" s="4"/>
      <c r="AE84" s="4"/>
      <c r="AF84" s="4"/>
      <c r="AG84" s="4"/>
    </row>
    <row r="85" spans="1:33" s="31" customFormat="1" x14ac:dyDescent="0.2">
      <c r="A85" s="7" t="s">
        <v>26</v>
      </c>
      <c r="B85" s="69">
        <f t="shared" ref="B85:L85" si="18">SUM(B78,B79,B80,B81,B82,B83,B84)</f>
        <v>1319</v>
      </c>
      <c r="C85" s="69">
        <f t="shared" si="18"/>
        <v>1298</v>
      </c>
      <c r="D85" s="69">
        <f t="shared" si="18"/>
        <v>1242</v>
      </c>
      <c r="E85" s="69">
        <f t="shared" si="18"/>
        <v>1229</v>
      </c>
      <c r="F85" s="69">
        <f t="shared" si="18"/>
        <v>1245</v>
      </c>
      <c r="G85" s="69">
        <f t="shared" si="18"/>
        <v>1244</v>
      </c>
      <c r="H85" s="69">
        <f t="shared" si="18"/>
        <v>1216</v>
      </c>
      <c r="I85" s="69">
        <f t="shared" si="18"/>
        <v>1188</v>
      </c>
      <c r="J85" s="69">
        <f t="shared" si="18"/>
        <v>1190</v>
      </c>
      <c r="K85" s="69">
        <f t="shared" si="18"/>
        <v>1180</v>
      </c>
      <c r="L85" s="69">
        <f t="shared" si="18"/>
        <v>1169</v>
      </c>
      <c r="M85" s="71" t="s">
        <v>26</v>
      </c>
      <c r="N85" s="25">
        <f t="shared" ref="N85:X85" si="19">SUM(N78,N79,N80,N81,N82,N83,N84)</f>
        <v>614942</v>
      </c>
      <c r="O85" s="25">
        <f t="shared" si="19"/>
        <v>685810</v>
      </c>
      <c r="P85" s="25">
        <f t="shared" si="19"/>
        <v>699017</v>
      </c>
      <c r="Q85" s="25">
        <f t="shared" si="19"/>
        <v>612533</v>
      </c>
      <c r="R85" s="25">
        <f t="shared" si="19"/>
        <v>653218</v>
      </c>
      <c r="S85" s="25">
        <f t="shared" si="19"/>
        <v>683149</v>
      </c>
      <c r="T85" s="25">
        <f t="shared" si="19"/>
        <v>695002</v>
      </c>
      <c r="U85" s="25">
        <f t="shared" si="19"/>
        <v>693492</v>
      </c>
      <c r="V85" s="25">
        <f t="shared" si="19"/>
        <v>703071</v>
      </c>
      <c r="W85" s="25">
        <f t="shared" si="19"/>
        <v>702638</v>
      </c>
      <c r="X85" s="25">
        <f t="shared" si="19"/>
        <v>688746</v>
      </c>
    </row>
    <row r="86" spans="1:33" x14ac:dyDescent="0.2">
      <c r="A86" s="94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94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444"/>
      <c r="Y86" s="4"/>
      <c r="Z86" s="4"/>
      <c r="AA86" s="4"/>
      <c r="AB86" s="4"/>
      <c r="AC86" s="4"/>
      <c r="AD86" s="4"/>
      <c r="AE86" s="4"/>
      <c r="AF86" s="4"/>
      <c r="AG86" s="4"/>
    </row>
    <row r="87" spans="1:33" x14ac:dyDescent="0.2">
      <c r="A87" s="7" t="s">
        <v>21</v>
      </c>
      <c r="B87" s="8">
        <v>171</v>
      </c>
      <c r="C87" s="8">
        <v>163</v>
      </c>
      <c r="D87" s="8">
        <v>190</v>
      </c>
      <c r="E87" s="8">
        <v>228</v>
      </c>
      <c r="F87" s="8">
        <v>223</v>
      </c>
      <c r="G87" s="8">
        <v>233</v>
      </c>
      <c r="H87" s="8">
        <v>228</v>
      </c>
      <c r="I87" s="8">
        <v>240</v>
      </c>
      <c r="J87" s="8">
        <v>234</v>
      </c>
      <c r="K87" s="8">
        <v>219</v>
      </c>
      <c r="L87" s="8">
        <v>169</v>
      </c>
      <c r="M87" s="75" t="s">
        <v>21</v>
      </c>
      <c r="N87" s="47">
        <f>8370+55</f>
        <v>8425</v>
      </c>
      <c r="O87" s="47">
        <f>10605+40</f>
        <v>10645</v>
      </c>
      <c r="P87" s="47">
        <f>16107+25</f>
        <v>16132</v>
      </c>
      <c r="Q87" s="47">
        <v>22945</v>
      </c>
      <c r="R87" s="47">
        <f>22672+20</f>
        <v>22692</v>
      </c>
      <c r="S87" s="47">
        <f>22539+15</f>
        <v>22554</v>
      </c>
      <c r="T87" s="47">
        <v>23040</v>
      </c>
      <c r="U87" s="47">
        <f>20186+1</f>
        <v>20187</v>
      </c>
      <c r="V87" s="47">
        <v>19210</v>
      </c>
      <c r="W87" s="48">
        <v>16097</v>
      </c>
      <c r="X87" s="48">
        <v>11542</v>
      </c>
      <c r="Y87" s="4"/>
      <c r="Z87" s="4"/>
      <c r="AA87" s="4"/>
      <c r="AB87" s="4"/>
      <c r="AC87" s="4"/>
      <c r="AD87" s="4"/>
      <c r="AE87" s="4"/>
      <c r="AF87" s="4"/>
      <c r="AG87" s="4"/>
    </row>
    <row r="88" spans="1:33" x14ac:dyDescent="0.2">
      <c r="A88" s="7" t="s">
        <v>22</v>
      </c>
      <c r="B88" s="8"/>
      <c r="C88" s="8">
        <v>26</v>
      </c>
      <c r="D88" s="8">
        <v>78</v>
      </c>
      <c r="E88" s="8">
        <v>66</v>
      </c>
      <c r="F88" s="8">
        <v>66</v>
      </c>
      <c r="G88" s="8">
        <v>88</v>
      </c>
      <c r="H88" s="8">
        <v>91</v>
      </c>
      <c r="I88" s="8">
        <v>101</v>
      </c>
      <c r="J88" s="8">
        <v>92</v>
      </c>
      <c r="K88" s="8">
        <v>67</v>
      </c>
      <c r="L88" s="8">
        <v>36</v>
      </c>
      <c r="M88" s="103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449"/>
      <c r="Y88" s="4"/>
      <c r="Z88" s="4"/>
      <c r="AA88" s="4"/>
      <c r="AB88" s="4"/>
      <c r="AC88" s="4"/>
      <c r="AD88" s="4"/>
      <c r="AE88" s="4"/>
      <c r="AF88" s="4"/>
      <c r="AG88" s="4"/>
    </row>
    <row r="89" spans="1:33" x14ac:dyDescent="0.2">
      <c r="A89" s="20" t="s">
        <v>23</v>
      </c>
      <c r="B89" s="43"/>
      <c r="C89" s="43">
        <v>27</v>
      </c>
      <c r="D89" s="43">
        <v>41</v>
      </c>
      <c r="E89" s="43">
        <v>15</v>
      </c>
      <c r="F89" s="43">
        <v>14</v>
      </c>
      <c r="G89" s="43">
        <v>9</v>
      </c>
      <c r="H89" s="43">
        <v>5</v>
      </c>
      <c r="I89" s="43">
        <v>6</v>
      </c>
      <c r="J89" s="43">
        <v>6</v>
      </c>
      <c r="K89" s="43">
        <v>3</v>
      </c>
      <c r="L89" s="43">
        <v>3</v>
      </c>
      <c r="M89" s="104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450"/>
      <c r="Y89" s="4"/>
      <c r="Z89" s="4"/>
      <c r="AA89" s="4"/>
      <c r="AB89" s="4"/>
      <c r="AC89" s="4"/>
      <c r="AD89" s="4"/>
      <c r="AE89" s="4"/>
      <c r="AF89" s="4"/>
      <c r="AG89" s="4"/>
    </row>
    <row r="90" spans="1:33" ht="11.25" customHeight="1" x14ac:dyDescent="0.2">
      <c r="A90" s="20" t="s">
        <v>28</v>
      </c>
      <c r="B90" s="12" t="s">
        <v>15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06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451"/>
      <c r="Y90" s="4"/>
      <c r="Z90" s="4"/>
      <c r="AA90" s="4"/>
      <c r="AB90" s="4"/>
      <c r="AC90" s="4"/>
      <c r="AD90" s="4"/>
      <c r="AE90" s="4"/>
      <c r="AF90" s="4"/>
      <c r="AG90" s="4"/>
    </row>
    <row r="91" spans="1:33" x14ac:dyDescent="0.2">
      <c r="A91" s="7" t="s">
        <v>3</v>
      </c>
      <c r="B91" s="69">
        <f t="shared" ref="B91:L91" si="20">SUM(B85,B87,B88,B89,B90)</f>
        <v>1490</v>
      </c>
      <c r="C91" s="69">
        <f t="shared" si="20"/>
        <v>1514</v>
      </c>
      <c r="D91" s="69">
        <f t="shared" si="20"/>
        <v>1551</v>
      </c>
      <c r="E91" s="69">
        <f t="shared" si="20"/>
        <v>1538</v>
      </c>
      <c r="F91" s="69">
        <f t="shared" si="20"/>
        <v>1548</v>
      </c>
      <c r="G91" s="69">
        <f t="shared" si="20"/>
        <v>1574</v>
      </c>
      <c r="H91" s="69">
        <f t="shared" si="20"/>
        <v>1540</v>
      </c>
      <c r="I91" s="69">
        <f t="shared" si="20"/>
        <v>1535</v>
      </c>
      <c r="J91" s="69">
        <f t="shared" si="20"/>
        <v>1522</v>
      </c>
      <c r="K91" s="69">
        <f t="shared" si="20"/>
        <v>1469</v>
      </c>
      <c r="L91" s="69">
        <f t="shared" si="20"/>
        <v>1377</v>
      </c>
      <c r="M91" s="75" t="s">
        <v>3</v>
      </c>
      <c r="N91" s="15">
        <f t="shared" ref="N91:X91" si="21">SUM(N85,N87)</f>
        <v>623367</v>
      </c>
      <c r="O91" s="15">
        <f t="shared" si="21"/>
        <v>696455</v>
      </c>
      <c r="P91" s="15">
        <f t="shared" si="21"/>
        <v>715149</v>
      </c>
      <c r="Q91" s="15">
        <f t="shared" si="21"/>
        <v>635478</v>
      </c>
      <c r="R91" s="15">
        <f t="shared" si="21"/>
        <v>675910</v>
      </c>
      <c r="S91" s="15">
        <f t="shared" si="21"/>
        <v>705703</v>
      </c>
      <c r="T91" s="15">
        <f t="shared" si="21"/>
        <v>718042</v>
      </c>
      <c r="U91" s="15">
        <f t="shared" si="21"/>
        <v>713679</v>
      </c>
      <c r="V91" s="15">
        <f t="shared" si="21"/>
        <v>722281</v>
      </c>
      <c r="W91" s="15">
        <f t="shared" si="21"/>
        <v>718735</v>
      </c>
      <c r="X91" s="15">
        <f t="shared" si="21"/>
        <v>700288</v>
      </c>
      <c r="Y91" s="4"/>
      <c r="Z91" s="4"/>
      <c r="AA91" s="4"/>
      <c r="AB91" s="4"/>
      <c r="AC91" s="4"/>
      <c r="AD91" s="4"/>
      <c r="AE91" s="4"/>
      <c r="AF91" s="4"/>
      <c r="AG91" s="4"/>
    </row>
    <row r="92" spans="1:33" x14ac:dyDescent="0.2">
      <c r="A92" s="7" t="s">
        <v>29</v>
      </c>
      <c r="B92" s="12"/>
      <c r="C92" s="13"/>
      <c r="D92" s="13"/>
      <c r="E92" s="13"/>
      <c r="F92" s="13"/>
      <c r="G92" s="77"/>
      <c r="H92" s="43">
        <v>1</v>
      </c>
      <c r="I92" s="43">
        <v>315</v>
      </c>
      <c r="J92" s="43">
        <v>320</v>
      </c>
      <c r="K92" s="43">
        <v>300</v>
      </c>
      <c r="L92" s="43">
        <v>329</v>
      </c>
      <c r="M92" s="71" t="s">
        <v>29</v>
      </c>
      <c r="N92" s="303" t="s">
        <v>14</v>
      </c>
      <c r="O92" s="304"/>
      <c r="P92" s="304"/>
      <c r="Q92" s="304"/>
      <c r="R92" s="304"/>
      <c r="S92" s="305"/>
      <c r="T92" s="8">
        <v>5</v>
      </c>
      <c r="U92" s="8">
        <v>1560</v>
      </c>
      <c r="V92" s="8">
        <v>1584</v>
      </c>
      <c r="W92" s="41">
        <v>1488</v>
      </c>
      <c r="X92" s="41">
        <v>1636</v>
      </c>
      <c r="Y92" s="4"/>
      <c r="Z92" s="4"/>
      <c r="AA92" s="4"/>
      <c r="AB92" s="4"/>
      <c r="AC92" s="4"/>
      <c r="AD92" s="4"/>
      <c r="AE92" s="4"/>
      <c r="AF92" s="4"/>
      <c r="AG92" s="4"/>
    </row>
    <row r="93" spans="1:33" ht="12.75" customHeight="1" x14ac:dyDescent="0.2">
      <c r="A93" s="334" t="s">
        <v>10</v>
      </c>
      <c r="B93" s="335"/>
      <c r="C93" s="335"/>
      <c r="D93" s="335"/>
      <c r="E93" s="335"/>
      <c r="F93" s="335"/>
      <c r="G93" s="335"/>
      <c r="H93" s="335"/>
      <c r="I93" s="335"/>
      <c r="J93" s="335"/>
      <c r="K93" s="335"/>
      <c r="L93" s="336"/>
      <c r="M93" s="334" t="s">
        <v>11</v>
      </c>
      <c r="N93" s="335"/>
      <c r="O93" s="335"/>
      <c r="P93" s="335"/>
      <c r="Q93" s="335"/>
      <c r="R93" s="335"/>
      <c r="S93" s="335"/>
      <c r="T93" s="335"/>
      <c r="U93" s="335"/>
      <c r="V93" s="335"/>
      <c r="W93" s="335"/>
      <c r="X93" s="336"/>
      <c r="Y93" s="4"/>
      <c r="Z93" s="4"/>
      <c r="AA93" s="4"/>
      <c r="AB93" s="4"/>
      <c r="AC93" s="4"/>
      <c r="AD93" s="4"/>
      <c r="AE93" s="4"/>
      <c r="AF93" s="4"/>
      <c r="AG93" s="4"/>
    </row>
    <row r="94" spans="1:33" x14ac:dyDescent="0.2">
      <c r="A94" s="5"/>
      <c r="B94" s="30">
        <v>1997</v>
      </c>
      <c r="C94" s="30">
        <v>1998</v>
      </c>
      <c r="D94" s="30">
        <v>1999</v>
      </c>
      <c r="E94" s="30">
        <v>2000</v>
      </c>
      <c r="F94" s="30">
        <v>2001</v>
      </c>
      <c r="G94" s="30">
        <v>2002</v>
      </c>
      <c r="H94" s="30">
        <v>2003</v>
      </c>
      <c r="I94" s="30">
        <v>2004</v>
      </c>
      <c r="J94" s="30">
        <v>2005</v>
      </c>
      <c r="K94" s="30">
        <v>2006</v>
      </c>
      <c r="L94" s="30">
        <v>2007</v>
      </c>
      <c r="M94" s="55"/>
      <c r="N94" s="6">
        <v>1997</v>
      </c>
      <c r="O94" s="6">
        <v>1998</v>
      </c>
      <c r="P94" s="6">
        <v>1999</v>
      </c>
      <c r="Q94" s="6">
        <v>2000</v>
      </c>
      <c r="R94" s="30">
        <v>2001</v>
      </c>
      <c r="S94" s="30">
        <v>2002</v>
      </c>
      <c r="T94" s="30">
        <v>2003</v>
      </c>
      <c r="U94" s="30">
        <v>2004</v>
      </c>
      <c r="V94" s="30">
        <v>2005</v>
      </c>
      <c r="W94" s="30">
        <v>2006</v>
      </c>
      <c r="X94" s="30">
        <v>2007</v>
      </c>
      <c r="Y94" s="4"/>
      <c r="Z94" s="4"/>
      <c r="AA94" s="4"/>
      <c r="AB94" s="4"/>
      <c r="AC94" s="4"/>
      <c r="AD94" s="4"/>
      <c r="AE94" s="4"/>
      <c r="AF94" s="4"/>
      <c r="AG94" s="4"/>
    </row>
    <row r="95" spans="1:33" ht="14.25" customHeight="1" x14ac:dyDescent="0.2">
      <c r="A95" s="7" t="s">
        <v>16</v>
      </c>
      <c r="B95" s="8">
        <v>363</v>
      </c>
      <c r="C95" s="8">
        <v>329</v>
      </c>
      <c r="D95" s="8">
        <v>265</v>
      </c>
      <c r="E95" s="8">
        <v>226</v>
      </c>
      <c r="F95" s="8">
        <v>216</v>
      </c>
      <c r="G95" s="8">
        <v>215</v>
      </c>
      <c r="H95" s="8">
        <v>197</v>
      </c>
      <c r="I95" s="8">
        <v>199</v>
      </c>
      <c r="J95" s="8">
        <v>177</v>
      </c>
      <c r="K95" s="8">
        <v>157</v>
      </c>
      <c r="L95" s="8">
        <v>153</v>
      </c>
      <c r="M95" s="71" t="s">
        <v>16</v>
      </c>
      <c r="N95" s="8">
        <v>80654</v>
      </c>
      <c r="O95" s="8">
        <v>87945</v>
      </c>
      <c r="P95" s="8">
        <v>81630</v>
      </c>
      <c r="Q95" s="8">
        <v>66138</v>
      </c>
      <c r="R95" s="8">
        <v>66317</v>
      </c>
      <c r="S95" s="8">
        <v>68716</v>
      </c>
      <c r="T95" s="8">
        <v>67275</v>
      </c>
      <c r="U95" s="8">
        <v>69777</v>
      </c>
      <c r="V95" s="8">
        <v>57882</v>
      </c>
      <c r="W95" s="9">
        <v>51049</v>
      </c>
      <c r="X95" s="8">
        <v>51596</v>
      </c>
      <c r="Y95" s="4"/>
      <c r="Z95" s="4"/>
      <c r="AA95" s="4"/>
      <c r="AB95" s="4"/>
      <c r="AC95" s="4"/>
      <c r="AD95" s="4"/>
      <c r="AE95" s="4"/>
      <c r="AF95" s="4"/>
      <c r="AG95" s="4"/>
    </row>
    <row r="96" spans="1:33" x14ac:dyDescent="0.2">
      <c r="A96" s="7" t="s">
        <v>17</v>
      </c>
      <c r="B96" s="8">
        <v>206</v>
      </c>
      <c r="C96" s="8">
        <v>237</v>
      </c>
      <c r="D96" s="8">
        <v>231</v>
      </c>
      <c r="E96" s="8">
        <v>281</v>
      </c>
      <c r="F96" s="8">
        <v>293</v>
      </c>
      <c r="G96" s="8">
        <v>288</v>
      </c>
      <c r="H96" s="8">
        <v>296</v>
      </c>
      <c r="I96" s="8">
        <v>292</v>
      </c>
      <c r="J96" s="8">
        <v>298</v>
      </c>
      <c r="K96" s="8">
        <v>310</v>
      </c>
      <c r="L96" s="8">
        <v>302</v>
      </c>
      <c r="M96" s="71" t="s">
        <v>17</v>
      </c>
      <c r="N96" s="8">
        <v>108115</v>
      </c>
      <c r="O96" s="8">
        <v>127845</v>
      </c>
      <c r="P96" s="8">
        <v>126458</v>
      </c>
      <c r="Q96" s="8">
        <v>136006</v>
      </c>
      <c r="R96" s="8">
        <v>150278</v>
      </c>
      <c r="S96" s="8">
        <v>149444</v>
      </c>
      <c r="T96" s="8">
        <v>156184</v>
      </c>
      <c r="U96" s="8">
        <v>150955</v>
      </c>
      <c r="V96" s="8">
        <v>157415</v>
      </c>
      <c r="W96" s="9">
        <v>161860</v>
      </c>
      <c r="X96" s="9">
        <v>159855</v>
      </c>
      <c r="Y96" s="4"/>
      <c r="Z96" s="4"/>
      <c r="AA96" s="4"/>
      <c r="AB96" s="4"/>
      <c r="AC96" s="4"/>
      <c r="AD96" s="4"/>
      <c r="AE96" s="4"/>
      <c r="AF96" s="4"/>
      <c r="AG96" s="4"/>
    </row>
    <row r="97" spans="1:33" x14ac:dyDescent="0.2">
      <c r="A97" s="7" t="s">
        <v>18</v>
      </c>
      <c r="B97" s="8">
        <v>16</v>
      </c>
      <c r="C97" s="8">
        <v>14</v>
      </c>
      <c r="D97" s="8">
        <v>8</v>
      </c>
      <c r="E97" s="8">
        <v>18</v>
      </c>
      <c r="F97" s="8">
        <v>20</v>
      </c>
      <c r="G97" s="8">
        <v>24</v>
      </c>
      <c r="H97" s="8">
        <v>29</v>
      </c>
      <c r="I97" s="8">
        <v>32</v>
      </c>
      <c r="J97" s="8">
        <v>38</v>
      </c>
      <c r="K97" s="8">
        <v>40</v>
      </c>
      <c r="L97" s="8">
        <v>35</v>
      </c>
      <c r="M97" s="71" t="s">
        <v>18</v>
      </c>
      <c r="N97" s="8">
        <v>15200</v>
      </c>
      <c r="O97" s="8">
        <v>10240</v>
      </c>
      <c r="P97" s="8">
        <v>5600</v>
      </c>
      <c r="Q97" s="8">
        <v>10400</v>
      </c>
      <c r="R97" s="8">
        <v>11640</v>
      </c>
      <c r="S97" s="8">
        <v>14240</v>
      </c>
      <c r="T97" s="8">
        <v>16700</v>
      </c>
      <c r="U97" s="8">
        <v>18010</v>
      </c>
      <c r="V97" s="8">
        <v>22300</v>
      </c>
      <c r="W97" s="9">
        <v>23700</v>
      </c>
      <c r="X97" s="9">
        <v>20700</v>
      </c>
      <c r="Y97" s="4"/>
      <c r="Z97" s="4"/>
      <c r="AA97" s="4"/>
      <c r="AB97" s="4"/>
      <c r="AC97" s="4"/>
      <c r="AD97" s="4"/>
      <c r="AE97" s="4"/>
      <c r="AF97" s="4"/>
      <c r="AG97" s="4"/>
    </row>
    <row r="98" spans="1:33" x14ac:dyDescent="0.2">
      <c r="A98" s="7" t="s">
        <v>19</v>
      </c>
      <c r="B98" s="8">
        <v>34</v>
      </c>
      <c r="C98" s="8">
        <v>33</v>
      </c>
      <c r="D98" s="8">
        <v>32</v>
      </c>
      <c r="E98" s="8">
        <v>33</v>
      </c>
      <c r="F98" s="8">
        <v>27</v>
      </c>
      <c r="G98" s="8">
        <v>29</v>
      </c>
      <c r="H98" s="8">
        <v>30</v>
      </c>
      <c r="I98" s="8">
        <v>28</v>
      </c>
      <c r="J98" s="8">
        <v>30</v>
      </c>
      <c r="K98" s="8">
        <v>34</v>
      </c>
      <c r="L98" s="8">
        <v>34</v>
      </c>
      <c r="M98" s="71" t="s">
        <v>19</v>
      </c>
      <c r="N98" s="8">
        <v>3881</v>
      </c>
      <c r="O98" s="8">
        <v>3387</v>
      </c>
      <c r="P98" s="8">
        <v>2791</v>
      </c>
      <c r="Q98" s="8">
        <v>3790</v>
      </c>
      <c r="R98" s="8">
        <v>3567</v>
      </c>
      <c r="S98" s="8">
        <v>4683</v>
      </c>
      <c r="T98" s="8">
        <v>4507</v>
      </c>
      <c r="U98" s="8">
        <v>3702</v>
      </c>
      <c r="V98" s="8">
        <v>4830</v>
      </c>
      <c r="W98" s="9">
        <v>5612</v>
      </c>
      <c r="X98" s="9">
        <v>5327</v>
      </c>
      <c r="Y98" s="4"/>
      <c r="Z98" s="4"/>
      <c r="AA98" s="4"/>
      <c r="AB98" s="4"/>
      <c r="AC98" s="4"/>
      <c r="AD98" s="4"/>
      <c r="AE98" s="4"/>
      <c r="AF98" s="4"/>
      <c r="AG98" s="4"/>
    </row>
    <row r="99" spans="1:33" x14ac:dyDescent="0.2">
      <c r="A99" s="7" t="s">
        <v>24</v>
      </c>
      <c r="B99" s="329"/>
      <c r="C99" s="330"/>
      <c r="D99" s="330"/>
      <c r="E99" s="330"/>
      <c r="F99" s="330"/>
      <c r="G99" s="330"/>
      <c r="H99" s="330"/>
      <c r="I99" s="330"/>
      <c r="J99" s="330"/>
      <c r="K99" s="330"/>
      <c r="L99" s="331"/>
      <c r="M99" s="71" t="s">
        <v>24</v>
      </c>
      <c r="N99" s="326"/>
      <c r="O99" s="327"/>
      <c r="P99" s="327"/>
      <c r="Q99" s="327"/>
      <c r="R99" s="327"/>
      <c r="S99" s="327"/>
      <c r="T99" s="327"/>
      <c r="U99" s="327"/>
      <c r="V99" s="327"/>
      <c r="W99" s="327"/>
      <c r="X99" s="328"/>
      <c r="Y99" s="4"/>
      <c r="Z99" s="4"/>
      <c r="AA99" s="4"/>
      <c r="AB99" s="4"/>
      <c r="AC99" s="4"/>
      <c r="AD99" s="4"/>
      <c r="AE99" s="4"/>
      <c r="AF99" s="4"/>
      <c r="AG99" s="4"/>
    </row>
    <row r="100" spans="1:33" x14ac:dyDescent="0.2">
      <c r="A100" s="7" t="s">
        <v>25</v>
      </c>
      <c r="B100" s="329"/>
      <c r="C100" s="330"/>
      <c r="D100" s="330"/>
      <c r="E100" s="330"/>
      <c r="F100" s="330"/>
      <c r="G100" s="330"/>
      <c r="H100" s="330"/>
      <c r="I100" s="330"/>
      <c r="J100" s="330"/>
      <c r="K100" s="330"/>
      <c r="L100" s="331"/>
      <c r="M100" s="71" t="s">
        <v>25</v>
      </c>
      <c r="N100" s="303"/>
      <c r="O100" s="304"/>
      <c r="P100" s="304"/>
      <c r="Q100" s="304"/>
      <c r="R100" s="304"/>
      <c r="S100" s="304"/>
      <c r="T100" s="304"/>
      <c r="U100" s="304"/>
      <c r="V100" s="304"/>
      <c r="W100" s="304"/>
      <c r="X100" s="305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x14ac:dyDescent="0.2">
      <c r="A101" s="7" t="s">
        <v>20</v>
      </c>
      <c r="B101" s="8">
        <v>27</v>
      </c>
      <c r="C101" s="8">
        <v>24</v>
      </c>
      <c r="D101" s="8">
        <v>21</v>
      </c>
      <c r="E101" s="8">
        <v>15</v>
      </c>
      <c r="F101" s="8">
        <v>9</v>
      </c>
      <c r="G101" s="8">
        <v>11</v>
      </c>
      <c r="H101" s="8">
        <v>9</v>
      </c>
      <c r="I101" s="8">
        <v>10</v>
      </c>
      <c r="J101" s="8">
        <v>11</v>
      </c>
      <c r="K101" s="8">
        <v>11</v>
      </c>
      <c r="L101" s="8">
        <v>13</v>
      </c>
      <c r="M101" s="71" t="s">
        <v>20</v>
      </c>
      <c r="N101" s="8">
        <v>2645</v>
      </c>
      <c r="O101" s="8">
        <v>2520</v>
      </c>
      <c r="P101" s="8">
        <v>5820</v>
      </c>
      <c r="Q101" s="8">
        <v>2901</v>
      </c>
      <c r="R101" s="8">
        <v>1916</v>
      </c>
      <c r="S101" s="8">
        <v>3350</v>
      </c>
      <c r="T101" s="8">
        <v>2500</v>
      </c>
      <c r="U101" s="8">
        <v>3025</v>
      </c>
      <c r="V101" s="8">
        <v>3610</v>
      </c>
      <c r="W101" s="9">
        <v>3255</v>
      </c>
      <c r="X101" s="9">
        <v>4500</v>
      </c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s="31" customFormat="1" x14ac:dyDescent="0.2">
      <c r="A102" s="7" t="s">
        <v>26</v>
      </c>
      <c r="B102" s="69">
        <f t="shared" ref="B102:L102" si="22">SUM(B95,B96,B97,B98,B99,B100,B101)</f>
        <v>646</v>
      </c>
      <c r="C102" s="69">
        <f t="shared" si="22"/>
        <v>637</v>
      </c>
      <c r="D102" s="69">
        <f t="shared" si="22"/>
        <v>557</v>
      </c>
      <c r="E102" s="69">
        <f t="shared" si="22"/>
        <v>573</v>
      </c>
      <c r="F102" s="69">
        <f t="shared" si="22"/>
        <v>565</v>
      </c>
      <c r="G102" s="69">
        <f t="shared" si="22"/>
        <v>567</v>
      </c>
      <c r="H102" s="69">
        <f t="shared" si="22"/>
        <v>561</v>
      </c>
      <c r="I102" s="69">
        <f t="shared" si="22"/>
        <v>561</v>
      </c>
      <c r="J102" s="69">
        <f t="shared" si="22"/>
        <v>554</v>
      </c>
      <c r="K102" s="69">
        <f t="shared" si="22"/>
        <v>552</v>
      </c>
      <c r="L102" s="69">
        <f t="shared" si="22"/>
        <v>537</v>
      </c>
      <c r="M102" s="71" t="s">
        <v>26</v>
      </c>
      <c r="N102" s="25">
        <f t="shared" ref="N102:X102" si="23">SUM(N95,N96,N97,N98,N99,N100,N101)</f>
        <v>210495</v>
      </c>
      <c r="O102" s="25">
        <f t="shared" si="23"/>
        <v>231937</v>
      </c>
      <c r="P102" s="25">
        <f t="shared" si="23"/>
        <v>222299</v>
      </c>
      <c r="Q102" s="25">
        <f t="shared" si="23"/>
        <v>219235</v>
      </c>
      <c r="R102" s="25">
        <f t="shared" si="23"/>
        <v>233718</v>
      </c>
      <c r="S102" s="25">
        <f t="shared" si="23"/>
        <v>240433</v>
      </c>
      <c r="T102" s="25">
        <f t="shared" si="23"/>
        <v>247166</v>
      </c>
      <c r="U102" s="25">
        <f t="shared" si="23"/>
        <v>245469</v>
      </c>
      <c r="V102" s="25">
        <f t="shared" si="23"/>
        <v>246037</v>
      </c>
      <c r="W102" s="25">
        <f t="shared" si="23"/>
        <v>245476</v>
      </c>
      <c r="X102" s="25">
        <f t="shared" si="23"/>
        <v>241978</v>
      </c>
    </row>
    <row r="103" spans="1:33" x14ac:dyDescent="0.2">
      <c r="A103" s="12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94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44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x14ac:dyDescent="0.2">
      <c r="A104" s="7" t="s">
        <v>21</v>
      </c>
      <c r="B104" s="8">
        <v>74</v>
      </c>
      <c r="C104" s="8">
        <v>81</v>
      </c>
      <c r="D104" s="8">
        <v>85</v>
      </c>
      <c r="E104" s="8">
        <v>89</v>
      </c>
      <c r="F104" s="8">
        <v>93</v>
      </c>
      <c r="G104" s="8">
        <v>89</v>
      </c>
      <c r="H104" s="8">
        <v>91</v>
      </c>
      <c r="I104" s="8">
        <v>86</v>
      </c>
      <c r="J104" s="8">
        <v>79</v>
      </c>
      <c r="K104" s="8">
        <v>82</v>
      </c>
      <c r="L104" s="8">
        <v>75</v>
      </c>
      <c r="M104" s="75" t="s">
        <v>21</v>
      </c>
      <c r="N104" s="47">
        <v>2827</v>
      </c>
      <c r="O104" s="47">
        <v>4397</v>
      </c>
      <c r="P104" s="47">
        <v>5966</v>
      </c>
      <c r="Q104" s="47">
        <v>7996</v>
      </c>
      <c r="R104" s="47">
        <v>7816</v>
      </c>
      <c r="S104" s="47">
        <v>6823</v>
      </c>
      <c r="T104" s="47">
        <v>7790</v>
      </c>
      <c r="U104" s="47">
        <v>6225</v>
      </c>
      <c r="V104" s="47">
        <v>5420</v>
      </c>
      <c r="W104" s="48">
        <v>4675</v>
      </c>
      <c r="X104" s="48">
        <v>4335</v>
      </c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x14ac:dyDescent="0.2">
      <c r="A105" s="7" t="s">
        <v>22</v>
      </c>
      <c r="B105" s="52"/>
      <c r="C105" s="8">
        <v>7</v>
      </c>
      <c r="D105" s="8">
        <v>28</v>
      </c>
      <c r="E105" s="8">
        <v>19</v>
      </c>
      <c r="F105" s="8">
        <v>26</v>
      </c>
      <c r="G105" s="8">
        <v>36</v>
      </c>
      <c r="H105" s="8">
        <v>31</v>
      </c>
      <c r="I105" s="8">
        <v>39</v>
      </c>
      <c r="J105" s="8">
        <v>36</v>
      </c>
      <c r="K105" s="8">
        <v>26</v>
      </c>
      <c r="L105" s="8">
        <v>23</v>
      </c>
      <c r="M105" s="103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449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x14ac:dyDescent="0.2">
      <c r="A106" s="20" t="s">
        <v>23</v>
      </c>
      <c r="B106" s="50"/>
      <c r="C106" s="43">
        <v>5</v>
      </c>
      <c r="D106" s="43">
        <v>7</v>
      </c>
      <c r="E106" s="43">
        <v>4</v>
      </c>
      <c r="F106" s="43">
        <v>7</v>
      </c>
      <c r="G106" s="43">
        <v>6</v>
      </c>
      <c r="H106" s="43">
        <v>8</v>
      </c>
      <c r="I106" s="43">
        <v>6</v>
      </c>
      <c r="J106" s="43">
        <v>8</v>
      </c>
      <c r="K106" s="43">
        <v>3</v>
      </c>
      <c r="L106" s="43">
        <v>2</v>
      </c>
      <c r="M106" s="104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450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x14ac:dyDescent="0.2">
      <c r="A107" s="20" t="s">
        <v>28</v>
      </c>
      <c r="B107" s="87"/>
      <c r="C107" s="88"/>
      <c r="D107" s="88"/>
      <c r="E107" s="88"/>
      <c r="F107" s="88"/>
      <c r="G107" s="88"/>
      <c r="H107" s="88"/>
      <c r="I107" s="89"/>
      <c r="J107" s="43">
        <v>1</v>
      </c>
      <c r="K107" s="87"/>
      <c r="L107" s="88"/>
      <c r="M107" s="106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451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x14ac:dyDescent="0.2">
      <c r="A108" s="7" t="s">
        <v>3</v>
      </c>
      <c r="B108" s="69">
        <f t="shared" ref="B108:L108" si="24">SUM(B102,B104,B105,B106,B107)</f>
        <v>720</v>
      </c>
      <c r="C108" s="69">
        <f t="shared" si="24"/>
        <v>730</v>
      </c>
      <c r="D108" s="69">
        <f t="shared" si="24"/>
        <v>677</v>
      </c>
      <c r="E108" s="69">
        <f t="shared" si="24"/>
        <v>685</v>
      </c>
      <c r="F108" s="69">
        <f t="shared" si="24"/>
        <v>691</v>
      </c>
      <c r="G108" s="69">
        <f t="shared" si="24"/>
        <v>698</v>
      </c>
      <c r="H108" s="69">
        <f t="shared" si="24"/>
        <v>691</v>
      </c>
      <c r="I108" s="69">
        <f t="shared" si="24"/>
        <v>692</v>
      </c>
      <c r="J108" s="69">
        <f t="shared" si="24"/>
        <v>678</v>
      </c>
      <c r="K108" s="69">
        <f t="shared" si="24"/>
        <v>663</v>
      </c>
      <c r="L108" s="69">
        <f t="shared" si="24"/>
        <v>637</v>
      </c>
      <c r="M108" s="75" t="s">
        <v>3</v>
      </c>
      <c r="N108" s="15">
        <f t="shared" ref="N108:X108" si="25">SUM(N102,N104)</f>
        <v>213322</v>
      </c>
      <c r="O108" s="15">
        <f t="shared" si="25"/>
        <v>236334</v>
      </c>
      <c r="P108" s="15">
        <f t="shared" si="25"/>
        <v>228265</v>
      </c>
      <c r="Q108" s="15">
        <f t="shared" si="25"/>
        <v>227231</v>
      </c>
      <c r="R108" s="15">
        <f t="shared" si="25"/>
        <v>241534</v>
      </c>
      <c r="S108" s="15">
        <f t="shared" si="25"/>
        <v>247256</v>
      </c>
      <c r="T108" s="15">
        <f t="shared" si="25"/>
        <v>254956</v>
      </c>
      <c r="U108" s="15">
        <f t="shared" si="25"/>
        <v>251694</v>
      </c>
      <c r="V108" s="15">
        <f t="shared" si="25"/>
        <v>251457</v>
      </c>
      <c r="W108" s="15">
        <f t="shared" si="25"/>
        <v>250151</v>
      </c>
      <c r="X108" s="15">
        <f t="shared" si="25"/>
        <v>246313</v>
      </c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x14ac:dyDescent="0.2">
      <c r="A109" s="7" t="s">
        <v>29</v>
      </c>
      <c r="B109" s="329"/>
      <c r="C109" s="330"/>
      <c r="D109" s="330"/>
      <c r="E109" s="330"/>
      <c r="F109" s="330"/>
      <c r="G109" s="330"/>
      <c r="H109" s="331"/>
      <c r="I109" s="43">
        <v>230</v>
      </c>
      <c r="J109" s="43">
        <v>241</v>
      </c>
      <c r="K109" s="43">
        <v>250</v>
      </c>
      <c r="L109" s="43">
        <v>236</v>
      </c>
      <c r="M109" s="71" t="s">
        <v>29</v>
      </c>
      <c r="N109" s="326"/>
      <c r="O109" s="327"/>
      <c r="P109" s="327"/>
      <c r="Q109" s="327"/>
      <c r="R109" s="327"/>
      <c r="S109" s="327"/>
      <c r="T109" s="328"/>
      <c r="U109" s="8">
        <v>1132</v>
      </c>
      <c r="V109" s="8">
        <v>1182</v>
      </c>
      <c r="W109" s="41">
        <v>1229</v>
      </c>
      <c r="X109" s="41">
        <v>1159</v>
      </c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ht="12.75" customHeight="1" x14ac:dyDescent="0.2">
      <c r="A110" s="334" t="s">
        <v>47</v>
      </c>
      <c r="B110" s="335"/>
      <c r="C110" s="335"/>
      <c r="D110" s="335"/>
      <c r="E110" s="335"/>
      <c r="F110" s="335"/>
      <c r="G110" s="335"/>
      <c r="H110" s="335"/>
      <c r="I110" s="335"/>
      <c r="J110" s="335"/>
      <c r="K110" s="335"/>
      <c r="L110" s="336"/>
      <c r="M110" s="334" t="s">
        <v>48</v>
      </c>
      <c r="N110" s="335"/>
      <c r="O110" s="335"/>
      <c r="P110" s="335"/>
      <c r="Q110" s="335"/>
      <c r="R110" s="335"/>
      <c r="S110" s="335"/>
      <c r="T110" s="335"/>
      <c r="U110" s="335"/>
      <c r="V110" s="335"/>
      <c r="W110" s="335"/>
      <c r="X110" s="336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ht="13.5" customHeight="1" x14ac:dyDescent="0.2">
      <c r="A111" s="5"/>
      <c r="B111" s="30">
        <v>1997</v>
      </c>
      <c r="C111" s="30">
        <v>1998</v>
      </c>
      <c r="D111" s="30">
        <v>1999</v>
      </c>
      <c r="E111" s="30">
        <v>2000</v>
      </c>
      <c r="F111" s="30">
        <v>2001</v>
      </c>
      <c r="G111" s="30">
        <v>2002</v>
      </c>
      <c r="H111" s="30">
        <v>2003</v>
      </c>
      <c r="I111" s="30">
        <v>2004</v>
      </c>
      <c r="J111" s="30">
        <v>2005</v>
      </c>
      <c r="K111" s="30">
        <v>2006</v>
      </c>
      <c r="L111" s="30">
        <v>2007</v>
      </c>
      <c r="M111" s="55"/>
      <c r="N111" s="6">
        <v>1997</v>
      </c>
      <c r="O111" s="6">
        <v>1998</v>
      </c>
      <c r="P111" s="6">
        <v>1999</v>
      </c>
      <c r="Q111" s="6">
        <v>2000</v>
      </c>
      <c r="R111" s="30">
        <v>2001</v>
      </c>
      <c r="S111" s="30">
        <v>2002</v>
      </c>
      <c r="T111" s="30">
        <v>2003</v>
      </c>
      <c r="U111" s="30">
        <v>2004</v>
      </c>
      <c r="V111" s="30">
        <v>2005</v>
      </c>
      <c r="W111" s="30">
        <v>2006</v>
      </c>
      <c r="X111" s="30">
        <v>2007</v>
      </c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ht="13.5" customHeight="1" x14ac:dyDescent="0.2">
      <c r="A112" s="7" t="s">
        <v>16</v>
      </c>
      <c r="B112" s="8">
        <v>604</v>
      </c>
      <c r="C112" s="8">
        <v>520</v>
      </c>
      <c r="D112" s="8">
        <v>491</v>
      </c>
      <c r="E112" s="8">
        <v>408</v>
      </c>
      <c r="F112" s="8">
        <v>384</v>
      </c>
      <c r="G112" s="8">
        <v>373</v>
      </c>
      <c r="H112" s="8">
        <v>366</v>
      </c>
      <c r="I112" s="8">
        <v>355</v>
      </c>
      <c r="J112" s="8">
        <v>341</v>
      </c>
      <c r="K112" s="8">
        <v>308</v>
      </c>
      <c r="L112" s="8">
        <v>310</v>
      </c>
      <c r="M112" s="71" t="s">
        <v>16</v>
      </c>
      <c r="N112" s="8">
        <v>119677</v>
      </c>
      <c r="O112" s="8">
        <v>114783</v>
      </c>
      <c r="P112" s="8">
        <v>136043</v>
      </c>
      <c r="Q112" s="8">
        <v>101467</v>
      </c>
      <c r="R112" s="8">
        <v>107546</v>
      </c>
      <c r="S112" s="8">
        <v>118386</v>
      </c>
      <c r="T112" s="8">
        <v>122743</v>
      </c>
      <c r="U112" s="8">
        <v>122760</v>
      </c>
      <c r="V112" s="8">
        <v>120727</v>
      </c>
      <c r="W112" s="9">
        <v>108695</v>
      </c>
      <c r="X112" s="8">
        <v>109673</v>
      </c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x14ac:dyDescent="0.2">
      <c r="A113" s="7" t="s">
        <v>17</v>
      </c>
      <c r="B113" s="8">
        <v>390</v>
      </c>
      <c r="C113" s="8">
        <v>351</v>
      </c>
      <c r="D113" s="8">
        <v>382</v>
      </c>
      <c r="E113" s="8">
        <v>435</v>
      </c>
      <c r="F113" s="8">
        <v>434</v>
      </c>
      <c r="G113" s="8">
        <v>430</v>
      </c>
      <c r="H113" s="8">
        <v>425</v>
      </c>
      <c r="I113" s="8">
        <v>422</v>
      </c>
      <c r="J113" s="8">
        <v>416</v>
      </c>
      <c r="K113" s="8">
        <v>431</v>
      </c>
      <c r="L113" s="8">
        <v>414</v>
      </c>
      <c r="M113" s="71" t="s">
        <v>17</v>
      </c>
      <c r="N113" s="8">
        <v>245119</v>
      </c>
      <c r="O113" s="8">
        <v>237980</v>
      </c>
      <c r="P113" s="8">
        <v>254597</v>
      </c>
      <c r="Q113" s="8">
        <v>248097</v>
      </c>
      <c r="R113" s="8">
        <v>254572</v>
      </c>
      <c r="S113" s="8">
        <v>260352</v>
      </c>
      <c r="T113" s="8">
        <v>268015</v>
      </c>
      <c r="U113" s="8">
        <v>269236</v>
      </c>
      <c r="V113" s="8">
        <v>266588</v>
      </c>
      <c r="W113" s="9">
        <v>274935</v>
      </c>
      <c r="X113" s="9">
        <v>265633</v>
      </c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x14ac:dyDescent="0.2">
      <c r="A114" s="7" t="s">
        <v>18</v>
      </c>
      <c r="B114" s="8">
        <v>107</v>
      </c>
      <c r="C114" s="8">
        <v>89</v>
      </c>
      <c r="D114" s="8">
        <v>112</v>
      </c>
      <c r="E114" s="8">
        <v>140</v>
      </c>
      <c r="F114" s="8">
        <v>153</v>
      </c>
      <c r="G114" s="8">
        <v>151</v>
      </c>
      <c r="H114" s="8">
        <v>159</v>
      </c>
      <c r="I114" s="8">
        <v>149</v>
      </c>
      <c r="J114" s="8">
        <v>158</v>
      </c>
      <c r="K114" s="8">
        <v>152</v>
      </c>
      <c r="L114" s="8">
        <v>146</v>
      </c>
      <c r="M114" s="71" t="s">
        <v>18</v>
      </c>
      <c r="N114" s="8">
        <v>126488</v>
      </c>
      <c r="O114" s="8">
        <v>105814</v>
      </c>
      <c r="P114" s="8">
        <v>105131</v>
      </c>
      <c r="Q114" s="8">
        <v>102902</v>
      </c>
      <c r="R114" s="8">
        <v>116620</v>
      </c>
      <c r="S114" s="8">
        <v>115920</v>
      </c>
      <c r="T114" s="8">
        <v>120774</v>
      </c>
      <c r="U114" s="8">
        <v>114650</v>
      </c>
      <c r="V114" s="8">
        <v>121950</v>
      </c>
      <c r="W114" s="9">
        <v>117430</v>
      </c>
      <c r="X114" s="9">
        <v>113840</v>
      </c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x14ac:dyDescent="0.2">
      <c r="A115" s="7" t="s">
        <v>19</v>
      </c>
      <c r="B115" s="8">
        <v>60</v>
      </c>
      <c r="C115" s="8">
        <v>59</v>
      </c>
      <c r="D115" s="8">
        <v>57</v>
      </c>
      <c r="E115" s="8">
        <v>63</v>
      </c>
      <c r="F115" s="8">
        <v>57</v>
      </c>
      <c r="G115" s="8">
        <v>64</v>
      </c>
      <c r="H115" s="8">
        <v>58</v>
      </c>
      <c r="I115" s="8">
        <v>66</v>
      </c>
      <c r="J115" s="8">
        <v>64</v>
      </c>
      <c r="K115" s="8">
        <v>62</v>
      </c>
      <c r="L115" s="8">
        <v>65</v>
      </c>
      <c r="M115" s="71" t="s">
        <v>19</v>
      </c>
      <c r="N115" s="8">
        <v>5600</v>
      </c>
      <c r="O115" s="8">
        <v>6995</v>
      </c>
      <c r="P115" s="8">
        <v>6939</v>
      </c>
      <c r="Q115" s="8">
        <v>7791</v>
      </c>
      <c r="R115" s="8">
        <v>7313</v>
      </c>
      <c r="S115" s="8">
        <v>8383</v>
      </c>
      <c r="T115" s="8">
        <v>7367</v>
      </c>
      <c r="U115" s="8">
        <v>8898</v>
      </c>
      <c r="V115" s="8">
        <v>8619</v>
      </c>
      <c r="W115" s="9">
        <v>9316</v>
      </c>
      <c r="X115" s="9">
        <v>10199</v>
      </c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ht="13.9" customHeight="1" x14ac:dyDescent="0.2">
      <c r="A116" s="7" t="s">
        <v>24</v>
      </c>
      <c r="B116" s="329"/>
      <c r="C116" s="330"/>
      <c r="D116" s="330"/>
      <c r="E116" s="330"/>
      <c r="F116" s="330"/>
      <c r="G116" s="330"/>
      <c r="H116" s="330"/>
      <c r="I116" s="330"/>
      <c r="J116" s="330"/>
      <c r="K116" s="330"/>
      <c r="L116" s="331"/>
      <c r="M116" s="71" t="s">
        <v>24</v>
      </c>
      <c r="N116" s="326"/>
      <c r="O116" s="327"/>
      <c r="P116" s="327"/>
      <c r="Q116" s="327"/>
      <c r="R116" s="327"/>
      <c r="S116" s="327"/>
      <c r="T116" s="327"/>
      <c r="U116" s="327"/>
      <c r="V116" s="327"/>
      <c r="W116" s="327"/>
      <c r="X116" s="328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x14ac:dyDescent="0.2">
      <c r="A117" s="7" t="s">
        <v>25</v>
      </c>
      <c r="B117" s="329"/>
      <c r="C117" s="330"/>
      <c r="D117" s="330"/>
      <c r="E117" s="330"/>
      <c r="F117" s="330"/>
      <c r="G117" s="330"/>
      <c r="H117" s="330"/>
      <c r="I117" s="330"/>
      <c r="J117" s="330"/>
      <c r="K117" s="330"/>
      <c r="L117" s="331"/>
      <c r="M117" s="71" t="s">
        <v>25</v>
      </c>
      <c r="N117" s="326"/>
      <c r="O117" s="327"/>
      <c r="P117" s="327"/>
      <c r="Q117" s="327"/>
      <c r="R117" s="327"/>
      <c r="S117" s="327"/>
      <c r="T117" s="327"/>
      <c r="U117" s="327"/>
      <c r="V117" s="327"/>
      <c r="W117" s="327"/>
      <c r="X117" s="328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x14ac:dyDescent="0.2">
      <c r="A118" s="7" t="s">
        <v>20</v>
      </c>
      <c r="B118" s="8">
        <v>62</v>
      </c>
      <c r="C118" s="8">
        <v>47</v>
      </c>
      <c r="D118" s="8">
        <v>37</v>
      </c>
      <c r="E118" s="8">
        <v>32</v>
      </c>
      <c r="F118" s="8">
        <v>28</v>
      </c>
      <c r="G118" s="8">
        <v>26</v>
      </c>
      <c r="H118" s="8">
        <v>20</v>
      </c>
      <c r="I118" s="8">
        <v>14</v>
      </c>
      <c r="J118" s="8">
        <v>12</v>
      </c>
      <c r="K118" s="8">
        <v>15</v>
      </c>
      <c r="L118" s="8">
        <v>12</v>
      </c>
      <c r="M118" s="71" t="s">
        <v>20</v>
      </c>
      <c r="N118" s="8">
        <v>6976</v>
      </c>
      <c r="O118" s="8">
        <v>7757</v>
      </c>
      <c r="P118" s="8">
        <v>11325</v>
      </c>
      <c r="Q118" s="8">
        <v>6390</v>
      </c>
      <c r="R118" s="8">
        <v>7050</v>
      </c>
      <c r="S118" s="8">
        <v>6210</v>
      </c>
      <c r="T118" s="8">
        <v>5000</v>
      </c>
      <c r="U118" s="8">
        <v>4230</v>
      </c>
      <c r="V118" s="8">
        <v>3100</v>
      </c>
      <c r="W118" s="9">
        <v>4850</v>
      </c>
      <c r="X118" s="9">
        <v>4650</v>
      </c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s="31" customFormat="1" x14ac:dyDescent="0.2">
      <c r="A119" s="7" t="s">
        <v>26</v>
      </c>
      <c r="B119" s="69">
        <f t="shared" ref="B119:L119" si="26">SUM(B112,B113,B114,B115,B116,B117,B118)</f>
        <v>1223</v>
      </c>
      <c r="C119" s="69">
        <f t="shared" si="26"/>
        <v>1066</v>
      </c>
      <c r="D119" s="69">
        <f t="shared" si="26"/>
        <v>1079</v>
      </c>
      <c r="E119" s="69">
        <f t="shared" si="26"/>
        <v>1078</v>
      </c>
      <c r="F119" s="69">
        <f t="shared" si="26"/>
        <v>1056</v>
      </c>
      <c r="G119" s="69">
        <f t="shared" si="26"/>
        <v>1044</v>
      </c>
      <c r="H119" s="69">
        <f t="shared" si="26"/>
        <v>1028</v>
      </c>
      <c r="I119" s="69">
        <f t="shared" si="26"/>
        <v>1006</v>
      </c>
      <c r="J119" s="69">
        <f t="shared" si="26"/>
        <v>991</v>
      </c>
      <c r="K119" s="69">
        <f t="shared" si="26"/>
        <v>968</v>
      </c>
      <c r="L119" s="69">
        <f t="shared" si="26"/>
        <v>947</v>
      </c>
      <c r="M119" s="71" t="s">
        <v>26</v>
      </c>
      <c r="N119" s="25">
        <f t="shared" ref="N119:X119" si="27">SUM(N112,N113,N114,N115,N116,N117,N118)</f>
        <v>503860</v>
      </c>
      <c r="O119" s="25">
        <f t="shared" si="27"/>
        <v>473329</v>
      </c>
      <c r="P119" s="25">
        <f t="shared" si="27"/>
        <v>514035</v>
      </c>
      <c r="Q119" s="25">
        <f t="shared" si="27"/>
        <v>466647</v>
      </c>
      <c r="R119" s="25">
        <f t="shared" si="27"/>
        <v>493101</v>
      </c>
      <c r="S119" s="25">
        <f t="shared" si="27"/>
        <v>509251</v>
      </c>
      <c r="T119" s="25">
        <f t="shared" si="27"/>
        <v>523899</v>
      </c>
      <c r="U119" s="25">
        <f t="shared" si="27"/>
        <v>519774</v>
      </c>
      <c r="V119" s="25">
        <f t="shared" si="27"/>
        <v>520984</v>
      </c>
      <c r="W119" s="25">
        <f t="shared" si="27"/>
        <v>515226</v>
      </c>
      <c r="X119" s="25">
        <f t="shared" si="27"/>
        <v>503995</v>
      </c>
    </row>
    <row r="120" spans="1:33" x14ac:dyDescent="0.2">
      <c r="A120" s="121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94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44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x14ac:dyDescent="0.2">
      <c r="A121" s="7" t="s">
        <v>21</v>
      </c>
      <c r="B121" s="8">
        <v>152</v>
      </c>
      <c r="C121" s="8">
        <v>139</v>
      </c>
      <c r="D121" s="8">
        <v>165</v>
      </c>
      <c r="E121" s="8">
        <v>167</v>
      </c>
      <c r="F121" s="8">
        <v>173</v>
      </c>
      <c r="G121" s="8">
        <v>163</v>
      </c>
      <c r="H121" s="8">
        <v>142</v>
      </c>
      <c r="I121" s="8">
        <v>112</v>
      </c>
      <c r="J121" s="8">
        <v>114</v>
      </c>
      <c r="K121" s="8">
        <v>125</v>
      </c>
      <c r="L121" s="8">
        <v>112</v>
      </c>
      <c r="M121" s="75" t="s">
        <v>21</v>
      </c>
      <c r="N121" s="47">
        <v>6047</v>
      </c>
      <c r="O121" s="47">
        <v>7046</v>
      </c>
      <c r="P121" s="47">
        <v>11038</v>
      </c>
      <c r="Q121" s="47">
        <v>14248</v>
      </c>
      <c r="R121" s="47">
        <v>14620</v>
      </c>
      <c r="S121" s="47">
        <v>13798</v>
      </c>
      <c r="T121" s="47">
        <v>11830</v>
      </c>
      <c r="U121" s="47">
        <v>8740</v>
      </c>
      <c r="V121" s="47">
        <v>7890</v>
      </c>
      <c r="W121" s="48">
        <v>8626</v>
      </c>
      <c r="X121" s="48">
        <v>8360</v>
      </c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x14ac:dyDescent="0.2">
      <c r="A122" s="7" t="s">
        <v>22</v>
      </c>
      <c r="B122" s="52"/>
      <c r="C122" s="8">
        <v>22</v>
      </c>
      <c r="D122" s="8">
        <v>37</v>
      </c>
      <c r="E122" s="8">
        <v>34</v>
      </c>
      <c r="F122" s="8">
        <v>49</v>
      </c>
      <c r="G122" s="8">
        <v>57</v>
      </c>
      <c r="H122" s="8">
        <v>62</v>
      </c>
      <c r="I122" s="8">
        <v>76</v>
      </c>
      <c r="J122" s="8">
        <v>64</v>
      </c>
      <c r="K122" s="8">
        <v>55</v>
      </c>
      <c r="L122" s="8">
        <v>54</v>
      </c>
      <c r="M122" s="103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449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x14ac:dyDescent="0.2">
      <c r="A123" s="20" t="s">
        <v>23</v>
      </c>
      <c r="B123" s="50"/>
      <c r="C123" s="43">
        <v>13</v>
      </c>
      <c r="D123" s="43">
        <v>18</v>
      </c>
      <c r="E123" s="43">
        <v>6</v>
      </c>
      <c r="F123" s="43">
        <v>7</v>
      </c>
      <c r="G123" s="43">
        <v>7</v>
      </c>
      <c r="H123" s="43">
        <v>4</v>
      </c>
      <c r="I123" s="43">
        <v>4</v>
      </c>
      <c r="J123" s="43">
        <v>4</v>
      </c>
      <c r="K123" s="43">
        <v>4</v>
      </c>
      <c r="L123" s="43">
        <v>8</v>
      </c>
      <c r="M123" s="104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450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x14ac:dyDescent="0.2">
      <c r="A124" s="20" t="s">
        <v>28</v>
      </c>
      <c r="B124" s="49"/>
      <c r="C124" s="44"/>
      <c r="D124" s="44"/>
      <c r="E124" s="44"/>
      <c r="F124" s="44"/>
      <c r="G124" s="44"/>
      <c r="H124" s="44"/>
      <c r="I124" s="44"/>
      <c r="J124" s="45"/>
      <c r="K124" s="43">
        <v>2</v>
      </c>
      <c r="L124" s="43">
        <v>1</v>
      </c>
      <c r="M124" s="106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451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x14ac:dyDescent="0.2">
      <c r="A125" s="7" t="s">
        <v>3</v>
      </c>
      <c r="B125" s="69">
        <f t="shared" ref="B125:L125" si="28">SUM(B119,B121,B122,B123,B124)</f>
        <v>1375</v>
      </c>
      <c r="C125" s="69">
        <f t="shared" si="28"/>
        <v>1240</v>
      </c>
      <c r="D125" s="69">
        <f t="shared" si="28"/>
        <v>1299</v>
      </c>
      <c r="E125" s="69">
        <f t="shared" si="28"/>
        <v>1285</v>
      </c>
      <c r="F125" s="69">
        <f t="shared" si="28"/>
        <v>1285</v>
      </c>
      <c r="G125" s="69">
        <f t="shared" si="28"/>
        <v>1271</v>
      </c>
      <c r="H125" s="69">
        <f t="shared" si="28"/>
        <v>1236</v>
      </c>
      <c r="I125" s="69">
        <f t="shared" si="28"/>
        <v>1198</v>
      </c>
      <c r="J125" s="69">
        <f t="shared" si="28"/>
        <v>1173</v>
      </c>
      <c r="K125" s="69">
        <f t="shared" si="28"/>
        <v>1154</v>
      </c>
      <c r="L125" s="69">
        <f t="shared" si="28"/>
        <v>1122</v>
      </c>
      <c r="M125" s="75" t="s">
        <v>3</v>
      </c>
      <c r="N125" s="15">
        <f t="shared" ref="N125:X125" si="29">SUM(N119,N121)</f>
        <v>509907</v>
      </c>
      <c r="O125" s="15">
        <f t="shared" si="29"/>
        <v>480375</v>
      </c>
      <c r="P125" s="15">
        <f t="shared" si="29"/>
        <v>525073</v>
      </c>
      <c r="Q125" s="15">
        <f t="shared" si="29"/>
        <v>480895</v>
      </c>
      <c r="R125" s="15">
        <f t="shared" si="29"/>
        <v>507721</v>
      </c>
      <c r="S125" s="15">
        <f t="shared" si="29"/>
        <v>523049</v>
      </c>
      <c r="T125" s="15">
        <f t="shared" si="29"/>
        <v>535729</v>
      </c>
      <c r="U125" s="15">
        <f t="shared" si="29"/>
        <v>528514</v>
      </c>
      <c r="V125" s="15">
        <f t="shared" si="29"/>
        <v>528874</v>
      </c>
      <c r="W125" s="15">
        <f t="shared" si="29"/>
        <v>523852</v>
      </c>
      <c r="X125" s="15">
        <f t="shared" si="29"/>
        <v>512355</v>
      </c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x14ac:dyDescent="0.2">
      <c r="A126" s="7" t="s">
        <v>29</v>
      </c>
      <c r="B126" s="80"/>
      <c r="C126" s="80"/>
      <c r="D126" s="80"/>
      <c r="E126" s="80"/>
      <c r="F126" s="80"/>
      <c r="G126" s="80"/>
      <c r="H126" s="80"/>
      <c r="I126" s="43">
        <v>485</v>
      </c>
      <c r="J126" s="43">
        <v>468</v>
      </c>
      <c r="K126" s="43">
        <v>530</v>
      </c>
      <c r="L126" s="43">
        <v>547</v>
      </c>
      <c r="M126" s="71" t="s">
        <v>29</v>
      </c>
      <c r="N126" s="326"/>
      <c r="O126" s="327"/>
      <c r="P126" s="327"/>
      <c r="Q126" s="327"/>
      <c r="R126" s="327"/>
      <c r="S126" s="327"/>
      <c r="T126" s="328"/>
      <c r="U126" s="8">
        <v>2405</v>
      </c>
      <c r="V126" s="8">
        <v>2299</v>
      </c>
      <c r="W126" s="41">
        <v>2596</v>
      </c>
      <c r="X126" s="41">
        <v>2711</v>
      </c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ht="12.75" customHeight="1" x14ac:dyDescent="0.2">
      <c r="A127" s="334" t="s">
        <v>12</v>
      </c>
      <c r="B127" s="335"/>
      <c r="C127" s="335"/>
      <c r="D127" s="335"/>
      <c r="E127" s="335"/>
      <c r="F127" s="335"/>
      <c r="G127" s="335"/>
      <c r="H127" s="335"/>
      <c r="I127" s="335"/>
      <c r="J127" s="335"/>
      <c r="K127" s="335"/>
      <c r="L127" s="336"/>
      <c r="M127" s="334" t="s">
        <v>13</v>
      </c>
      <c r="N127" s="335"/>
      <c r="O127" s="335"/>
      <c r="P127" s="335"/>
      <c r="Q127" s="335"/>
      <c r="R127" s="335"/>
      <c r="S127" s="335"/>
      <c r="T127" s="335"/>
      <c r="U127" s="335"/>
      <c r="V127" s="335"/>
      <c r="W127" s="335"/>
      <c r="X127" s="336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x14ac:dyDescent="0.2">
      <c r="A128" s="5"/>
      <c r="B128" s="30">
        <v>1997</v>
      </c>
      <c r="C128" s="30">
        <v>1998</v>
      </c>
      <c r="D128" s="30">
        <v>1999</v>
      </c>
      <c r="E128" s="30">
        <v>2000</v>
      </c>
      <c r="F128" s="30">
        <v>2001</v>
      </c>
      <c r="G128" s="30">
        <v>2002</v>
      </c>
      <c r="H128" s="30">
        <v>2003</v>
      </c>
      <c r="I128" s="30">
        <v>2004</v>
      </c>
      <c r="J128" s="30">
        <v>2005</v>
      </c>
      <c r="K128" s="30">
        <v>2006</v>
      </c>
      <c r="L128" s="30">
        <v>2007</v>
      </c>
      <c r="M128" s="55"/>
      <c r="N128" s="6">
        <v>1997</v>
      </c>
      <c r="O128" s="6">
        <v>1998</v>
      </c>
      <c r="P128" s="6">
        <v>1999</v>
      </c>
      <c r="Q128" s="6">
        <v>2000</v>
      </c>
      <c r="R128" s="30">
        <v>2001</v>
      </c>
      <c r="S128" s="30">
        <v>2002</v>
      </c>
      <c r="T128" s="30">
        <v>2003</v>
      </c>
      <c r="U128" s="30">
        <v>2004</v>
      </c>
      <c r="V128" s="30">
        <v>2005</v>
      </c>
      <c r="W128" s="30">
        <v>2006</v>
      </c>
      <c r="X128" s="30">
        <v>2007</v>
      </c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ht="15.75" customHeight="1" x14ac:dyDescent="0.2">
      <c r="A129" s="7" t="s">
        <v>16</v>
      </c>
      <c r="B129" s="8">
        <v>275</v>
      </c>
      <c r="C129" s="8">
        <v>280</v>
      </c>
      <c r="D129" s="8">
        <v>233</v>
      </c>
      <c r="E129" s="8">
        <v>187</v>
      </c>
      <c r="F129" s="8">
        <v>175</v>
      </c>
      <c r="G129" s="8">
        <v>172</v>
      </c>
      <c r="H129" s="8">
        <v>170</v>
      </c>
      <c r="I129" s="8">
        <v>156</v>
      </c>
      <c r="J129" s="8">
        <v>148</v>
      </c>
      <c r="K129" s="8">
        <v>143</v>
      </c>
      <c r="L129" s="8">
        <v>135</v>
      </c>
      <c r="M129" s="71" t="s">
        <v>16</v>
      </c>
      <c r="N129" s="8">
        <v>57998</v>
      </c>
      <c r="O129" s="8">
        <v>67305</v>
      </c>
      <c r="P129" s="8">
        <v>61791</v>
      </c>
      <c r="Q129" s="8">
        <v>44607</v>
      </c>
      <c r="R129" s="8">
        <v>44633</v>
      </c>
      <c r="S129" s="8">
        <v>46991</v>
      </c>
      <c r="T129" s="8">
        <v>47723</v>
      </c>
      <c r="U129" s="8">
        <v>44018</v>
      </c>
      <c r="V129" s="8">
        <v>41545</v>
      </c>
      <c r="W129" s="9">
        <v>40746</v>
      </c>
      <c r="X129" s="8">
        <v>42574</v>
      </c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x14ac:dyDescent="0.2">
      <c r="A130" s="7" t="s">
        <v>17</v>
      </c>
      <c r="B130" s="8">
        <v>208</v>
      </c>
      <c r="C130" s="8">
        <v>261</v>
      </c>
      <c r="D130" s="8">
        <v>236</v>
      </c>
      <c r="E130" s="8">
        <v>254</v>
      </c>
      <c r="F130" s="8">
        <v>259</v>
      </c>
      <c r="G130" s="8">
        <v>260</v>
      </c>
      <c r="H130" s="8">
        <v>259</v>
      </c>
      <c r="I130" s="8">
        <v>254</v>
      </c>
      <c r="J130" s="8">
        <v>252</v>
      </c>
      <c r="K130" s="8">
        <v>247</v>
      </c>
      <c r="L130" s="8">
        <v>235</v>
      </c>
      <c r="M130" s="71" t="s">
        <v>17</v>
      </c>
      <c r="N130" s="8">
        <v>117629</v>
      </c>
      <c r="O130" s="8">
        <v>164755</v>
      </c>
      <c r="P130" s="8">
        <v>152365</v>
      </c>
      <c r="Q130" s="8">
        <v>142840</v>
      </c>
      <c r="R130" s="8">
        <v>148965</v>
      </c>
      <c r="S130" s="8">
        <v>156351</v>
      </c>
      <c r="T130" s="8">
        <v>158071</v>
      </c>
      <c r="U130" s="8">
        <v>155965</v>
      </c>
      <c r="V130" s="8">
        <v>158706</v>
      </c>
      <c r="W130" s="9">
        <v>156235</v>
      </c>
      <c r="X130" s="9">
        <v>149460</v>
      </c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x14ac:dyDescent="0.2">
      <c r="A131" s="7" t="s">
        <v>18</v>
      </c>
      <c r="B131" s="8">
        <v>24</v>
      </c>
      <c r="C131" s="8">
        <v>39</v>
      </c>
      <c r="D131" s="8">
        <v>36</v>
      </c>
      <c r="E131" s="8">
        <v>35</v>
      </c>
      <c r="F131" s="8">
        <v>40</v>
      </c>
      <c r="G131" s="8">
        <v>31</v>
      </c>
      <c r="H131" s="8">
        <v>35</v>
      </c>
      <c r="I131" s="8">
        <v>38</v>
      </c>
      <c r="J131" s="8">
        <v>37</v>
      </c>
      <c r="K131" s="8">
        <v>38</v>
      </c>
      <c r="L131" s="8">
        <v>41</v>
      </c>
      <c r="M131" s="71" t="s">
        <v>18</v>
      </c>
      <c r="N131" s="8">
        <v>27577</v>
      </c>
      <c r="O131" s="8">
        <v>36780</v>
      </c>
      <c r="P131" s="8">
        <v>31350</v>
      </c>
      <c r="Q131" s="8">
        <v>25295</v>
      </c>
      <c r="R131" s="8">
        <v>29550</v>
      </c>
      <c r="S131" s="8">
        <v>22500</v>
      </c>
      <c r="T131" s="8">
        <v>25750</v>
      </c>
      <c r="U131" s="8">
        <v>28400</v>
      </c>
      <c r="V131" s="8">
        <v>29000</v>
      </c>
      <c r="W131" s="9">
        <v>30075</v>
      </c>
      <c r="X131" s="9">
        <v>32550</v>
      </c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x14ac:dyDescent="0.2">
      <c r="A132" s="7" t="s">
        <v>19</v>
      </c>
      <c r="B132" s="8">
        <v>36</v>
      </c>
      <c r="C132" s="8">
        <v>35</v>
      </c>
      <c r="D132" s="8">
        <v>37</v>
      </c>
      <c r="E132" s="8">
        <v>32</v>
      </c>
      <c r="F132" s="8">
        <v>33</v>
      </c>
      <c r="G132" s="8">
        <v>31</v>
      </c>
      <c r="H132" s="8">
        <v>25</v>
      </c>
      <c r="I132" s="8">
        <v>23</v>
      </c>
      <c r="J132" s="8">
        <v>31</v>
      </c>
      <c r="K132" s="8">
        <v>31</v>
      </c>
      <c r="L132" s="8">
        <v>35</v>
      </c>
      <c r="M132" s="71" t="s">
        <v>19</v>
      </c>
      <c r="N132" s="8">
        <v>3254</v>
      </c>
      <c r="O132" s="8">
        <v>3981</v>
      </c>
      <c r="P132" s="8">
        <v>4941</v>
      </c>
      <c r="Q132" s="8">
        <v>5620</v>
      </c>
      <c r="R132" s="8">
        <v>5830</v>
      </c>
      <c r="S132" s="8">
        <v>6220</v>
      </c>
      <c r="T132" s="8">
        <v>3980</v>
      </c>
      <c r="U132" s="8">
        <v>4120</v>
      </c>
      <c r="V132" s="8">
        <v>4977</v>
      </c>
      <c r="W132" s="9">
        <v>5415</v>
      </c>
      <c r="X132" s="9">
        <v>4815</v>
      </c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ht="13.9" customHeight="1" x14ac:dyDescent="0.2">
      <c r="A133" s="7" t="s">
        <v>24</v>
      </c>
      <c r="B133" s="329"/>
      <c r="C133" s="330"/>
      <c r="D133" s="330"/>
      <c r="E133" s="330"/>
      <c r="F133" s="330"/>
      <c r="G133" s="330"/>
      <c r="H133" s="330"/>
      <c r="I133" s="330"/>
      <c r="J133" s="330"/>
      <c r="K133" s="330"/>
      <c r="L133" s="331"/>
      <c r="M133" s="71" t="s">
        <v>24</v>
      </c>
      <c r="N133" s="326"/>
      <c r="O133" s="327"/>
      <c r="P133" s="327"/>
      <c r="Q133" s="327"/>
      <c r="R133" s="327"/>
      <c r="S133" s="327"/>
      <c r="T133" s="327"/>
      <c r="U133" s="327"/>
      <c r="V133" s="327"/>
      <c r="W133" s="327"/>
      <c r="X133" s="328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x14ac:dyDescent="0.2">
      <c r="A134" s="7" t="s">
        <v>25</v>
      </c>
      <c r="B134" s="329"/>
      <c r="C134" s="330"/>
      <c r="D134" s="330"/>
      <c r="E134" s="330"/>
      <c r="F134" s="330"/>
      <c r="G134" s="330"/>
      <c r="H134" s="330"/>
      <c r="I134" s="330"/>
      <c r="J134" s="330"/>
      <c r="K134" s="330"/>
      <c r="L134" s="331"/>
      <c r="M134" s="71" t="s">
        <v>25</v>
      </c>
      <c r="N134" s="326"/>
      <c r="O134" s="327"/>
      <c r="P134" s="327"/>
      <c r="Q134" s="327"/>
      <c r="R134" s="327"/>
      <c r="S134" s="327"/>
      <c r="T134" s="327"/>
      <c r="U134" s="327"/>
      <c r="V134" s="327"/>
      <c r="W134" s="327"/>
      <c r="X134" s="328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x14ac:dyDescent="0.2">
      <c r="A135" s="7" t="s">
        <v>20</v>
      </c>
      <c r="B135" s="8">
        <v>12</v>
      </c>
      <c r="C135" s="8">
        <v>15</v>
      </c>
      <c r="D135" s="8">
        <v>11</v>
      </c>
      <c r="E135" s="8">
        <v>9</v>
      </c>
      <c r="F135" s="8">
        <v>7</v>
      </c>
      <c r="G135" s="8">
        <v>7</v>
      </c>
      <c r="H135" s="8">
        <v>6</v>
      </c>
      <c r="I135" s="8">
        <v>7</v>
      </c>
      <c r="J135" s="8">
        <v>10</v>
      </c>
      <c r="K135" s="8">
        <v>8</v>
      </c>
      <c r="L135" s="8">
        <v>10</v>
      </c>
      <c r="M135" s="71" t="s">
        <v>20</v>
      </c>
      <c r="N135" s="43">
        <v>606</v>
      </c>
      <c r="O135" s="8">
        <v>2345</v>
      </c>
      <c r="P135" s="8">
        <v>1595</v>
      </c>
      <c r="Q135" s="8">
        <v>1235</v>
      </c>
      <c r="R135" s="8">
        <v>1215</v>
      </c>
      <c r="S135" s="8">
        <v>2010</v>
      </c>
      <c r="T135" s="8">
        <v>2000</v>
      </c>
      <c r="U135" s="8">
        <v>2900</v>
      </c>
      <c r="V135" s="8">
        <v>4050</v>
      </c>
      <c r="W135" s="9">
        <v>3250</v>
      </c>
      <c r="X135" s="9">
        <v>4050</v>
      </c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s="31" customFormat="1" x14ac:dyDescent="0.2">
      <c r="A136" s="7" t="s">
        <v>26</v>
      </c>
      <c r="B136" s="69">
        <f t="shared" ref="B136:L136" si="30">SUM(B129,B130,B131,B132,B133,B134,B135)</f>
        <v>555</v>
      </c>
      <c r="C136" s="69">
        <f t="shared" si="30"/>
        <v>630</v>
      </c>
      <c r="D136" s="69">
        <f t="shared" si="30"/>
        <v>553</v>
      </c>
      <c r="E136" s="69">
        <f t="shared" si="30"/>
        <v>517</v>
      </c>
      <c r="F136" s="69">
        <f t="shared" si="30"/>
        <v>514</v>
      </c>
      <c r="G136" s="69">
        <f t="shared" si="30"/>
        <v>501</v>
      </c>
      <c r="H136" s="69">
        <f t="shared" si="30"/>
        <v>495</v>
      </c>
      <c r="I136" s="69">
        <f t="shared" si="30"/>
        <v>478</v>
      </c>
      <c r="J136" s="69">
        <f t="shared" si="30"/>
        <v>478</v>
      </c>
      <c r="K136" s="69">
        <f t="shared" si="30"/>
        <v>467</v>
      </c>
      <c r="L136" s="69">
        <f t="shared" si="30"/>
        <v>456</v>
      </c>
      <c r="M136" s="71" t="s">
        <v>26</v>
      </c>
      <c r="N136" s="25">
        <f t="shared" ref="N136:X136" si="31">SUM(N129,N130,N131,N132,N133,N134,N135)</f>
        <v>207064</v>
      </c>
      <c r="O136" s="25">
        <f t="shared" si="31"/>
        <v>275166</v>
      </c>
      <c r="P136" s="25">
        <f t="shared" si="31"/>
        <v>252042</v>
      </c>
      <c r="Q136" s="25">
        <f t="shared" si="31"/>
        <v>219597</v>
      </c>
      <c r="R136" s="25">
        <f t="shared" si="31"/>
        <v>230193</v>
      </c>
      <c r="S136" s="25">
        <f t="shared" si="31"/>
        <v>234072</v>
      </c>
      <c r="T136" s="25">
        <f t="shared" si="31"/>
        <v>237524</v>
      </c>
      <c r="U136" s="25">
        <f t="shared" si="31"/>
        <v>235403</v>
      </c>
      <c r="V136" s="25">
        <f t="shared" si="31"/>
        <v>238278</v>
      </c>
      <c r="W136" s="25">
        <f t="shared" si="31"/>
        <v>235721</v>
      </c>
      <c r="X136" s="25">
        <f t="shared" si="31"/>
        <v>233449</v>
      </c>
    </row>
    <row r="137" spans="1:33" x14ac:dyDescent="0.2">
      <c r="A137" s="94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94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44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x14ac:dyDescent="0.2">
      <c r="A138" s="7" t="s">
        <v>21</v>
      </c>
      <c r="B138" s="8">
        <v>47</v>
      </c>
      <c r="C138" s="8">
        <v>53</v>
      </c>
      <c r="D138" s="8">
        <v>47</v>
      </c>
      <c r="E138" s="8">
        <v>40</v>
      </c>
      <c r="F138" s="8">
        <v>51</v>
      </c>
      <c r="G138" s="8">
        <v>43</v>
      </c>
      <c r="H138" s="8">
        <v>45</v>
      </c>
      <c r="I138" s="8">
        <v>42</v>
      </c>
      <c r="J138" s="8">
        <v>43</v>
      </c>
      <c r="K138" s="8">
        <v>47</v>
      </c>
      <c r="L138" s="8">
        <v>41</v>
      </c>
      <c r="M138" s="75" t="s">
        <v>21</v>
      </c>
      <c r="N138" s="47">
        <v>2544</v>
      </c>
      <c r="O138" s="47">
        <v>3240</v>
      </c>
      <c r="P138" s="47">
        <v>3645</v>
      </c>
      <c r="Q138" s="47">
        <v>3800</v>
      </c>
      <c r="R138" s="47">
        <v>4870</v>
      </c>
      <c r="S138" s="47">
        <v>3725</v>
      </c>
      <c r="T138" s="47">
        <v>4560</v>
      </c>
      <c r="U138" s="47">
        <v>3985</v>
      </c>
      <c r="V138" s="47">
        <v>2820</v>
      </c>
      <c r="W138" s="48">
        <v>3275</v>
      </c>
      <c r="X138" s="48">
        <v>3191</v>
      </c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x14ac:dyDescent="0.2">
      <c r="A139" s="7" t="s">
        <v>22</v>
      </c>
      <c r="B139" s="8"/>
      <c r="C139" s="8">
        <v>6</v>
      </c>
      <c r="D139" s="8">
        <v>19</v>
      </c>
      <c r="E139" s="8">
        <v>19</v>
      </c>
      <c r="F139" s="8">
        <v>28</v>
      </c>
      <c r="G139" s="8">
        <v>34</v>
      </c>
      <c r="H139" s="8">
        <v>49</v>
      </c>
      <c r="I139" s="8">
        <v>58</v>
      </c>
      <c r="J139" s="8">
        <v>48</v>
      </c>
      <c r="K139" s="8">
        <v>44</v>
      </c>
      <c r="L139" s="8">
        <v>31</v>
      </c>
      <c r="M139" s="103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449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x14ac:dyDescent="0.2">
      <c r="A140" s="20" t="s">
        <v>23</v>
      </c>
      <c r="B140" s="43"/>
      <c r="C140" s="43">
        <v>7</v>
      </c>
      <c r="D140" s="43">
        <v>13</v>
      </c>
      <c r="E140" s="43">
        <v>1</v>
      </c>
      <c r="F140" s="43">
        <v>1</v>
      </c>
      <c r="G140" s="43">
        <v>1</v>
      </c>
      <c r="H140" s="43">
        <v>3</v>
      </c>
      <c r="I140" s="43">
        <v>1</v>
      </c>
      <c r="J140" s="43">
        <v>3</v>
      </c>
      <c r="K140" s="43">
        <v>4</v>
      </c>
      <c r="L140" s="43">
        <v>2</v>
      </c>
      <c r="M140" s="104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450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x14ac:dyDescent="0.2">
      <c r="A141" s="20" t="s">
        <v>28</v>
      </c>
      <c r="B141" s="49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106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451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x14ac:dyDescent="0.2">
      <c r="A142" s="7" t="s">
        <v>3</v>
      </c>
      <c r="B142" s="69">
        <f t="shared" ref="B142:L142" si="32">SUM(B136,B138,B139,B140,B141)</f>
        <v>602</v>
      </c>
      <c r="C142" s="69">
        <f t="shared" si="32"/>
        <v>696</v>
      </c>
      <c r="D142" s="69">
        <f t="shared" si="32"/>
        <v>632</v>
      </c>
      <c r="E142" s="69">
        <f t="shared" si="32"/>
        <v>577</v>
      </c>
      <c r="F142" s="69">
        <f t="shared" si="32"/>
        <v>594</v>
      </c>
      <c r="G142" s="69">
        <f t="shared" si="32"/>
        <v>579</v>
      </c>
      <c r="H142" s="69">
        <f t="shared" si="32"/>
        <v>592</v>
      </c>
      <c r="I142" s="69">
        <f t="shared" si="32"/>
        <v>579</v>
      </c>
      <c r="J142" s="69">
        <f t="shared" si="32"/>
        <v>572</v>
      </c>
      <c r="K142" s="69">
        <f t="shared" si="32"/>
        <v>562</v>
      </c>
      <c r="L142" s="69">
        <f t="shared" si="32"/>
        <v>530</v>
      </c>
      <c r="M142" s="75" t="s">
        <v>3</v>
      </c>
      <c r="N142" s="15">
        <f t="shared" ref="N142:X142" si="33">SUM(N136,N138)</f>
        <v>209608</v>
      </c>
      <c r="O142" s="15">
        <f t="shared" si="33"/>
        <v>278406</v>
      </c>
      <c r="P142" s="15">
        <f t="shared" si="33"/>
        <v>255687</v>
      </c>
      <c r="Q142" s="15">
        <f t="shared" si="33"/>
        <v>223397</v>
      </c>
      <c r="R142" s="15">
        <f t="shared" si="33"/>
        <v>235063</v>
      </c>
      <c r="S142" s="15">
        <f t="shared" si="33"/>
        <v>237797</v>
      </c>
      <c r="T142" s="15">
        <f t="shared" si="33"/>
        <v>242084</v>
      </c>
      <c r="U142" s="15">
        <f t="shared" si="33"/>
        <v>239388</v>
      </c>
      <c r="V142" s="15">
        <f t="shared" si="33"/>
        <v>241098</v>
      </c>
      <c r="W142" s="15">
        <f t="shared" si="33"/>
        <v>238996</v>
      </c>
      <c r="X142" s="15">
        <f t="shared" si="33"/>
        <v>236640</v>
      </c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x14ac:dyDescent="0.2">
      <c r="A143" s="7" t="s">
        <v>29</v>
      </c>
      <c r="B143" s="54"/>
      <c r="C143" s="8">
        <v>1</v>
      </c>
      <c r="D143" s="84"/>
      <c r="E143" s="85"/>
      <c r="F143" s="85"/>
      <c r="G143" s="85"/>
      <c r="H143" s="86"/>
      <c r="I143" s="43">
        <v>317</v>
      </c>
      <c r="J143" s="43">
        <v>332</v>
      </c>
      <c r="K143" s="43">
        <v>333</v>
      </c>
      <c r="L143" s="43">
        <v>354</v>
      </c>
      <c r="M143" s="71" t="s">
        <v>29</v>
      </c>
      <c r="N143" s="52"/>
      <c r="O143" s="8">
        <v>5</v>
      </c>
      <c r="P143" s="303"/>
      <c r="Q143" s="304"/>
      <c r="R143" s="304"/>
      <c r="S143" s="304"/>
      <c r="T143" s="305"/>
      <c r="U143" s="8">
        <v>1553</v>
      </c>
      <c r="V143" s="8">
        <v>1635</v>
      </c>
      <c r="W143" s="41">
        <v>1665</v>
      </c>
      <c r="X143" s="41">
        <v>1765</v>
      </c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ht="12.75" customHeight="1" x14ac:dyDescent="0.2">
      <c r="A144" s="332" t="s">
        <v>36</v>
      </c>
      <c r="B144" s="333"/>
      <c r="C144" s="333"/>
      <c r="D144" s="333"/>
      <c r="E144" s="333"/>
      <c r="F144" s="333"/>
      <c r="G144" s="333"/>
      <c r="H144" s="333"/>
      <c r="I144" s="333"/>
      <c r="J144" s="333"/>
      <c r="K144" s="333"/>
      <c r="L144" s="339"/>
      <c r="M144" s="332" t="s">
        <v>35</v>
      </c>
      <c r="N144" s="333"/>
      <c r="O144" s="333"/>
      <c r="P144" s="333"/>
      <c r="Q144" s="333"/>
      <c r="R144" s="333"/>
      <c r="S144" s="333"/>
      <c r="T144" s="333"/>
      <c r="U144" s="333"/>
      <c r="V144" s="333"/>
      <c r="W144" s="333"/>
      <c r="X144" s="339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x14ac:dyDescent="0.2">
      <c r="A145" s="78"/>
      <c r="B145" s="79"/>
      <c r="C145" s="79"/>
      <c r="D145" s="79"/>
      <c r="E145" s="79"/>
      <c r="F145" s="79"/>
      <c r="G145" s="79"/>
      <c r="H145" s="79"/>
      <c r="I145" s="79"/>
      <c r="J145" s="55"/>
      <c r="K145" s="30">
        <v>2006</v>
      </c>
      <c r="L145" s="30">
        <v>2007</v>
      </c>
      <c r="M145" s="78"/>
      <c r="N145" s="79"/>
      <c r="O145" s="79"/>
      <c r="P145" s="79"/>
      <c r="Q145" s="79"/>
      <c r="R145" s="79"/>
      <c r="S145" s="79"/>
      <c r="T145" s="79"/>
      <c r="U145" s="79"/>
      <c r="V145" s="55"/>
      <c r="W145" s="30">
        <v>2006</v>
      </c>
      <c r="X145" s="30">
        <v>2007</v>
      </c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ht="12.75" customHeight="1" x14ac:dyDescent="0.2">
      <c r="A146" s="346" t="s">
        <v>37</v>
      </c>
      <c r="B146" s="347"/>
      <c r="C146" s="347"/>
      <c r="D146" s="347"/>
      <c r="E146" s="347"/>
      <c r="F146" s="347"/>
      <c r="G146" s="347"/>
      <c r="H146" s="347"/>
      <c r="I146" s="347"/>
      <c r="J146" s="347"/>
      <c r="K146" s="347"/>
      <c r="L146" s="348"/>
      <c r="M146" s="346" t="s">
        <v>42</v>
      </c>
      <c r="N146" s="347"/>
      <c r="O146" s="347"/>
      <c r="P146" s="347"/>
      <c r="Q146" s="347"/>
      <c r="R146" s="347"/>
      <c r="S146" s="347"/>
      <c r="T146" s="347"/>
      <c r="U146" s="347"/>
      <c r="V146" s="347"/>
      <c r="W146" s="347"/>
      <c r="X146" s="348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x14ac:dyDescent="0.2">
      <c r="A147" s="346" t="s">
        <v>38</v>
      </c>
      <c r="B147" s="347"/>
      <c r="C147" s="347"/>
      <c r="D147" s="347"/>
      <c r="E147" s="347"/>
      <c r="F147" s="347"/>
      <c r="G147" s="347"/>
      <c r="H147" s="347"/>
      <c r="I147" s="347"/>
      <c r="J147" s="347"/>
      <c r="K147" s="347"/>
      <c r="L147" s="348"/>
      <c r="M147" s="346" t="s">
        <v>43</v>
      </c>
      <c r="N147" s="347"/>
      <c r="O147" s="347"/>
      <c r="P147" s="347"/>
      <c r="Q147" s="347"/>
      <c r="R147" s="347"/>
      <c r="S147" s="347"/>
      <c r="T147" s="347"/>
      <c r="U147" s="347"/>
      <c r="V147" s="347"/>
      <c r="W147" s="347"/>
      <c r="X147" s="348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x14ac:dyDescent="0.2">
      <c r="A148" s="346" t="s">
        <v>39</v>
      </c>
      <c r="B148" s="347"/>
      <c r="C148" s="347"/>
      <c r="D148" s="347"/>
      <c r="E148" s="347"/>
      <c r="F148" s="347"/>
      <c r="G148" s="347"/>
      <c r="H148" s="347"/>
      <c r="I148" s="347"/>
      <c r="J148" s="347"/>
      <c r="K148" s="347"/>
      <c r="L148" s="348"/>
      <c r="M148" s="346" t="s">
        <v>44</v>
      </c>
      <c r="N148" s="347"/>
      <c r="O148" s="347"/>
      <c r="P148" s="347"/>
      <c r="Q148" s="347"/>
      <c r="R148" s="347"/>
      <c r="S148" s="347"/>
      <c r="T148" s="347"/>
      <c r="U148" s="347"/>
      <c r="V148" s="347"/>
      <c r="W148" s="347"/>
      <c r="X148" s="348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x14ac:dyDescent="0.2">
      <c r="A149" s="346" t="s">
        <v>40</v>
      </c>
      <c r="B149" s="347"/>
      <c r="C149" s="347"/>
      <c r="D149" s="347"/>
      <c r="E149" s="347"/>
      <c r="F149" s="347"/>
      <c r="G149" s="347"/>
      <c r="H149" s="347"/>
      <c r="I149" s="347"/>
      <c r="J149" s="348"/>
      <c r="K149" s="56">
        <v>99</v>
      </c>
      <c r="L149" s="56">
        <v>116</v>
      </c>
      <c r="M149" s="346" t="s">
        <v>45</v>
      </c>
      <c r="N149" s="347"/>
      <c r="O149" s="347"/>
      <c r="P149" s="347"/>
      <c r="Q149" s="347"/>
      <c r="R149" s="347"/>
      <c r="S149" s="347"/>
      <c r="T149" s="347"/>
      <c r="U149" s="347"/>
      <c r="V149" s="348"/>
      <c r="W149" s="57">
        <v>35160</v>
      </c>
      <c r="X149" s="57">
        <v>38022</v>
      </c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ht="13.9" customHeight="1" x14ac:dyDescent="0.2">
      <c r="A150" s="346" t="s">
        <v>41</v>
      </c>
      <c r="B150" s="347"/>
      <c r="C150" s="347"/>
      <c r="D150" s="347"/>
      <c r="E150" s="347"/>
      <c r="F150" s="347"/>
      <c r="G150" s="347"/>
      <c r="H150" s="347"/>
      <c r="I150" s="347"/>
      <c r="J150" s="348"/>
      <c r="K150" s="56">
        <v>15</v>
      </c>
      <c r="L150" s="56">
        <v>22</v>
      </c>
      <c r="M150" s="346" t="s">
        <v>46</v>
      </c>
      <c r="N150" s="347"/>
      <c r="O150" s="347"/>
      <c r="P150" s="347"/>
      <c r="Q150" s="347"/>
      <c r="R150" s="347"/>
      <c r="S150" s="347"/>
      <c r="T150" s="347"/>
      <c r="U150" s="347"/>
      <c r="V150" s="348"/>
      <c r="W150" s="57">
        <v>4312</v>
      </c>
      <c r="X150" s="57">
        <v>6377</v>
      </c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x14ac:dyDescent="0.2">
      <c r="A151" s="58"/>
      <c r="B151" s="59"/>
      <c r="C151" s="59"/>
      <c r="D151" s="59"/>
      <c r="E151" s="59"/>
      <c r="F151" s="59"/>
      <c r="G151" s="59"/>
      <c r="H151" s="59"/>
      <c r="I151" s="60"/>
      <c r="J151" s="60"/>
      <c r="K151" s="60"/>
      <c r="L151" s="60"/>
      <c r="M151" s="310"/>
      <c r="N151" s="310"/>
      <c r="O151" s="310"/>
      <c r="P151" s="310"/>
      <c r="Q151" s="310"/>
      <c r="R151" s="42"/>
      <c r="S151" s="42"/>
      <c r="T151" s="42"/>
      <c r="U151" s="42"/>
      <c r="V151" s="42"/>
      <c r="W151" s="42"/>
      <c r="X151" s="6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x14ac:dyDescent="0.2">
      <c r="A152" s="316" t="s">
        <v>59</v>
      </c>
      <c r="B152" s="317"/>
      <c r="C152" s="317"/>
      <c r="D152" s="317"/>
      <c r="E152" s="317"/>
      <c r="F152" s="317"/>
      <c r="G152" s="317"/>
      <c r="H152" s="317"/>
      <c r="I152" s="317"/>
      <c r="J152" s="317"/>
      <c r="K152" s="317"/>
      <c r="L152" s="317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1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s="61" customFormat="1" x14ac:dyDescent="0.2">
      <c r="A153" s="318" t="s">
        <v>33</v>
      </c>
      <c r="B153" s="319"/>
      <c r="C153" s="319"/>
      <c r="D153" s="319"/>
      <c r="E153" s="319"/>
      <c r="F153" s="319"/>
      <c r="G153" s="319"/>
      <c r="H153" s="319"/>
      <c r="I153" s="319"/>
      <c r="J153" s="319"/>
      <c r="K153" s="319"/>
      <c r="L153" s="319"/>
      <c r="M153" s="322"/>
      <c r="N153" s="322"/>
      <c r="O153" s="322"/>
      <c r="P153" s="322"/>
      <c r="Q153" s="322"/>
      <c r="R153" s="322"/>
      <c r="S153" s="322"/>
      <c r="T153" s="322"/>
      <c r="U153" s="322"/>
      <c r="V153" s="322"/>
      <c r="W153" s="322"/>
      <c r="X153" s="323"/>
    </row>
    <row r="154" spans="1:33" x14ac:dyDescent="0.2">
      <c r="A154" s="318" t="s">
        <v>57</v>
      </c>
      <c r="B154" s="319"/>
      <c r="C154" s="319"/>
      <c r="D154" s="319"/>
      <c r="E154" s="319"/>
      <c r="F154" s="319"/>
      <c r="G154" s="319"/>
      <c r="H154" s="319"/>
      <c r="I154" s="319"/>
      <c r="J154" s="319"/>
      <c r="K154" s="319"/>
      <c r="L154" s="319"/>
      <c r="M154" s="322"/>
      <c r="N154" s="322"/>
      <c r="O154" s="322"/>
      <c r="P154" s="322"/>
      <c r="Q154" s="322"/>
      <c r="R154" s="322"/>
      <c r="S154" s="322"/>
      <c r="T154" s="322"/>
      <c r="U154" s="322"/>
      <c r="V154" s="322"/>
      <c r="W154" s="322"/>
      <c r="X154" s="323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x14ac:dyDescent="0.2">
      <c r="A155" s="314" t="s">
        <v>58</v>
      </c>
      <c r="B155" s="315"/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24"/>
      <c r="N155" s="324"/>
      <c r="O155" s="324"/>
      <c r="P155" s="324"/>
      <c r="Q155" s="324"/>
      <c r="R155" s="324"/>
      <c r="S155" s="324"/>
      <c r="T155" s="324"/>
      <c r="U155" s="324"/>
      <c r="V155" s="324"/>
      <c r="W155" s="324"/>
      <c r="X155" s="325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ht="12" x14ac:dyDescent="0.2">
      <c r="R156" s="31"/>
      <c r="S156" s="31"/>
      <c r="T156" s="42"/>
      <c r="U156" s="42"/>
      <c r="V156" s="42"/>
      <c r="W156" s="42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ht="12" x14ac:dyDescent="0.2">
      <c r="R157" s="31"/>
      <c r="S157" s="31"/>
      <c r="T157" s="42"/>
      <c r="U157" s="42"/>
      <c r="V157" s="42"/>
      <c r="W157" s="42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ht="12" x14ac:dyDescent="0.2">
      <c r="R158" s="31"/>
      <c r="S158" s="31"/>
      <c r="T158" s="42"/>
      <c r="U158" s="42"/>
      <c r="V158" s="42"/>
      <c r="W158" s="42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ht="12" x14ac:dyDescent="0.2">
      <c r="R159" s="31"/>
      <c r="S159" s="31"/>
      <c r="T159" s="42"/>
      <c r="U159" s="42"/>
      <c r="V159" s="42"/>
      <c r="W159" s="42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ht="12" x14ac:dyDescent="0.2">
      <c r="R160" s="31"/>
      <c r="S160" s="31"/>
      <c r="T160" s="42"/>
      <c r="U160" s="42"/>
      <c r="V160" s="42"/>
      <c r="W160" s="42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8:33" ht="12" x14ac:dyDescent="0.2">
      <c r="R161" s="31"/>
      <c r="S161" s="31"/>
      <c r="T161" s="42"/>
      <c r="U161" s="42"/>
      <c r="V161" s="42"/>
      <c r="W161" s="42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8:33" ht="12" x14ac:dyDescent="0.2">
      <c r="R162" s="31"/>
      <c r="S162" s="31"/>
      <c r="T162" s="42"/>
      <c r="U162" s="42"/>
      <c r="V162" s="42"/>
      <c r="W162" s="42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8:33" ht="12" x14ac:dyDescent="0.2">
      <c r="R163" s="31"/>
      <c r="S163" s="31"/>
      <c r="T163" s="42"/>
      <c r="U163" s="42"/>
      <c r="V163" s="42"/>
      <c r="W163" s="42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8:33" ht="12" x14ac:dyDescent="0.2">
      <c r="R164" s="31"/>
      <c r="S164" s="31"/>
      <c r="T164" s="42"/>
      <c r="U164" s="42"/>
      <c r="V164" s="42"/>
      <c r="W164" s="42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8:33" ht="12" x14ac:dyDescent="0.2">
      <c r="R165" s="31"/>
      <c r="S165" s="31"/>
      <c r="T165" s="42"/>
      <c r="U165" s="42"/>
      <c r="V165" s="42"/>
      <c r="W165" s="42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8:33" ht="12" x14ac:dyDescent="0.2">
      <c r="R166" s="31"/>
      <c r="S166" s="31"/>
      <c r="T166" s="42"/>
      <c r="U166" s="42"/>
      <c r="V166" s="42"/>
      <c r="W166" s="42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8:33" ht="12" x14ac:dyDescent="0.2">
      <c r="R167" s="31"/>
      <c r="S167" s="31"/>
      <c r="T167" s="42"/>
      <c r="U167" s="42"/>
      <c r="V167" s="42"/>
      <c r="W167" s="42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8:33" ht="12" x14ac:dyDescent="0.2">
      <c r="R168" s="31"/>
      <c r="S168" s="31"/>
      <c r="T168" s="42"/>
      <c r="U168" s="42"/>
      <c r="V168" s="42"/>
      <c r="W168" s="42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8:33" ht="12" x14ac:dyDescent="0.2">
      <c r="R169" s="31"/>
      <c r="S169" s="31"/>
      <c r="T169" s="42"/>
      <c r="U169" s="42"/>
      <c r="V169" s="42"/>
      <c r="W169" s="42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8:33" ht="12" x14ac:dyDescent="0.2">
      <c r="R170" s="31"/>
      <c r="S170" s="31"/>
      <c r="T170" s="42"/>
      <c r="U170" s="42"/>
      <c r="V170" s="42"/>
      <c r="W170" s="42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8:33" ht="12" x14ac:dyDescent="0.2">
      <c r="R171" s="31"/>
      <c r="S171" s="31"/>
      <c r="T171" s="42"/>
      <c r="U171" s="42"/>
      <c r="V171" s="42"/>
      <c r="W171" s="42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8:33" ht="12" x14ac:dyDescent="0.2">
      <c r="R172" s="31"/>
      <c r="S172" s="31"/>
      <c r="T172" s="42"/>
      <c r="U172" s="42"/>
      <c r="V172" s="42"/>
      <c r="W172" s="42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8:33" ht="12" x14ac:dyDescent="0.2">
      <c r="R173" s="31"/>
      <c r="S173" s="31"/>
      <c r="T173" s="42"/>
      <c r="U173" s="42"/>
      <c r="V173" s="42"/>
      <c r="W173" s="42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8:33" ht="12" x14ac:dyDescent="0.2">
      <c r="R174" s="31"/>
      <c r="S174" s="31"/>
      <c r="T174" s="42"/>
      <c r="U174" s="42"/>
      <c r="V174" s="42"/>
      <c r="W174" s="42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8:33" ht="12" x14ac:dyDescent="0.2">
      <c r="R175" s="31"/>
      <c r="S175" s="31"/>
      <c r="T175" s="42"/>
      <c r="U175" s="42"/>
      <c r="V175" s="42"/>
      <c r="W175" s="42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8:33" ht="12" x14ac:dyDescent="0.2">
      <c r="R176" s="31"/>
      <c r="S176" s="31"/>
      <c r="T176" s="42"/>
      <c r="U176" s="42"/>
      <c r="V176" s="42"/>
      <c r="W176" s="42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8:33" ht="12" x14ac:dyDescent="0.2">
      <c r="R177" s="31"/>
      <c r="S177" s="31"/>
      <c r="T177" s="42"/>
      <c r="U177" s="42"/>
      <c r="V177" s="42"/>
      <c r="W177" s="42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8:33" ht="12" x14ac:dyDescent="0.2">
      <c r="R178" s="31"/>
      <c r="S178" s="31"/>
      <c r="T178" s="42"/>
      <c r="U178" s="42"/>
      <c r="V178" s="42"/>
      <c r="W178" s="42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8:33" ht="12" x14ac:dyDescent="0.2">
      <c r="R179" s="31"/>
      <c r="S179" s="31"/>
      <c r="T179" s="42"/>
      <c r="U179" s="42"/>
      <c r="V179" s="42"/>
      <c r="W179" s="42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8:33" ht="12" x14ac:dyDescent="0.2">
      <c r="R180" s="31"/>
      <c r="S180" s="31"/>
      <c r="T180" s="42"/>
      <c r="U180" s="42"/>
      <c r="V180" s="42"/>
      <c r="W180" s="42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8:33" ht="12" x14ac:dyDescent="0.2">
      <c r="R181" s="31"/>
      <c r="S181" s="31"/>
      <c r="T181" s="42"/>
      <c r="U181" s="42"/>
      <c r="V181" s="42"/>
      <c r="W181" s="42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8:33" ht="12" x14ac:dyDescent="0.2">
      <c r="R182" s="31"/>
      <c r="S182" s="31"/>
      <c r="T182" s="42"/>
      <c r="U182" s="42"/>
      <c r="V182" s="42"/>
      <c r="W182" s="42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8:33" ht="12" x14ac:dyDescent="0.2">
      <c r="R183" s="31"/>
      <c r="S183" s="31"/>
      <c r="T183" s="42"/>
      <c r="U183" s="42"/>
      <c r="V183" s="42"/>
      <c r="W183" s="42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8:33" ht="12" x14ac:dyDescent="0.2">
      <c r="R184" s="31"/>
      <c r="S184" s="31"/>
      <c r="T184" s="42"/>
      <c r="U184" s="42"/>
      <c r="V184" s="42"/>
      <c r="W184" s="42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8:33" ht="12" x14ac:dyDescent="0.2">
      <c r="R185" s="31"/>
      <c r="S185" s="31"/>
      <c r="T185" s="42"/>
      <c r="U185" s="42"/>
      <c r="V185" s="42"/>
      <c r="W185" s="42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8:33" ht="12" x14ac:dyDescent="0.2">
      <c r="R186" s="31"/>
      <c r="S186" s="31"/>
      <c r="T186" s="42"/>
      <c r="U186" s="42"/>
      <c r="V186" s="42"/>
      <c r="W186" s="42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8:33" ht="12" x14ac:dyDescent="0.2">
      <c r="R187" s="31"/>
      <c r="S187" s="31"/>
      <c r="T187" s="42"/>
      <c r="U187" s="42"/>
      <c r="V187" s="42"/>
      <c r="W187" s="42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8:33" ht="12" x14ac:dyDescent="0.2">
      <c r="R188" s="31"/>
      <c r="S188" s="31"/>
      <c r="T188" s="42"/>
      <c r="U188" s="42"/>
      <c r="V188" s="42"/>
      <c r="W188" s="42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8:33" ht="12" x14ac:dyDescent="0.2">
      <c r="R189" s="31"/>
      <c r="S189" s="31"/>
      <c r="T189" s="42"/>
      <c r="U189" s="42"/>
      <c r="V189" s="42"/>
      <c r="W189" s="42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8:33" ht="12" x14ac:dyDescent="0.2">
      <c r="R190" s="31"/>
      <c r="S190" s="31"/>
      <c r="T190" s="42"/>
      <c r="U190" s="42"/>
      <c r="V190" s="42"/>
      <c r="W190" s="42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8:33" ht="12" x14ac:dyDescent="0.2">
      <c r="R191" s="31"/>
      <c r="S191" s="31"/>
      <c r="T191" s="42"/>
      <c r="U191" s="42"/>
      <c r="V191" s="42"/>
      <c r="W191" s="42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8:33" ht="12" x14ac:dyDescent="0.2">
      <c r="R192" s="31"/>
      <c r="S192" s="31"/>
      <c r="T192" s="42"/>
      <c r="U192" s="42"/>
      <c r="V192" s="42"/>
      <c r="W192" s="42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8:33" ht="12" x14ac:dyDescent="0.2">
      <c r="R193" s="31"/>
      <c r="S193" s="31"/>
      <c r="T193" s="42"/>
      <c r="U193" s="42"/>
      <c r="V193" s="42"/>
      <c r="W193" s="42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8:33" ht="12" x14ac:dyDescent="0.2">
      <c r="R194" s="31"/>
      <c r="S194" s="31"/>
      <c r="T194" s="42"/>
      <c r="U194" s="42"/>
      <c r="V194" s="42"/>
      <c r="W194" s="42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8:33" ht="12" x14ac:dyDescent="0.2">
      <c r="R195" s="31"/>
      <c r="S195" s="31"/>
      <c r="T195" s="42"/>
      <c r="U195" s="42"/>
      <c r="V195" s="42"/>
      <c r="W195" s="42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8:33" ht="12" x14ac:dyDescent="0.2">
      <c r="R196" s="31"/>
      <c r="S196" s="31"/>
      <c r="T196" s="42"/>
      <c r="U196" s="42"/>
      <c r="V196" s="42"/>
      <c r="W196" s="42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8:33" ht="12" x14ac:dyDescent="0.2">
      <c r="R197" s="31"/>
      <c r="S197" s="31"/>
      <c r="T197" s="42"/>
      <c r="U197" s="42"/>
      <c r="V197" s="42"/>
      <c r="W197" s="42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8:33" ht="12" x14ac:dyDescent="0.2">
      <c r="R198" s="31"/>
      <c r="S198" s="31"/>
      <c r="T198" s="42"/>
      <c r="U198" s="42"/>
      <c r="V198" s="42"/>
      <c r="W198" s="42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8:33" ht="12" x14ac:dyDescent="0.2">
      <c r="R199" s="31"/>
      <c r="S199" s="31"/>
      <c r="T199" s="42"/>
      <c r="U199" s="42"/>
      <c r="V199" s="42"/>
      <c r="W199" s="42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8:33" ht="12" x14ac:dyDescent="0.2">
      <c r="R200" s="31"/>
      <c r="S200" s="31"/>
      <c r="T200" s="42"/>
      <c r="U200" s="42"/>
      <c r="V200" s="42"/>
      <c r="W200" s="42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8:33" ht="12" x14ac:dyDescent="0.2">
      <c r="R201" s="31"/>
      <c r="S201" s="31"/>
      <c r="T201" s="42"/>
      <c r="U201" s="42"/>
      <c r="V201" s="42"/>
      <c r="W201" s="42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8:33" ht="12" x14ac:dyDescent="0.2">
      <c r="R202" s="31"/>
      <c r="S202" s="31"/>
      <c r="T202" s="42"/>
      <c r="U202" s="42"/>
      <c r="V202" s="42"/>
      <c r="W202" s="42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8:33" ht="12" x14ac:dyDescent="0.2">
      <c r="R203" s="31"/>
      <c r="S203" s="31"/>
      <c r="T203" s="42"/>
      <c r="U203" s="42"/>
      <c r="V203" s="42"/>
      <c r="W203" s="42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8:33" ht="12" x14ac:dyDescent="0.2">
      <c r="R204" s="31"/>
      <c r="S204" s="31"/>
      <c r="T204" s="42"/>
      <c r="U204" s="42"/>
      <c r="V204" s="42"/>
      <c r="W204" s="42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8:33" ht="12" x14ac:dyDescent="0.2">
      <c r="R205" s="31"/>
      <c r="S205" s="31"/>
      <c r="T205" s="42"/>
      <c r="U205" s="42"/>
      <c r="V205" s="42"/>
      <c r="W205" s="42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8:33" ht="12" x14ac:dyDescent="0.2">
      <c r="R206" s="31"/>
      <c r="S206" s="31"/>
      <c r="T206" s="42"/>
      <c r="U206" s="42"/>
      <c r="V206" s="42"/>
      <c r="W206" s="42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8:33" ht="12" x14ac:dyDescent="0.2">
      <c r="R207" s="31"/>
      <c r="S207" s="31"/>
      <c r="T207" s="42"/>
      <c r="U207" s="42"/>
      <c r="V207" s="42"/>
      <c r="W207" s="42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8:33" ht="12" x14ac:dyDescent="0.2">
      <c r="R208" s="31"/>
      <c r="S208" s="31"/>
      <c r="T208" s="42"/>
      <c r="U208" s="42"/>
      <c r="V208" s="42"/>
      <c r="W208" s="42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8:33" ht="12" x14ac:dyDescent="0.2">
      <c r="R209" s="31"/>
      <c r="S209" s="31"/>
      <c r="T209" s="42"/>
      <c r="U209" s="42"/>
      <c r="V209" s="42"/>
      <c r="W209" s="42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8:33" ht="12" x14ac:dyDescent="0.2">
      <c r="R210" s="31"/>
      <c r="S210" s="31"/>
      <c r="T210" s="42"/>
      <c r="U210" s="42"/>
      <c r="V210" s="42"/>
      <c r="W210" s="42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8:33" ht="12" x14ac:dyDescent="0.2">
      <c r="R211" s="31"/>
      <c r="S211" s="31"/>
      <c r="T211" s="42"/>
      <c r="U211" s="42"/>
      <c r="V211" s="42"/>
      <c r="W211" s="42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8:33" ht="12" x14ac:dyDescent="0.2">
      <c r="R212" s="31"/>
      <c r="S212" s="31"/>
      <c r="T212" s="42"/>
      <c r="U212" s="42"/>
      <c r="V212" s="42"/>
      <c r="W212" s="42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8:33" ht="12" x14ac:dyDescent="0.2">
      <c r="R213" s="31"/>
      <c r="S213" s="31"/>
      <c r="T213" s="42"/>
      <c r="U213" s="42"/>
      <c r="V213" s="42"/>
      <c r="W213" s="42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8:33" ht="12" x14ac:dyDescent="0.2">
      <c r="R214" s="31"/>
      <c r="S214" s="31"/>
      <c r="T214" s="42"/>
      <c r="U214" s="42"/>
      <c r="V214" s="42"/>
      <c r="W214" s="42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8:33" ht="12" x14ac:dyDescent="0.2">
      <c r="R215" s="31"/>
      <c r="S215" s="31"/>
      <c r="T215" s="42"/>
      <c r="U215" s="42"/>
      <c r="V215" s="42"/>
      <c r="W215" s="42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8:33" ht="12" x14ac:dyDescent="0.2">
      <c r="R216" s="31"/>
      <c r="S216" s="31"/>
      <c r="T216" s="42"/>
      <c r="U216" s="42"/>
      <c r="V216" s="42"/>
      <c r="W216" s="42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8:33" ht="12" x14ac:dyDescent="0.2">
      <c r="R217" s="31"/>
      <c r="S217" s="31"/>
      <c r="T217" s="42"/>
      <c r="U217" s="42"/>
      <c r="V217" s="42"/>
      <c r="W217" s="42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8:33" ht="12" x14ac:dyDescent="0.2">
      <c r="R218" s="31"/>
      <c r="S218" s="31"/>
      <c r="T218" s="42"/>
      <c r="U218" s="42"/>
      <c r="V218" s="42"/>
      <c r="W218" s="42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8:33" ht="12" x14ac:dyDescent="0.2">
      <c r="R219" s="31"/>
      <c r="S219" s="31"/>
      <c r="T219" s="42"/>
      <c r="U219" s="42"/>
      <c r="V219" s="42"/>
      <c r="W219" s="42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18:33" ht="12" x14ac:dyDescent="0.2">
      <c r="R220" s="31"/>
      <c r="S220" s="31"/>
      <c r="T220" s="42"/>
      <c r="U220" s="42"/>
      <c r="V220" s="42"/>
      <c r="W220" s="42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8:33" ht="12" x14ac:dyDescent="0.2">
      <c r="R221" s="31"/>
      <c r="S221" s="31"/>
      <c r="T221" s="42"/>
      <c r="U221" s="42"/>
      <c r="V221" s="42"/>
      <c r="W221" s="42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8:33" ht="12" x14ac:dyDescent="0.2">
      <c r="R222" s="31"/>
      <c r="S222" s="31"/>
      <c r="T222" s="42"/>
      <c r="U222" s="42"/>
      <c r="V222" s="42"/>
      <c r="W222" s="42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18:33" ht="12" x14ac:dyDescent="0.2">
      <c r="R223" s="31"/>
      <c r="S223" s="31"/>
      <c r="T223" s="42"/>
      <c r="U223" s="42"/>
      <c r="V223" s="42"/>
      <c r="W223" s="42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8:33" ht="12" x14ac:dyDescent="0.2">
      <c r="R224" s="31"/>
      <c r="S224" s="31"/>
      <c r="T224" s="42"/>
      <c r="U224" s="42"/>
      <c r="V224" s="42"/>
      <c r="W224" s="42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18:33" ht="12" x14ac:dyDescent="0.2">
      <c r="R225" s="31"/>
      <c r="S225" s="31"/>
      <c r="T225" s="42"/>
      <c r="U225" s="42"/>
      <c r="V225" s="42"/>
      <c r="W225" s="42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18:33" ht="12" x14ac:dyDescent="0.2">
      <c r="R226" s="31"/>
      <c r="S226" s="31"/>
      <c r="T226" s="42"/>
      <c r="U226" s="42"/>
      <c r="V226" s="42"/>
      <c r="W226" s="42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8:33" ht="12" x14ac:dyDescent="0.2">
      <c r="R227" s="31"/>
      <c r="S227" s="31"/>
      <c r="T227" s="42"/>
      <c r="U227" s="42"/>
      <c r="V227" s="42"/>
      <c r="W227" s="42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18:33" ht="12" x14ac:dyDescent="0.2">
      <c r="R228" s="31"/>
      <c r="S228" s="31"/>
      <c r="T228" s="42"/>
      <c r="U228" s="42"/>
      <c r="V228" s="42"/>
      <c r="W228" s="42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18:33" ht="12" x14ac:dyDescent="0.2">
      <c r="R229" s="31"/>
      <c r="S229" s="31"/>
      <c r="T229" s="42"/>
      <c r="U229" s="42"/>
      <c r="V229" s="42"/>
      <c r="W229" s="42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8:33" ht="12" x14ac:dyDescent="0.2">
      <c r="R230" s="31"/>
      <c r="S230" s="31"/>
      <c r="T230" s="42"/>
      <c r="U230" s="42"/>
      <c r="V230" s="42"/>
      <c r="W230" s="42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18:33" ht="12" x14ac:dyDescent="0.2">
      <c r="R231" s="31"/>
      <c r="S231" s="31"/>
      <c r="T231" s="42"/>
      <c r="U231" s="42"/>
      <c r="V231" s="42"/>
      <c r="W231" s="42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18:33" ht="12" x14ac:dyDescent="0.2">
      <c r="R232" s="31"/>
      <c r="S232" s="31"/>
      <c r="T232" s="42"/>
      <c r="U232" s="42"/>
      <c r="V232" s="42"/>
      <c r="W232" s="42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8:33" ht="12" x14ac:dyDescent="0.2">
      <c r="R233" s="31"/>
      <c r="S233" s="31"/>
      <c r="T233" s="42"/>
      <c r="U233" s="42"/>
      <c r="V233" s="42"/>
      <c r="W233" s="42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8:33" ht="12" x14ac:dyDescent="0.2">
      <c r="R234" s="31"/>
      <c r="S234" s="31"/>
      <c r="T234" s="42"/>
      <c r="U234" s="42"/>
      <c r="V234" s="42"/>
      <c r="W234" s="42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8:33" ht="12" x14ac:dyDescent="0.2">
      <c r="R235" s="31"/>
      <c r="S235" s="31"/>
      <c r="T235" s="42"/>
      <c r="U235" s="42"/>
      <c r="V235" s="42"/>
      <c r="W235" s="42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8:33" ht="12" x14ac:dyDescent="0.2">
      <c r="R236" s="31"/>
      <c r="S236" s="31"/>
      <c r="T236" s="42"/>
      <c r="U236" s="42"/>
      <c r="V236" s="42"/>
      <c r="W236" s="42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8:33" ht="12" x14ac:dyDescent="0.2">
      <c r="R237" s="31"/>
      <c r="S237" s="31"/>
      <c r="T237" s="42"/>
      <c r="U237" s="42"/>
      <c r="V237" s="42"/>
      <c r="W237" s="42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8:33" ht="12" x14ac:dyDescent="0.2">
      <c r="R238" s="31"/>
      <c r="S238" s="31"/>
      <c r="T238" s="42"/>
      <c r="U238" s="42"/>
      <c r="V238" s="42"/>
      <c r="W238" s="42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8:33" ht="12" x14ac:dyDescent="0.2">
      <c r="R239" s="31"/>
      <c r="S239" s="31"/>
      <c r="T239" s="42"/>
      <c r="U239" s="42"/>
      <c r="V239" s="42"/>
      <c r="W239" s="42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8:33" ht="12" x14ac:dyDescent="0.2">
      <c r="R240" s="31"/>
      <c r="S240" s="31"/>
      <c r="T240" s="42"/>
      <c r="U240" s="42"/>
      <c r="V240" s="42"/>
      <c r="W240" s="42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8:33" ht="12" x14ac:dyDescent="0.2">
      <c r="R241" s="31"/>
      <c r="S241" s="31"/>
      <c r="T241" s="42"/>
      <c r="U241" s="42"/>
      <c r="V241" s="42"/>
      <c r="W241" s="42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8:33" ht="12" x14ac:dyDescent="0.2">
      <c r="R242" s="31"/>
      <c r="S242" s="31"/>
      <c r="T242" s="42"/>
      <c r="U242" s="42"/>
      <c r="V242" s="42"/>
      <c r="W242" s="42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8:33" ht="12" x14ac:dyDescent="0.2">
      <c r="R243" s="31"/>
      <c r="S243" s="31"/>
      <c r="T243" s="42"/>
      <c r="U243" s="42"/>
      <c r="V243" s="42"/>
      <c r="W243" s="42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8:33" ht="12" x14ac:dyDescent="0.2">
      <c r="R244" s="31"/>
      <c r="S244" s="31"/>
      <c r="T244" s="42"/>
      <c r="U244" s="42"/>
      <c r="V244" s="42"/>
      <c r="W244" s="42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8:33" ht="12" x14ac:dyDescent="0.2">
      <c r="R245" s="31"/>
      <c r="S245" s="31"/>
      <c r="T245" s="42"/>
      <c r="U245" s="42"/>
      <c r="V245" s="42"/>
      <c r="W245" s="42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8:33" ht="12" x14ac:dyDescent="0.2">
      <c r="R246" s="31"/>
      <c r="S246" s="31"/>
      <c r="T246" s="42"/>
      <c r="U246" s="42"/>
      <c r="V246" s="42"/>
      <c r="W246" s="42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8:33" ht="12" x14ac:dyDescent="0.2">
      <c r="R247" s="31"/>
      <c r="S247" s="31"/>
      <c r="T247" s="42"/>
      <c r="U247" s="42"/>
      <c r="V247" s="42"/>
      <c r="W247" s="42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8:33" ht="12" x14ac:dyDescent="0.2">
      <c r="R248" s="31"/>
      <c r="S248" s="31"/>
      <c r="T248" s="42"/>
      <c r="U248" s="42"/>
      <c r="V248" s="42"/>
      <c r="W248" s="42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8:33" ht="12" x14ac:dyDescent="0.2">
      <c r="R249" s="31"/>
      <c r="S249" s="31"/>
      <c r="T249" s="42"/>
      <c r="U249" s="42"/>
      <c r="V249" s="42"/>
      <c r="W249" s="42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8:33" ht="12" x14ac:dyDescent="0.2">
      <c r="R250" s="31"/>
      <c r="S250" s="31"/>
      <c r="T250" s="42"/>
      <c r="U250" s="42"/>
      <c r="V250" s="42"/>
      <c r="W250" s="42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8:33" ht="12" x14ac:dyDescent="0.2">
      <c r="R251" s="31"/>
      <c r="S251" s="31"/>
      <c r="T251" s="42"/>
      <c r="U251" s="42"/>
      <c r="V251" s="42"/>
      <c r="W251" s="42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18:33" ht="12" x14ac:dyDescent="0.2">
      <c r="R252" s="31"/>
      <c r="S252" s="31"/>
      <c r="T252" s="42"/>
      <c r="U252" s="42"/>
      <c r="V252" s="42"/>
      <c r="W252" s="42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8:33" ht="12" x14ac:dyDescent="0.2">
      <c r="R253" s="31"/>
      <c r="S253" s="31"/>
      <c r="T253" s="42"/>
      <c r="U253" s="42"/>
      <c r="V253" s="42"/>
      <c r="W253" s="42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8:33" ht="12" x14ac:dyDescent="0.2">
      <c r="R254" s="31"/>
      <c r="S254" s="31"/>
      <c r="T254" s="42"/>
      <c r="U254" s="42"/>
      <c r="V254" s="42"/>
      <c r="W254" s="42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8:33" ht="12" x14ac:dyDescent="0.2">
      <c r="R255" s="31"/>
      <c r="S255" s="31"/>
      <c r="T255" s="42"/>
      <c r="U255" s="42"/>
      <c r="V255" s="42"/>
      <c r="W255" s="42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8:33" ht="12" x14ac:dyDescent="0.2">
      <c r="R256" s="31"/>
      <c r="S256" s="31"/>
      <c r="T256" s="42"/>
      <c r="U256" s="42"/>
      <c r="V256" s="42"/>
      <c r="W256" s="42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8:33" ht="12" x14ac:dyDescent="0.2">
      <c r="R257" s="31"/>
      <c r="S257" s="31"/>
      <c r="T257" s="42"/>
      <c r="U257" s="42"/>
      <c r="V257" s="42"/>
      <c r="W257" s="42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8:33" ht="12" x14ac:dyDescent="0.2">
      <c r="R258" s="31"/>
      <c r="S258" s="31"/>
      <c r="T258" s="42"/>
      <c r="U258" s="42"/>
      <c r="V258" s="42"/>
      <c r="W258" s="42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8:33" ht="12" x14ac:dyDescent="0.2">
      <c r="R259" s="31"/>
      <c r="S259" s="31"/>
      <c r="T259" s="42"/>
      <c r="U259" s="42"/>
      <c r="V259" s="42"/>
      <c r="W259" s="42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8:33" ht="12" x14ac:dyDescent="0.2">
      <c r="R260" s="31"/>
      <c r="S260" s="31"/>
      <c r="T260" s="42"/>
      <c r="U260" s="42"/>
      <c r="V260" s="42"/>
      <c r="W260" s="42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8:33" ht="12" x14ac:dyDescent="0.2">
      <c r="R261" s="31"/>
      <c r="S261" s="31"/>
      <c r="T261" s="42"/>
      <c r="U261" s="42"/>
      <c r="V261" s="42"/>
      <c r="W261" s="42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8:33" ht="12" x14ac:dyDescent="0.2">
      <c r="R262" s="31"/>
      <c r="S262" s="31"/>
      <c r="T262" s="42"/>
      <c r="U262" s="42"/>
      <c r="V262" s="42"/>
      <c r="W262" s="42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8:33" ht="12" x14ac:dyDescent="0.2">
      <c r="R263" s="31"/>
      <c r="S263" s="31"/>
      <c r="T263" s="42"/>
      <c r="U263" s="42"/>
      <c r="V263" s="42"/>
      <c r="W263" s="42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8:33" ht="12" x14ac:dyDescent="0.2">
      <c r="R264" s="31"/>
      <c r="S264" s="31"/>
      <c r="T264" s="42"/>
      <c r="U264" s="42"/>
      <c r="V264" s="42"/>
      <c r="W264" s="42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8:33" ht="12" x14ac:dyDescent="0.2">
      <c r="R265" s="31"/>
      <c r="S265" s="31"/>
      <c r="T265" s="42"/>
      <c r="U265" s="42"/>
      <c r="V265" s="42"/>
      <c r="W265" s="42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8:33" ht="12" x14ac:dyDescent="0.2">
      <c r="R266" s="31"/>
      <c r="S266" s="31"/>
      <c r="T266" s="42"/>
      <c r="U266" s="42"/>
      <c r="V266" s="42"/>
      <c r="W266" s="42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8:33" ht="12" x14ac:dyDescent="0.2">
      <c r="R267" s="31"/>
      <c r="S267" s="31"/>
      <c r="T267" s="42"/>
      <c r="U267" s="42"/>
      <c r="V267" s="42"/>
      <c r="W267" s="42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8:33" ht="12" x14ac:dyDescent="0.2">
      <c r="R268" s="31"/>
      <c r="S268" s="31"/>
      <c r="T268" s="42"/>
      <c r="U268" s="42"/>
      <c r="V268" s="42"/>
      <c r="W268" s="42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8:33" ht="12" x14ac:dyDescent="0.2">
      <c r="R269" s="31"/>
      <c r="S269" s="31"/>
      <c r="T269" s="42"/>
      <c r="U269" s="42"/>
      <c r="V269" s="42"/>
      <c r="W269" s="42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8:33" ht="12" x14ac:dyDescent="0.2">
      <c r="R270" s="31"/>
      <c r="S270" s="31"/>
      <c r="T270" s="42"/>
      <c r="U270" s="42"/>
      <c r="V270" s="42"/>
      <c r="W270" s="42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8:33" ht="12" x14ac:dyDescent="0.2">
      <c r="R271" s="31"/>
      <c r="S271" s="31"/>
      <c r="T271" s="42"/>
      <c r="U271" s="42"/>
      <c r="V271" s="42"/>
      <c r="W271" s="42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8:33" ht="12" x14ac:dyDescent="0.2">
      <c r="R272" s="31"/>
      <c r="S272" s="31"/>
      <c r="T272" s="42"/>
      <c r="U272" s="42"/>
      <c r="V272" s="42"/>
      <c r="W272" s="42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8:33" ht="12" x14ac:dyDescent="0.2">
      <c r="R273" s="31"/>
      <c r="S273" s="31"/>
      <c r="T273" s="42"/>
      <c r="U273" s="42"/>
      <c r="V273" s="42"/>
      <c r="W273" s="42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8:33" ht="12" x14ac:dyDescent="0.2">
      <c r="R274" s="31"/>
      <c r="S274" s="31"/>
      <c r="T274" s="42"/>
      <c r="U274" s="42"/>
      <c r="V274" s="42"/>
      <c r="W274" s="42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8:33" ht="12" x14ac:dyDescent="0.2">
      <c r="R275" s="31"/>
      <c r="S275" s="31"/>
      <c r="T275" s="42"/>
      <c r="U275" s="42"/>
      <c r="V275" s="42"/>
      <c r="W275" s="42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8:33" ht="12" x14ac:dyDescent="0.2">
      <c r="R276" s="31"/>
      <c r="S276" s="31"/>
      <c r="T276" s="42"/>
      <c r="U276" s="42"/>
      <c r="V276" s="42"/>
      <c r="W276" s="42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8:33" ht="12" x14ac:dyDescent="0.2">
      <c r="R277" s="31"/>
      <c r="S277" s="31"/>
      <c r="T277" s="42"/>
      <c r="U277" s="42"/>
      <c r="V277" s="42"/>
      <c r="W277" s="42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8:33" ht="12" x14ac:dyDescent="0.2">
      <c r="R278" s="31"/>
      <c r="S278" s="31"/>
      <c r="T278" s="42"/>
      <c r="U278" s="42"/>
      <c r="V278" s="42"/>
      <c r="W278" s="42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8:33" ht="12" x14ac:dyDescent="0.2">
      <c r="R279" s="31"/>
      <c r="S279" s="31"/>
      <c r="T279" s="42"/>
      <c r="U279" s="42"/>
      <c r="V279" s="42"/>
      <c r="W279" s="42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8:33" ht="12" x14ac:dyDescent="0.2">
      <c r="R280" s="31"/>
      <c r="S280" s="31"/>
      <c r="T280" s="42"/>
      <c r="U280" s="42"/>
      <c r="V280" s="42"/>
      <c r="W280" s="42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8:33" ht="12" x14ac:dyDescent="0.2">
      <c r="R281" s="31"/>
      <c r="S281" s="31"/>
      <c r="T281" s="42"/>
      <c r="U281" s="42"/>
      <c r="V281" s="42"/>
      <c r="W281" s="42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8:33" ht="12" x14ac:dyDescent="0.2">
      <c r="R282" s="31"/>
      <c r="S282" s="31"/>
      <c r="T282" s="42"/>
      <c r="U282" s="42"/>
      <c r="V282" s="42"/>
      <c r="W282" s="42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8:33" ht="12" x14ac:dyDescent="0.2">
      <c r="R283" s="31"/>
      <c r="S283" s="31"/>
      <c r="T283" s="42"/>
      <c r="U283" s="42"/>
      <c r="V283" s="42"/>
      <c r="W283" s="42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8:33" ht="12" x14ac:dyDescent="0.2">
      <c r="R284" s="31"/>
      <c r="S284" s="31"/>
      <c r="T284" s="42"/>
      <c r="U284" s="42"/>
      <c r="V284" s="42"/>
      <c r="W284" s="42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8:33" ht="12" x14ac:dyDescent="0.2">
      <c r="R285" s="31"/>
      <c r="S285" s="31"/>
      <c r="T285" s="42"/>
      <c r="U285" s="42"/>
      <c r="V285" s="42"/>
      <c r="W285" s="42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8:33" ht="12" x14ac:dyDescent="0.2">
      <c r="R286" s="31"/>
      <c r="S286" s="31"/>
      <c r="T286" s="42"/>
      <c r="U286" s="42"/>
      <c r="V286" s="42"/>
      <c r="W286" s="42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8:33" ht="12" x14ac:dyDescent="0.2">
      <c r="R287" s="31"/>
      <c r="S287" s="31"/>
      <c r="T287" s="42"/>
      <c r="U287" s="42"/>
      <c r="V287" s="42"/>
      <c r="W287" s="42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8:33" ht="12" x14ac:dyDescent="0.2">
      <c r="R288" s="31"/>
      <c r="S288" s="31"/>
      <c r="T288" s="42"/>
      <c r="U288" s="42"/>
      <c r="V288" s="42"/>
      <c r="W288" s="42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8:33" ht="12" x14ac:dyDescent="0.2">
      <c r="R289" s="31"/>
      <c r="S289" s="31"/>
      <c r="T289" s="42"/>
      <c r="U289" s="42"/>
      <c r="V289" s="42"/>
      <c r="W289" s="42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8:33" ht="12" x14ac:dyDescent="0.2">
      <c r="R290" s="31"/>
      <c r="S290" s="31"/>
      <c r="T290" s="42"/>
      <c r="U290" s="42"/>
      <c r="V290" s="42"/>
      <c r="W290" s="42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8:33" ht="12" x14ac:dyDescent="0.2">
      <c r="R291" s="31"/>
      <c r="S291" s="31"/>
      <c r="T291" s="42"/>
      <c r="U291" s="42"/>
      <c r="V291" s="42"/>
      <c r="W291" s="42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8:33" ht="12" x14ac:dyDescent="0.2">
      <c r="R292" s="31"/>
      <c r="S292" s="31"/>
      <c r="T292" s="42"/>
      <c r="U292" s="42"/>
      <c r="V292" s="42"/>
      <c r="W292" s="42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8:33" ht="12" x14ac:dyDescent="0.2">
      <c r="R293" s="31"/>
      <c r="S293" s="31"/>
      <c r="T293" s="42"/>
      <c r="U293" s="42"/>
      <c r="V293" s="42"/>
      <c r="W293" s="42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8:33" ht="12" x14ac:dyDescent="0.2">
      <c r="R294" s="31"/>
      <c r="S294" s="31"/>
      <c r="T294" s="42"/>
      <c r="U294" s="42"/>
      <c r="V294" s="42"/>
      <c r="W294" s="42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8:33" ht="12" x14ac:dyDescent="0.2">
      <c r="R295" s="31"/>
      <c r="S295" s="31"/>
      <c r="T295" s="42"/>
      <c r="U295" s="42"/>
      <c r="V295" s="42"/>
      <c r="W295" s="42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8:33" ht="12" x14ac:dyDescent="0.2">
      <c r="R296" s="31"/>
      <c r="S296" s="31"/>
      <c r="T296" s="42"/>
      <c r="U296" s="42"/>
      <c r="V296" s="42"/>
      <c r="W296" s="42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8:33" ht="12" x14ac:dyDescent="0.2">
      <c r="R297" s="31"/>
      <c r="S297" s="31"/>
      <c r="T297" s="42"/>
      <c r="U297" s="42"/>
      <c r="V297" s="42"/>
      <c r="W297" s="42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8:33" ht="12" x14ac:dyDescent="0.2">
      <c r="R298" s="31"/>
      <c r="S298" s="31"/>
      <c r="T298" s="42"/>
      <c r="U298" s="42"/>
      <c r="V298" s="42"/>
      <c r="W298" s="42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8:33" ht="12" x14ac:dyDescent="0.2">
      <c r="R299" s="31"/>
      <c r="S299" s="31"/>
      <c r="T299" s="42"/>
      <c r="U299" s="42"/>
      <c r="V299" s="42"/>
      <c r="W299" s="42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8:33" ht="12" x14ac:dyDescent="0.2">
      <c r="R300" s="31"/>
      <c r="S300" s="31"/>
      <c r="T300" s="42"/>
      <c r="U300" s="42"/>
      <c r="V300" s="42"/>
      <c r="W300" s="42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8:33" ht="12" x14ac:dyDescent="0.2">
      <c r="R301" s="31"/>
      <c r="S301" s="31"/>
      <c r="T301" s="42"/>
      <c r="U301" s="42"/>
      <c r="V301" s="42"/>
      <c r="W301" s="42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8:33" ht="12" x14ac:dyDescent="0.2">
      <c r="R302" s="31"/>
      <c r="S302" s="31"/>
      <c r="T302" s="42"/>
      <c r="U302" s="42"/>
      <c r="V302" s="42"/>
      <c r="W302" s="42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8:33" ht="12" x14ac:dyDescent="0.2">
      <c r="R303" s="31"/>
      <c r="S303" s="31"/>
      <c r="T303" s="42"/>
      <c r="U303" s="42"/>
      <c r="V303" s="42"/>
      <c r="W303" s="42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8:33" ht="12" x14ac:dyDescent="0.2">
      <c r="R304" s="31"/>
      <c r="S304" s="31"/>
      <c r="T304" s="42"/>
      <c r="U304" s="42"/>
      <c r="V304" s="42"/>
      <c r="W304" s="42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8:33" ht="12" x14ac:dyDescent="0.2">
      <c r="R305" s="31"/>
      <c r="S305" s="31"/>
      <c r="T305" s="42"/>
      <c r="U305" s="42"/>
      <c r="V305" s="42"/>
      <c r="W305" s="42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8:33" ht="12" x14ac:dyDescent="0.2">
      <c r="R306" s="31"/>
      <c r="S306" s="31"/>
      <c r="T306" s="42"/>
      <c r="U306" s="42"/>
      <c r="V306" s="42"/>
      <c r="W306" s="42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8:33" ht="12" x14ac:dyDescent="0.2">
      <c r="R307" s="31"/>
      <c r="S307" s="31"/>
      <c r="T307" s="42"/>
      <c r="U307" s="42"/>
      <c r="V307" s="42"/>
      <c r="W307" s="42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8:33" ht="12" x14ac:dyDescent="0.2">
      <c r="R308" s="31"/>
      <c r="S308" s="31"/>
      <c r="T308" s="42"/>
      <c r="U308" s="42"/>
      <c r="V308" s="42"/>
      <c r="W308" s="42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8:33" ht="12" x14ac:dyDescent="0.2">
      <c r="R309" s="31"/>
      <c r="S309" s="31"/>
      <c r="T309" s="42"/>
      <c r="U309" s="42"/>
      <c r="V309" s="42"/>
      <c r="W309" s="42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8:33" ht="12" x14ac:dyDescent="0.2">
      <c r="R310" s="31"/>
      <c r="S310" s="31"/>
      <c r="T310" s="42"/>
      <c r="U310" s="42"/>
      <c r="V310" s="42"/>
      <c r="W310" s="42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8:33" ht="12" x14ac:dyDescent="0.2">
      <c r="R311" s="31"/>
      <c r="S311" s="31"/>
      <c r="T311" s="42"/>
      <c r="U311" s="42"/>
      <c r="V311" s="42"/>
      <c r="W311" s="42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8:33" ht="12" x14ac:dyDescent="0.2">
      <c r="R312" s="31"/>
      <c r="S312" s="31"/>
      <c r="T312" s="42"/>
      <c r="U312" s="42"/>
      <c r="V312" s="42"/>
      <c r="W312" s="42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8:33" ht="12" x14ac:dyDescent="0.2">
      <c r="R313" s="31"/>
      <c r="S313" s="31"/>
      <c r="T313" s="42"/>
      <c r="U313" s="42"/>
      <c r="V313" s="42"/>
      <c r="W313" s="42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8:33" ht="12" x14ac:dyDescent="0.2">
      <c r="R314" s="31"/>
      <c r="S314" s="31"/>
      <c r="T314" s="42"/>
      <c r="U314" s="42"/>
      <c r="V314" s="42"/>
      <c r="W314" s="42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8:33" ht="12" x14ac:dyDescent="0.2">
      <c r="R315" s="31"/>
      <c r="S315" s="31"/>
      <c r="T315" s="42"/>
      <c r="U315" s="42"/>
      <c r="V315" s="42"/>
      <c r="W315" s="42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8:33" ht="12" x14ac:dyDescent="0.2">
      <c r="R316" s="31"/>
      <c r="S316" s="31"/>
      <c r="T316" s="42"/>
      <c r="U316" s="42"/>
      <c r="V316" s="42"/>
      <c r="W316" s="42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8:33" ht="12" x14ac:dyDescent="0.2">
      <c r="R317" s="31"/>
      <c r="S317" s="31"/>
      <c r="T317" s="42"/>
      <c r="U317" s="42"/>
      <c r="V317" s="42"/>
      <c r="W317" s="42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8:33" ht="12" x14ac:dyDescent="0.2">
      <c r="R318" s="31"/>
      <c r="S318" s="31"/>
      <c r="T318" s="42"/>
      <c r="U318" s="42"/>
      <c r="V318" s="42"/>
      <c r="W318" s="42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8:33" ht="12" x14ac:dyDescent="0.2">
      <c r="R319" s="31"/>
      <c r="S319" s="31"/>
      <c r="T319" s="42"/>
      <c r="U319" s="42"/>
      <c r="V319" s="42"/>
      <c r="W319" s="42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8:33" ht="12" x14ac:dyDescent="0.2">
      <c r="R320" s="31"/>
      <c r="S320" s="31"/>
      <c r="T320" s="42"/>
      <c r="U320" s="42"/>
      <c r="V320" s="42"/>
      <c r="W320" s="42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8:33" ht="12" x14ac:dyDescent="0.2">
      <c r="R321" s="31"/>
      <c r="S321" s="31"/>
      <c r="T321" s="42"/>
      <c r="U321" s="42"/>
      <c r="V321" s="42"/>
      <c r="W321" s="42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8:33" ht="12" x14ac:dyDescent="0.2">
      <c r="R322" s="31"/>
      <c r="S322" s="31"/>
      <c r="T322" s="42"/>
      <c r="U322" s="42"/>
      <c r="V322" s="42"/>
      <c r="W322" s="42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8:33" ht="12" x14ac:dyDescent="0.2">
      <c r="R323" s="31"/>
      <c r="S323" s="31"/>
      <c r="T323" s="42"/>
      <c r="U323" s="42"/>
      <c r="V323" s="42"/>
      <c r="W323" s="42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8:33" ht="12" x14ac:dyDescent="0.2">
      <c r="R324" s="31"/>
      <c r="S324" s="31"/>
      <c r="T324" s="42"/>
      <c r="U324" s="42"/>
      <c r="V324" s="42"/>
      <c r="W324" s="42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8:33" ht="12" x14ac:dyDescent="0.2">
      <c r="R325" s="31"/>
      <c r="S325" s="31"/>
      <c r="T325" s="42"/>
      <c r="U325" s="42"/>
      <c r="V325" s="42"/>
      <c r="W325" s="42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8:33" ht="12" x14ac:dyDescent="0.2">
      <c r="R326" s="31"/>
      <c r="S326" s="31"/>
      <c r="T326" s="42"/>
      <c r="U326" s="42"/>
      <c r="V326" s="42"/>
      <c r="W326" s="42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8:33" ht="12" x14ac:dyDescent="0.2">
      <c r="R327" s="31"/>
      <c r="S327" s="31"/>
      <c r="T327" s="42"/>
      <c r="U327" s="42"/>
      <c r="V327" s="42"/>
      <c r="W327" s="42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8:33" ht="12" x14ac:dyDescent="0.2">
      <c r="R328" s="31"/>
      <c r="S328" s="31"/>
      <c r="T328" s="42"/>
      <c r="U328" s="42"/>
      <c r="V328" s="42"/>
      <c r="W328" s="42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8:33" ht="12" x14ac:dyDescent="0.2">
      <c r="R329" s="31"/>
      <c r="S329" s="31"/>
      <c r="T329" s="42"/>
      <c r="U329" s="42"/>
      <c r="V329" s="42"/>
      <c r="W329" s="42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8:33" ht="12" x14ac:dyDescent="0.2">
      <c r="R330" s="31"/>
      <c r="S330" s="31"/>
      <c r="T330" s="42"/>
      <c r="U330" s="42"/>
      <c r="V330" s="42"/>
      <c r="W330" s="42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8:33" ht="12" x14ac:dyDescent="0.2">
      <c r="R331" s="31"/>
      <c r="S331" s="31"/>
      <c r="T331" s="42"/>
      <c r="U331" s="42"/>
      <c r="V331" s="42"/>
      <c r="W331" s="42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8:33" ht="12" x14ac:dyDescent="0.2">
      <c r="R332" s="31"/>
      <c r="S332" s="31"/>
      <c r="T332" s="42"/>
      <c r="U332" s="42"/>
      <c r="V332" s="42"/>
      <c r="W332" s="42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8:33" ht="12" x14ac:dyDescent="0.2">
      <c r="R333" s="31"/>
      <c r="S333" s="31"/>
      <c r="T333" s="42"/>
      <c r="U333" s="42"/>
      <c r="V333" s="42"/>
      <c r="W333" s="42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8:33" ht="12" x14ac:dyDescent="0.2">
      <c r="R334" s="31"/>
      <c r="S334" s="31"/>
      <c r="T334" s="42"/>
      <c r="U334" s="42"/>
      <c r="V334" s="42"/>
      <c r="W334" s="42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8:33" ht="12" x14ac:dyDescent="0.2">
      <c r="R335" s="31"/>
      <c r="S335" s="31"/>
      <c r="T335" s="42"/>
      <c r="U335" s="42"/>
      <c r="V335" s="42"/>
      <c r="W335" s="42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8:33" ht="12" x14ac:dyDescent="0.2">
      <c r="R336" s="31"/>
      <c r="S336" s="31"/>
      <c r="T336" s="42"/>
      <c r="U336" s="42"/>
      <c r="V336" s="42"/>
      <c r="W336" s="42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8:33" ht="12" x14ac:dyDescent="0.2">
      <c r="R337" s="31"/>
      <c r="S337" s="31"/>
      <c r="T337" s="42"/>
      <c r="U337" s="42"/>
      <c r="V337" s="42"/>
      <c r="W337" s="42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8:33" ht="12" x14ac:dyDescent="0.2">
      <c r="R338" s="31"/>
      <c r="S338" s="31"/>
      <c r="T338" s="42"/>
      <c r="U338" s="42"/>
      <c r="V338" s="42"/>
      <c r="W338" s="42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8:33" ht="12" x14ac:dyDescent="0.2">
      <c r="R339" s="31"/>
      <c r="S339" s="31"/>
      <c r="T339" s="42"/>
      <c r="U339" s="42"/>
      <c r="V339" s="42"/>
      <c r="W339" s="42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8:33" ht="12" x14ac:dyDescent="0.2">
      <c r="R340" s="31"/>
      <c r="S340" s="31"/>
      <c r="T340" s="42"/>
      <c r="U340" s="42"/>
      <c r="V340" s="42"/>
      <c r="W340" s="42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8:33" ht="12" x14ac:dyDescent="0.2">
      <c r="R341" s="31"/>
      <c r="S341" s="31"/>
      <c r="T341" s="42"/>
      <c r="U341" s="42"/>
      <c r="V341" s="42"/>
      <c r="W341" s="42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8:33" ht="12" x14ac:dyDescent="0.2">
      <c r="R342" s="31"/>
      <c r="S342" s="31"/>
      <c r="T342" s="42"/>
      <c r="U342" s="42"/>
      <c r="V342" s="42"/>
      <c r="W342" s="42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8:33" ht="12" x14ac:dyDescent="0.2">
      <c r="R343" s="31"/>
      <c r="S343" s="31"/>
      <c r="T343" s="42"/>
      <c r="U343" s="42"/>
      <c r="V343" s="42"/>
      <c r="W343" s="42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8:33" ht="12" x14ac:dyDescent="0.2">
      <c r="R344" s="31"/>
      <c r="S344" s="31"/>
      <c r="T344" s="42"/>
      <c r="U344" s="42"/>
      <c r="V344" s="42"/>
      <c r="W344" s="42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8:33" ht="12" x14ac:dyDescent="0.2">
      <c r="R345" s="31"/>
      <c r="S345" s="31"/>
      <c r="T345" s="42"/>
      <c r="U345" s="42"/>
      <c r="V345" s="42"/>
      <c r="W345" s="42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8:33" ht="12" x14ac:dyDescent="0.2">
      <c r="R346" s="31"/>
      <c r="S346" s="31"/>
      <c r="T346" s="42"/>
      <c r="U346" s="42"/>
      <c r="V346" s="42"/>
      <c r="W346" s="42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8:33" ht="12" x14ac:dyDescent="0.2">
      <c r="R347" s="31"/>
      <c r="S347" s="31"/>
      <c r="T347" s="42"/>
      <c r="U347" s="42"/>
      <c r="V347" s="42"/>
      <c r="W347" s="42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8:33" ht="12" x14ac:dyDescent="0.2">
      <c r="R348" s="31"/>
      <c r="S348" s="31"/>
      <c r="T348" s="42"/>
      <c r="U348" s="42"/>
      <c r="V348" s="42"/>
      <c r="W348" s="42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8:33" ht="12" x14ac:dyDescent="0.2">
      <c r="R349" s="31"/>
      <c r="S349" s="31"/>
      <c r="T349" s="42"/>
      <c r="U349" s="42"/>
      <c r="V349" s="42"/>
      <c r="W349" s="42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8:33" ht="12" x14ac:dyDescent="0.2">
      <c r="R350" s="31"/>
      <c r="S350" s="31"/>
      <c r="T350" s="42"/>
      <c r="U350" s="42"/>
      <c r="V350" s="42"/>
      <c r="W350" s="42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8:33" ht="12" x14ac:dyDescent="0.2">
      <c r="R351" s="31"/>
      <c r="S351" s="31"/>
      <c r="T351" s="42"/>
      <c r="U351" s="42"/>
      <c r="V351" s="42"/>
      <c r="W351" s="42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8:33" ht="12" x14ac:dyDescent="0.2">
      <c r="R352" s="31"/>
      <c r="S352" s="31"/>
      <c r="T352" s="42"/>
      <c r="U352" s="42"/>
      <c r="V352" s="42"/>
      <c r="W352" s="42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8:33" ht="12" x14ac:dyDescent="0.2">
      <c r="R353" s="31"/>
      <c r="S353" s="31"/>
      <c r="T353" s="42"/>
      <c r="U353" s="42"/>
      <c r="V353" s="42"/>
      <c r="W353" s="42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8:33" ht="12" x14ac:dyDescent="0.2">
      <c r="R354" s="31"/>
      <c r="S354" s="31"/>
      <c r="T354" s="42"/>
      <c r="U354" s="42"/>
      <c r="V354" s="42"/>
      <c r="W354" s="42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8:33" ht="12" x14ac:dyDescent="0.2">
      <c r="R355" s="31"/>
      <c r="S355" s="31"/>
      <c r="T355" s="42"/>
      <c r="U355" s="42"/>
      <c r="V355" s="42"/>
      <c r="W355" s="42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8:33" ht="12" x14ac:dyDescent="0.2">
      <c r="R356" s="31"/>
      <c r="S356" s="31"/>
      <c r="T356" s="42"/>
      <c r="U356" s="42"/>
      <c r="V356" s="42"/>
      <c r="W356" s="42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8:33" ht="12" x14ac:dyDescent="0.2">
      <c r="R357" s="31"/>
      <c r="S357" s="31"/>
      <c r="T357" s="42"/>
      <c r="U357" s="42"/>
      <c r="V357" s="42"/>
      <c r="W357" s="42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8:33" ht="12" x14ac:dyDescent="0.2">
      <c r="R358" s="31"/>
      <c r="S358" s="31"/>
      <c r="T358" s="42"/>
      <c r="U358" s="42"/>
      <c r="V358" s="42"/>
      <c r="W358" s="42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8:33" ht="12" x14ac:dyDescent="0.2">
      <c r="R359" s="31"/>
      <c r="S359" s="31"/>
      <c r="T359" s="42"/>
      <c r="U359" s="42"/>
      <c r="V359" s="42"/>
      <c r="W359" s="42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8:33" ht="12" x14ac:dyDescent="0.2">
      <c r="R360" s="31"/>
      <c r="S360" s="31"/>
      <c r="T360" s="42"/>
      <c r="U360" s="42"/>
      <c r="V360" s="42"/>
      <c r="W360" s="42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8:33" ht="12" x14ac:dyDescent="0.2">
      <c r="R361" s="31"/>
      <c r="S361" s="31"/>
      <c r="T361" s="42"/>
      <c r="U361" s="42"/>
      <c r="V361" s="42"/>
      <c r="W361" s="42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8:33" ht="12" x14ac:dyDescent="0.2">
      <c r="R362" s="31"/>
      <c r="S362" s="31"/>
      <c r="T362" s="42"/>
      <c r="U362" s="42"/>
      <c r="V362" s="42"/>
      <c r="W362" s="42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8:33" ht="12" x14ac:dyDescent="0.2">
      <c r="R363" s="31"/>
      <c r="S363" s="31"/>
      <c r="T363" s="42"/>
      <c r="U363" s="42"/>
      <c r="V363" s="42"/>
      <c r="W363" s="42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8:33" ht="12" x14ac:dyDescent="0.2">
      <c r="R364" s="31"/>
      <c r="S364" s="31"/>
      <c r="T364" s="42"/>
      <c r="U364" s="42"/>
      <c r="V364" s="42"/>
      <c r="W364" s="42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8:33" ht="12" x14ac:dyDescent="0.2">
      <c r="R365" s="31"/>
      <c r="S365" s="31"/>
      <c r="T365" s="42"/>
      <c r="U365" s="42"/>
      <c r="V365" s="42"/>
      <c r="W365" s="42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8:33" ht="12" x14ac:dyDescent="0.2">
      <c r="R366" s="31"/>
      <c r="S366" s="31"/>
      <c r="T366" s="42"/>
      <c r="U366" s="42"/>
      <c r="V366" s="42"/>
      <c r="W366" s="42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8:33" ht="12" x14ac:dyDescent="0.2">
      <c r="R367" s="31"/>
      <c r="S367" s="31"/>
      <c r="T367" s="42"/>
      <c r="U367" s="42"/>
      <c r="V367" s="42"/>
      <c r="W367" s="42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8:33" ht="12" x14ac:dyDescent="0.2">
      <c r="R368" s="31"/>
      <c r="S368" s="31"/>
      <c r="T368" s="42"/>
      <c r="U368" s="42"/>
      <c r="V368" s="42"/>
      <c r="W368" s="42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8:33" ht="12" x14ac:dyDescent="0.2">
      <c r="R369" s="31"/>
      <c r="S369" s="31"/>
      <c r="T369" s="42"/>
      <c r="U369" s="42"/>
      <c r="V369" s="42"/>
      <c r="W369" s="42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8:33" ht="12" x14ac:dyDescent="0.2">
      <c r="R370" s="31"/>
      <c r="S370" s="31"/>
      <c r="T370" s="42"/>
      <c r="U370" s="42"/>
      <c r="V370" s="42"/>
      <c r="W370" s="42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8:33" ht="12" x14ac:dyDescent="0.2">
      <c r="R371" s="31"/>
      <c r="S371" s="31"/>
      <c r="T371" s="42"/>
      <c r="U371" s="42"/>
      <c r="V371" s="42"/>
      <c r="W371" s="42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8:33" ht="12" x14ac:dyDescent="0.2">
      <c r="R372" s="31"/>
      <c r="S372" s="31"/>
      <c r="T372" s="42"/>
      <c r="U372" s="42"/>
      <c r="V372" s="42"/>
      <c r="W372" s="42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8:33" ht="12" x14ac:dyDescent="0.2">
      <c r="R373" s="31"/>
      <c r="S373" s="31"/>
      <c r="T373" s="42"/>
      <c r="U373" s="42"/>
      <c r="V373" s="42"/>
      <c r="W373" s="42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8:33" ht="12" x14ac:dyDescent="0.2">
      <c r="R374" s="31"/>
      <c r="S374" s="31"/>
      <c r="T374" s="42"/>
      <c r="U374" s="42"/>
      <c r="V374" s="42"/>
      <c r="W374" s="42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8:33" ht="12" x14ac:dyDescent="0.2">
      <c r="R375" s="31"/>
      <c r="S375" s="31"/>
      <c r="T375" s="42"/>
      <c r="U375" s="42"/>
      <c r="V375" s="42"/>
      <c r="W375" s="42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8:33" ht="12" x14ac:dyDescent="0.2">
      <c r="R376" s="31"/>
      <c r="S376" s="31"/>
      <c r="T376" s="42"/>
      <c r="U376" s="42"/>
      <c r="V376" s="42"/>
      <c r="W376" s="42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8:33" ht="12" x14ac:dyDescent="0.2">
      <c r="R377" s="31"/>
      <c r="S377" s="31"/>
      <c r="T377" s="42"/>
      <c r="U377" s="42"/>
      <c r="V377" s="42"/>
      <c r="W377" s="42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8:33" ht="12" x14ac:dyDescent="0.2">
      <c r="R378" s="31"/>
      <c r="S378" s="31"/>
      <c r="T378" s="42"/>
      <c r="U378" s="42"/>
      <c r="V378" s="42"/>
      <c r="W378" s="42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8:33" ht="12" x14ac:dyDescent="0.2">
      <c r="R379" s="31"/>
      <c r="S379" s="31"/>
      <c r="T379" s="42"/>
      <c r="U379" s="42"/>
      <c r="V379" s="42"/>
      <c r="W379" s="42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8:33" ht="12" x14ac:dyDescent="0.2">
      <c r="R380" s="31"/>
      <c r="S380" s="31"/>
      <c r="T380" s="42"/>
      <c r="U380" s="42"/>
      <c r="V380" s="42"/>
      <c r="W380" s="42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8:33" ht="12" x14ac:dyDescent="0.2">
      <c r="R381" s="31"/>
      <c r="S381" s="31"/>
      <c r="T381" s="42"/>
      <c r="U381" s="42"/>
      <c r="V381" s="42"/>
      <c r="W381" s="42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8:33" ht="12" x14ac:dyDescent="0.2">
      <c r="R382" s="31"/>
      <c r="S382" s="31"/>
      <c r="T382" s="42"/>
      <c r="U382" s="42"/>
      <c r="V382" s="42"/>
      <c r="W382" s="42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8:33" ht="12" x14ac:dyDescent="0.2">
      <c r="R383" s="31"/>
      <c r="S383" s="31"/>
      <c r="T383" s="42"/>
      <c r="U383" s="42"/>
      <c r="V383" s="42"/>
      <c r="W383" s="42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8:33" ht="12" x14ac:dyDescent="0.2">
      <c r="R384" s="31"/>
      <c r="S384" s="31"/>
      <c r="T384" s="42"/>
      <c r="U384" s="42"/>
      <c r="V384" s="42"/>
      <c r="W384" s="42"/>
      <c r="Y384" s="4"/>
      <c r="Z384" s="4"/>
      <c r="AA384" s="4"/>
      <c r="AB384" s="4"/>
      <c r="AC384" s="4"/>
      <c r="AD384" s="4"/>
      <c r="AE384" s="4"/>
      <c r="AF384" s="4"/>
      <c r="AG384" s="4"/>
    </row>
    <row r="385" spans="18:33" ht="12" x14ac:dyDescent="0.2">
      <c r="R385" s="31"/>
      <c r="S385" s="31"/>
      <c r="T385" s="42"/>
      <c r="U385" s="42"/>
      <c r="V385" s="42"/>
      <c r="W385" s="42"/>
      <c r="Y385" s="4"/>
      <c r="Z385" s="4"/>
      <c r="AA385" s="4"/>
      <c r="AB385" s="4"/>
      <c r="AC385" s="4"/>
      <c r="AD385" s="4"/>
      <c r="AE385" s="4"/>
      <c r="AF385" s="4"/>
      <c r="AG385" s="4"/>
    </row>
    <row r="386" spans="18:33" ht="12" x14ac:dyDescent="0.2">
      <c r="R386" s="31"/>
      <c r="S386" s="31"/>
      <c r="T386" s="42"/>
      <c r="U386" s="42"/>
      <c r="V386" s="42"/>
      <c r="W386" s="42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8:33" ht="12" x14ac:dyDescent="0.2">
      <c r="R387" s="31"/>
      <c r="S387" s="31"/>
      <c r="T387" s="42"/>
      <c r="U387" s="42"/>
      <c r="V387" s="42"/>
      <c r="W387" s="42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8:33" ht="12" x14ac:dyDescent="0.2">
      <c r="R388" s="31"/>
      <c r="S388" s="31"/>
      <c r="T388" s="42"/>
      <c r="U388" s="42"/>
      <c r="V388" s="42"/>
      <c r="W388" s="42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8:33" ht="12" x14ac:dyDescent="0.2">
      <c r="R389" s="31"/>
      <c r="S389" s="31"/>
      <c r="T389" s="42"/>
      <c r="U389" s="42"/>
      <c r="V389" s="42"/>
      <c r="W389" s="42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8:33" ht="12" x14ac:dyDescent="0.2">
      <c r="R390" s="31"/>
      <c r="S390" s="31"/>
      <c r="T390" s="42"/>
      <c r="U390" s="42"/>
      <c r="V390" s="42"/>
      <c r="W390" s="42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8:33" ht="12" x14ac:dyDescent="0.2">
      <c r="R391" s="31"/>
      <c r="S391" s="31"/>
      <c r="T391" s="42"/>
      <c r="U391" s="42"/>
      <c r="V391" s="42"/>
      <c r="W391" s="42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8:33" ht="12" x14ac:dyDescent="0.2">
      <c r="R392" s="31"/>
      <c r="S392" s="31"/>
      <c r="T392" s="42"/>
      <c r="U392" s="42"/>
      <c r="V392" s="42"/>
      <c r="W392" s="42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8:33" ht="12" x14ac:dyDescent="0.2">
      <c r="R393" s="31"/>
      <c r="S393" s="31"/>
      <c r="T393" s="42"/>
      <c r="U393" s="42"/>
      <c r="V393" s="42"/>
      <c r="W393" s="42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8:33" ht="12" x14ac:dyDescent="0.2">
      <c r="R394" s="31"/>
      <c r="S394" s="31"/>
      <c r="T394" s="42"/>
      <c r="U394" s="42"/>
      <c r="V394" s="42"/>
      <c r="W394" s="42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8:33" ht="12" x14ac:dyDescent="0.2">
      <c r="R395" s="31"/>
      <c r="S395" s="31"/>
      <c r="T395" s="42"/>
      <c r="U395" s="42"/>
      <c r="V395" s="42"/>
      <c r="W395" s="42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8:33" ht="12" x14ac:dyDescent="0.2">
      <c r="R396" s="31"/>
      <c r="S396" s="31"/>
      <c r="T396" s="42"/>
      <c r="U396" s="42"/>
      <c r="V396" s="42"/>
      <c r="W396" s="42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8:33" ht="12" x14ac:dyDescent="0.2">
      <c r="R397" s="31"/>
      <c r="S397" s="31"/>
      <c r="T397" s="42"/>
      <c r="U397" s="42"/>
      <c r="V397" s="42"/>
      <c r="W397" s="42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8:33" ht="12" x14ac:dyDescent="0.2">
      <c r="R398" s="31"/>
      <c r="S398" s="31"/>
      <c r="T398" s="42"/>
      <c r="U398" s="42"/>
      <c r="V398" s="42"/>
      <c r="W398" s="42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8:33" ht="12" x14ac:dyDescent="0.2">
      <c r="R399" s="31"/>
      <c r="S399" s="31"/>
      <c r="T399" s="42"/>
      <c r="U399" s="42"/>
      <c r="V399" s="42"/>
      <c r="W399" s="42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8:33" ht="12" x14ac:dyDescent="0.2">
      <c r="R400" s="31"/>
      <c r="S400" s="31"/>
      <c r="T400" s="42"/>
      <c r="U400" s="42"/>
      <c r="V400" s="42"/>
      <c r="W400" s="42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8:33" ht="12" x14ac:dyDescent="0.2">
      <c r="R401" s="31"/>
      <c r="S401" s="31"/>
      <c r="T401" s="42"/>
      <c r="U401" s="42"/>
      <c r="V401" s="42"/>
      <c r="W401" s="42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8:33" ht="12" x14ac:dyDescent="0.2">
      <c r="R402" s="31"/>
      <c r="S402" s="31"/>
      <c r="T402" s="42"/>
      <c r="U402" s="42"/>
      <c r="V402" s="42"/>
      <c r="W402" s="42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8:33" ht="12" x14ac:dyDescent="0.2">
      <c r="R403" s="31"/>
      <c r="S403" s="31"/>
      <c r="T403" s="42"/>
      <c r="U403" s="42"/>
      <c r="V403" s="42"/>
      <c r="W403" s="42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8:33" ht="12" x14ac:dyDescent="0.2">
      <c r="R404" s="31"/>
      <c r="S404" s="31"/>
      <c r="T404" s="42"/>
      <c r="U404" s="42"/>
      <c r="V404" s="42"/>
      <c r="W404" s="42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8:33" ht="12" x14ac:dyDescent="0.2">
      <c r="R405" s="31"/>
      <c r="S405" s="31"/>
      <c r="T405" s="42"/>
      <c r="U405" s="42"/>
      <c r="V405" s="42"/>
      <c r="W405" s="42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8:33" ht="12" x14ac:dyDescent="0.2">
      <c r="R406" s="31"/>
      <c r="S406" s="31"/>
      <c r="T406" s="42"/>
      <c r="U406" s="42"/>
      <c r="V406" s="42"/>
      <c r="W406" s="42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8:33" ht="12" x14ac:dyDescent="0.2">
      <c r="R407" s="31"/>
      <c r="S407" s="31"/>
      <c r="T407" s="42"/>
      <c r="U407" s="42"/>
      <c r="V407" s="42"/>
      <c r="W407" s="42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8:33" ht="12" x14ac:dyDescent="0.2">
      <c r="R408" s="31"/>
      <c r="S408" s="31"/>
      <c r="T408" s="42"/>
      <c r="U408" s="42"/>
      <c r="V408" s="42"/>
      <c r="W408" s="42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8:33" ht="12" x14ac:dyDescent="0.2">
      <c r="R409" s="31"/>
      <c r="S409" s="31"/>
      <c r="T409" s="42"/>
      <c r="U409" s="42"/>
      <c r="V409" s="42"/>
      <c r="W409" s="42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8:33" ht="12" x14ac:dyDescent="0.2">
      <c r="R410" s="31"/>
      <c r="S410" s="31"/>
      <c r="T410" s="42"/>
      <c r="U410" s="42"/>
      <c r="V410" s="42"/>
      <c r="W410" s="42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8:33" ht="12" x14ac:dyDescent="0.2">
      <c r="R411" s="31"/>
      <c r="S411" s="31"/>
      <c r="T411" s="42"/>
      <c r="U411" s="42"/>
      <c r="V411" s="42"/>
      <c r="W411" s="42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8:33" ht="12" x14ac:dyDescent="0.2">
      <c r="R412" s="31"/>
      <c r="S412" s="31"/>
      <c r="T412" s="42"/>
      <c r="U412" s="42"/>
      <c r="V412" s="42"/>
      <c r="W412" s="42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8:33" ht="12" x14ac:dyDescent="0.2">
      <c r="R413" s="31"/>
      <c r="S413" s="31"/>
      <c r="T413" s="42"/>
      <c r="U413" s="42"/>
      <c r="V413" s="42"/>
      <c r="W413" s="42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8:33" ht="12" x14ac:dyDescent="0.2">
      <c r="R414" s="31"/>
      <c r="S414" s="31"/>
      <c r="T414" s="42"/>
      <c r="U414" s="42"/>
      <c r="V414" s="42"/>
      <c r="W414" s="42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8:33" ht="12" x14ac:dyDescent="0.2">
      <c r="R415" s="31"/>
      <c r="S415" s="31"/>
      <c r="T415" s="42"/>
      <c r="U415" s="42"/>
      <c r="V415" s="42"/>
      <c r="W415" s="42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8:33" ht="12" x14ac:dyDescent="0.2">
      <c r="R416" s="31"/>
      <c r="S416" s="31"/>
      <c r="T416" s="42"/>
      <c r="U416" s="42"/>
      <c r="V416" s="42"/>
      <c r="W416" s="42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8:33" ht="12" x14ac:dyDescent="0.2">
      <c r="R417" s="31"/>
      <c r="S417" s="31"/>
      <c r="T417" s="42"/>
      <c r="U417" s="42"/>
      <c r="V417" s="42"/>
      <c r="W417" s="42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8:33" ht="12" x14ac:dyDescent="0.2">
      <c r="R418" s="31"/>
      <c r="S418" s="31"/>
      <c r="T418" s="42"/>
      <c r="U418" s="42"/>
      <c r="V418" s="42"/>
      <c r="W418" s="42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8:33" ht="12" x14ac:dyDescent="0.2">
      <c r="R419" s="31"/>
      <c r="S419" s="31"/>
      <c r="T419" s="42"/>
      <c r="U419" s="42"/>
      <c r="V419" s="42"/>
      <c r="W419" s="42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8:33" ht="12" x14ac:dyDescent="0.2">
      <c r="R420" s="31"/>
      <c r="S420" s="31"/>
      <c r="T420" s="42"/>
      <c r="U420" s="42"/>
      <c r="V420" s="42"/>
      <c r="W420" s="42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8:33" ht="12" x14ac:dyDescent="0.2">
      <c r="R421" s="31"/>
      <c r="S421" s="31"/>
      <c r="T421" s="42"/>
      <c r="U421" s="42"/>
      <c r="V421" s="42"/>
      <c r="W421" s="42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8:33" ht="12" x14ac:dyDescent="0.2">
      <c r="R422" s="31"/>
      <c r="S422" s="31"/>
      <c r="T422" s="42"/>
      <c r="U422" s="42"/>
      <c r="V422" s="42"/>
      <c r="W422" s="42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8:33" ht="12" x14ac:dyDescent="0.2">
      <c r="R423" s="31"/>
      <c r="S423" s="31"/>
      <c r="T423" s="42"/>
      <c r="U423" s="42"/>
      <c r="V423" s="42"/>
      <c r="W423" s="42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8:33" ht="12" x14ac:dyDescent="0.2">
      <c r="R424" s="31"/>
      <c r="S424" s="31"/>
      <c r="T424" s="42"/>
      <c r="U424" s="42"/>
      <c r="V424" s="42"/>
      <c r="W424" s="42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8:33" ht="12" x14ac:dyDescent="0.2">
      <c r="R425" s="31"/>
      <c r="S425" s="31"/>
      <c r="T425" s="42"/>
      <c r="U425" s="42"/>
      <c r="V425" s="42"/>
      <c r="W425" s="42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8:33" ht="12" x14ac:dyDescent="0.2">
      <c r="R426" s="31"/>
      <c r="S426" s="31"/>
      <c r="T426" s="42"/>
      <c r="U426" s="42"/>
      <c r="V426" s="42"/>
      <c r="W426" s="42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8:33" ht="12" x14ac:dyDescent="0.2">
      <c r="R427" s="31"/>
      <c r="S427" s="31"/>
      <c r="T427" s="42"/>
      <c r="U427" s="42"/>
      <c r="V427" s="42"/>
      <c r="W427" s="42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8:33" ht="12" x14ac:dyDescent="0.2">
      <c r="R428" s="31"/>
      <c r="S428" s="31"/>
      <c r="T428" s="42"/>
      <c r="U428" s="42"/>
      <c r="V428" s="42"/>
      <c r="W428" s="42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8:33" ht="12" x14ac:dyDescent="0.2">
      <c r="R429" s="31"/>
      <c r="S429" s="31"/>
      <c r="T429" s="42"/>
      <c r="U429" s="42"/>
      <c r="V429" s="42"/>
      <c r="W429" s="42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8:33" ht="12" x14ac:dyDescent="0.2">
      <c r="R430" s="31"/>
      <c r="S430" s="31"/>
      <c r="T430" s="42"/>
      <c r="U430" s="42"/>
      <c r="V430" s="42"/>
      <c r="W430" s="42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8:33" ht="12" x14ac:dyDescent="0.2">
      <c r="R431" s="31"/>
      <c r="S431" s="31"/>
      <c r="T431" s="42"/>
      <c r="U431" s="42"/>
      <c r="V431" s="42"/>
      <c r="W431" s="42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8:33" ht="12" x14ac:dyDescent="0.2">
      <c r="Y432" s="4"/>
      <c r="Z432" s="4"/>
      <c r="AA432" s="4"/>
      <c r="AB432" s="4"/>
      <c r="AC432" s="4"/>
      <c r="AD432" s="4"/>
      <c r="AE432" s="4"/>
      <c r="AF432" s="4"/>
      <c r="AG432" s="4"/>
    </row>
    <row r="433" spans="25:33" ht="12" x14ac:dyDescent="0.2">
      <c r="Y433" s="4"/>
      <c r="Z433" s="4"/>
      <c r="AA433" s="4"/>
      <c r="AB433" s="4"/>
      <c r="AC433" s="4"/>
      <c r="AD433" s="4"/>
      <c r="AE433" s="4"/>
      <c r="AF433" s="4"/>
      <c r="AG433" s="4"/>
    </row>
    <row r="434" spans="25:33" ht="12" x14ac:dyDescent="0.2">
      <c r="Y434" s="4"/>
      <c r="Z434" s="4"/>
      <c r="AA434" s="4"/>
      <c r="AB434" s="4"/>
      <c r="AC434" s="4"/>
      <c r="AD434" s="4"/>
      <c r="AE434" s="4"/>
      <c r="AF434" s="4"/>
      <c r="AG434" s="4"/>
    </row>
    <row r="435" spans="25:33" ht="12" x14ac:dyDescent="0.2">
      <c r="Y435" s="4"/>
      <c r="Z435" s="4"/>
      <c r="AA435" s="4"/>
      <c r="AB435" s="4"/>
      <c r="AC435" s="4"/>
      <c r="AD435" s="4"/>
      <c r="AE435" s="4"/>
      <c r="AF435" s="4"/>
      <c r="AG435" s="4"/>
    </row>
    <row r="436" spans="25:33" ht="12" x14ac:dyDescent="0.2">
      <c r="Y436" s="4"/>
      <c r="Z436" s="4"/>
      <c r="AA436" s="4"/>
      <c r="AB436" s="4"/>
      <c r="AC436" s="4"/>
      <c r="AD436" s="4"/>
      <c r="AE436" s="4"/>
      <c r="AF436" s="4"/>
      <c r="AG436" s="4"/>
    </row>
    <row r="437" spans="25:33" ht="12" x14ac:dyDescent="0.2">
      <c r="Y437" s="4"/>
      <c r="Z437" s="4"/>
      <c r="AA437" s="4"/>
      <c r="AB437" s="4"/>
      <c r="AC437" s="4"/>
      <c r="AD437" s="4"/>
      <c r="AE437" s="4"/>
      <c r="AF437" s="4"/>
      <c r="AG437" s="4"/>
    </row>
    <row r="438" spans="25:33" ht="12" x14ac:dyDescent="0.2">
      <c r="Y438" s="4"/>
      <c r="Z438" s="4"/>
      <c r="AA438" s="4"/>
      <c r="AB438" s="4"/>
      <c r="AC438" s="4"/>
      <c r="AD438" s="4"/>
      <c r="AE438" s="4"/>
      <c r="AF438" s="4"/>
      <c r="AG438" s="4"/>
    </row>
    <row r="439" spans="25:33" ht="12" x14ac:dyDescent="0.2">
      <c r="Y439" s="4"/>
      <c r="Z439" s="4"/>
      <c r="AA439" s="4"/>
      <c r="AB439" s="4"/>
      <c r="AC439" s="4"/>
      <c r="AD439" s="4"/>
      <c r="AE439" s="4"/>
      <c r="AF439" s="4"/>
      <c r="AG439" s="4"/>
    </row>
    <row r="440" spans="25:33" ht="12" x14ac:dyDescent="0.2">
      <c r="Y440" s="4"/>
      <c r="Z440" s="4"/>
      <c r="AA440" s="4"/>
      <c r="AB440" s="4"/>
      <c r="AC440" s="4"/>
      <c r="AD440" s="4"/>
      <c r="AE440" s="4"/>
      <c r="AF440" s="4"/>
      <c r="AG440" s="4"/>
    </row>
    <row r="441" spans="25:33" ht="12" x14ac:dyDescent="0.2">
      <c r="Y441" s="4"/>
      <c r="Z441" s="4"/>
      <c r="AA441" s="4"/>
      <c r="AB441" s="4"/>
      <c r="AC441" s="4"/>
      <c r="AD441" s="4"/>
      <c r="AE441" s="4"/>
      <c r="AF441" s="4"/>
      <c r="AG441" s="4"/>
    </row>
    <row r="442" spans="25:33" ht="12" x14ac:dyDescent="0.2">
      <c r="Y442" s="4"/>
      <c r="Z442" s="4"/>
      <c r="AA442" s="4"/>
      <c r="AB442" s="4"/>
      <c r="AC442" s="4"/>
      <c r="AD442" s="4"/>
      <c r="AE442" s="4"/>
      <c r="AF442" s="4"/>
      <c r="AG442" s="4"/>
    </row>
    <row r="443" spans="25:33" ht="12" x14ac:dyDescent="0.2">
      <c r="Y443" s="4"/>
      <c r="Z443" s="4"/>
      <c r="AA443" s="4"/>
      <c r="AB443" s="4"/>
      <c r="AC443" s="4"/>
      <c r="AD443" s="4"/>
      <c r="AE443" s="4"/>
      <c r="AF443" s="4"/>
      <c r="AG443" s="4"/>
    </row>
    <row r="444" spans="25:33" ht="12" x14ac:dyDescent="0.2">
      <c r="Y444" s="4"/>
      <c r="Z444" s="4"/>
      <c r="AA444" s="4"/>
      <c r="AB444" s="4"/>
      <c r="AC444" s="4"/>
      <c r="AD444" s="4"/>
      <c r="AE444" s="4"/>
      <c r="AF444" s="4"/>
      <c r="AG444" s="4"/>
    </row>
    <row r="445" spans="25:33" ht="12" x14ac:dyDescent="0.2">
      <c r="Y445" s="4"/>
      <c r="Z445" s="4"/>
      <c r="AA445" s="4"/>
      <c r="AB445" s="4"/>
      <c r="AC445" s="4"/>
      <c r="AD445" s="4"/>
      <c r="AE445" s="4"/>
      <c r="AF445" s="4"/>
      <c r="AG445" s="4"/>
    </row>
    <row r="446" spans="25:33" ht="12" x14ac:dyDescent="0.2">
      <c r="Y446" s="4"/>
      <c r="Z446" s="4"/>
      <c r="AA446" s="4"/>
      <c r="AB446" s="4"/>
      <c r="AC446" s="4"/>
      <c r="AD446" s="4"/>
      <c r="AE446" s="4"/>
      <c r="AF446" s="4"/>
      <c r="AG446" s="4"/>
    </row>
    <row r="447" spans="25:33" ht="12" x14ac:dyDescent="0.2">
      <c r="Y447" s="4"/>
      <c r="Z447" s="4"/>
      <c r="AA447" s="4"/>
      <c r="AB447" s="4"/>
      <c r="AC447" s="4"/>
      <c r="AD447" s="4"/>
      <c r="AE447" s="4"/>
      <c r="AF447" s="4"/>
      <c r="AG447" s="4"/>
    </row>
    <row r="448" spans="25:33" ht="12" x14ac:dyDescent="0.2">
      <c r="Y448" s="4"/>
      <c r="Z448" s="4"/>
      <c r="AA448" s="4"/>
      <c r="AB448" s="4"/>
      <c r="AC448" s="4"/>
      <c r="AD448" s="4"/>
      <c r="AE448" s="4"/>
      <c r="AF448" s="4"/>
      <c r="AG448" s="4"/>
    </row>
    <row r="449" spans="25:33" ht="12" x14ac:dyDescent="0.2">
      <c r="Y449" s="4"/>
      <c r="Z449" s="4"/>
      <c r="AA449" s="4"/>
      <c r="AB449" s="4"/>
      <c r="AC449" s="4"/>
      <c r="AD449" s="4"/>
      <c r="AE449" s="4"/>
      <c r="AF449" s="4"/>
      <c r="AG449" s="4"/>
    </row>
    <row r="450" spans="25:33" ht="12" x14ac:dyDescent="0.2">
      <c r="Y450" s="4"/>
      <c r="Z450" s="4"/>
      <c r="AA450" s="4"/>
      <c r="AB450" s="4"/>
      <c r="AC450" s="4"/>
      <c r="AD450" s="4"/>
      <c r="AE450" s="4"/>
      <c r="AF450" s="4"/>
      <c r="AG450" s="4"/>
    </row>
    <row r="451" spans="25:33" ht="12" x14ac:dyDescent="0.2">
      <c r="Y451" s="4"/>
      <c r="Z451" s="4"/>
      <c r="AA451" s="4"/>
      <c r="AB451" s="4"/>
      <c r="AC451" s="4"/>
      <c r="AD451" s="4"/>
      <c r="AE451" s="4"/>
      <c r="AF451" s="4"/>
      <c r="AG451" s="4"/>
    </row>
    <row r="452" spans="25:33" ht="12" x14ac:dyDescent="0.2">
      <c r="Y452" s="4"/>
      <c r="Z452" s="4"/>
      <c r="AA452" s="4"/>
      <c r="AB452" s="4"/>
      <c r="AC452" s="4"/>
      <c r="AD452" s="4"/>
      <c r="AE452" s="4"/>
      <c r="AF452" s="4"/>
      <c r="AG452" s="4"/>
    </row>
    <row r="453" spans="25:33" ht="12" x14ac:dyDescent="0.2">
      <c r="Y453" s="4"/>
      <c r="Z453" s="4"/>
      <c r="AA453" s="4"/>
      <c r="AB453" s="4"/>
      <c r="AC453" s="4"/>
      <c r="AD453" s="4"/>
      <c r="AE453" s="4"/>
      <c r="AF453" s="4"/>
      <c r="AG453" s="4"/>
    </row>
    <row r="454" spans="25:33" ht="12" x14ac:dyDescent="0.2">
      <c r="Y454" s="4"/>
      <c r="Z454" s="4"/>
      <c r="AA454" s="4"/>
      <c r="AB454" s="4"/>
      <c r="AC454" s="4"/>
      <c r="AD454" s="4"/>
      <c r="AE454" s="4"/>
      <c r="AF454" s="4"/>
      <c r="AG454" s="4"/>
    </row>
    <row r="455" spans="25:33" ht="12" x14ac:dyDescent="0.2">
      <c r="Y455" s="4"/>
      <c r="Z455" s="4"/>
      <c r="AA455" s="4"/>
      <c r="AB455" s="4"/>
      <c r="AC455" s="4"/>
      <c r="AD455" s="4"/>
      <c r="AE455" s="4"/>
      <c r="AF455" s="4"/>
      <c r="AG455" s="4"/>
    </row>
    <row r="456" spans="25:33" ht="12" x14ac:dyDescent="0.2">
      <c r="Y456" s="4"/>
      <c r="Z456" s="4"/>
      <c r="AA456" s="4"/>
      <c r="AB456" s="4"/>
      <c r="AC456" s="4"/>
      <c r="AD456" s="4"/>
      <c r="AE456" s="4"/>
      <c r="AF456" s="4"/>
      <c r="AG456" s="4"/>
    </row>
    <row r="457" spans="25:33" ht="12" x14ac:dyDescent="0.2">
      <c r="Y457" s="4"/>
      <c r="Z457" s="4"/>
      <c r="AA457" s="4"/>
      <c r="AB457" s="4"/>
      <c r="AC457" s="4"/>
      <c r="AD457" s="4"/>
      <c r="AE457" s="4"/>
      <c r="AF457" s="4"/>
      <c r="AG457" s="4"/>
    </row>
    <row r="458" spans="25:33" ht="12" x14ac:dyDescent="0.2">
      <c r="Y458" s="4"/>
      <c r="Z458" s="4"/>
      <c r="AA458" s="4"/>
      <c r="AB458" s="4"/>
      <c r="AC458" s="4"/>
      <c r="AD458" s="4"/>
      <c r="AE458" s="4"/>
      <c r="AF458" s="4"/>
      <c r="AG458" s="4"/>
    </row>
    <row r="459" spans="25:33" ht="12" x14ac:dyDescent="0.2">
      <c r="Y459" s="4"/>
      <c r="Z459" s="4"/>
      <c r="AA459" s="4"/>
      <c r="AB459" s="4"/>
      <c r="AC459" s="4"/>
      <c r="AD459" s="4"/>
      <c r="AE459" s="4"/>
      <c r="AF459" s="4"/>
      <c r="AG459" s="4"/>
    </row>
    <row r="460" spans="25:33" ht="12" x14ac:dyDescent="0.2">
      <c r="Y460" s="4"/>
      <c r="Z460" s="4"/>
      <c r="AA460" s="4"/>
      <c r="AB460" s="4"/>
      <c r="AC460" s="4"/>
      <c r="AD460" s="4"/>
      <c r="AE460" s="4"/>
      <c r="AF460" s="4"/>
      <c r="AG460" s="4"/>
    </row>
    <row r="461" spans="25:33" ht="12" x14ac:dyDescent="0.2">
      <c r="Y461" s="4"/>
      <c r="Z461" s="4"/>
      <c r="AA461" s="4"/>
      <c r="AB461" s="4"/>
      <c r="AC461" s="4"/>
      <c r="AD461" s="4"/>
      <c r="AE461" s="4"/>
      <c r="AF461" s="4"/>
      <c r="AG461" s="4"/>
    </row>
    <row r="462" spans="25:33" ht="12" x14ac:dyDescent="0.2">
      <c r="Y462" s="4"/>
      <c r="Z462" s="4"/>
      <c r="AA462" s="4"/>
      <c r="AB462" s="4"/>
      <c r="AC462" s="4"/>
      <c r="AD462" s="4"/>
      <c r="AE462" s="4"/>
      <c r="AF462" s="4"/>
      <c r="AG462" s="4"/>
    </row>
    <row r="463" spans="25:33" ht="12" x14ac:dyDescent="0.2">
      <c r="Y463" s="4"/>
      <c r="Z463" s="4"/>
      <c r="AA463" s="4"/>
      <c r="AB463" s="4"/>
      <c r="AC463" s="4"/>
      <c r="AD463" s="4"/>
      <c r="AE463" s="4"/>
      <c r="AF463" s="4"/>
      <c r="AG463" s="4"/>
    </row>
    <row r="464" spans="25:33" ht="12" x14ac:dyDescent="0.2">
      <c r="Y464" s="4"/>
      <c r="Z464" s="4"/>
      <c r="AA464" s="4"/>
      <c r="AB464" s="4"/>
      <c r="AC464" s="4"/>
      <c r="AD464" s="4"/>
      <c r="AE464" s="4"/>
      <c r="AF464" s="4"/>
      <c r="AG464" s="4"/>
    </row>
    <row r="465" spans="25:33" ht="12" x14ac:dyDescent="0.2">
      <c r="Y465" s="4"/>
      <c r="Z465" s="4"/>
      <c r="AA465" s="4"/>
      <c r="AB465" s="4"/>
      <c r="AC465" s="4"/>
      <c r="AD465" s="4"/>
      <c r="AE465" s="4"/>
      <c r="AF465" s="4"/>
      <c r="AG465" s="4"/>
    </row>
    <row r="466" spans="25:33" ht="12" x14ac:dyDescent="0.2">
      <c r="Y466" s="4"/>
      <c r="Z466" s="4"/>
      <c r="AA466" s="4"/>
      <c r="AB466" s="4"/>
      <c r="AC466" s="4"/>
      <c r="AD466" s="4"/>
      <c r="AE466" s="4"/>
      <c r="AF466" s="4"/>
      <c r="AG466" s="4"/>
    </row>
    <row r="467" spans="25:33" ht="12" x14ac:dyDescent="0.2">
      <c r="Y467" s="4"/>
      <c r="Z467" s="4"/>
      <c r="AA467" s="4"/>
      <c r="AB467" s="4"/>
      <c r="AC467" s="4"/>
      <c r="AD467" s="4"/>
      <c r="AE467" s="4"/>
      <c r="AF467" s="4"/>
      <c r="AG467" s="4"/>
    </row>
    <row r="468" spans="25:33" ht="12" x14ac:dyDescent="0.2">
      <c r="Y468" s="4"/>
      <c r="Z468" s="4"/>
      <c r="AA468" s="4"/>
      <c r="AB468" s="4"/>
      <c r="AC468" s="4"/>
      <c r="AD468" s="4"/>
      <c r="AE468" s="4"/>
      <c r="AF468" s="4"/>
      <c r="AG468" s="4"/>
    </row>
    <row r="469" spans="25:33" ht="12" x14ac:dyDescent="0.2">
      <c r="Y469" s="4"/>
      <c r="Z469" s="4"/>
      <c r="AA469" s="4"/>
      <c r="AB469" s="4"/>
      <c r="AC469" s="4"/>
      <c r="AD469" s="4"/>
      <c r="AE469" s="4"/>
      <c r="AF469" s="4"/>
      <c r="AG469" s="4"/>
    </row>
    <row r="470" spans="25:33" ht="12" x14ac:dyDescent="0.2">
      <c r="Y470" s="4"/>
      <c r="Z470" s="4"/>
      <c r="AA470" s="4"/>
      <c r="AB470" s="4"/>
      <c r="AC470" s="4"/>
      <c r="AD470" s="4"/>
      <c r="AE470" s="4"/>
      <c r="AF470" s="4"/>
      <c r="AG470" s="4"/>
    </row>
    <row r="471" spans="25:33" ht="12" x14ac:dyDescent="0.2">
      <c r="Y471" s="4"/>
      <c r="Z471" s="4"/>
      <c r="AA471" s="4"/>
      <c r="AB471" s="4"/>
      <c r="AC471" s="4"/>
      <c r="AD471" s="4"/>
      <c r="AE471" s="4"/>
      <c r="AF471" s="4"/>
      <c r="AG471" s="4"/>
    </row>
    <row r="472" spans="25:33" ht="12" x14ac:dyDescent="0.2">
      <c r="Y472" s="4"/>
      <c r="Z472" s="4"/>
      <c r="AA472" s="4"/>
      <c r="AB472" s="4"/>
      <c r="AC472" s="4"/>
      <c r="AD472" s="4"/>
      <c r="AE472" s="4"/>
      <c r="AF472" s="4"/>
      <c r="AG472" s="4"/>
    </row>
    <row r="473" spans="25:33" ht="12" x14ac:dyDescent="0.2">
      <c r="Y473" s="4"/>
      <c r="Z473" s="4"/>
      <c r="AA473" s="4"/>
      <c r="AB473" s="4"/>
      <c r="AC473" s="4"/>
      <c r="AD473" s="4"/>
      <c r="AE473" s="4"/>
      <c r="AF473" s="4"/>
      <c r="AG473" s="4"/>
    </row>
    <row r="474" spans="25:33" ht="12" x14ac:dyDescent="0.2">
      <c r="Y474" s="4"/>
      <c r="Z474" s="4"/>
      <c r="AA474" s="4"/>
      <c r="AB474" s="4"/>
      <c r="AC474" s="4"/>
      <c r="AD474" s="4"/>
      <c r="AE474" s="4"/>
      <c r="AF474" s="4"/>
      <c r="AG474" s="4"/>
    </row>
    <row r="475" spans="25:33" ht="12" x14ac:dyDescent="0.2">
      <c r="Y475" s="4"/>
      <c r="Z475" s="4"/>
      <c r="AA475" s="4"/>
      <c r="AB475" s="4"/>
      <c r="AC475" s="4"/>
      <c r="AD475" s="4"/>
      <c r="AE475" s="4"/>
      <c r="AF475" s="4"/>
      <c r="AG475" s="4"/>
    </row>
    <row r="476" spans="25:33" ht="12" x14ac:dyDescent="0.2">
      <c r="Y476" s="4"/>
      <c r="Z476" s="4"/>
      <c r="AA476" s="4"/>
      <c r="AB476" s="4"/>
      <c r="AC476" s="4"/>
      <c r="AD476" s="4"/>
      <c r="AE476" s="4"/>
      <c r="AF476" s="4"/>
      <c r="AG476" s="4"/>
    </row>
    <row r="477" spans="25:33" ht="12" x14ac:dyDescent="0.2">
      <c r="Y477" s="4"/>
      <c r="Z477" s="4"/>
      <c r="AA477" s="4"/>
      <c r="AB477" s="4"/>
      <c r="AC477" s="4"/>
      <c r="AD477" s="4"/>
      <c r="AE477" s="4"/>
      <c r="AF477" s="4"/>
      <c r="AG477" s="4"/>
    </row>
    <row r="478" spans="25:33" ht="12" x14ac:dyDescent="0.2">
      <c r="Y478" s="4"/>
      <c r="Z478" s="4"/>
      <c r="AA478" s="4"/>
      <c r="AB478" s="4"/>
      <c r="AC478" s="4"/>
      <c r="AD478" s="4"/>
      <c r="AE478" s="4"/>
      <c r="AF478" s="4"/>
      <c r="AG478" s="4"/>
    </row>
    <row r="479" spans="25:33" ht="12" x14ac:dyDescent="0.2">
      <c r="Y479" s="4"/>
      <c r="Z479" s="4"/>
      <c r="AA479" s="4"/>
      <c r="AB479" s="4"/>
      <c r="AC479" s="4"/>
      <c r="AD479" s="4"/>
      <c r="AE479" s="4"/>
      <c r="AF479" s="4"/>
      <c r="AG479" s="4"/>
    </row>
    <row r="480" spans="25:33" ht="12" x14ac:dyDescent="0.2">
      <c r="Y480" s="4"/>
      <c r="Z480" s="4"/>
      <c r="AA480" s="4"/>
      <c r="AB480" s="4"/>
      <c r="AC480" s="4"/>
      <c r="AD480" s="4"/>
      <c r="AE480" s="4"/>
      <c r="AF480" s="4"/>
      <c r="AG480" s="4"/>
    </row>
    <row r="481" spans="25:33" ht="12" x14ac:dyDescent="0.2">
      <c r="Y481" s="4"/>
      <c r="Z481" s="4"/>
      <c r="AA481" s="4"/>
      <c r="AB481" s="4"/>
      <c r="AC481" s="4"/>
      <c r="AD481" s="4"/>
      <c r="AE481" s="4"/>
      <c r="AF481" s="4"/>
      <c r="AG481" s="4"/>
    </row>
    <row r="482" spans="25:33" ht="12" x14ac:dyDescent="0.2">
      <c r="Y482" s="4"/>
      <c r="Z482" s="4"/>
      <c r="AA482" s="4"/>
      <c r="AB482" s="4"/>
      <c r="AC482" s="4"/>
      <c r="AD482" s="4"/>
      <c r="AE482" s="4"/>
      <c r="AF482" s="4"/>
      <c r="AG482" s="4"/>
    </row>
    <row r="483" spans="25:33" ht="12" x14ac:dyDescent="0.2">
      <c r="Y483" s="4"/>
      <c r="Z483" s="4"/>
      <c r="AA483" s="4"/>
      <c r="AB483" s="4"/>
      <c r="AC483" s="4"/>
      <c r="AD483" s="4"/>
      <c r="AE483" s="4"/>
      <c r="AF483" s="4"/>
      <c r="AG483" s="4"/>
    </row>
    <row r="484" spans="25:33" ht="12" x14ac:dyDescent="0.2">
      <c r="Y484" s="4"/>
      <c r="Z484" s="4"/>
      <c r="AA484" s="4"/>
      <c r="AB484" s="4"/>
      <c r="AC484" s="4"/>
      <c r="AD484" s="4"/>
      <c r="AE484" s="4"/>
      <c r="AF484" s="4"/>
      <c r="AG484" s="4"/>
    </row>
    <row r="485" spans="25:33" ht="12" x14ac:dyDescent="0.2">
      <c r="Y485" s="4"/>
      <c r="Z485" s="4"/>
      <c r="AA485" s="4"/>
      <c r="AB485" s="4"/>
      <c r="AC485" s="4"/>
      <c r="AD485" s="4"/>
      <c r="AE485" s="4"/>
      <c r="AF485" s="4"/>
      <c r="AG485" s="4"/>
    </row>
    <row r="486" spans="25:33" ht="12" x14ac:dyDescent="0.2">
      <c r="Y486" s="4"/>
      <c r="Z486" s="4"/>
      <c r="AA486" s="4"/>
      <c r="AB486" s="4"/>
      <c r="AC486" s="4"/>
      <c r="AD486" s="4"/>
      <c r="AE486" s="4"/>
      <c r="AF486" s="4"/>
      <c r="AG486" s="4"/>
    </row>
    <row r="487" spans="25:33" ht="12" x14ac:dyDescent="0.2">
      <c r="Y487" s="4"/>
      <c r="Z487" s="4"/>
      <c r="AA487" s="4"/>
      <c r="AB487" s="4"/>
      <c r="AC487" s="4"/>
      <c r="AD487" s="4"/>
      <c r="AE487" s="4"/>
      <c r="AF487" s="4"/>
      <c r="AG487" s="4"/>
    </row>
    <row r="488" spans="25:33" ht="12" x14ac:dyDescent="0.2">
      <c r="Y488" s="4"/>
      <c r="Z488" s="4"/>
      <c r="AA488" s="4"/>
      <c r="AB488" s="4"/>
      <c r="AC488" s="4"/>
      <c r="AD488" s="4"/>
      <c r="AE488" s="4"/>
      <c r="AF488" s="4"/>
      <c r="AG488" s="4"/>
    </row>
    <row r="489" spans="25:33" ht="12" x14ac:dyDescent="0.2">
      <c r="Y489" s="4"/>
      <c r="Z489" s="4"/>
      <c r="AA489" s="4"/>
      <c r="AB489" s="4"/>
      <c r="AC489" s="4"/>
      <c r="AD489" s="4"/>
      <c r="AE489" s="4"/>
      <c r="AF489" s="4"/>
      <c r="AG489" s="4"/>
    </row>
    <row r="490" spans="25:33" ht="12" x14ac:dyDescent="0.2">
      <c r="Y490" s="4"/>
      <c r="Z490" s="4"/>
      <c r="AA490" s="4"/>
      <c r="AB490" s="4"/>
      <c r="AC490" s="4"/>
      <c r="AD490" s="4"/>
      <c r="AE490" s="4"/>
      <c r="AF490" s="4"/>
      <c r="AG490" s="4"/>
    </row>
    <row r="491" spans="25:33" ht="12" x14ac:dyDescent="0.2">
      <c r="Y491" s="4"/>
      <c r="Z491" s="4"/>
      <c r="AA491" s="4"/>
      <c r="AB491" s="4"/>
      <c r="AC491" s="4"/>
      <c r="AD491" s="4"/>
      <c r="AE491" s="4"/>
      <c r="AF491" s="4"/>
      <c r="AG491" s="4"/>
    </row>
    <row r="492" spans="25:33" ht="12" x14ac:dyDescent="0.2">
      <c r="Y492" s="4"/>
      <c r="Z492" s="4"/>
      <c r="AA492" s="4"/>
      <c r="AB492" s="4"/>
      <c r="AC492" s="4"/>
      <c r="AD492" s="4"/>
      <c r="AE492" s="4"/>
      <c r="AF492" s="4"/>
      <c r="AG492" s="4"/>
    </row>
    <row r="493" spans="25:33" ht="12" x14ac:dyDescent="0.2">
      <c r="Y493" s="4"/>
      <c r="Z493" s="4"/>
      <c r="AA493" s="4"/>
      <c r="AB493" s="4"/>
      <c r="AC493" s="4"/>
      <c r="AD493" s="4"/>
      <c r="AE493" s="4"/>
      <c r="AF493" s="4"/>
      <c r="AG493" s="4"/>
    </row>
    <row r="494" spans="25:33" ht="12" x14ac:dyDescent="0.2">
      <c r="Y494" s="4"/>
      <c r="Z494" s="4"/>
      <c r="AA494" s="4"/>
      <c r="AB494" s="4"/>
      <c r="AC494" s="4"/>
      <c r="AD494" s="4"/>
      <c r="AE494" s="4"/>
      <c r="AF494" s="4"/>
      <c r="AG494" s="4"/>
    </row>
    <row r="495" spans="25:33" ht="12" x14ac:dyDescent="0.2">
      <c r="Y495" s="4"/>
      <c r="Z495" s="4"/>
      <c r="AA495" s="4"/>
      <c r="AB495" s="4"/>
      <c r="AC495" s="4"/>
      <c r="AD495" s="4"/>
      <c r="AE495" s="4"/>
      <c r="AF495" s="4"/>
      <c r="AG495" s="4"/>
    </row>
    <row r="496" spans="25:33" ht="12" x14ac:dyDescent="0.2">
      <c r="Y496" s="4"/>
      <c r="Z496" s="4"/>
      <c r="AA496" s="4"/>
      <c r="AB496" s="4"/>
      <c r="AC496" s="4"/>
      <c r="AD496" s="4"/>
      <c r="AE496" s="4"/>
      <c r="AF496" s="4"/>
      <c r="AG496" s="4"/>
    </row>
    <row r="497" spans="25:33" ht="12" x14ac:dyDescent="0.2">
      <c r="Y497" s="4"/>
      <c r="Z497" s="4"/>
      <c r="AA497" s="4"/>
      <c r="AB497" s="4"/>
      <c r="AC497" s="4"/>
      <c r="AD497" s="4"/>
      <c r="AE497" s="4"/>
      <c r="AF497" s="4"/>
      <c r="AG497" s="4"/>
    </row>
    <row r="498" spans="25:33" ht="12" x14ac:dyDescent="0.2">
      <c r="Y498" s="4"/>
      <c r="Z498" s="4"/>
      <c r="AA498" s="4"/>
      <c r="AB498" s="4"/>
      <c r="AC498" s="4"/>
      <c r="AD498" s="4"/>
      <c r="AE498" s="4"/>
      <c r="AF498" s="4"/>
      <c r="AG498" s="4"/>
    </row>
    <row r="499" spans="25:33" ht="12" x14ac:dyDescent="0.2">
      <c r="Y499" s="4"/>
      <c r="Z499" s="4"/>
      <c r="AA499" s="4"/>
      <c r="AB499" s="4"/>
      <c r="AC499" s="4"/>
      <c r="AD499" s="4"/>
      <c r="AE499" s="4"/>
      <c r="AF499" s="4"/>
      <c r="AG499" s="4"/>
    </row>
    <row r="500" spans="25:33" ht="12" x14ac:dyDescent="0.2">
      <c r="Y500" s="4"/>
      <c r="Z500" s="4"/>
      <c r="AA500" s="4"/>
      <c r="AB500" s="4"/>
      <c r="AC500" s="4"/>
      <c r="AD500" s="4"/>
      <c r="AE500" s="4"/>
      <c r="AF500" s="4"/>
      <c r="AG500" s="4"/>
    </row>
    <row r="501" spans="25:33" ht="12" x14ac:dyDescent="0.2">
      <c r="Y501" s="4"/>
      <c r="Z501" s="4"/>
      <c r="AA501" s="4"/>
      <c r="AB501" s="4"/>
      <c r="AC501" s="4"/>
      <c r="AD501" s="4"/>
      <c r="AE501" s="4"/>
      <c r="AF501" s="4"/>
      <c r="AG501" s="4"/>
    </row>
    <row r="502" spans="25:33" ht="12" x14ac:dyDescent="0.2">
      <c r="Y502" s="4"/>
      <c r="Z502" s="4"/>
      <c r="AA502" s="4"/>
      <c r="AB502" s="4"/>
      <c r="AC502" s="4"/>
      <c r="AD502" s="4"/>
      <c r="AE502" s="4"/>
      <c r="AF502" s="4"/>
      <c r="AG502" s="4"/>
    </row>
    <row r="503" spans="25:33" ht="12" x14ac:dyDescent="0.2">
      <c r="Y503" s="4"/>
      <c r="Z503" s="4"/>
      <c r="AA503" s="4"/>
      <c r="AB503" s="4"/>
      <c r="AC503" s="4"/>
      <c r="AD503" s="4"/>
      <c r="AE503" s="4"/>
      <c r="AF503" s="4"/>
      <c r="AG503" s="4"/>
    </row>
    <row r="504" spans="25:33" ht="12" x14ac:dyDescent="0.2">
      <c r="Y504" s="4"/>
      <c r="Z504" s="4"/>
      <c r="AA504" s="4"/>
      <c r="AB504" s="4"/>
      <c r="AC504" s="4"/>
      <c r="AD504" s="4"/>
      <c r="AE504" s="4"/>
      <c r="AF504" s="4"/>
      <c r="AG504" s="4"/>
    </row>
    <row r="505" spans="25:33" ht="12" x14ac:dyDescent="0.2">
      <c r="Y505" s="4"/>
      <c r="Z505" s="4"/>
      <c r="AA505" s="4"/>
      <c r="AB505" s="4"/>
      <c r="AC505" s="4"/>
      <c r="AD505" s="4"/>
      <c r="AE505" s="4"/>
      <c r="AF505" s="4"/>
      <c r="AG505" s="4"/>
    </row>
    <row r="506" spans="25:33" ht="12" x14ac:dyDescent="0.2">
      <c r="Y506" s="4"/>
      <c r="Z506" s="4"/>
      <c r="AA506" s="4"/>
      <c r="AB506" s="4"/>
      <c r="AC506" s="4"/>
      <c r="AD506" s="4"/>
      <c r="AE506" s="4"/>
      <c r="AF506" s="4"/>
      <c r="AG506" s="4"/>
    </row>
    <row r="507" spans="25:33" ht="12" x14ac:dyDescent="0.2">
      <c r="Y507" s="4"/>
      <c r="Z507" s="4"/>
      <c r="AA507" s="4"/>
      <c r="AB507" s="4"/>
      <c r="AC507" s="4"/>
      <c r="AD507" s="4"/>
      <c r="AE507" s="4"/>
      <c r="AF507" s="4"/>
      <c r="AG507" s="4"/>
    </row>
    <row r="508" spans="25:33" ht="12" x14ac:dyDescent="0.2">
      <c r="Y508" s="4"/>
      <c r="Z508" s="4"/>
      <c r="AA508" s="4"/>
      <c r="AB508" s="4"/>
      <c r="AC508" s="4"/>
      <c r="AD508" s="4"/>
      <c r="AE508" s="4"/>
      <c r="AF508" s="4"/>
      <c r="AG508" s="4"/>
    </row>
    <row r="509" spans="25:33" ht="12" x14ac:dyDescent="0.2">
      <c r="Y509" s="4"/>
      <c r="Z509" s="4"/>
      <c r="AA509" s="4"/>
      <c r="AB509" s="4"/>
      <c r="AC509" s="4"/>
      <c r="AD509" s="4"/>
      <c r="AE509" s="4"/>
      <c r="AF509" s="4"/>
      <c r="AG509" s="4"/>
    </row>
    <row r="510" spans="25:33" ht="12" x14ac:dyDescent="0.2">
      <c r="Y510" s="4"/>
      <c r="Z510" s="4"/>
      <c r="AA510" s="4"/>
      <c r="AB510" s="4"/>
      <c r="AC510" s="4"/>
      <c r="AD510" s="4"/>
      <c r="AE510" s="4"/>
      <c r="AF510" s="4"/>
      <c r="AG510" s="4"/>
    </row>
    <row r="511" spans="25:33" ht="12" x14ac:dyDescent="0.2">
      <c r="Y511" s="4"/>
      <c r="Z511" s="4"/>
      <c r="AA511" s="4"/>
      <c r="AB511" s="4"/>
      <c r="AC511" s="4"/>
      <c r="AD511" s="4"/>
      <c r="AE511" s="4"/>
      <c r="AF511" s="4"/>
      <c r="AG511" s="4"/>
    </row>
    <row r="512" spans="25:33" ht="12" x14ac:dyDescent="0.2">
      <c r="Y512" s="4"/>
      <c r="Z512" s="4"/>
      <c r="AA512" s="4"/>
      <c r="AB512" s="4"/>
      <c r="AC512" s="4"/>
      <c r="AD512" s="4"/>
      <c r="AE512" s="4"/>
      <c r="AF512" s="4"/>
      <c r="AG512" s="4"/>
    </row>
    <row r="513" spans="25:33" ht="12" x14ac:dyDescent="0.2">
      <c r="Y513" s="4"/>
      <c r="Z513" s="4"/>
      <c r="AA513" s="4"/>
      <c r="AB513" s="4"/>
      <c r="AC513" s="4"/>
      <c r="AD513" s="4"/>
      <c r="AE513" s="4"/>
      <c r="AF513" s="4"/>
      <c r="AG513" s="4"/>
    </row>
    <row r="514" spans="25:33" ht="12" x14ac:dyDescent="0.2">
      <c r="Y514" s="4"/>
      <c r="Z514" s="4"/>
      <c r="AA514" s="4"/>
      <c r="AB514" s="4"/>
      <c r="AC514" s="4"/>
      <c r="AD514" s="4"/>
      <c r="AE514" s="4"/>
      <c r="AF514" s="4"/>
      <c r="AG514" s="4"/>
    </row>
    <row r="515" spans="25:33" ht="12" x14ac:dyDescent="0.2">
      <c r="Y515" s="4"/>
      <c r="Z515" s="4"/>
      <c r="AA515" s="4"/>
      <c r="AB515" s="4"/>
      <c r="AC515" s="4"/>
      <c r="AD515" s="4"/>
      <c r="AE515" s="4"/>
      <c r="AF515" s="4"/>
      <c r="AG515" s="4"/>
    </row>
    <row r="516" spans="25:33" ht="12" x14ac:dyDescent="0.2">
      <c r="Y516" s="4"/>
      <c r="Z516" s="4"/>
      <c r="AA516" s="4"/>
      <c r="AB516" s="4"/>
      <c r="AC516" s="4"/>
      <c r="AD516" s="4"/>
      <c r="AE516" s="4"/>
      <c r="AF516" s="4"/>
      <c r="AG516" s="4"/>
    </row>
    <row r="517" spans="25:33" ht="12" x14ac:dyDescent="0.2">
      <c r="Y517" s="4"/>
      <c r="Z517" s="4"/>
      <c r="AA517" s="4"/>
      <c r="AB517" s="4"/>
      <c r="AC517" s="4"/>
      <c r="AD517" s="4"/>
      <c r="AE517" s="4"/>
      <c r="AF517" s="4"/>
      <c r="AG517" s="4"/>
    </row>
    <row r="518" spans="25:33" ht="12" x14ac:dyDescent="0.2">
      <c r="Y518" s="4"/>
      <c r="Z518" s="4"/>
      <c r="AA518" s="4"/>
      <c r="AB518" s="4"/>
      <c r="AC518" s="4"/>
      <c r="AD518" s="4"/>
      <c r="AE518" s="4"/>
      <c r="AF518" s="4"/>
      <c r="AG518" s="4"/>
    </row>
    <row r="519" spans="25:33" ht="12" x14ac:dyDescent="0.2">
      <c r="Y519" s="4"/>
      <c r="Z519" s="4"/>
      <c r="AA519" s="4"/>
      <c r="AB519" s="4"/>
      <c r="AC519" s="4"/>
      <c r="AD519" s="4"/>
      <c r="AE519" s="4"/>
      <c r="AF519" s="4"/>
      <c r="AG519" s="4"/>
    </row>
    <row r="520" spans="25:33" ht="12" x14ac:dyDescent="0.2">
      <c r="Y520" s="4"/>
      <c r="Z520" s="4"/>
      <c r="AA520" s="4"/>
      <c r="AB520" s="4"/>
      <c r="AC520" s="4"/>
      <c r="AD520" s="4"/>
      <c r="AE520" s="4"/>
      <c r="AF520" s="4"/>
      <c r="AG520" s="4"/>
    </row>
    <row r="521" spans="25:33" ht="12" x14ac:dyDescent="0.2">
      <c r="Y521" s="4"/>
      <c r="Z521" s="4"/>
      <c r="AA521" s="4"/>
      <c r="AB521" s="4"/>
      <c r="AC521" s="4"/>
      <c r="AD521" s="4"/>
      <c r="AE521" s="4"/>
      <c r="AF521" s="4"/>
      <c r="AG521" s="4"/>
    </row>
    <row r="522" spans="25:33" ht="12" x14ac:dyDescent="0.2">
      <c r="Y522" s="4"/>
      <c r="Z522" s="4"/>
      <c r="AA522" s="4"/>
      <c r="AB522" s="4"/>
      <c r="AC522" s="4"/>
      <c r="AD522" s="4"/>
      <c r="AE522" s="4"/>
      <c r="AF522" s="4"/>
      <c r="AG522" s="4"/>
    </row>
    <row r="523" spans="25:33" ht="12" x14ac:dyDescent="0.2">
      <c r="Y523" s="4"/>
      <c r="Z523" s="4"/>
      <c r="AA523" s="4"/>
      <c r="AB523" s="4"/>
      <c r="AC523" s="4"/>
      <c r="AD523" s="4"/>
      <c r="AE523" s="4"/>
      <c r="AF523" s="4"/>
      <c r="AG523" s="4"/>
    </row>
    <row r="524" spans="25:33" ht="12" x14ac:dyDescent="0.2">
      <c r="Y524" s="4"/>
      <c r="Z524" s="4"/>
      <c r="AA524" s="4"/>
      <c r="AB524" s="4"/>
      <c r="AC524" s="4"/>
      <c r="AD524" s="4"/>
      <c r="AE524" s="4"/>
      <c r="AF524" s="4"/>
      <c r="AG524" s="4"/>
    </row>
    <row r="525" spans="25:33" ht="12" x14ac:dyDescent="0.2">
      <c r="Y525" s="4"/>
      <c r="Z525" s="4"/>
      <c r="AA525" s="4"/>
      <c r="AB525" s="4"/>
      <c r="AC525" s="4"/>
      <c r="AD525" s="4"/>
      <c r="AE525" s="4"/>
      <c r="AF525" s="4"/>
      <c r="AG525" s="4"/>
    </row>
    <row r="526" spans="25:33" ht="12" x14ac:dyDescent="0.2">
      <c r="Y526" s="4"/>
      <c r="Z526" s="4"/>
      <c r="AA526" s="4"/>
      <c r="AB526" s="4"/>
      <c r="AC526" s="4"/>
      <c r="AD526" s="4"/>
      <c r="AE526" s="4"/>
      <c r="AF526" s="4"/>
      <c r="AG526" s="4"/>
    </row>
    <row r="527" spans="25:33" ht="12" x14ac:dyDescent="0.2">
      <c r="Y527" s="4"/>
      <c r="Z527" s="4"/>
      <c r="AA527" s="4"/>
      <c r="AB527" s="4"/>
      <c r="AC527" s="4"/>
      <c r="AD527" s="4"/>
      <c r="AE527" s="4"/>
      <c r="AF527" s="4"/>
      <c r="AG527" s="4"/>
    </row>
    <row r="528" spans="25:33" ht="12" x14ac:dyDescent="0.2">
      <c r="Y528" s="4"/>
      <c r="Z528" s="4"/>
      <c r="AA528" s="4"/>
      <c r="AB528" s="4"/>
      <c r="AC528" s="4"/>
      <c r="AD528" s="4"/>
      <c r="AE528" s="4"/>
      <c r="AF528" s="4"/>
      <c r="AG528" s="4"/>
    </row>
    <row r="529" spans="25:33" ht="12" x14ac:dyDescent="0.2">
      <c r="Y529" s="4"/>
      <c r="Z529" s="4"/>
      <c r="AA529" s="4"/>
      <c r="AB529" s="4"/>
      <c r="AC529" s="4"/>
      <c r="AD529" s="4"/>
      <c r="AE529" s="4"/>
      <c r="AF529" s="4"/>
      <c r="AG529" s="4"/>
    </row>
    <row r="530" spans="25:33" ht="12" x14ac:dyDescent="0.2">
      <c r="Y530" s="4"/>
      <c r="Z530" s="4"/>
      <c r="AA530" s="4"/>
      <c r="AB530" s="4"/>
      <c r="AC530" s="4"/>
      <c r="AD530" s="4"/>
      <c r="AE530" s="4"/>
      <c r="AF530" s="4"/>
      <c r="AG530" s="4"/>
    </row>
    <row r="531" spans="25:33" ht="12" x14ac:dyDescent="0.2">
      <c r="Y531" s="4"/>
      <c r="Z531" s="4"/>
      <c r="AA531" s="4"/>
      <c r="AB531" s="4"/>
      <c r="AC531" s="4"/>
      <c r="AD531" s="4"/>
      <c r="AE531" s="4"/>
      <c r="AF531" s="4"/>
      <c r="AG531" s="4"/>
    </row>
    <row r="532" spans="25:33" ht="12" x14ac:dyDescent="0.2">
      <c r="Y532" s="4"/>
      <c r="Z532" s="4"/>
      <c r="AA532" s="4"/>
      <c r="AB532" s="4"/>
      <c r="AC532" s="4"/>
      <c r="AD532" s="4"/>
      <c r="AE532" s="4"/>
      <c r="AF532" s="4"/>
      <c r="AG532" s="4"/>
    </row>
    <row r="533" spans="25:33" ht="12" x14ac:dyDescent="0.2">
      <c r="Y533" s="4"/>
      <c r="Z533" s="4"/>
      <c r="AA533" s="4"/>
      <c r="AB533" s="4"/>
      <c r="AC533" s="4"/>
      <c r="AD533" s="4"/>
      <c r="AE533" s="4"/>
      <c r="AF533" s="4"/>
      <c r="AG533" s="4"/>
    </row>
    <row r="534" spans="25:33" ht="12" x14ac:dyDescent="0.2">
      <c r="Y534" s="4"/>
      <c r="Z534" s="4"/>
      <c r="AA534" s="4"/>
      <c r="AB534" s="4"/>
      <c r="AC534" s="4"/>
      <c r="AD534" s="4"/>
      <c r="AE534" s="4"/>
      <c r="AF534" s="4"/>
      <c r="AG534" s="4"/>
    </row>
    <row r="535" spans="25:33" ht="12" x14ac:dyDescent="0.2">
      <c r="Y535" s="4"/>
      <c r="Z535" s="4"/>
      <c r="AA535" s="4"/>
      <c r="AB535" s="4"/>
      <c r="AC535" s="4"/>
      <c r="AD535" s="4"/>
      <c r="AE535" s="4"/>
      <c r="AF535" s="4"/>
      <c r="AG535" s="4"/>
    </row>
    <row r="536" spans="25:33" ht="12" x14ac:dyDescent="0.2">
      <c r="Y536" s="4"/>
      <c r="Z536" s="4"/>
      <c r="AA536" s="4"/>
      <c r="AB536" s="4"/>
      <c r="AC536" s="4"/>
      <c r="AD536" s="4"/>
      <c r="AE536" s="4"/>
      <c r="AF536" s="4"/>
      <c r="AG536" s="4"/>
    </row>
    <row r="537" spans="25:33" ht="12" x14ac:dyDescent="0.2">
      <c r="Y537" s="4"/>
      <c r="Z537" s="4"/>
      <c r="AA537" s="4"/>
      <c r="AB537" s="4"/>
      <c r="AC537" s="4"/>
      <c r="AD537" s="4"/>
      <c r="AE537" s="4"/>
      <c r="AF537" s="4"/>
      <c r="AG537" s="4"/>
    </row>
    <row r="538" spans="25:33" ht="12" x14ac:dyDescent="0.2">
      <c r="Y538" s="4"/>
      <c r="Z538" s="4"/>
      <c r="AA538" s="4"/>
      <c r="AB538" s="4"/>
      <c r="AC538" s="4"/>
      <c r="AD538" s="4"/>
      <c r="AE538" s="4"/>
      <c r="AF538" s="4"/>
      <c r="AG538" s="4"/>
    </row>
    <row r="539" spans="25:33" ht="12" x14ac:dyDescent="0.2">
      <c r="Y539" s="4"/>
      <c r="Z539" s="4"/>
      <c r="AA539" s="4"/>
      <c r="AB539" s="4"/>
      <c r="AC539" s="4"/>
      <c r="AD539" s="4"/>
      <c r="AE539" s="4"/>
      <c r="AF539" s="4"/>
      <c r="AG539" s="4"/>
    </row>
    <row r="540" spans="25:33" ht="12" x14ac:dyDescent="0.2">
      <c r="Y540" s="4"/>
      <c r="Z540" s="4"/>
      <c r="AA540" s="4"/>
      <c r="AB540" s="4"/>
      <c r="AC540" s="4"/>
      <c r="AD540" s="4"/>
      <c r="AE540" s="4"/>
      <c r="AF540" s="4"/>
      <c r="AG540" s="4"/>
    </row>
    <row r="541" spans="25:33" ht="12" x14ac:dyDescent="0.2">
      <c r="Y541" s="4"/>
      <c r="Z541" s="4"/>
      <c r="AA541" s="4"/>
      <c r="AB541" s="4"/>
      <c r="AC541" s="4"/>
      <c r="AD541" s="4"/>
      <c r="AE541" s="4"/>
      <c r="AF541" s="4"/>
      <c r="AG541" s="4"/>
    </row>
    <row r="542" spans="25:33" ht="12" x14ac:dyDescent="0.2">
      <c r="Y542" s="4"/>
      <c r="Z542" s="4"/>
      <c r="AA542" s="4"/>
      <c r="AB542" s="4"/>
      <c r="AC542" s="4"/>
      <c r="AD542" s="4"/>
      <c r="AE542" s="4"/>
      <c r="AF542" s="4"/>
      <c r="AG542" s="4"/>
    </row>
    <row r="543" spans="25:33" ht="12" x14ac:dyDescent="0.2">
      <c r="Y543" s="4"/>
      <c r="Z543" s="4"/>
      <c r="AA543" s="4"/>
      <c r="AB543" s="4"/>
      <c r="AC543" s="4"/>
      <c r="AD543" s="4"/>
      <c r="AE543" s="4"/>
      <c r="AF543" s="4"/>
      <c r="AG543" s="4"/>
    </row>
    <row r="544" spans="25:33" ht="12" x14ac:dyDescent="0.2">
      <c r="Y544" s="4"/>
      <c r="Z544" s="4"/>
      <c r="AA544" s="4"/>
      <c r="AB544" s="4"/>
      <c r="AC544" s="4"/>
      <c r="AD544" s="4"/>
      <c r="AE544" s="4"/>
      <c r="AF544" s="4"/>
      <c r="AG544" s="4"/>
    </row>
    <row r="545" spans="25:33" ht="12" x14ac:dyDescent="0.2">
      <c r="Y545" s="4"/>
      <c r="Z545" s="4"/>
      <c r="AA545" s="4"/>
      <c r="AB545" s="4"/>
      <c r="AC545" s="4"/>
      <c r="AD545" s="4"/>
      <c r="AE545" s="4"/>
      <c r="AF545" s="4"/>
      <c r="AG545" s="4"/>
    </row>
    <row r="546" spans="25:33" ht="12" x14ac:dyDescent="0.2">
      <c r="Y546" s="4"/>
      <c r="Z546" s="4"/>
      <c r="AA546" s="4"/>
      <c r="AB546" s="4"/>
      <c r="AC546" s="4"/>
      <c r="AD546" s="4"/>
      <c r="AE546" s="4"/>
      <c r="AF546" s="4"/>
      <c r="AG546" s="4"/>
    </row>
    <row r="547" spans="25:33" ht="12" x14ac:dyDescent="0.2">
      <c r="Y547" s="4"/>
      <c r="Z547" s="4"/>
      <c r="AA547" s="4"/>
      <c r="AB547" s="4"/>
      <c r="AC547" s="4"/>
      <c r="AD547" s="4"/>
      <c r="AE547" s="4"/>
      <c r="AF547" s="4"/>
      <c r="AG547" s="4"/>
    </row>
    <row r="548" spans="25:33" ht="12" x14ac:dyDescent="0.2">
      <c r="Y548" s="4"/>
      <c r="Z548" s="4"/>
      <c r="AA548" s="4"/>
      <c r="AB548" s="4"/>
      <c r="AC548" s="4"/>
      <c r="AD548" s="4"/>
      <c r="AE548" s="4"/>
      <c r="AF548" s="4"/>
      <c r="AG548" s="4"/>
    </row>
    <row r="549" spans="25:33" ht="12" x14ac:dyDescent="0.2">
      <c r="Y549" s="4"/>
      <c r="Z549" s="4"/>
      <c r="AA549" s="4"/>
      <c r="AB549" s="4"/>
      <c r="AC549" s="4"/>
      <c r="AD549" s="4"/>
      <c r="AE549" s="4"/>
      <c r="AF549" s="4"/>
      <c r="AG549" s="4"/>
    </row>
    <row r="550" spans="25:33" ht="12" x14ac:dyDescent="0.2">
      <c r="Y550" s="4"/>
      <c r="Z550" s="4"/>
      <c r="AA550" s="4"/>
      <c r="AB550" s="4"/>
      <c r="AC550" s="4"/>
      <c r="AD550" s="4"/>
      <c r="AE550" s="4"/>
      <c r="AF550" s="4"/>
      <c r="AG550" s="4"/>
    </row>
    <row r="551" spans="25:33" ht="12" x14ac:dyDescent="0.2">
      <c r="Y551" s="4"/>
      <c r="Z551" s="4"/>
      <c r="AA551" s="4"/>
      <c r="AB551" s="4"/>
      <c r="AC551" s="4"/>
      <c r="AD551" s="4"/>
      <c r="AE551" s="4"/>
      <c r="AF551" s="4"/>
      <c r="AG551" s="4"/>
    </row>
    <row r="552" spans="25:33" ht="12" x14ac:dyDescent="0.2">
      <c r="Y552" s="4"/>
      <c r="Z552" s="4"/>
      <c r="AA552" s="4"/>
      <c r="AB552" s="4"/>
      <c r="AC552" s="4"/>
      <c r="AD552" s="4"/>
      <c r="AE552" s="4"/>
      <c r="AF552" s="4"/>
      <c r="AG552" s="4"/>
    </row>
    <row r="553" spans="25:33" ht="12" x14ac:dyDescent="0.2">
      <c r="Y553" s="4"/>
      <c r="Z553" s="4"/>
      <c r="AA553" s="4"/>
      <c r="AB553" s="4"/>
      <c r="AC553" s="4"/>
      <c r="AD553" s="4"/>
      <c r="AE553" s="4"/>
      <c r="AF553" s="4"/>
      <c r="AG553" s="4"/>
    </row>
    <row r="554" spans="25:33" ht="12" x14ac:dyDescent="0.2">
      <c r="Y554" s="4"/>
      <c r="Z554" s="4"/>
      <c r="AA554" s="4"/>
      <c r="AB554" s="4"/>
      <c r="AC554" s="4"/>
      <c r="AD554" s="4"/>
      <c r="AE554" s="4"/>
      <c r="AF554" s="4"/>
      <c r="AG554" s="4"/>
    </row>
    <row r="555" spans="25:33" ht="12" x14ac:dyDescent="0.2">
      <c r="Y555" s="4"/>
      <c r="Z555" s="4"/>
      <c r="AA555" s="4"/>
      <c r="AB555" s="4"/>
      <c r="AC555" s="4"/>
      <c r="AD555" s="4"/>
      <c r="AE555" s="4"/>
      <c r="AF555" s="4"/>
      <c r="AG555" s="4"/>
    </row>
    <row r="556" spans="25:33" ht="12" x14ac:dyDescent="0.2">
      <c r="Y556" s="4"/>
      <c r="Z556" s="4"/>
      <c r="AA556" s="4"/>
      <c r="AB556" s="4"/>
      <c r="AC556" s="4"/>
      <c r="AD556" s="4"/>
      <c r="AE556" s="4"/>
      <c r="AF556" s="4"/>
      <c r="AG556" s="4"/>
    </row>
    <row r="557" spans="25:33" ht="12" x14ac:dyDescent="0.2">
      <c r="Y557" s="4"/>
      <c r="Z557" s="4"/>
      <c r="AA557" s="4"/>
      <c r="AB557" s="4"/>
      <c r="AC557" s="4"/>
      <c r="AD557" s="4"/>
      <c r="AE557" s="4"/>
      <c r="AF557" s="4"/>
      <c r="AG557" s="4"/>
    </row>
    <row r="558" spans="25:33" ht="12" x14ac:dyDescent="0.2">
      <c r="Y558" s="4"/>
      <c r="Z558" s="4"/>
      <c r="AA558" s="4"/>
      <c r="AB558" s="4"/>
      <c r="AC558" s="4"/>
      <c r="AD558" s="4"/>
      <c r="AE558" s="4"/>
      <c r="AF558" s="4"/>
      <c r="AG558" s="4"/>
    </row>
    <row r="559" spans="25:33" ht="12" x14ac:dyDescent="0.2">
      <c r="Y559" s="4"/>
      <c r="Z559" s="4"/>
      <c r="AA559" s="4"/>
      <c r="AB559" s="4"/>
      <c r="AC559" s="4"/>
      <c r="AD559" s="4"/>
      <c r="AE559" s="4"/>
      <c r="AF559" s="4"/>
      <c r="AG559" s="4"/>
    </row>
    <row r="560" spans="25:33" ht="12" x14ac:dyDescent="0.2">
      <c r="Y560" s="4"/>
      <c r="Z560" s="4"/>
      <c r="AA560" s="4"/>
      <c r="AB560" s="4"/>
      <c r="AC560" s="4"/>
      <c r="AD560" s="4"/>
      <c r="AE560" s="4"/>
      <c r="AF560" s="4"/>
      <c r="AG560" s="4"/>
    </row>
    <row r="561" spans="25:33" ht="12" x14ac:dyDescent="0.2">
      <c r="Y561" s="4"/>
      <c r="Z561" s="4"/>
      <c r="AA561" s="4"/>
      <c r="AB561" s="4"/>
      <c r="AC561" s="4"/>
      <c r="AD561" s="4"/>
      <c r="AE561" s="4"/>
      <c r="AF561" s="4"/>
      <c r="AG561" s="4"/>
    </row>
    <row r="562" spans="25:33" ht="12" x14ac:dyDescent="0.2">
      <c r="Y562" s="4"/>
      <c r="Z562" s="4"/>
      <c r="AA562" s="4"/>
      <c r="AB562" s="4"/>
      <c r="AC562" s="4"/>
      <c r="AD562" s="4"/>
      <c r="AE562" s="4"/>
      <c r="AF562" s="4"/>
      <c r="AG562" s="4"/>
    </row>
    <row r="563" spans="25:33" ht="12" x14ac:dyDescent="0.2">
      <c r="Y563" s="4"/>
      <c r="Z563" s="4"/>
      <c r="AA563" s="4"/>
      <c r="AB563" s="4"/>
      <c r="AC563" s="4"/>
      <c r="AD563" s="4"/>
      <c r="AE563" s="4"/>
      <c r="AF563" s="4"/>
      <c r="AG563" s="4"/>
    </row>
    <row r="564" spans="25:33" ht="12" x14ac:dyDescent="0.2">
      <c r="Y564" s="4"/>
      <c r="Z564" s="4"/>
      <c r="AA564" s="4"/>
      <c r="AB564" s="4"/>
      <c r="AC564" s="4"/>
      <c r="AD564" s="4"/>
      <c r="AE564" s="4"/>
      <c r="AF564" s="4"/>
      <c r="AG564" s="4"/>
    </row>
    <row r="565" spans="25:33" ht="12" x14ac:dyDescent="0.2">
      <c r="Y565" s="4"/>
      <c r="Z565" s="4"/>
      <c r="AA565" s="4"/>
      <c r="AB565" s="4"/>
      <c r="AC565" s="4"/>
      <c r="AD565" s="4"/>
      <c r="AE565" s="4"/>
      <c r="AF565" s="4"/>
      <c r="AG565" s="4"/>
    </row>
    <row r="566" spans="25:33" ht="12" x14ac:dyDescent="0.2">
      <c r="Y566" s="4"/>
      <c r="Z566" s="4"/>
      <c r="AA566" s="4"/>
      <c r="AB566" s="4"/>
      <c r="AC566" s="4"/>
      <c r="AD566" s="4"/>
      <c r="AE566" s="4"/>
      <c r="AF566" s="4"/>
      <c r="AG566" s="4"/>
    </row>
    <row r="567" spans="25:33" ht="12" x14ac:dyDescent="0.2">
      <c r="Y567" s="4"/>
      <c r="Z567" s="4"/>
      <c r="AA567" s="4"/>
      <c r="AB567" s="4"/>
      <c r="AC567" s="4"/>
      <c r="AD567" s="4"/>
      <c r="AE567" s="4"/>
      <c r="AF567" s="4"/>
      <c r="AG567" s="4"/>
    </row>
    <row r="568" spans="25:33" ht="12" x14ac:dyDescent="0.2">
      <c r="Y568" s="4"/>
      <c r="Z568" s="4"/>
      <c r="AA568" s="4"/>
      <c r="AB568" s="4"/>
      <c r="AC568" s="4"/>
      <c r="AD568" s="4"/>
      <c r="AE568" s="4"/>
      <c r="AF568" s="4"/>
      <c r="AG568" s="4"/>
    </row>
    <row r="569" spans="25:33" ht="12" x14ac:dyDescent="0.2">
      <c r="Y569" s="4"/>
      <c r="Z569" s="4"/>
      <c r="AA569" s="4"/>
      <c r="AB569" s="4"/>
      <c r="AC569" s="4"/>
      <c r="AD569" s="4"/>
      <c r="AE569" s="4"/>
      <c r="AF569" s="4"/>
      <c r="AG569" s="4"/>
    </row>
    <row r="570" spans="25:33" ht="12" x14ac:dyDescent="0.2">
      <c r="Y570" s="4"/>
      <c r="Z570" s="4"/>
      <c r="AA570" s="4"/>
      <c r="AB570" s="4"/>
      <c r="AC570" s="4"/>
      <c r="AD570" s="4"/>
      <c r="AE570" s="4"/>
      <c r="AF570" s="4"/>
      <c r="AG570" s="4"/>
    </row>
    <row r="571" spans="25:33" ht="12" x14ac:dyDescent="0.2">
      <c r="Y571" s="4"/>
      <c r="Z571" s="4"/>
      <c r="AA571" s="4"/>
      <c r="AB571" s="4"/>
      <c r="AC571" s="4"/>
      <c r="AD571" s="4"/>
      <c r="AE571" s="4"/>
      <c r="AF571" s="4"/>
      <c r="AG571" s="4"/>
    </row>
    <row r="572" spans="25:33" ht="12" x14ac:dyDescent="0.2">
      <c r="Y572" s="4"/>
      <c r="Z572" s="4"/>
      <c r="AA572" s="4"/>
      <c r="AB572" s="4"/>
      <c r="AC572" s="4"/>
      <c r="AD572" s="4"/>
      <c r="AE572" s="4"/>
      <c r="AF572" s="4"/>
      <c r="AG572" s="4"/>
    </row>
    <row r="573" spans="25:33" ht="12" x14ac:dyDescent="0.2">
      <c r="Y573" s="4"/>
      <c r="Z573" s="4"/>
      <c r="AA573" s="4"/>
      <c r="AB573" s="4"/>
      <c r="AC573" s="4"/>
      <c r="AD573" s="4"/>
      <c r="AE573" s="4"/>
      <c r="AF573" s="4"/>
      <c r="AG573" s="4"/>
    </row>
    <row r="574" spans="25:33" ht="12" x14ac:dyDescent="0.2">
      <c r="Y574" s="4"/>
      <c r="Z574" s="4"/>
      <c r="AA574" s="4"/>
      <c r="AB574" s="4"/>
      <c r="AC574" s="4"/>
      <c r="AD574" s="4"/>
      <c r="AE574" s="4"/>
      <c r="AF574" s="4"/>
      <c r="AG574" s="4"/>
    </row>
    <row r="575" spans="25:33" ht="12" x14ac:dyDescent="0.2">
      <c r="Y575" s="4"/>
      <c r="Z575" s="4"/>
      <c r="AA575" s="4"/>
      <c r="AB575" s="4"/>
      <c r="AC575" s="4"/>
      <c r="AD575" s="4"/>
      <c r="AE575" s="4"/>
      <c r="AF575" s="4"/>
      <c r="AG575" s="4"/>
    </row>
    <row r="576" spans="25:33" ht="12" x14ac:dyDescent="0.2">
      <c r="Y576" s="4"/>
      <c r="Z576" s="4"/>
      <c r="AA576" s="4"/>
      <c r="AB576" s="4"/>
      <c r="AC576" s="4"/>
      <c r="AD576" s="4"/>
      <c r="AE576" s="4"/>
      <c r="AF576" s="4"/>
      <c r="AG576" s="4"/>
    </row>
    <row r="577" spans="25:33" ht="12" x14ac:dyDescent="0.2">
      <c r="Y577" s="4"/>
      <c r="Z577" s="4"/>
      <c r="AA577" s="4"/>
      <c r="AB577" s="4"/>
      <c r="AC577" s="4"/>
      <c r="AD577" s="4"/>
      <c r="AE577" s="4"/>
      <c r="AF577" s="4"/>
      <c r="AG577" s="4"/>
    </row>
    <row r="578" spans="25:33" ht="12" x14ac:dyDescent="0.2">
      <c r="Y578" s="4"/>
      <c r="Z578" s="4"/>
      <c r="AA578" s="4"/>
      <c r="AB578" s="4"/>
      <c r="AC578" s="4"/>
      <c r="AD578" s="4"/>
      <c r="AE578" s="4"/>
      <c r="AF578" s="4"/>
      <c r="AG578" s="4"/>
    </row>
    <row r="579" spans="25:33" ht="12" x14ac:dyDescent="0.2">
      <c r="Y579" s="4"/>
      <c r="Z579" s="4"/>
      <c r="AA579" s="4"/>
      <c r="AB579" s="4"/>
      <c r="AC579" s="4"/>
      <c r="AD579" s="4"/>
      <c r="AE579" s="4"/>
      <c r="AF579" s="4"/>
      <c r="AG579" s="4"/>
    </row>
    <row r="580" spans="25:33" ht="12" x14ac:dyDescent="0.2">
      <c r="Y580" s="4"/>
      <c r="Z580" s="4"/>
      <c r="AA580" s="4"/>
      <c r="AB580" s="4"/>
      <c r="AC580" s="4"/>
      <c r="AD580" s="4"/>
      <c r="AE580" s="4"/>
      <c r="AF580" s="4"/>
      <c r="AG580" s="4"/>
    </row>
    <row r="581" spans="25:33" ht="12" x14ac:dyDescent="0.2">
      <c r="Y581" s="4"/>
      <c r="Z581" s="4"/>
      <c r="AA581" s="4"/>
      <c r="AB581" s="4"/>
      <c r="AC581" s="4"/>
      <c r="AD581" s="4"/>
      <c r="AE581" s="4"/>
      <c r="AF581" s="4"/>
      <c r="AG581" s="4"/>
    </row>
    <row r="582" spans="25:33" ht="12" x14ac:dyDescent="0.2">
      <c r="Y582" s="4"/>
      <c r="Z582" s="4"/>
      <c r="AA582" s="4"/>
      <c r="AB582" s="4"/>
      <c r="AC582" s="4"/>
      <c r="AD582" s="4"/>
      <c r="AE582" s="4"/>
      <c r="AF582" s="4"/>
      <c r="AG582" s="4"/>
    </row>
    <row r="583" spans="25:33" ht="12" x14ac:dyDescent="0.2">
      <c r="Y583" s="4"/>
      <c r="Z583" s="4"/>
      <c r="AA583" s="4"/>
      <c r="AB583" s="4"/>
      <c r="AC583" s="4"/>
      <c r="AD583" s="4"/>
      <c r="AE583" s="4"/>
      <c r="AF583" s="4"/>
      <c r="AG583" s="4"/>
    </row>
    <row r="584" spans="25:33" ht="12" x14ac:dyDescent="0.2">
      <c r="Y584" s="4"/>
      <c r="Z584" s="4"/>
      <c r="AA584" s="4"/>
      <c r="AB584" s="4"/>
      <c r="AC584" s="4"/>
      <c r="AD584" s="4"/>
      <c r="AE584" s="4"/>
      <c r="AF584" s="4"/>
      <c r="AG584" s="4"/>
    </row>
    <row r="585" spans="25:33" ht="12" x14ac:dyDescent="0.2">
      <c r="Y585" s="4"/>
      <c r="Z585" s="4"/>
      <c r="AA585" s="4"/>
      <c r="AB585" s="4"/>
      <c r="AC585" s="4"/>
      <c r="AD585" s="4"/>
      <c r="AE585" s="4"/>
      <c r="AF585" s="4"/>
      <c r="AG585" s="4"/>
    </row>
    <row r="586" spans="25:33" ht="12" x14ac:dyDescent="0.2">
      <c r="Y586" s="4"/>
      <c r="Z586" s="4"/>
      <c r="AA586" s="4"/>
      <c r="AB586" s="4"/>
      <c r="AC586" s="4"/>
      <c r="AD586" s="4"/>
      <c r="AE586" s="4"/>
      <c r="AF586" s="4"/>
      <c r="AG586" s="4"/>
    </row>
    <row r="587" spans="25:33" ht="12" x14ac:dyDescent="0.2">
      <c r="Y587" s="4"/>
      <c r="Z587" s="4"/>
      <c r="AA587" s="4"/>
      <c r="AB587" s="4"/>
      <c r="AC587" s="4"/>
      <c r="AD587" s="4"/>
      <c r="AE587" s="4"/>
      <c r="AF587" s="4"/>
      <c r="AG587" s="4"/>
    </row>
    <row r="588" spans="25:33" ht="12" x14ac:dyDescent="0.2">
      <c r="Y588" s="4"/>
      <c r="Z588" s="4"/>
      <c r="AA588" s="4"/>
      <c r="AB588" s="4"/>
      <c r="AC588" s="4"/>
      <c r="AD588" s="4"/>
      <c r="AE588" s="4"/>
      <c r="AF588" s="4"/>
      <c r="AG588" s="4"/>
    </row>
    <row r="589" spans="25:33" ht="12" x14ac:dyDescent="0.2">
      <c r="Y589" s="4"/>
      <c r="Z589" s="4"/>
      <c r="AA589" s="4"/>
      <c r="AB589" s="4"/>
      <c r="AC589" s="4"/>
      <c r="AD589" s="4"/>
      <c r="AE589" s="4"/>
      <c r="AF589" s="4"/>
      <c r="AG589" s="4"/>
    </row>
    <row r="590" spans="25:33" ht="12" x14ac:dyDescent="0.2">
      <c r="Y590" s="4"/>
      <c r="Z590" s="4"/>
      <c r="AA590" s="4"/>
      <c r="AB590" s="4"/>
      <c r="AC590" s="4"/>
      <c r="AD590" s="4"/>
      <c r="AE590" s="4"/>
      <c r="AF590" s="4"/>
      <c r="AG590" s="4"/>
    </row>
    <row r="591" spans="25:33" ht="12" x14ac:dyDescent="0.2">
      <c r="Y591" s="4"/>
      <c r="Z591" s="4"/>
      <c r="AA591" s="4"/>
      <c r="AB591" s="4"/>
      <c r="AC591" s="4"/>
      <c r="AD591" s="4"/>
      <c r="AE591" s="4"/>
      <c r="AF591" s="4"/>
      <c r="AG591" s="4"/>
    </row>
    <row r="592" spans="25:33" ht="12" x14ac:dyDescent="0.2">
      <c r="Y592" s="4"/>
      <c r="Z592" s="4"/>
      <c r="AA592" s="4"/>
      <c r="AB592" s="4"/>
      <c r="AC592" s="4"/>
      <c r="AD592" s="4"/>
      <c r="AE592" s="4"/>
      <c r="AF592" s="4"/>
      <c r="AG592" s="4"/>
    </row>
    <row r="593" spans="25:33" ht="12" x14ac:dyDescent="0.2">
      <c r="Y593" s="4"/>
      <c r="Z593" s="4"/>
      <c r="AA593" s="4"/>
      <c r="AB593" s="4"/>
      <c r="AC593" s="4"/>
      <c r="AD593" s="4"/>
      <c r="AE593" s="4"/>
      <c r="AF593" s="4"/>
      <c r="AG593" s="4"/>
    </row>
    <row r="594" spans="25:33" ht="12" x14ac:dyDescent="0.2">
      <c r="Y594" s="4"/>
      <c r="Z594" s="4"/>
      <c r="AA594" s="4"/>
      <c r="AB594" s="4"/>
      <c r="AC594" s="4"/>
      <c r="AD594" s="4"/>
      <c r="AE594" s="4"/>
      <c r="AF594" s="4"/>
      <c r="AG594" s="4"/>
    </row>
    <row r="595" spans="25:33" ht="12" x14ac:dyDescent="0.2">
      <c r="Y595" s="4"/>
      <c r="Z595" s="4"/>
      <c r="AA595" s="4"/>
      <c r="AB595" s="4"/>
      <c r="AC595" s="4"/>
      <c r="AD595" s="4"/>
      <c r="AE595" s="4"/>
      <c r="AF595" s="4"/>
      <c r="AG595" s="4"/>
    </row>
    <row r="596" spans="25:33" ht="12" x14ac:dyDescent="0.2">
      <c r="Y596" s="4"/>
      <c r="Z596" s="4"/>
      <c r="AA596" s="4"/>
      <c r="AB596" s="4"/>
      <c r="AC596" s="4"/>
      <c r="AD596" s="4"/>
      <c r="AE596" s="4"/>
      <c r="AF596" s="4"/>
      <c r="AG596" s="4"/>
    </row>
    <row r="597" spans="25:33" ht="12" x14ac:dyDescent="0.2">
      <c r="Y597" s="4"/>
      <c r="Z597" s="4"/>
      <c r="AA597" s="4"/>
      <c r="AB597" s="4"/>
      <c r="AC597" s="4"/>
      <c r="AD597" s="4"/>
      <c r="AE597" s="4"/>
      <c r="AF597" s="4"/>
      <c r="AG597" s="4"/>
    </row>
    <row r="598" spans="25:33" ht="12" x14ac:dyDescent="0.2">
      <c r="Y598" s="4"/>
      <c r="Z598" s="4"/>
      <c r="AA598" s="4"/>
      <c r="AB598" s="4"/>
      <c r="AC598" s="4"/>
      <c r="AD598" s="4"/>
      <c r="AE598" s="4"/>
      <c r="AF598" s="4"/>
      <c r="AG598" s="4"/>
    </row>
    <row r="599" spans="25:33" ht="12" x14ac:dyDescent="0.2">
      <c r="Y599" s="4"/>
      <c r="Z599" s="4"/>
      <c r="AA599" s="4"/>
      <c r="AB599" s="4"/>
      <c r="AC599" s="4"/>
      <c r="AD599" s="4"/>
      <c r="AE599" s="4"/>
      <c r="AF599" s="4"/>
      <c r="AG599" s="4"/>
    </row>
    <row r="600" spans="25:33" ht="12" x14ac:dyDescent="0.2">
      <c r="Y600" s="4"/>
      <c r="Z600" s="4"/>
      <c r="AA600" s="4"/>
      <c r="AB600" s="4"/>
      <c r="AC600" s="4"/>
      <c r="AD600" s="4"/>
      <c r="AE600" s="4"/>
      <c r="AF600" s="4"/>
      <c r="AG600" s="4"/>
    </row>
    <row r="601" spans="25:33" ht="12" x14ac:dyDescent="0.2">
      <c r="Y601" s="4"/>
      <c r="Z601" s="4"/>
      <c r="AA601" s="4"/>
      <c r="AB601" s="4"/>
      <c r="AC601" s="4"/>
      <c r="AD601" s="4"/>
      <c r="AE601" s="4"/>
      <c r="AF601" s="4"/>
      <c r="AG601" s="4"/>
    </row>
    <row r="602" spans="25:33" ht="12" x14ac:dyDescent="0.2">
      <c r="Y602" s="4"/>
      <c r="Z602" s="4"/>
      <c r="AA602" s="4"/>
      <c r="AB602" s="4"/>
      <c r="AC602" s="4"/>
      <c r="AD602" s="4"/>
      <c r="AE602" s="4"/>
      <c r="AF602" s="4"/>
      <c r="AG602" s="4"/>
    </row>
    <row r="603" spans="25:33" ht="12" x14ac:dyDescent="0.2">
      <c r="Y603" s="4"/>
      <c r="Z603" s="4"/>
      <c r="AA603" s="4"/>
      <c r="AB603" s="4"/>
      <c r="AC603" s="4"/>
      <c r="AD603" s="4"/>
      <c r="AE603" s="4"/>
      <c r="AF603" s="4"/>
      <c r="AG603" s="4"/>
    </row>
    <row r="604" spans="25:33" ht="12" x14ac:dyDescent="0.2">
      <c r="Y604" s="4"/>
      <c r="Z604" s="4"/>
      <c r="AA604" s="4"/>
      <c r="AB604" s="4"/>
      <c r="AC604" s="4"/>
      <c r="AD604" s="4"/>
      <c r="AE604" s="4"/>
      <c r="AF604" s="4"/>
      <c r="AG604" s="4"/>
    </row>
    <row r="605" spans="25:33" ht="12" x14ac:dyDescent="0.2">
      <c r="Y605" s="4"/>
      <c r="Z605" s="4"/>
      <c r="AA605" s="4"/>
      <c r="AB605" s="4"/>
      <c r="AC605" s="4"/>
      <c r="AD605" s="4"/>
      <c r="AE605" s="4"/>
      <c r="AF605" s="4"/>
      <c r="AG605" s="4"/>
    </row>
    <row r="606" spans="25:33" ht="12" x14ac:dyDescent="0.2">
      <c r="Y606" s="4"/>
      <c r="Z606" s="4"/>
      <c r="AA606" s="4"/>
      <c r="AB606" s="4"/>
      <c r="AC606" s="4"/>
      <c r="AD606" s="4"/>
      <c r="AE606" s="4"/>
      <c r="AF606" s="4"/>
      <c r="AG606" s="4"/>
    </row>
    <row r="607" spans="25:33" ht="12" x14ac:dyDescent="0.2">
      <c r="Y607" s="4"/>
      <c r="Z607" s="4"/>
      <c r="AA607" s="4"/>
      <c r="AB607" s="4"/>
      <c r="AC607" s="4"/>
      <c r="AD607" s="4"/>
      <c r="AE607" s="4"/>
      <c r="AF607" s="4"/>
      <c r="AG607" s="4"/>
    </row>
    <row r="608" spans="25:33" ht="12" x14ac:dyDescent="0.2">
      <c r="Y608" s="4"/>
      <c r="Z608" s="4"/>
      <c r="AA608" s="4"/>
      <c r="AB608" s="4"/>
      <c r="AC608" s="4"/>
      <c r="AD608" s="4"/>
      <c r="AE608" s="4"/>
      <c r="AF608" s="4"/>
      <c r="AG608" s="4"/>
    </row>
    <row r="609" spans="25:33" ht="12" x14ac:dyDescent="0.2">
      <c r="Y609" s="4"/>
      <c r="Z609" s="4"/>
      <c r="AA609" s="4"/>
      <c r="AB609" s="4"/>
      <c r="AC609" s="4"/>
      <c r="AD609" s="4"/>
      <c r="AE609" s="4"/>
      <c r="AF609" s="4"/>
      <c r="AG609" s="4"/>
    </row>
    <row r="610" spans="25:33" ht="12" x14ac:dyDescent="0.2">
      <c r="Y610" s="4"/>
      <c r="Z610" s="4"/>
      <c r="AA610" s="4"/>
      <c r="AB610" s="4"/>
      <c r="AC610" s="4"/>
      <c r="AD610" s="4"/>
      <c r="AE610" s="4"/>
      <c r="AF610" s="4"/>
      <c r="AG610" s="4"/>
    </row>
    <row r="611" spans="25:33" ht="12" x14ac:dyDescent="0.2">
      <c r="Y611" s="4"/>
      <c r="Z611" s="4"/>
      <c r="AA611" s="4"/>
      <c r="AB611" s="4"/>
      <c r="AC611" s="4"/>
      <c r="AD611" s="4"/>
      <c r="AE611" s="4"/>
      <c r="AF611" s="4"/>
      <c r="AG611" s="4"/>
    </row>
    <row r="612" spans="25:33" ht="12" x14ac:dyDescent="0.2">
      <c r="Y612" s="4"/>
      <c r="Z612" s="4"/>
      <c r="AA612" s="4"/>
      <c r="AB612" s="4"/>
      <c r="AC612" s="4"/>
      <c r="AD612" s="4"/>
      <c r="AE612" s="4"/>
      <c r="AF612" s="4"/>
      <c r="AG612" s="4"/>
    </row>
    <row r="613" spans="25:33" ht="12" x14ac:dyDescent="0.2">
      <c r="Y613" s="4"/>
      <c r="Z613" s="4"/>
      <c r="AA613" s="4"/>
      <c r="AB613" s="4"/>
      <c r="AC613" s="4"/>
      <c r="AD613" s="4"/>
      <c r="AE613" s="4"/>
      <c r="AF613" s="4"/>
      <c r="AG613" s="4"/>
    </row>
    <row r="614" spans="25:33" ht="12" x14ac:dyDescent="0.2">
      <c r="Y614" s="4"/>
      <c r="Z614" s="4"/>
      <c r="AA614" s="4"/>
      <c r="AB614" s="4"/>
      <c r="AC614" s="4"/>
      <c r="AD614" s="4"/>
      <c r="AE614" s="4"/>
      <c r="AF614" s="4"/>
      <c r="AG614" s="4"/>
    </row>
    <row r="615" spans="25:33" ht="12" x14ac:dyDescent="0.2">
      <c r="Y615" s="4"/>
      <c r="Z615" s="4"/>
      <c r="AA615" s="4"/>
      <c r="AB615" s="4"/>
      <c r="AC615" s="4"/>
      <c r="AD615" s="4"/>
      <c r="AE615" s="4"/>
      <c r="AF615" s="4"/>
      <c r="AG615" s="4"/>
    </row>
    <row r="616" spans="25:33" ht="12" x14ac:dyDescent="0.2">
      <c r="Y616" s="4"/>
      <c r="Z616" s="4"/>
      <c r="AA616" s="4"/>
      <c r="AB616" s="4"/>
      <c r="AC616" s="4"/>
      <c r="AD616" s="4"/>
      <c r="AE616" s="4"/>
      <c r="AF616" s="4"/>
      <c r="AG616" s="4"/>
    </row>
    <row r="617" spans="25:33" ht="12" x14ac:dyDescent="0.2">
      <c r="Y617" s="4"/>
      <c r="Z617" s="4"/>
      <c r="AA617" s="4"/>
      <c r="AB617" s="4"/>
      <c r="AC617" s="4"/>
      <c r="AD617" s="4"/>
      <c r="AE617" s="4"/>
      <c r="AF617" s="4"/>
      <c r="AG617" s="4"/>
    </row>
    <row r="618" spans="25:33" ht="12" x14ac:dyDescent="0.2">
      <c r="Y618" s="4"/>
      <c r="Z618" s="4"/>
      <c r="AA618" s="4"/>
      <c r="AB618" s="4"/>
      <c r="AC618" s="4"/>
      <c r="AD618" s="4"/>
      <c r="AE618" s="4"/>
      <c r="AF618" s="4"/>
      <c r="AG618" s="4"/>
    </row>
    <row r="619" spans="25:33" ht="12" x14ac:dyDescent="0.2">
      <c r="Y619" s="4"/>
      <c r="Z619" s="4"/>
      <c r="AA619" s="4"/>
      <c r="AB619" s="4"/>
      <c r="AC619" s="4"/>
      <c r="AD619" s="4"/>
      <c r="AE619" s="4"/>
      <c r="AF619" s="4"/>
      <c r="AG619" s="4"/>
    </row>
    <row r="620" spans="25:33" ht="12" x14ac:dyDescent="0.2">
      <c r="Y620" s="4"/>
      <c r="Z620" s="4"/>
      <c r="AA620" s="4"/>
      <c r="AB620" s="4"/>
      <c r="AC620" s="4"/>
      <c r="AD620" s="4"/>
      <c r="AE620" s="4"/>
      <c r="AF620" s="4"/>
      <c r="AG620" s="4"/>
    </row>
    <row r="621" spans="25:33" ht="12" x14ac:dyDescent="0.2">
      <c r="Y621" s="4"/>
      <c r="Z621" s="4"/>
      <c r="AA621" s="4"/>
      <c r="AB621" s="4"/>
      <c r="AC621" s="4"/>
      <c r="AD621" s="4"/>
      <c r="AE621" s="4"/>
      <c r="AF621" s="4"/>
      <c r="AG621" s="4"/>
    </row>
    <row r="622" spans="25:33" ht="12" x14ac:dyDescent="0.2">
      <c r="Y622" s="4"/>
      <c r="Z622" s="4"/>
      <c r="AA622" s="4"/>
      <c r="AB622" s="4"/>
      <c r="AC622" s="4"/>
      <c r="AD622" s="4"/>
      <c r="AE622" s="4"/>
      <c r="AF622" s="4"/>
      <c r="AG622" s="4"/>
    </row>
    <row r="623" spans="25:33" ht="12" x14ac:dyDescent="0.2">
      <c r="Y623" s="4"/>
      <c r="Z623" s="4"/>
      <c r="AA623" s="4"/>
      <c r="AB623" s="4"/>
      <c r="AC623" s="4"/>
      <c r="AD623" s="4"/>
      <c r="AE623" s="4"/>
      <c r="AF623" s="4"/>
      <c r="AG623" s="4"/>
    </row>
    <row r="624" spans="25:33" ht="12" x14ac:dyDescent="0.2">
      <c r="Y624" s="4"/>
      <c r="Z624" s="4"/>
      <c r="AA624" s="4"/>
      <c r="AB624" s="4"/>
      <c r="AC624" s="4"/>
      <c r="AD624" s="4"/>
      <c r="AE624" s="4"/>
      <c r="AF624" s="4"/>
      <c r="AG624" s="4"/>
    </row>
    <row r="625" spans="25:33" ht="12" x14ac:dyDescent="0.2">
      <c r="Y625" s="4"/>
      <c r="Z625" s="4"/>
      <c r="AA625" s="4"/>
      <c r="AB625" s="4"/>
      <c r="AC625" s="4"/>
      <c r="AD625" s="4"/>
      <c r="AE625" s="4"/>
      <c r="AF625" s="4"/>
      <c r="AG625" s="4"/>
    </row>
    <row r="626" spans="25:33" ht="12" x14ac:dyDescent="0.2">
      <c r="Y626" s="4"/>
      <c r="Z626" s="4"/>
      <c r="AA626" s="4"/>
      <c r="AB626" s="4"/>
      <c r="AC626" s="4"/>
      <c r="AD626" s="4"/>
      <c r="AE626" s="4"/>
      <c r="AF626" s="4"/>
      <c r="AG626" s="4"/>
    </row>
    <row r="627" spans="25:33" ht="12" x14ac:dyDescent="0.2">
      <c r="Y627" s="4"/>
      <c r="Z627" s="4"/>
      <c r="AA627" s="4"/>
      <c r="AB627" s="4"/>
      <c r="AC627" s="4"/>
      <c r="AD627" s="4"/>
      <c r="AE627" s="4"/>
      <c r="AF627" s="4"/>
      <c r="AG627" s="4"/>
    </row>
    <row r="628" spans="25:33" ht="12" x14ac:dyDescent="0.2">
      <c r="Y628" s="4"/>
      <c r="Z628" s="4"/>
      <c r="AA628" s="4"/>
      <c r="AB628" s="4"/>
      <c r="AC628" s="4"/>
      <c r="AD628" s="4"/>
      <c r="AE628" s="4"/>
      <c r="AF628" s="4"/>
      <c r="AG628" s="4"/>
    </row>
    <row r="629" spans="25:33" ht="12" x14ac:dyDescent="0.2">
      <c r="Y629" s="4"/>
      <c r="Z629" s="4"/>
      <c r="AA629" s="4"/>
      <c r="AB629" s="4"/>
      <c r="AC629" s="4"/>
      <c r="AD629" s="4"/>
      <c r="AE629" s="4"/>
      <c r="AF629" s="4"/>
      <c r="AG629" s="4"/>
    </row>
    <row r="630" spans="25:33" ht="12" x14ac:dyDescent="0.2">
      <c r="Y630" s="4"/>
      <c r="Z630" s="4"/>
      <c r="AA630" s="4"/>
      <c r="AB630" s="4"/>
      <c r="AC630" s="4"/>
      <c r="AD630" s="4"/>
      <c r="AE630" s="4"/>
      <c r="AF630" s="4"/>
      <c r="AG630" s="4"/>
    </row>
    <row r="631" spans="25:33" ht="12" x14ac:dyDescent="0.2">
      <c r="Y631" s="4"/>
      <c r="Z631" s="4"/>
      <c r="AA631" s="4"/>
      <c r="AB631" s="4"/>
      <c r="AC631" s="4"/>
      <c r="AD631" s="4"/>
      <c r="AE631" s="4"/>
      <c r="AF631" s="4"/>
      <c r="AG631" s="4"/>
    </row>
    <row r="632" spans="25:33" ht="12" x14ac:dyDescent="0.2">
      <c r="Y632" s="4"/>
      <c r="Z632" s="4"/>
      <c r="AA632" s="4"/>
      <c r="AB632" s="4"/>
      <c r="AC632" s="4"/>
      <c r="AD632" s="4"/>
      <c r="AE632" s="4"/>
      <c r="AF632" s="4"/>
      <c r="AG632" s="4"/>
    </row>
    <row r="633" spans="25:33" ht="12" x14ac:dyDescent="0.2">
      <c r="Y633" s="4"/>
      <c r="Z633" s="4"/>
      <c r="AA633" s="4"/>
      <c r="AB633" s="4"/>
      <c r="AC633" s="4"/>
      <c r="AD633" s="4"/>
      <c r="AE633" s="4"/>
      <c r="AF633" s="4"/>
      <c r="AG633" s="4"/>
    </row>
    <row r="634" spans="25:33" ht="12" x14ac:dyDescent="0.2">
      <c r="Y634" s="4"/>
      <c r="Z634" s="4"/>
      <c r="AA634" s="4"/>
      <c r="AB634" s="4"/>
      <c r="AC634" s="4"/>
      <c r="AD634" s="4"/>
      <c r="AE634" s="4"/>
      <c r="AF634" s="4"/>
      <c r="AG634" s="4"/>
    </row>
    <row r="635" spans="25:33" ht="12" x14ac:dyDescent="0.2">
      <c r="Y635" s="4"/>
      <c r="Z635" s="4"/>
      <c r="AA635" s="4"/>
      <c r="AB635" s="4"/>
      <c r="AC635" s="4"/>
      <c r="AD635" s="4"/>
      <c r="AE635" s="4"/>
      <c r="AF635" s="4"/>
      <c r="AG635" s="4"/>
    </row>
    <row r="636" spans="25:33" ht="12" x14ac:dyDescent="0.2">
      <c r="Y636" s="4"/>
      <c r="Z636" s="4"/>
      <c r="AA636" s="4"/>
      <c r="AB636" s="4"/>
      <c r="AC636" s="4"/>
      <c r="AD636" s="4"/>
      <c r="AE636" s="4"/>
      <c r="AF636" s="4"/>
      <c r="AG636" s="4"/>
    </row>
    <row r="637" spans="25:33" ht="12" x14ac:dyDescent="0.2">
      <c r="Y637" s="4"/>
      <c r="Z637" s="4"/>
      <c r="AA637" s="4"/>
      <c r="AB637" s="4"/>
      <c r="AC637" s="4"/>
      <c r="AD637" s="4"/>
      <c r="AE637" s="4"/>
      <c r="AF637" s="4"/>
      <c r="AG637" s="4"/>
    </row>
    <row r="638" spans="25:33" ht="12" x14ac:dyDescent="0.2">
      <c r="Y638" s="4"/>
      <c r="Z638" s="4"/>
      <c r="AA638" s="4"/>
      <c r="AB638" s="4"/>
      <c r="AC638" s="4"/>
      <c r="AD638" s="4"/>
      <c r="AE638" s="4"/>
      <c r="AF638" s="4"/>
      <c r="AG638" s="4"/>
    </row>
    <row r="639" spans="25:33" ht="12" x14ac:dyDescent="0.2">
      <c r="Y639" s="4"/>
      <c r="Z639" s="4"/>
      <c r="AA639" s="4"/>
      <c r="AB639" s="4"/>
      <c r="AC639" s="4"/>
      <c r="AD639" s="4"/>
      <c r="AE639" s="4"/>
      <c r="AF639" s="4"/>
      <c r="AG639" s="4"/>
    </row>
    <row r="640" spans="25:33" ht="12" x14ac:dyDescent="0.2">
      <c r="Y640" s="4"/>
      <c r="Z640" s="4"/>
      <c r="AA640" s="4"/>
      <c r="AB640" s="4"/>
      <c r="AC640" s="4"/>
      <c r="AD640" s="4"/>
      <c r="AE640" s="4"/>
      <c r="AF640" s="4"/>
      <c r="AG640" s="4"/>
    </row>
    <row r="641" spans="25:33" ht="12" x14ac:dyDescent="0.2">
      <c r="Y641" s="4"/>
      <c r="Z641" s="4"/>
      <c r="AA641" s="4"/>
      <c r="AB641" s="4"/>
      <c r="AC641" s="4"/>
      <c r="AD641" s="4"/>
      <c r="AE641" s="4"/>
      <c r="AF641" s="4"/>
      <c r="AG641" s="4"/>
    </row>
    <row r="642" spans="25:33" ht="12" x14ac:dyDescent="0.2">
      <c r="Y642" s="4"/>
      <c r="Z642" s="4"/>
      <c r="AA642" s="4"/>
      <c r="AB642" s="4"/>
      <c r="AC642" s="4"/>
      <c r="AD642" s="4"/>
      <c r="AE642" s="4"/>
      <c r="AF642" s="4"/>
      <c r="AG642" s="4"/>
    </row>
    <row r="643" spans="25:33" ht="12" x14ac:dyDescent="0.2">
      <c r="Y643" s="4"/>
      <c r="Z643" s="4"/>
      <c r="AA643" s="4"/>
      <c r="AB643" s="4"/>
      <c r="AC643" s="4"/>
      <c r="AD643" s="4"/>
      <c r="AE643" s="4"/>
      <c r="AF643" s="4"/>
      <c r="AG643" s="4"/>
    </row>
    <row r="644" spans="25:33" ht="12" x14ac:dyDescent="0.2">
      <c r="Y644" s="4"/>
      <c r="Z644" s="4"/>
      <c r="AA644" s="4"/>
      <c r="AB644" s="4"/>
      <c r="AC644" s="4"/>
      <c r="AD644" s="4"/>
      <c r="AE644" s="4"/>
      <c r="AF644" s="4"/>
      <c r="AG644" s="4"/>
    </row>
    <row r="645" spans="25:33" ht="12" x14ac:dyDescent="0.2">
      <c r="Y645" s="4"/>
      <c r="Z645" s="4"/>
      <c r="AA645" s="4"/>
      <c r="AB645" s="4"/>
      <c r="AC645" s="4"/>
      <c r="AD645" s="4"/>
      <c r="AE645" s="4"/>
      <c r="AF645" s="4"/>
      <c r="AG645" s="4"/>
    </row>
    <row r="646" spans="25:33" ht="12" x14ac:dyDescent="0.2">
      <c r="Y646" s="4"/>
      <c r="Z646" s="4"/>
      <c r="AA646" s="4"/>
      <c r="AB646" s="4"/>
      <c r="AC646" s="4"/>
      <c r="AD646" s="4"/>
      <c r="AE646" s="4"/>
      <c r="AF646" s="4"/>
      <c r="AG646" s="4"/>
    </row>
    <row r="647" spans="25:33" ht="12" x14ac:dyDescent="0.2">
      <c r="Y647" s="4"/>
      <c r="Z647" s="4"/>
      <c r="AA647" s="4"/>
      <c r="AB647" s="4"/>
      <c r="AC647" s="4"/>
      <c r="AD647" s="4"/>
      <c r="AE647" s="4"/>
      <c r="AF647" s="4"/>
      <c r="AG647" s="4"/>
    </row>
    <row r="648" spans="25:33" ht="12" x14ac:dyDescent="0.2">
      <c r="Y648" s="4"/>
      <c r="Z648" s="4"/>
      <c r="AA648" s="4"/>
      <c r="AB648" s="4"/>
      <c r="AC648" s="4"/>
      <c r="AD648" s="4"/>
      <c r="AE648" s="4"/>
      <c r="AF648" s="4"/>
      <c r="AG648" s="4"/>
    </row>
    <row r="649" spans="25:33" ht="12" x14ac:dyDescent="0.2">
      <c r="Y649" s="4"/>
      <c r="Z649" s="4"/>
      <c r="AA649" s="4"/>
      <c r="AB649" s="4"/>
      <c r="AC649" s="4"/>
      <c r="AD649" s="4"/>
      <c r="AE649" s="4"/>
      <c r="AF649" s="4"/>
      <c r="AG649" s="4"/>
    </row>
    <row r="650" spans="25:33" ht="12" x14ac:dyDescent="0.2">
      <c r="Y650" s="4"/>
      <c r="Z650" s="4"/>
      <c r="AA650" s="4"/>
      <c r="AB650" s="4"/>
      <c r="AC650" s="4"/>
      <c r="AD650" s="4"/>
      <c r="AE650" s="4"/>
      <c r="AF650" s="4"/>
      <c r="AG650" s="4"/>
    </row>
    <row r="651" spans="25:33" ht="12" x14ac:dyDescent="0.2">
      <c r="Y651" s="4"/>
      <c r="Z651" s="4"/>
      <c r="AA651" s="4"/>
      <c r="AB651" s="4"/>
      <c r="AC651" s="4"/>
      <c r="AD651" s="4"/>
      <c r="AE651" s="4"/>
      <c r="AF651" s="4"/>
      <c r="AG651" s="4"/>
    </row>
    <row r="652" spans="25:33" ht="12" x14ac:dyDescent="0.2">
      <c r="Y652" s="4"/>
      <c r="Z652" s="4"/>
      <c r="AA652" s="4"/>
      <c r="AB652" s="4"/>
      <c r="AC652" s="4"/>
      <c r="AD652" s="4"/>
      <c r="AE652" s="4"/>
      <c r="AF652" s="4"/>
      <c r="AG652" s="4"/>
    </row>
    <row r="653" spans="25:33" ht="12" x14ac:dyDescent="0.2">
      <c r="Y653" s="4"/>
      <c r="Z653" s="4"/>
      <c r="AA653" s="4"/>
      <c r="AB653" s="4"/>
      <c r="AC653" s="4"/>
      <c r="AD653" s="4"/>
      <c r="AE653" s="4"/>
      <c r="AF653" s="4"/>
      <c r="AG653" s="4"/>
    </row>
    <row r="654" spans="25:33" ht="12" x14ac:dyDescent="0.2">
      <c r="Y654" s="4"/>
      <c r="Z654" s="4"/>
      <c r="AA654" s="4"/>
      <c r="AB654" s="4"/>
      <c r="AC654" s="4"/>
      <c r="AD654" s="4"/>
      <c r="AE654" s="4"/>
      <c r="AF654" s="4"/>
      <c r="AG654" s="4"/>
    </row>
    <row r="655" spans="25:33" ht="12" x14ac:dyDescent="0.2">
      <c r="Y655" s="4"/>
      <c r="Z655" s="4"/>
      <c r="AA655" s="4"/>
      <c r="AB655" s="4"/>
      <c r="AC655" s="4"/>
      <c r="AD655" s="4"/>
      <c r="AE655" s="4"/>
      <c r="AF655" s="4"/>
      <c r="AG655" s="4"/>
    </row>
    <row r="656" spans="25:33" ht="12" x14ac:dyDescent="0.2">
      <c r="Y656" s="4"/>
      <c r="Z656" s="4"/>
      <c r="AA656" s="4"/>
      <c r="AB656" s="4"/>
      <c r="AC656" s="4"/>
      <c r="AD656" s="4"/>
      <c r="AE656" s="4"/>
      <c r="AF656" s="4"/>
      <c r="AG656" s="4"/>
    </row>
    <row r="657" spans="25:33" ht="12" x14ac:dyDescent="0.2">
      <c r="Y657" s="4"/>
      <c r="Z657" s="4"/>
      <c r="AA657" s="4"/>
      <c r="AB657" s="4"/>
      <c r="AC657" s="4"/>
      <c r="AD657" s="4"/>
      <c r="AE657" s="4"/>
      <c r="AF657" s="4"/>
      <c r="AG657" s="4"/>
    </row>
    <row r="658" spans="25:33" ht="12" x14ac:dyDescent="0.2">
      <c r="Y658" s="4"/>
      <c r="Z658" s="4"/>
      <c r="AA658" s="4"/>
      <c r="AB658" s="4"/>
      <c r="AC658" s="4"/>
      <c r="AD658" s="4"/>
      <c r="AE658" s="4"/>
      <c r="AF658" s="4"/>
      <c r="AG658" s="4"/>
    </row>
    <row r="659" spans="25:33" ht="12" x14ac:dyDescent="0.2">
      <c r="Y659" s="4"/>
      <c r="Z659" s="4"/>
      <c r="AA659" s="4"/>
      <c r="AB659" s="4"/>
      <c r="AC659" s="4"/>
      <c r="AD659" s="4"/>
      <c r="AE659" s="4"/>
      <c r="AF659" s="4"/>
      <c r="AG659" s="4"/>
    </row>
    <row r="660" spans="25:33" ht="12" x14ac:dyDescent="0.2">
      <c r="Y660" s="4"/>
      <c r="Z660" s="4"/>
      <c r="AA660" s="4"/>
      <c r="AB660" s="4"/>
      <c r="AC660" s="4"/>
      <c r="AD660" s="4"/>
      <c r="AE660" s="4"/>
      <c r="AF660" s="4"/>
      <c r="AG660" s="4"/>
    </row>
    <row r="661" spans="25:33" ht="12" x14ac:dyDescent="0.2">
      <c r="Y661" s="4"/>
      <c r="Z661" s="4"/>
      <c r="AA661" s="4"/>
      <c r="AB661" s="4"/>
      <c r="AC661" s="4"/>
      <c r="AD661" s="4"/>
      <c r="AE661" s="4"/>
      <c r="AF661" s="4"/>
      <c r="AG661" s="4"/>
    </row>
    <row r="662" spans="25:33" ht="12" x14ac:dyDescent="0.2">
      <c r="Y662" s="4"/>
      <c r="Z662" s="4"/>
      <c r="AA662" s="4"/>
      <c r="AB662" s="4"/>
      <c r="AC662" s="4"/>
      <c r="AD662" s="4"/>
      <c r="AE662" s="4"/>
      <c r="AF662" s="4"/>
      <c r="AG662" s="4"/>
    </row>
    <row r="663" spans="25:33" ht="12" x14ac:dyDescent="0.2">
      <c r="Y663" s="4"/>
      <c r="Z663" s="4"/>
      <c r="AA663" s="4"/>
      <c r="AB663" s="4"/>
      <c r="AC663" s="4"/>
      <c r="AD663" s="4"/>
      <c r="AE663" s="4"/>
      <c r="AF663" s="4"/>
      <c r="AG663" s="4"/>
    </row>
    <row r="664" spans="25:33" ht="12" x14ac:dyDescent="0.2">
      <c r="Y664" s="4"/>
      <c r="Z664" s="4"/>
      <c r="AA664" s="4"/>
      <c r="AB664" s="4"/>
      <c r="AC664" s="4"/>
      <c r="AD664" s="4"/>
      <c r="AE664" s="4"/>
      <c r="AF664" s="4"/>
      <c r="AG664" s="4"/>
    </row>
    <row r="665" spans="25:33" ht="12" x14ac:dyDescent="0.2">
      <c r="Y665" s="4"/>
      <c r="Z665" s="4"/>
      <c r="AA665" s="4"/>
      <c r="AB665" s="4"/>
      <c r="AC665" s="4"/>
      <c r="AD665" s="4"/>
      <c r="AE665" s="4"/>
      <c r="AF665" s="4"/>
      <c r="AG665" s="4"/>
    </row>
    <row r="666" spans="25:33" ht="12" x14ac:dyDescent="0.2">
      <c r="Y666" s="4"/>
      <c r="Z666" s="4"/>
      <c r="AA666" s="4"/>
      <c r="AB666" s="4"/>
      <c r="AC666" s="4"/>
      <c r="AD666" s="4"/>
      <c r="AE666" s="4"/>
      <c r="AF666" s="4"/>
      <c r="AG666" s="4"/>
    </row>
    <row r="667" spans="25:33" ht="12" x14ac:dyDescent="0.2">
      <c r="Y667" s="4"/>
      <c r="Z667" s="4"/>
      <c r="AA667" s="4"/>
      <c r="AB667" s="4"/>
      <c r="AC667" s="4"/>
      <c r="AD667" s="4"/>
      <c r="AE667" s="4"/>
      <c r="AF667" s="4"/>
      <c r="AG667" s="4"/>
    </row>
    <row r="668" spans="25:33" ht="12" x14ac:dyDescent="0.2">
      <c r="Y668" s="4"/>
      <c r="Z668" s="4"/>
      <c r="AA668" s="4"/>
      <c r="AB668" s="4"/>
      <c r="AC668" s="4"/>
      <c r="AD668" s="4"/>
      <c r="AE668" s="4"/>
      <c r="AF668" s="4"/>
      <c r="AG668" s="4"/>
    </row>
    <row r="669" spans="25:33" ht="12" x14ac:dyDescent="0.2">
      <c r="Y669" s="4"/>
      <c r="Z669" s="4"/>
      <c r="AA669" s="4"/>
      <c r="AB669" s="4"/>
      <c r="AC669" s="4"/>
      <c r="AD669" s="4"/>
      <c r="AE669" s="4"/>
      <c r="AF669" s="4"/>
      <c r="AG669" s="4"/>
    </row>
    <row r="670" spans="25:33" ht="12" x14ac:dyDescent="0.2">
      <c r="Y670" s="4"/>
      <c r="Z670" s="4"/>
      <c r="AA670" s="4"/>
      <c r="AB670" s="4"/>
      <c r="AC670" s="4"/>
      <c r="AD670" s="4"/>
      <c r="AE670" s="4"/>
      <c r="AF670" s="4"/>
      <c r="AG670" s="4"/>
    </row>
    <row r="671" spans="25:33" ht="12" x14ac:dyDescent="0.2">
      <c r="Y671" s="4"/>
      <c r="Z671" s="4"/>
      <c r="AA671" s="4"/>
      <c r="AB671" s="4"/>
      <c r="AC671" s="4"/>
      <c r="AD671" s="4"/>
      <c r="AE671" s="4"/>
      <c r="AF671" s="4"/>
      <c r="AG671" s="4"/>
    </row>
    <row r="672" spans="25:33" ht="12" x14ac:dyDescent="0.2">
      <c r="Y672" s="4"/>
      <c r="Z672" s="4"/>
      <c r="AA672" s="4"/>
      <c r="AB672" s="4"/>
      <c r="AC672" s="4"/>
      <c r="AD672" s="4"/>
      <c r="AE672" s="4"/>
      <c r="AF672" s="4"/>
      <c r="AG672" s="4"/>
    </row>
    <row r="673" spans="25:33" ht="12" x14ac:dyDescent="0.2">
      <c r="Y673" s="4"/>
      <c r="Z673" s="4"/>
      <c r="AA673" s="4"/>
      <c r="AB673" s="4"/>
      <c r="AC673" s="4"/>
      <c r="AD673" s="4"/>
      <c r="AE673" s="4"/>
      <c r="AF673" s="4"/>
      <c r="AG673" s="4"/>
    </row>
    <row r="674" spans="25:33" ht="12" x14ac:dyDescent="0.2">
      <c r="Y674" s="4"/>
      <c r="Z674" s="4"/>
      <c r="AA674" s="4"/>
      <c r="AB674" s="4"/>
      <c r="AC674" s="4"/>
      <c r="AD674" s="4"/>
      <c r="AE674" s="4"/>
      <c r="AF674" s="4"/>
      <c r="AG674" s="4"/>
    </row>
    <row r="675" spans="25:33" ht="12" x14ac:dyDescent="0.2">
      <c r="Y675" s="4"/>
      <c r="Z675" s="4"/>
      <c r="AA675" s="4"/>
      <c r="AB675" s="4"/>
      <c r="AC675" s="4"/>
      <c r="AD675" s="4"/>
      <c r="AE675" s="4"/>
      <c r="AF675" s="4"/>
      <c r="AG675" s="4"/>
    </row>
    <row r="676" spans="25:33" ht="12" x14ac:dyDescent="0.2">
      <c r="Y676" s="4"/>
      <c r="Z676" s="4"/>
      <c r="AA676" s="4"/>
      <c r="AB676" s="4"/>
      <c r="AC676" s="4"/>
      <c r="AD676" s="4"/>
      <c r="AE676" s="4"/>
      <c r="AF676" s="4"/>
      <c r="AG676" s="4"/>
    </row>
    <row r="677" spans="25:33" ht="12" x14ac:dyDescent="0.2">
      <c r="Y677" s="4"/>
      <c r="Z677" s="4"/>
      <c r="AA677" s="4"/>
      <c r="AB677" s="4"/>
      <c r="AC677" s="4"/>
      <c r="AD677" s="4"/>
      <c r="AE677" s="4"/>
      <c r="AF677" s="4"/>
      <c r="AG677" s="4"/>
    </row>
    <row r="678" spans="25:33" ht="12" x14ac:dyDescent="0.2">
      <c r="Y678" s="4"/>
      <c r="Z678" s="4"/>
      <c r="AA678" s="4"/>
      <c r="AB678" s="4"/>
      <c r="AC678" s="4"/>
      <c r="AD678" s="4"/>
      <c r="AE678" s="4"/>
      <c r="AF678" s="4"/>
      <c r="AG678" s="4"/>
    </row>
    <row r="679" spans="25:33" ht="12" x14ac:dyDescent="0.2">
      <c r="Y679" s="4"/>
      <c r="Z679" s="4"/>
      <c r="AA679" s="4"/>
      <c r="AB679" s="4"/>
      <c r="AC679" s="4"/>
      <c r="AD679" s="4"/>
      <c r="AE679" s="4"/>
      <c r="AF679" s="4"/>
      <c r="AG679" s="4"/>
    </row>
    <row r="680" spans="25:33" ht="12" x14ac:dyDescent="0.2">
      <c r="Y680" s="4"/>
      <c r="Z680" s="4"/>
      <c r="AA680" s="4"/>
      <c r="AB680" s="4"/>
      <c r="AC680" s="4"/>
      <c r="AD680" s="4"/>
      <c r="AE680" s="4"/>
      <c r="AF680" s="4"/>
      <c r="AG680" s="4"/>
    </row>
    <row r="681" spans="25:33" ht="12" x14ac:dyDescent="0.2">
      <c r="Y681" s="4"/>
      <c r="Z681" s="4"/>
      <c r="AA681" s="4"/>
      <c r="AB681" s="4"/>
      <c r="AC681" s="4"/>
      <c r="AD681" s="4"/>
      <c r="AE681" s="4"/>
      <c r="AF681" s="4"/>
      <c r="AG681" s="4"/>
    </row>
    <row r="682" spans="25:33" ht="12" x14ac:dyDescent="0.2">
      <c r="Y682" s="4"/>
      <c r="Z682" s="4"/>
      <c r="AA682" s="4"/>
      <c r="AB682" s="4"/>
      <c r="AC682" s="4"/>
      <c r="AD682" s="4"/>
      <c r="AE682" s="4"/>
      <c r="AF682" s="4"/>
      <c r="AG682" s="4"/>
    </row>
    <row r="683" spans="25:33" ht="12" x14ac:dyDescent="0.2">
      <c r="Y683" s="4"/>
      <c r="Z683" s="4"/>
      <c r="AA683" s="4"/>
      <c r="AB683" s="4"/>
      <c r="AC683" s="4"/>
      <c r="AD683" s="4"/>
      <c r="AE683" s="4"/>
      <c r="AF683" s="4"/>
      <c r="AG683" s="4"/>
    </row>
    <row r="684" spans="25:33" ht="12" x14ac:dyDescent="0.2">
      <c r="Y684" s="4"/>
      <c r="Z684" s="4"/>
      <c r="AA684" s="4"/>
      <c r="AB684" s="4"/>
      <c r="AC684" s="4"/>
      <c r="AD684" s="4"/>
      <c r="AE684" s="4"/>
      <c r="AF684" s="4"/>
      <c r="AG684" s="4"/>
    </row>
    <row r="685" spans="25:33" ht="12" x14ac:dyDescent="0.2">
      <c r="Y685" s="4"/>
      <c r="Z685" s="4"/>
      <c r="AA685" s="4"/>
      <c r="AB685" s="4"/>
      <c r="AC685" s="4"/>
      <c r="AD685" s="4"/>
      <c r="AE685" s="4"/>
      <c r="AF685" s="4"/>
      <c r="AG685" s="4"/>
    </row>
    <row r="686" spans="25:33" ht="12" x14ac:dyDescent="0.2">
      <c r="Y686" s="4"/>
      <c r="Z686" s="4"/>
      <c r="AA686" s="4"/>
      <c r="AB686" s="4"/>
      <c r="AC686" s="4"/>
      <c r="AD686" s="4"/>
      <c r="AE686" s="4"/>
      <c r="AF686" s="4"/>
      <c r="AG686" s="4"/>
    </row>
    <row r="687" spans="25:33" ht="12" x14ac:dyDescent="0.2">
      <c r="Y687" s="4"/>
      <c r="Z687" s="4"/>
      <c r="AA687" s="4"/>
      <c r="AB687" s="4"/>
      <c r="AC687" s="4"/>
      <c r="AD687" s="4"/>
      <c r="AE687" s="4"/>
      <c r="AF687" s="4"/>
      <c r="AG687" s="4"/>
    </row>
    <row r="688" spans="25:33" ht="12" x14ac:dyDescent="0.2">
      <c r="Y688" s="4"/>
      <c r="Z688" s="4"/>
      <c r="AA688" s="4"/>
      <c r="AB688" s="4"/>
      <c r="AC688" s="4"/>
      <c r="AD688" s="4"/>
      <c r="AE688" s="4"/>
      <c r="AF688" s="4"/>
      <c r="AG688" s="4"/>
    </row>
    <row r="689" spans="25:33" ht="12" x14ac:dyDescent="0.2">
      <c r="Y689" s="4"/>
      <c r="Z689" s="4"/>
      <c r="AA689" s="4"/>
      <c r="AB689" s="4"/>
      <c r="AC689" s="4"/>
      <c r="AD689" s="4"/>
      <c r="AE689" s="4"/>
      <c r="AF689" s="4"/>
      <c r="AG689" s="4"/>
    </row>
    <row r="690" spans="25:33" ht="12" x14ac:dyDescent="0.2">
      <c r="Y690" s="4"/>
      <c r="Z690" s="4"/>
      <c r="AA690" s="4"/>
      <c r="AB690" s="4"/>
      <c r="AC690" s="4"/>
      <c r="AD690" s="4"/>
      <c r="AE690" s="4"/>
      <c r="AF690" s="4"/>
      <c r="AG690" s="4"/>
    </row>
    <row r="691" spans="25:33" ht="12" x14ac:dyDescent="0.2">
      <c r="Y691" s="4"/>
      <c r="Z691" s="4"/>
      <c r="AA691" s="4"/>
      <c r="AB691" s="4"/>
      <c r="AC691" s="4"/>
      <c r="AD691" s="4"/>
      <c r="AE691" s="4"/>
      <c r="AF691" s="4"/>
      <c r="AG691" s="4"/>
    </row>
    <row r="692" spans="25:33" ht="12" x14ac:dyDescent="0.2">
      <c r="Y692" s="4"/>
      <c r="Z692" s="4"/>
      <c r="AA692" s="4"/>
      <c r="AB692" s="4"/>
      <c r="AC692" s="4"/>
      <c r="AD692" s="4"/>
      <c r="AE692" s="4"/>
      <c r="AF692" s="4"/>
      <c r="AG692" s="4"/>
    </row>
    <row r="693" spans="25:33" ht="12" x14ac:dyDescent="0.2">
      <c r="Y693" s="4"/>
      <c r="Z693" s="4"/>
      <c r="AA693" s="4"/>
      <c r="AB693" s="4"/>
      <c r="AC693" s="4"/>
      <c r="AD693" s="4"/>
      <c r="AE693" s="4"/>
      <c r="AF693" s="4"/>
      <c r="AG693" s="4"/>
    </row>
    <row r="694" spans="25:33" ht="12" x14ac:dyDescent="0.2">
      <c r="Y694" s="4"/>
      <c r="Z694" s="4"/>
      <c r="AA694" s="4"/>
      <c r="AB694" s="4"/>
      <c r="AC694" s="4"/>
      <c r="AD694" s="4"/>
      <c r="AE694" s="4"/>
      <c r="AF694" s="4"/>
      <c r="AG694" s="4"/>
    </row>
    <row r="695" spans="25:33" ht="12" x14ac:dyDescent="0.2">
      <c r="Y695" s="4"/>
      <c r="Z695" s="4"/>
      <c r="AA695" s="4"/>
      <c r="AB695" s="4"/>
      <c r="AC695" s="4"/>
      <c r="AD695" s="4"/>
      <c r="AE695" s="4"/>
      <c r="AF695" s="4"/>
      <c r="AG695" s="4"/>
    </row>
    <row r="696" spans="25:33" ht="12" x14ac:dyDescent="0.2">
      <c r="Y696" s="4"/>
      <c r="Z696" s="4"/>
      <c r="AA696" s="4"/>
      <c r="AB696" s="4"/>
      <c r="AC696" s="4"/>
      <c r="AD696" s="4"/>
      <c r="AE696" s="4"/>
      <c r="AF696" s="4"/>
      <c r="AG696" s="4"/>
    </row>
    <row r="697" spans="25:33" ht="12" x14ac:dyDescent="0.2">
      <c r="Y697" s="4"/>
      <c r="Z697" s="4"/>
      <c r="AA697" s="4"/>
      <c r="AB697" s="4"/>
      <c r="AC697" s="4"/>
      <c r="AD697" s="4"/>
      <c r="AE697" s="4"/>
      <c r="AF697" s="4"/>
      <c r="AG697" s="4"/>
    </row>
    <row r="698" spans="25:33" ht="12" x14ac:dyDescent="0.2">
      <c r="Y698" s="4"/>
      <c r="Z698" s="4"/>
      <c r="AA698" s="4"/>
      <c r="AB698" s="4"/>
      <c r="AC698" s="4"/>
      <c r="AD698" s="4"/>
      <c r="AE698" s="4"/>
      <c r="AF698" s="4"/>
      <c r="AG698" s="4"/>
    </row>
    <row r="699" spans="25:33" ht="12" x14ac:dyDescent="0.2">
      <c r="Y699" s="4"/>
      <c r="Z699" s="4"/>
      <c r="AA699" s="4"/>
      <c r="AB699" s="4"/>
      <c r="AC699" s="4"/>
      <c r="AD699" s="4"/>
      <c r="AE699" s="4"/>
      <c r="AF699" s="4"/>
      <c r="AG699" s="4"/>
    </row>
    <row r="700" spans="25:33" ht="12" x14ac:dyDescent="0.2">
      <c r="Y700" s="4"/>
      <c r="Z700" s="4"/>
      <c r="AA700" s="4"/>
      <c r="AB700" s="4"/>
      <c r="AC700" s="4"/>
      <c r="AD700" s="4"/>
      <c r="AE700" s="4"/>
      <c r="AF700" s="4"/>
      <c r="AG700" s="4"/>
    </row>
    <row r="701" spans="25:33" ht="12" x14ac:dyDescent="0.2">
      <c r="Y701" s="4"/>
      <c r="Z701" s="4"/>
      <c r="AA701" s="4"/>
      <c r="AB701" s="4"/>
      <c r="AC701" s="4"/>
      <c r="AD701" s="4"/>
      <c r="AE701" s="4"/>
      <c r="AF701" s="4"/>
      <c r="AG701" s="4"/>
    </row>
    <row r="702" spans="25:33" ht="12" x14ac:dyDescent="0.2">
      <c r="Y702" s="4"/>
      <c r="Z702" s="4"/>
      <c r="AA702" s="4"/>
      <c r="AB702" s="4"/>
      <c r="AC702" s="4"/>
      <c r="AD702" s="4"/>
      <c r="AE702" s="4"/>
      <c r="AF702" s="4"/>
      <c r="AG702" s="4"/>
    </row>
    <row r="703" spans="25:33" ht="12" x14ac:dyDescent="0.2">
      <c r="Y703" s="4"/>
      <c r="Z703" s="4"/>
      <c r="AA703" s="4"/>
      <c r="AB703" s="4"/>
      <c r="AC703" s="4"/>
      <c r="AD703" s="4"/>
      <c r="AE703" s="4"/>
      <c r="AF703" s="4"/>
      <c r="AG703" s="4"/>
    </row>
    <row r="704" spans="25:33" ht="12" x14ac:dyDescent="0.2">
      <c r="Y704" s="4"/>
      <c r="Z704" s="4"/>
      <c r="AA704" s="4"/>
      <c r="AB704" s="4"/>
      <c r="AC704" s="4"/>
      <c r="AD704" s="4"/>
      <c r="AE704" s="4"/>
      <c r="AF704" s="4"/>
      <c r="AG704" s="4"/>
    </row>
    <row r="705" spans="25:33" ht="12" x14ac:dyDescent="0.2">
      <c r="Y705" s="4"/>
      <c r="Z705" s="4"/>
      <c r="AA705" s="4"/>
      <c r="AB705" s="4"/>
      <c r="AC705" s="4"/>
      <c r="AD705" s="4"/>
      <c r="AE705" s="4"/>
      <c r="AF705" s="4"/>
      <c r="AG705" s="4"/>
    </row>
    <row r="706" spans="25:33" ht="12" x14ac:dyDescent="0.2">
      <c r="Y706" s="4"/>
      <c r="Z706" s="4"/>
      <c r="AA706" s="4"/>
      <c r="AB706" s="4"/>
      <c r="AC706" s="4"/>
      <c r="AD706" s="4"/>
      <c r="AE706" s="4"/>
      <c r="AF706" s="4"/>
      <c r="AG706" s="4"/>
    </row>
    <row r="707" spans="25:33" ht="12" x14ac:dyDescent="0.2">
      <c r="Y707" s="4"/>
      <c r="Z707" s="4"/>
      <c r="AA707" s="4"/>
      <c r="AB707" s="4"/>
      <c r="AC707" s="4"/>
      <c r="AD707" s="4"/>
      <c r="AE707" s="4"/>
      <c r="AF707" s="4"/>
      <c r="AG707" s="4"/>
    </row>
    <row r="708" spans="25:33" ht="12" x14ac:dyDescent="0.2">
      <c r="Y708" s="4"/>
      <c r="Z708" s="4"/>
      <c r="AA708" s="4"/>
      <c r="AB708" s="4"/>
      <c r="AC708" s="4"/>
      <c r="AD708" s="4"/>
      <c r="AE708" s="4"/>
      <c r="AF708" s="4"/>
      <c r="AG708" s="4"/>
    </row>
    <row r="709" spans="25:33" ht="12" x14ac:dyDescent="0.2">
      <c r="Y709" s="4"/>
      <c r="Z709" s="4"/>
      <c r="AA709" s="4"/>
      <c r="AB709" s="4"/>
      <c r="AC709" s="4"/>
      <c r="AD709" s="4"/>
      <c r="AE709" s="4"/>
      <c r="AF709" s="4"/>
      <c r="AG709" s="4"/>
    </row>
    <row r="710" spans="25:33" ht="12" x14ac:dyDescent="0.2">
      <c r="Y710" s="4"/>
      <c r="Z710" s="4"/>
      <c r="AA710" s="4"/>
      <c r="AB710" s="4"/>
      <c r="AC710" s="4"/>
      <c r="AD710" s="4"/>
      <c r="AE710" s="4"/>
      <c r="AF710" s="4"/>
      <c r="AG710" s="4"/>
    </row>
    <row r="711" spans="25:33" ht="12" x14ac:dyDescent="0.2">
      <c r="Y711" s="4"/>
      <c r="Z711" s="4"/>
      <c r="AA711" s="4"/>
      <c r="AB711" s="4"/>
      <c r="AC711" s="4"/>
      <c r="AD711" s="4"/>
      <c r="AE711" s="4"/>
      <c r="AF711" s="4"/>
      <c r="AG711" s="4"/>
    </row>
    <row r="712" spans="25:33" ht="12" x14ac:dyDescent="0.2">
      <c r="Y712" s="4"/>
      <c r="Z712" s="4"/>
      <c r="AA712" s="4"/>
      <c r="AB712" s="4"/>
      <c r="AC712" s="4"/>
      <c r="AD712" s="4"/>
      <c r="AE712" s="4"/>
      <c r="AF712" s="4"/>
      <c r="AG712" s="4"/>
    </row>
    <row r="713" spans="25:33" ht="12" x14ac:dyDescent="0.2">
      <c r="Y713" s="4"/>
      <c r="Z713" s="4"/>
      <c r="AA713" s="4"/>
      <c r="AB713" s="4"/>
      <c r="AC713" s="4"/>
      <c r="AD713" s="4"/>
      <c r="AE713" s="4"/>
      <c r="AF713" s="4"/>
      <c r="AG713" s="4"/>
    </row>
    <row r="714" spans="25:33" ht="12" x14ac:dyDescent="0.2">
      <c r="Y714" s="4"/>
      <c r="Z714" s="4"/>
      <c r="AA714" s="4"/>
      <c r="AB714" s="4"/>
      <c r="AC714" s="4"/>
      <c r="AD714" s="4"/>
      <c r="AE714" s="4"/>
      <c r="AF714" s="4"/>
      <c r="AG714" s="4"/>
    </row>
    <row r="715" spans="25:33" ht="12" x14ac:dyDescent="0.2">
      <c r="Y715" s="4"/>
      <c r="Z715" s="4"/>
      <c r="AA715" s="4"/>
      <c r="AB715" s="4"/>
      <c r="AC715" s="4"/>
      <c r="AD715" s="4"/>
      <c r="AE715" s="4"/>
      <c r="AF715" s="4"/>
      <c r="AG715" s="4"/>
    </row>
    <row r="716" spans="25:33" ht="12" x14ac:dyDescent="0.2">
      <c r="Y716" s="4"/>
      <c r="Z716" s="4"/>
      <c r="AA716" s="4"/>
      <c r="AB716" s="4"/>
      <c r="AC716" s="4"/>
      <c r="AD716" s="4"/>
      <c r="AE716" s="4"/>
      <c r="AF716" s="4"/>
      <c r="AG716" s="4"/>
    </row>
    <row r="717" spans="25:33" ht="12" x14ac:dyDescent="0.2">
      <c r="Y717" s="4"/>
      <c r="Z717" s="4"/>
      <c r="AA717" s="4"/>
      <c r="AB717" s="4"/>
      <c r="AC717" s="4"/>
      <c r="AD717" s="4"/>
      <c r="AE717" s="4"/>
      <c r="AF717" s="4"/>
      <c r="AG717" s="4"/>
    </row>
    <row r="718" spans="25:33" ht="12" x14ac:dyDescent="0.2">
      <c r="Y718" s="4"/>
      <c r="Z718" s="4"/>
      <c r="AA718" s="4"/>
      <c r="AB718" s="4"/>
      <c r="AC718" s="4"/>
      <c r="AD718" s="4"/>
      <c r="AE718" s="4"/>
      <c r="AF718" s="4"/>
      <c r="AG718" s="4"/>
    </row>
    <row r="719" spans="25:33" ht="12" x14ac:dyDescent="0.2">
      <c r="Y719" s="4"/>
      <c r="Z719" s="4"/>
      <c r="AA719" s="4"/>
      <c r="AB719" s="4"/>
      <c r="AC719" s="4"/>
      <c r="AD719" s="4"/>
      <c r="AE719" s="4"/>
      <c r="AF719" s="4"/>
      <c r="AG719" s="4"/>
    </row>
    <row r="720" spans="25:33" ht="12" x14ac:dyDescent="0.2">
      <c r="Y720" s="4"/>
      <c r="Z720" s="4"/>
      <c r="AA720" s="4"/>
      <c r="AB720" s="4"/>
      <c r="AC720" s="4"/>
      <c r="AD720" s="4"/>
      <c r="AE720" s="4"/>
      <c r="AF720" s="4"/>
      <c r="AG720" s="4"/>
    </row>
    <row r="721" spans="25:33" ht="12" x14ac:dyDescent="0.2">
      <c r="Y721" s="4"/>
      <c r="Z721" s="4"/>
      <c r="AA721" s="4"/>
      <c r="AB721" s="4"/>
      <c r="AC721" s="4"/>
      <c r="AD721" s="4"/>
      <c r="AE721" s="4"/>
      <c r="AF721" s="4"/>
      <c r="AG721" s="4"/>
    </row>
    <row r="722" spans="25:33" ht="12" x14ac:dyDescent="0.2">
      <c r="Y722" s="4"/>
      <c r="Z722" s="4"/>
      <c r="AA722" s="4"/>
      <c r="AB722" s="4"/>
      <c r="AC722" s="4"/>
      <c r="AD722" s="4"/>
      <c r="AE722" s="4"/>
      <c r="AF722" s="4"/>
      <c r="AG722" s="4"/>
    </row>
    <row r="723" spans="25:33" ht="12" x14ac:dyDescent="0.2">
      <c r="Y723" s="4"/>
      <c r="Z723" s="4"/>
      <c r="AA723" s="4"/>
      <c r="AB723" s="4"/>
      <c r="AC723" s="4"/>
      <c r="AD723" s="4"/>
      <c r="AE723" s="4"/>
      <c r="AF723" s="4"/>
      <c r="AG723" s="4"/>
    </row>
    <row r="724" spans="25:33" ht="12" x14ac:dyDescent="0.2">
      <c r="Y724" s="4"/>
      <c r="Z724" s="4"/>
      <c r="AA724" s="4"/>
      <c r="AB724" s="4"/>
      <c r="AC724" s="4"/>
      <c r="AD724" s="4"/>
      <c r="AE724" s="4"/>
      <c r="AF724" s="4"/>
      <c r="AG724" s="4"/>
    </row>
    <row r="725" spans="25:33" ht="12" x14ac:dyDescent="0.2">
      <c r="Y725" s="4"/>
      <c r="Z725" s="4"/>
      <c r="AA725" s="4"/>
      <c r="AB725" s="4"/>
      <c r="AC725" s="4"/>
      <c r="AD725" s="4"/>
      <c r="AE725" s="4"/>
      <c r="AF725" s="4"/>
      <c r="AG725" s="4"/>
    </row>
    <row r="726" spans="25:33" ht="12" x14ac:dyDescent="0.2">
      <c r="Y726" s="4"/>
      <c r="Z726" s="4"/>
      <c r="AA726" s="4"/>
      <c r="AB726" s="4"/>
      <c r="AC726" s="4"/>
      <c r="AD726" s="4"/>
      <c r="AE726" s="4"/>
      <c r="AF726" s="4"/>
      <c r="AG726" s="4"/>
    </row>
    <row r="727" spans="25:33" ht="12" x14ac:dyDescent="0.2">
      <c r="Y727" s="4"/>
      <c r="Z727" s="4"/>
      <c r="AA727" s="4"/>
      <c r="AB727" s="4"/>
      <c r="AC727" s="4"/>
      <c r="AD727" s="4"/>
      <c r="AE727" s="4"/>
      <c r="AF727" s="4"/>
      <c r="AG727" s="4"/>
    </row>
    <row r="728" spans="25:33" ht="12" x14ac:dyDescent="0.2">
      <c r="Y728" s="4"/>
      <c r="Z728" s="4"/>
      <c r="AA728" s="4"/>
      <c r="AB728" s="4"/>
      <c r="AC728" s="4"/>
      <c r="AD728" s="4"/>
      <c r="AE728" s="4"/>
      <c r="AF728" s="4"/>
      <c r="AG728" s="4"/>
    </row>
    <row r="729" spans="25:33" ht="12" x14ac:dyDescent="0.2">
      <c r="Y729" s="4"/>
      <c r="Z729" s="4"/>
      <c r="AA729" s="4"/>
      <c r="AB729" s="4"/>
      <c r="AC729" s="4"/>
      <c r="AD729" s="4"/>
      <c r="AE729" s="4"/>
      <c r="AF729" s="4"/>
      <c r="AG729" s="4"/>
    </row>
    <row r="730" spans="25:33" ht="12" x14ac:dyDescent="0.2">
      <c r="Y730" s="4"/>
      <c r="Z730" s="4"/>
      <c r="AA730" s="4"/>
      <c r="AB730" s="4"/>
      <c r="AC730" s="4"/>
      <c r="AD730" s="4"/>
      <c r="AE730" s="4"/>
      <c r="AF730" s="4"/>
      <c r="AG730" s="4"/>
    </row>
    <row r="731" spans="25:33" ht="12" x14ac:dyDescent="0.2">
      <c r="Y731" s="4"/>
      <c r="Z731" s="4"/>
      <c r="AA731" s="4"/>
      <c r="AB731" s="4"/>
      <c r="AC731" s="4"/>
      <c r="AD731" s="4"/>
      <c r="AE731" s="4"/>
      <c r="AF731" s="4"/>
      <c r="AG731" s="4"/>
    </row>
    <row r="732" spans="25:33" ht="12" x14ac:dyDescent="0.2">
      <c r="Y732" s="4"/>
      <c r="Z732" s="4"/>
      <c r="AA732" s="4"/>
      <c r="AB732" s="4"/>
      <c r="AC732" s="4"/>
      <c r="AD732" s="4"/>
      <c r="AE732" s="4"/>
      <c r="AF732" s="4"/>
      <c r="AG732" s="4"/>
    </row>
    <row r="733" spans="25:33" ht="12" x14ac:dyDescent="0.2">
      <c r="Y733" s="4"/>
      <c r="Z733" s="4"/>
      <c r="AA733" s="4"/>
      <c r="AB733" s="4"/>
      <c r="AC733" s="4"/>
      <c r="AD733" s="4"/>
      <c r="AE733" s="4"/>
      <c r="AF733" s="4"/>
      <c r="AG733" s="4"/>
    </row>
    <row r="734" spans="25:33" ht="12" x14ac:dyDescent="0.2">
      <c r="Y734" s="4"/>
      <c r="Z734" s="4"/>
      <c r="AA734" s="4"/>
      <c r="AB734" s="4"/>
      <c r="AC734" s="4"/>
      <c r="AD734" s="4"/>
      <c r="AE734" s="4"/>
      <c r="AF734" s="4"/>
      <c r="AG734" s="4"/>
    </row>
    <row r="735" spans="25:33" ht="12" x14ac:dyDescent="0.2">
      <c r="Y735" s="4"/>
      <c r="Z735" s="4"/>
      <c r="AA735" s="4"/>
      <c r="AB735" s="4"/>
      <c r="AC735" s="4"/>
      <c r="AD735" s="4"/>
      <c r="AE735" s="4"/>
      <c r="AF735" s="4"/>
      <c r="AG735" s="4"/>
    </row>
    <row r="736" spans="25:33" ht="12" x14ac:dyDescent="0.2">
      <c r="Y736" s="4"/>
      <c r="Z736" s="4"/>
      <c r="AA736" s="4"/>
      <c r="AB736" s="4"/>
      <c r="AC736" s="4"/>
      <c r="AD736" s="4"/>
      <c r="AE736" s="4"/>
      <c r="AF736" s="4"/>
      <c r="AG736" s="4"/>
    </row>
    <row r="737" spans="25:33" ht="12" x14ac:dyDescent="0.2">
      <c r="Y737" s="4"/>
      <c r="Z737" s="4"/>
      <c r="AA737" s="4"/>
      <c r="AB737" s="4"/>
      <c r="AC737" s="4"/>
      <c r="AD737" s="4"/>
      <c r="AE737" s="4"/>
      <c r="AF737" s="4"/>
      <c r="AG737" s="4"/>
    </row>
    <row r="738" spans="25:33" ht="12" x14ac:dyDescent="0.2">
      <c r="Y738" s="4"/>
      <c r="Z738" s="4"/>
      <c r="AA738" s="4"/>
      <c r="AB738" s="4"/>
      <c r="AC738" s="4"/>
      <c r="AD738" s="4"/>
      <c r="AE738" s="4"/>
      <c r="AF738" s="4"/>
      <c r="AG738" s="4"/>
    </row>
    <row r="739" spans="25:33" ht="12" x14ac:dyDescent="0.2">
      <c r="Y739" s="4"/>
      <c r="Z739" s="4"/>
      <c r="AA739" s="4"/>
      <c r="AB739" s="4"/>
      <c r="AC739" s="4"/>
      <c r="AD739" s="4"/>
      <c r="AE739" s="4"/>
      <c r="AF739" s="4"/>
      <c r="AG739" s="4"/>
    </row>
    <row r="740" spans="25:33" ht="12" x14ac:dyDescent="0.2">
      <c r="Y740" s="4"/>
      <c r="Z740" s="4"/>
      <c r="AA740" s="4"/>
      <c r="AB740" s="4"/>
      <c r="AC740" s="4"/>
      <c r="AD740" s="4"/>
      <c r="AE740" s="4"/>
      <c r="AF740" s="4"/>
      <c r="AG740" s="4"/>
    </row>
    <row r="741" spans="25:33" ht="12" x14ac:dyDescent="0.2">
      <c r="Y741" s="4"/>
      <c r="Z741" s="4"/>
      <c r="AA741" s="4"/>
      <c r="AB741" s="4"/>
      <c r="AC741" s="4"/>
      <c r="AD741" s="4"/>
      <c r="AE741" s="4"/>
      <c r="AF741" s="4"/>
      <c r="AG741" s="4"/>
    </row>
    <row r="742" spans="25:33" ht="12" x14ac:dyDescent="0.2">
      <c r="Y742" s="4"/>
      <c r="Z742" s="4"/>
      <c r="AA742" s="4"/>
      <c r="AB742" s="4"/>
      <c r="AC742" s="4"/>
      <c r="AD742" s="4"/>
      <c r="AE742" s="4"/>
      <c r="AF742" s="4"/>
      <c r="AG742" s="4"/>
    </row>
    <row r="743" spans="25:33" ht="12" x14ac:dyDescent="0.2">
      <c r="Y743" s="4"/>
      <c r="Z743" s="4"/>
      <c r="AA743" s="4"/>
      <c r="AB743" s="4"/>
      <c r="AC743" s="4"/>
      <c r="AD743" s="4"/>
      <c r="AE743" s="4"/>
      <c r="AF743" s="4"/>
      <c r="AG743" s="4"/>
    </row>
    <row r="744" spans="25:33" ht="12" x14ac:dyDescent="0.2">
      <c r="Y744" s="4"/>
      <c r="Z744" s="4"/>
      <c r="AA744" s="4"/>
      <c r="AB744" s="4"/>
      <c r="AC744" s="4"/>
      <c r="AD744" s="4"/>
      <c r="AE744" s="4"/>
      <c r="AF744" s="4"/>
      <c r="AG744" s="4"/>
    </row>
    <row r="745" spans="25:33" ht="12" x14ac:dyDescent="0.2">
      <c r="Y745" s="4"/>
      <c r="Z745" s="4"/>
      <c r="AA745" s="4"/>
      <c r="AB745" s="4"/>
      <c r="AC745" s="4"/>
      <c r="AD745" s="4"/>
      <c r="AE745" s="4"/>
      <c r="AF745" s="4"/>
      <c r="AG745" s="4"/>
    </row>
    <row r="746" spans="25:33" ht="12" x14ac:dyDescent="0.2">
      <c r="Y746" s="4"/>
      <c r="Z746" s="4"/>
      <c r="AA746" s="4"/>
      <c r="AB746" s="4"/>
      <c r="AC746" s="4"/>
      <c r="AD746" s="4"/>
      <c r="AE746" s="4"/>
      <c r="AF746" s="4"/>
      <c r="AG746" s="4"/>
    </row>
    <row r="747" spans="25:33" ht="12" x14ac:dyDescent="0.2">
      <c r="Y747" s="4"/>
      <c r="Z747" s="4"/>
      <c r="AA747" s="4"/>
      <c r="AB747" s="4"/>
      <c r="AC747" s="4"/>
      <c r="AD747" s="4"/>
      <c r="AE747" s="4"/>
      <c r="AF747" s="4"/>
      <c r="AG747" s="4"/>
    </row>
    <row r="748" spans="25:33" ht="12" x14ac:dyDescent="0.2">
      <c r="Y748" s="4"/>
      <c r="Z748" s="4"/>
      <c r="AA748" s="4"/>
      <c r="AB748" s="4"/>
      <c r="AC748" s="4"/>
      <c r="AD748" s="4"/>
      <c r="AE748" s="4"/>
      <c r="AF748" s="4"/>
      <c r="AG748" s="4"/>
    </row>
    <row r="749" spans="25:33" ht="12" x14ac:dyDescent="0.2">
      <c r="Y749" s="4"/>
      <c r="Z749" s="4"/>
      <c r="AA749" s="4"/>
      <c r="AB749" s="4"/>
      <c r="AC749" s="4"/>
      <c r="AD749" s="4"/>
      <c r="AE749" s="4"/>
      <c r="AF749" s="4"/>
      <c r="AG749" s="4"/>
    </row>
    <row r="750" spans="25:33" ht="12" x14ac:dyDescent="0.2">
      <c r="Y750" s="4"/>
      <c r="Z750" s="4"/>
      <c r="AA750" s="4"/>
      <c r="AB750" s="4"/>
      <c r="AC750" s="4"/>
      <c r="AD750" s="4"/>
      <c r="AE750" s="4"/>
      <c r="AF750" s="4"/>
      <c r="AG750" s="4"/>
    </row>
    <row r="751" spans="25:33" ht="12" x14ac:dyDescent="0.2">
      <c r="Y751" s="4"/>
      <c r="Z751" s="4"/>
      <c r="AA751" s="4"/>
      <c r="AB751" s="4"/>
      <c r="AC751" s="4"/>
      <c r="AD751" s="4"/>
      <c r="AE751" s="4"/>
      <c r="AF751" s="4"/>
      <c r="AG751" s="4"/>
    </row>
    <row r="752" spans="25:33" ht="12" x14ac:dyDescent="0.2">
      <c r="Y752" s="4"/>
      <c r="Z752" s="4"/>
      <c r="AA752" s="4"/>
      <c r="AB752" s="4"/>
      <c r="AC752" s="4"/>
      <c r="AD752" s="4"/>
      <c r="AE752" s="4"/>
      <c r="AF752" s="4"/>
      <c r="AG752" s="4"/>
    </row>
    <row r="753" spans="1:33" ht="12" x14ac:dyDescent="0.2"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ht="12" x14ac:dyDescent="0.2">
      <c r="Y754" s="4"/>
      <c r="Z754" s="4"/>
      <c r="AA754" s="4"/>
      <c r="AB754" s="4"/>
      <c r="AC754" s="4"/>
      <c r="AD754" s="4"/>
      <c r="AE754" s="4"/>
      <c r="AF754" s="4"/>
      <c r="AG754" s="4"/>
    </row>
    <row r="755" spans="1:33" ht="12" x14ac:dyDescent="0.2">
      <c r="Y755" s="4"/>
      <c r="Z755" s="4"/>
      <c r="AA755" s="4"/>
      <c r="AB755" s="4"/>
      <c r="AC755" s="4"/>
      <c r="AD755" s="4"/>
      <c r="AE755" s="4"/>
      <c r="AF755" s="4"/>
      <c r="AG755" s="4"/>
    </row>
    <row r="756" spans="1:33" ht="12" x14ac:dyDescent="0.2"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ht="12" x14ac:dyDescent="0.2">
      <c r="Y757" s="4"/>
      <c r="Z757" s="4"/>
      <c r="AA757" s="4"/>
      <c r="AB757" s="4"/>
      <c r="AC757" s="4"/>
      <c r="AD757" s="4"/>
      <c r="AE757" s="4"/>
      <c r="AF757" s="4"/>
      <c r="AG757" s="4"/>
    </row>
    <row r="758" spans="1:33" ht="12" x14ac:dyDescent="0.2">
      <c r="Y758" s="4"/>
      <c r="Z758" s="4"/>
      <c r="AA758" s="4"/>
      <c r="AB758" s="4"/>
      <c r="AC758" s="4"/>
      <c r="AD758" s="4"/>
      <c r="AE758" s="4"/>
      <c r="AF758" s="4"/>
      <c r="AG758" s="4"/>
    </row>
    <row r="759" spans="1:33" ht="12" x14ac:dyDescent="0.2"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x14ac:dyDescent="0.2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4"/>
      <c r="Z760" s="4"/>
      <c r="AA760" s="4"/>
      <c r="AB760" s="4"/>
      <c r="AC760" s="4"/>
      <c r="AD760" s="4"/>
      <c r="AE760" s="4"/>
      <c r="AF760" s="4"/>
      <c r="AG760" s="4"/>
    </row>
    <row r="761" spans="1:33" x14ac:dyDescent="0.2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4"/>
      <c r="Z761" s="4"/>
      <c r="AA761" s="4"/>
      <c r="AB761" s="4"/>
      <c r="AC761" s="4"/>
      <c r="AD761" s="4"/>
      <c r="AE761" s="4"/>
      <c r="AF761" s="4"/>
      <c r="AG761" s="4"/>
    </row>
    <row r="762" spans="1:33" x14ac:dyDescent="0.2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x14ac:dyDescent="0.2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4"/>
      <c r="Z763" s="4"/>
      <c r="AA763" s="4"/>
      <c r="AB763" s="4"/>
      <c r="AC763" s="4"/>
      <c r="AD763" s="4"/>
      <c r="AE763" s="4"/>
      <c r="AF763" s="4"/>
      <c r="AG763" s="4"/>
    </row>
    <row r="764" spans="1:33" x14ac:dyDescent="0.2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4"/>
      <c r="Z764" s="4"/>
      <c r="AA764" s="4"/>
      <c r="AB764" s="4"/>
      <c r="AC764" s="4"/>
      <c r="AD764" s="4"/>
      <c r="AE764" s="4"/>
      <c r="AF764" s="4"/>
      <c r="AG764" s="4"/>
    </row>
    <row r="765" spans="1:33" x14ac:dyDescent="0.2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x14ac:dyDescent="0.2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4"/>
      <c r="Z766" s="4"/>
      <c r="AA766" s="4"/>
      <c r="AB766" s="4"/>
      <c r="AC766" s="4"/>
      <c r="AD766" s="4"/>
      <c r="AE766" s="4"/>
      <c r="AF766" s="4"/>
      <c r="AG766" s="4"/>
    </row>
    <row r="767" spans="1:33" x14ac:dyDescent="0.2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4"/>
      <c r="Z767" s="4"/>
      <c r="AA767" s="4"/>
      <c r="AB767" s="4"/>
      <c r="AC767" s="4"/>
      <c r="AD767" s="4"/>
      <c r="AE767" s="4"/>
      <c r="AF767" s="4"/>
      <c r="AG767" s="4"/>
    </row>
    <row r="768" spans="1:33" x14ac:dyDescent="0.2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4"/>
      <c r="Z768" s="4"/>
      <c r="AA768" s="4"/>
      <c r="AB768" s="4"/>
      <c r="AC768" s="4"/>
      <c r="AD768" s="4"/>
      <c r="AE768" s="4"/>
      <c r="AF768" s="4"/>
      <c r="AG768" s="4"/>
    </row>
    <row r="769" s="63" customFormat="1" x14ac:dyDescent="0.2"/>
    <row r="770" s="63" customFormat="1" x14ac:dyDescent="0.2"/>
    <row r="771" s="63" customFormat="1" x14ac:dyDescent="0.2"/>
    <row r="772" s="63" customFormat="1" x14ac:dyDescent="0.2"/>
    <row r="773" s="63" customFormat="1" x14ac:dyDescent="0.2"/>
    <row r="774" s="63" customFormat="1" x14ac:dyDescent="0.2"/>
    <row r="775" s="63" customFormat="1" x14ac:dyDescent="0.2"/>
    <row r="776" s="63" customFormat="1" x14ac:dyDescent="0.2"/>
    <row r="777" s="63" customFormat="1" x14ac:dyDescent="0.2"/>
    <row r="778" s="63" customFormat="1" x14ac:dyDescent="0.2"/>
    <row r="779" s="63" customFormat="1" x14ac:dyDescent="0.2"/>
    <row r="780" s="63" customFormat="1" x14ac:dyDescent="0.2"/>
    <row r="781" s="63" customFormat="1" x14ac:dyDescent="0.2"/>
    <row r="782" s="63" customFormat="1" x14ac:dyDescent="0.2"/>
    <row r="783" s="63" customFormat="1" x14ac:dyDescent="0.2"/>
    <row r="784" s="63" customFormat="1" x14ac:dyDescent="0.2"/>
    <row r="785" s="63" customFormat="1" x14ac:dyDescent="0.2"/>
    <row r="786" s="63" customFormat="1" x14ac:dyDescent="0.2"/>
    <row r="787" s="63" customFormat="1" x14ac:dyDescent="0.2"/>
    <row r="788" s="63" customFormat="1" x14ac:dyDescent="0.2"/>
    <row r="789" s="63" customFormat="1" x14ac:dyDescent="0.2"/>
    <row r="790" s="63" customFormat="1" x14ac:dyDescent="0.2"/>
    <row r="791" s="63" customFormat="1" x14ac:dyDescent="0.2"/>
    <row r="792" s="63" customFormat="1" x14ac:dyDescent="0.2"/>
    <row r="793" s="63" customFormat="1" x14ac:dyDescent="0.2"/>
    <row r="794" s="63" customFormat="1" x14ac:dyDescent="0.2"/>
    <row r="795" s="63" customFormat="1" x14ac:dyDescent="0.2"/>
    <row r="796" s="63" customFormat="1" x14ac:dyDescent="0.2"/>
    <row r="797" s="63" customFormat="1" x14ac:dyDescent="0.2"/>
    <row r="798" s="63" customFormat="1" x14ac:dyDescent="0.2"/>
    <row r="799" s="63" customFormat="1" x14ac:dyDescent="0.2"/>
    <row r="800" s="63" customFormat="1" x14ac:dyDescent="0.2"/>
    <row r="801" s="63" customFormat="1" x14ac:dyDescent="0.2"/>
    <row r="802" s="63" customFormat="1" x14ac:dyDescent="0.2"/>
    <row r="803" s="63" customFormat="1" x14ac:dyDescent="0.2"/>
    <row r="804" s="63" customFormat="1" x14ac:dyDescent="0.2"/>
    <row r="805" s="63" customFormat="1" x14ac:dyDescent="0.2"/>
    <row r="806" s="63" customFormat="1" x14ac:dyDescent="0.2"/>
    <row r="807" s="63" customFormat="1" x14ac:dyDescent="0.2"/>
    <row r="808" s="63" customFormat="1" x14ac:dyDescent="0.2"/>
    <row r="809" s="63" customFormat="1" x14ac:dyDescent="0.2"/>
    <row r="810" s="63" customFormat="1" x14ac:dyDescent="0.2"/>
    <row r="811" s="63" customFormat="1" x14ac:dyDescent="0.2"/>
    <row r="812" s="63" customFormat="1" x14ac:dyDescent="0.2"/>
    <row r="813" s="63" customFormat="1" x14ac:dyDescent="0.2"/>
    <row r="814" s="63" customFormat="1" x14ac:dyDescent="0.2"/>
    <row r="815" s="63" customFormat="1" x14ac:dyDescent="0.2"/>
    <row r="816" s="63" customFormat="1" x14ac:dyDescent="0.2"/>
    <row r="817" s="63" customFormat="1" x14ac:dyDescent="0.2"/>
    <row r="818" s="63" customFormat="1" x14ac:dyDescent="0.2"/>
    <row r="819" s="63" customFormat="1" x14ac:dyDescent="0.2"/>
    <row r="820" s="63" customFormat="1" x14ac:dyDescent="0.2"/>
    <row r="821" s="63" customFormat="1" x14ac:dyDescent="0.2"/>
    <row r="822" s="63" customFormat="1" x14ac:dyDescent="0.2"/>
    <row r="823" s="63" customFormat="1" x14ac:dyDescent="0.2"/>
    <row r="824" s="63" customFormat="1" x14ac:dyDescent="0.2"/>
    <row r="825" s="63" customFormat="1" x14ac:dyDescent="0.2"/>
    <row r="826" s="63" customFormat="1" x14ac:dyDescent="0.2"/>
    <row r="827" s="63" customFormat="1" x14ac:dyDescent="0.2"/>
    <row r="828" s="63" customFormat="1" x14ac:dyDescent="0.2"/>
    <row r="829" s="63" customFormat="1" x14ac:dyDescent="0.2"/>
    <row r="830" s="63" customFormat="1" x14ac:dyDescent="0.2"/>
    <row r="831" s="63" customFormat="1" x14ac:dyDescent="0.2"/>
    <row r="832" s="63" customFormat="1" x14ac:dyDescent="0.2"/>
    <row r="833" s="63" customFormat="1" x14ac:dyDescent="0.2"/>
    <row r="834" s="63" customFormat="1" x14ac:dyDescent="0.2"/>
    <row r="835" s="63" customFormat="1" x14ac:dyDescent="0.2"/>
    <row r="836" s="63" customFormat="1" x14ac:dyDescent="0.2"/>
    <row r="837" s="63" customFormat="1" x14ac:dyDescent="0.2"/>
    <row r="838" s="63" customFormat="1" x14ac:dyDescent="0.2"/>
    <row r="839" s="63" customFormat="1" x14ac:dyDescent="0.2"/>
    <row r="840" s="63" customFormat="1" x14ac:dyDescent="0.2"/>
    <row r="841" s="63" customFormat="1" x14ac:dyDescent="0.2"/>
    <row r="842" s="63" customFormat="1" x14ac:dyDescent="0.2"/>
    <row r="843" s="63" customFormat="1" x14ac:dyDescent="0.2"/>
    <row r="844" s="63" customFormat="1" x14ac:dyDescent="0.2"/>
    <row r="845" s="63" customFormat="1" x14ac:dyDescent="0.2"/>
    <row r="846" s="63" customFormat="1" x14ac:dyDescent="0.2"/>
    <row r="847" s="63" customFormat="1" x14ac:dyDescent="0.2"/>
    <row r="848" s="63" customFormat="1" x14ac:dyDescent="0.2"/>
    <row r="849" s="63" customFormat="1" x14ac:dyDescent="0.2"/>
    <row r="850" s="63" customFormat="1" x14ac:dyDescent="0.2"/>
    <row r="851" s="63" customFormat="1" x14ac:dyDescent="0.2"/>
    <row r="852" s="63" customFormat="1" x14ac:dyDescent="0.2"/>
    <row r="853" s="63" customFormat="1" x14ac:dyDescent="0.2"/>
    <row r="854" s="63" customFormat="1" x14ac:dyDescent="0.2"/>
    <row r="855" s="63" customFormat="1" x14ac:dyDescent="0.2"/>
    <row r="856" s="63" customFormat="1" x14ac:dyDescent="0.2"/>
    <row r="857" s="63" customFormat="1" x14ac:dyDescent="0.2"/>
    <row r="858" s="63" customFormat="1" x14ac:dyDescent="0.2"/>
    <row r="859" s="63" customFormat="1" x14ac:dyDescent="0.2"/>
    <row r="860" s="63" customFormat="1" x14ac:dyDescent="0.2"/>
    <row r="861" s="63" customFormat="1" x14ac:dyDescent="0.2"/>
    <row r="862" s="63" customFormat="1" x14ac:dyDescent="0.2"/>
    <row r="863" s="63" customFormat="1" x14ac:dyDescent="0.2"/>
    <row r="864" s="63" customFormat="1" x14ac:dyDescent="0.2"/>
    <row r="865" s="63" customFormat="1" x14ac:dyDescent="0.2"/>
    <row r="866" s="63" customFormat="1" x14ac:dyDescent="0.2"/>
    <row r="867" s="63" customFormat="1" x14ac:dyDescent="0.2"/>
    <row r="868" s="63" customFormat="1" x14ac:dyDescent="0.2"/>
    <row r="869" s="63" customFormat="1" x14ac:dyDescent="0.2"/>
    <row r="870" s="63" customFormat="1" x14ac:dyDescent="0.2"/>
    <row r="871" s="63" customFormat="1" x14ac:dyDescent="0.2"/>
    <row r="872" s="63" customFormat="1" x14ac:dyDescent="0.2"/>
    <row r="873" s="63" customFormat="1" x14ac:dyDescent="0.2"/>
    <row r="874" s="63" customFormat="1" x14ac:dyDescent="0.2"/>
    <row r="875" s="63" customFormat="1" x14ac:dyDescent="0.2"/>
    <row r="876" s="63" customFormat="1" x14ac:dyDescent="0.2"/>
    <row r="877" s="63" customFormat="1" x14ac:dyDescent="0.2"/>
    <row r="878" s="63" customFormat="1" x14ac:dyDescent="0.2"/>
    <row r="879" s="63" customFormat="1" x14ac:dyDescent="0.2"/>
    <row r="880" s="63" customFormat="1" x14ac:dyDescent="0.2"/>
    <row r="881" s="63" customFormat="1" x14ac:dyDescent="0.2"/>
    <row r="882" s="63" customFormat="1" x14ac:dyDescent="0.2"/>
    <row r="883" s="63" customFormat="1" x14ac:dyDescent="0.2"/>
    <row r="884" s="63" customFormat="1" x14ac:dyDescent="0.2"/>
    <row r="885" s="63" customFormat="1" x14ac:dyDescent="0.2"/>
    <row r="886" s="63" customFormat="1" x14ac:dyDescent="0.2"/>
    <row r="887" s="63" customFormat="1" x14ac:dyDescent="0.2"/>
    <row r="888" s="63" customFormat="1" x14ac:dyDescent="0.2"/>
    <row r="889" s="63" customFormat="1" x14ac:dyDescent="0.2"/>
    <row r="890" s="63" customFormat="1" x14ac:dyDescent="0.2"/>
    <row r="891" s="63" customFormat="1" x14ac:dyDescent="0.2"/>
    <row r="892" s="63" customFormat="1" x14ac:dyDescent="0.2"/>
    <row r="893" s="63" customFormat="1" x14ac:dyDescent="0.2"/>
    <row r="894" s="63" customFormat="1" x14ac:dyDescent="0.2"/>
    <row r="895" s="63" customFormat="1" x14ac:dyDescent="0.2"/>
    <row r="896" s="63" customFormat="1" x14ac:dyDescent="0.2"/>
    <row r="897" s="63" customFormat="1" x14ac:dyDescent="0.2"/>
    <row r="898" s="63" customFormat="1" x14ac:dyDescent="0.2"/>
    <row r="899" s="63" customFormat="1" x14ac:dyDescent="0.2"/>
    <row r="900" s="63" customFormat="1" x14ac:dyDescent="0.2"/>
    <row r="901" s="63" customFormat="1" x14ac:dyDescent="0.2"/>
    <row r="902" s="63" customFormat="1" x14ac:dyDescent="0.2"/>
    <row r="903" s="63" customFormat="1" x14ac:dyDescent="0.2"/>
    <row r="904" s="63" customFormat="1" x14ac:dyDescent="0.2"/>
    <row r="905" s="63" customFormat="1" x14ac:dyDescent="0.2"/>
    <row r="906" s="63" customFormat="1" x14ac:dyDescent="0.2"/>
    <row r="907" s="63" customFormat="1" x14ac:dyDescent="0.2"/>
    <row r="908" s="63" customFormat="1" x14ac:dyDescent="0.2"/>
    <row r="909" s="63" customFormat="1" x14ac:dyDescent="0.2"/>
    <row r="910" s="63" customFormat="1" x14ac:dyDescent="0.2"/>
    <row r="911" s="63" customFormat="1" x14ac:dyDescent="0.2"/>
    <row r="912" s="63" customFormat="1" x14ac:dyDescent="0.2"/>
    <row r="913" s="63" customFormat="1" x14ac:dyDescent="0.2"/>
    <row r="914" s="63" customFormat="1" x14ac:dyDescent="0.2"/>
    <row r="915" s="63" customFormat="1" x14ac:dyDescent="0.2"/>
    <row r="916" s="63" customFormat="1" x14ac:dyDescent="0.2"/>
    <row r="917" s="63" customFormat="1" x14ac:dyDescent="0.2"/>
    <row r="918" s="63" customFormat="1" x14ac:dyDescent="0.2"/>
    <row r="919" s="63" customFormat="1" x14ac:dyDescent="0.2"/>
    <row r="920" s="63" customFormat="1" x14ac:dyDescent="0.2"/>
    <row r="921" s="63" customFormat="1" x14ac:dyDescent="0.2"/>
    <row r="922" s="63" customFormat="1" x14ac:dyDescent="0.2"/>
    <row r="923" s="63" customFormat="1" x14ac:dyDescent="0.2"/>
    <row r="924" s="63" customFormat="1" x14ac:dyDescent="0.2"/>
    <row r="925" s="63" customFormat="1" x14ac:dyDescent="0.2"/>
    <row r="926" s="63" customFormat="1" x14ac:dyDescent="0.2"/>
    <row r="927" s="63" customFormat="1" x14ac:dyDescent="0.2"/>
    <row r="928" s="63" customFormat="1" x14ac:dyDescent="0.2"/>
    <row r="929" s="63" customFormat="1" x14ac:dyDescent="0.2"/>
    <row r="930" s="63" customFormat="1" x14ac:dyDescent="0.2"/>
    <row r="931" s="63" customFormat="1" x14ac:dyDescent="0.2"/>
    <row r="932" s="63" customFormat="1" x14ac:dyDescent="0.2"/>
    <row r="933" s="63" customFormat="1" x14ac:dyDescent="0.2"/>
    <row r="934" s="63" customFormat="1" x14ac:dyDescent="0.2"/>
    <row r="935" s="63" customFormat="1" x14ac:dyDescent="0.2"/>
    <row r="936" s="63" customFormat="1" x14ac:dyDescent="0.2"/>
    <row r="937" s="63" customFormat="1" x14ac:dyDescent="0.2"/>
    <row r="938" s="63" customFormat="1" x14ac:dyDescent="0.2"/>
    <row r="939" s="63" customFormat="1" x14ac:dyDescent="0.2"/>
    <row r="940" s="63" customFormat="1" x14ac:dyDescent="0.2"/>
    <row r="941" s="63" customFormat="1" x14ac:dyDescent="0.2"/>
    <row r="942" s="63" customFormat="1" x14ac:dyDescent="0.2"/>
    <row r="943" s="63" customFormat="1" x14ac:dyDescent="0.2"/>
    <row r="944" s="63" customFormat="1" x14ac:dyDescent="0.2"/>
    <row r="945" s="63" customFormat="1" x14ac:dyDescent="0.2"/>
    <row r="946" s="63" customFormat="1" x14ac:dyDescent="0.2"/>
    <row r="947" s="63" customFormat="1" x14ac:dyDescent="0.2"/>
    <row r="948" s="63" customFormat="1" x14ac:dyDescent="0.2"/>
    <row r="949" s="63" customFormat="1" x14ac:dyDescent="0.2"/>
    <row r="950" s="63" customFormat="1" x14ac:dyDescent="0.2"/>
    <row r="951" s="63" customFormat="1" x14ac:dyDescent="0.2"/>
    <row r="952" s="63" customFormat="1" x14ac:dyDescent="0.2"/>
    <row r="953" s="63" customFormat="1" x14ac:dyDescent="0.2"/>
    <row r="954" s="63" customFormat="1" x14ac:dyDescent="0.2"/>
    <row r="955" s="63" customFormat="1" x14ac:dyDescent="0.2"/>
    <row r="956" s="63" customFormat="1" x14ac:dyDescent="0.2"/>
    <row r="957" s="63" customFormat="1" x14ac:dyDescent="0.2"/>
    <row r="958" s="63" customFormat="1" x14ac:dyDescent="0.2"/>
    <row r="959" s="63" customFormat="1" x14ac:dyDescent="0.2"/>
    <row r="960" s="63" customFormat="1" x14ac:dyDescent="0.2"/>
    <row r="961" s="63" customFormat="1" x14ac:dyDescent="0.2"/>
    <row r="962" s="63" customFormat="1" x14ac:dyDescent="0.2"/>
    <row r="963" s="63" customFormat="1" x14ac:dyDescent="0.2"/>
    <row r="964" s="63" customFormat="1" x14ac:dyDescent="0.2"/>
    <row r="965" s="63" customFormat="1" x14ac:dyDescent="0.2"/>
    <row r="966" s="63" customFormat="1" x14ac:dyDescent="0.2"/>
    <row r="967" s="63" customFormat="1" x14ac:dyDescent="0.2"/>
    <row r="968" s="63" customFormat="1" x14ac:dyDescent="0.2"/>
    <row r="969" s="63" customFormat="1" x14ac:dyDescent="0.2"/>
    <row r="970" s="63" customFormat="1" x14ac:dyDescent="0.2"/>
    <row r="971" s="63" customFormat="1" x14ac:dyDescent="0.2"/>
    <row r="972" s="63" customFormat="1" x14ac:dyDescent="0.2"/>
    <row r="973" s="63" customFormat="1" x14ac:dyDescent="0.2"/>
    <row r="974" s="63" customFormat="1" x14ac:dyDescent="0.2"/>
    <row r="975" s="63" customFormat="1" x14ac:dyDescent="0.2"/>
    <row r="976" s="63" customFormat="1" x14ac:dyDescent="0.2"/>
    <row r="977" s="63" customFormat="1" x14ac:dyDescent="0.2"/>
    <row r="978" s="63" customFormat="1" x14ac:dyDescent="0.2"/>
    <row r="979" s="63" customFormat="1" x14ac:dyDescent="0.2"/>
    <row r="980" s="63" customFormat="1" x14ac:dyDescent="0.2"/>
    <row r="981" s="63" customFormat="1" x14ac:dyDescent="0.2"/>
    <row r="982" s="63" customFormat="1" x14ac:dyDescent="0.2"/>
    <row r="983" s="63" customFormat="1" x14ac:dyDescent="0.2"/>
    <row r="984" s="63" customFormat="1" x14ac:dyDescent="0.2"/>
    <row r="985" s="63" customFormat="1" x14ac:dyDescent="0.2"/>
    <row r="986" s="63" customFormat="1" x14ac:dyDescent="0.2"/>
    <row r="987" s="63" customFormat="1" x14ac:dyDescent="0.2"/>
    <row r="988" s="63" customFormat="1" x14ac:dyDescent="0.2"/>
    <row r="989" s="63" customFormat="1" x14ac:dyDescent="0.2"/>
    <row r="990" s="63" customFormat="1" x14ac:dyDescent="0.2"/>
    <row r="991" s="63" customFormat="1" x14ac:dyDescent="0.2"/>
    <row r="992" s="63" customFormat="1" x14ac:dyDescent="0.2"/>
    <row r="993" s="63" customFormat="1" x14ac:dyDescent="0.2"/>
    <row r="994" s="63" customFormat="1" x14ac:dyDescent="0.2"/>
    <row r="995" s="63" customFormat="1" x14ac:dyDescent="0.2"/>
    <row r="996" s="63" customFormat="1" x14ac:dyDescent="0.2"/>
    <row r="997" s="63" customFormat="1" x14ac:dyDescent="0.2"/>
    <row r="998" s="63" customFormat="1" x14ac:dyDescent="0.2"/>
    <row r="999" s="63" customFormat="1" x14ac:dyDescent="0.2"/>
    <row r="1000" s="63" customFormat="1" x14ac:dyDescent="0.2"/>
    <row r="1001" s="63" customFormat="1" x14ac:dyDescent="0.2"/>
    <row r="1002" s="63" customFormat="1" x14ac:dyDescent="0.2"/>
    <row r="1003" s="63" customFormat="1" x14ac:dyDescent="0.2"/>
    <row r="1004" s="63" customFormat="1" x14ac:dyDescent="0.2"/>
    <row r="1005" s="63" customFormat="1" x14ac:dyDescent="0.2"/>
    <row r="1006" s="63" customFormat="1" x14ac:dyDescent="0.2"/>
    <row r="1007" s="63" customFormat="1" x14ac:dyDescent="0.2"/>
    <row r="1008" s="63" customFormat="1" x14ac:dyDescent="0.2"/>
    <row r="1009" s="63" customFormat="1" x14ac:dyDescent="0.2"/>
    <row r="1010" s="63" customFormat="1" x14ac:dyDescent="0.2"/>
    <row r="1011" s="63" customFormat="1" x14ac:dyDescent="0.2"/>
    <row r="1012" s="63" customFormat="1" x14ac:dyDescent="0.2"/>
    <row r="1013" s="63" customFormat="1" x14ac:dyDescent="0.2"/>
    <row r="1014" s="63" customFormat="1" x14ac:dyDescent="0.2"/>
    <row r="1015" s="63" customFormat="1" x14ac:dyDescent="0.2"/>
    <row r="1016" s="63" customFormat="1" x14ac:dyDescent="0.2"/>
    <row r="1017" s="63" customFormat="1" x14ac:dyDescent="0.2"/>
    <row r="1018" s="63" customFormat="1" x14ac:dyDescent="0.2"/>
    <row r="1019" s="63" customFormat="1" x14ac:dyDescent="0.2"/>
    <row r="1020" s="63" customFormat="1" x14ac:dyDescent="0.2"/>
    <row r="1021" s="63" customFormat="1" x14ac:dyDescent="0.2"/>
    <row r="1022" s="63" customFormat="1" x14ac:dyDescent="0.2"/>
    <row r="1023" s="63" customFormat="1" x14ac:dyDescent="0.2"/>
    <row r="1024" s="63" customFormat="1" x14ac:dyDescent="0.2"/>
    <row r="1025" s="63" customFormat="1" x14ac:dyDescent="0.2"/>
    <row r="1026" s="63" customFormat="1" x14ac:dyDescent="0.2"/>
    <row r="1027" s="63" customFormat="1" x14ac:dyDescent="0.2"/>
    <row r="1028" s="63" customFormat="1" x14ac:dyDescent="0.2"/>
    <row r="1029" s="63" customFormat="1" x14ac:dyDescent="0.2"/>
    <row r="1030" s="63" customFormat="1" x14ac:dyDescent="0.2"/>
    <row r="1031" s="63" customFormat="1" x14ac:dyDescent="0.2"/>
    <row r="1032" s="63" customFormat="1" x14ac:dyDescent="0.2"/>
    <row r="1033" s="63" customFormat="1" x14ac:dyDescent="0.2"/>
    <row r="1034" s="63" customFormat="1" x14ac:dyDescent="0.2"/>
    <row r="1035" s="63" customFormat="1" x14ac:dyDescent="0.2"/>
    <row r="1036" s="63" customFormat="1" x14ac:dyDescent="0.2"/>
    <row r="1037" s="63" customFormat="1" x14ac:dyDescent="0.2"/>
    <row r="1038" s="63" customFormat="1" x14ac:dyDescent="0.2"/>
    <row r="1039" s="63" customFormat="1" x14ac:dyDescent="0.2"/>
    <row r="1040" s="63" customFormat="1" x14ac:dyDescent="0.2"/>
    <row r="1041" s="63" customFormat="1" x14ac:dyDescent="0.2"/>
    <row r="1042" s="63" customFormat="1" x14ac:dyDescent="0.2"/>
    <row r="1043" s="63" customFormat="1" x14ac:dyDescent="0.2"/>
    <row r="1044" s="63" customFormat="1" x14ac:dyDescent="0.2"/>
    <row r="1045" s="63" customFormat="1" x14ac:dyDescent="0.2"/>
    <row r="1046" s="63" customFormat="1" x14ac:dyDescent="0.2"/>
    <row r="1047" s="63" customFormat="1" x14ac:dyDescent="0.2"/>
    <row r="1048" s="63" customFormat="1" x14ac:dyDescent="0.2"/>
    <row r="1049" s="63" customFormat="1" x14ac:dyDescent="0.2"/>
    <row r="1050" s="63" customFormat="1" x14ac:dyDescent="0.2"/>
    <row r="1051" s="63" customFormat="1" x14ac:dyDescent="0.2"/>
    <row r="1052" s="63" customFormat="1" x14ac:dyDescent="0.2"/>
    <row r="1053" s="63" customFormat="1" x14ac:dyDescent="0.2"/>
    <row r="1054" s="63" customFormat="1" x14ac:dyDescent="0.2"/>
    <row r="1055" s="63" customFormat="1" x14ac:dyDescent="0.2"/>
    <row r="1056" s="63" customFormat="1" x14ac:dyDescent="0.2"/>
    <row r="1057" s="63" customFormat="1" x14ac:dyDescent="0.2"/>
    <row r="1058" s="63" customFormat="1" x14ac:dyDescent="0.2"/>
    <row r="1059" s="63" customFormat="1" x14ac:dyDescent="0.2"/>
    <row r="1060" s="63" customFormat="1" x14ac:dyDescent="0.2"/>
    <row r="1061" s="63" customFormat="1" x14ac:dyDescent="0.2"/>
    <row r="1062" s="63" customFormat="1" x14ac:dyDescent="0.2"/>
    <row r="1063" s="63" customFormat="1" x14ac:dyDescent="0.2"/>
    <row r="1064" s="63" customFormat="1" x14ac:dyDescent="0.2"/>
    <row r="1065" s="63" customFormat="1" x14ac:dyDescent="0.2"/>
    <row r="1066" s="63" customFormat="1" x14ac:dyDescent="0.2"/>
    <row r="1067" s="63" customFormat="1" x14ac:dyDescent="0.2"/>
    <row r="1068" s="63" customFormat="1" x14ac:dyDescent="0.2"/>
    <row r="1069" s="63" customFormat="1" x14ac:dyDescent="0.2"/>
    <row r="1070" s="63" customFormat="1" x14ac:dyDescent="0.2"/>
    <row r="1071" s="63" customFormat="1" x14ac:dyDescent="0.2"/>
    <row r="1072" s="63" customFormat="1" x14ac:dyDescent="0.2"/>
    <row r="1073" s="63" customFormat="1" x14ac:dyDescent="0.2"/>
    <row r="1074" s="63" customFormat="1" x14ac:dyDescent="0.2"/>
    <row r="1075" s="63" customFormat="1" x14ac:dyDescent="0.2"/>
    <row r="1076" s="63" customFormat="1" x14ac:dyDescent="0.2"/>
    <row r="1077" s="63" customFormat="1" x14ac:dyDescent="0.2"/>
    <row r="1078" s="63" customFormat="1" x14ac:dyDescent="0.2"/>
    <row r="1079" s="63" customFormat="1" x14ac:dyDescent="0.2"/>
    <row r="1080" s="63" customFormat="1" x14ac:dyDescent="0.2"/>
    <row r="1081" s="63" customFormat="1" x14ac:dyDescent="0.2"/>
    <row r="1082" s="63" customFormat="1" x14ac:dyDescent="0.2"/>
    <row r="1083" s="63" customFormat="1" x14ac:dyDescent="0.2"/>
    <row r="1084" s="63" customFormat="1" x14ac:dyDescent="0.2"/>
    <row r="1085" s="63" customFormat="1" x14ac:dyDescent="0.2"/>
    <row r="1086" s="63" customFormat="1" x14ac:dyDescent="0.2"/>
    <row r="1087" s="63" customFormat="1" x14ac:dyDescent="0.2"/>
    <row r="1088" s="63" customFormat="1" x14ac:dyDescent="0.2"/>
    <row r="1089" s="63" customFormat="1" x14ac:dyDescent="0.2"/>
    <row r="1090" s="63" customFormat="1" x14ac:dyDescent="0.2"/>
    <row r="1091" s="63" customFormat="1" x14ac:dyDescent="0.2"/>
    <row r="1092" s="63" customFormat="1" x14ac:dyDescent="0.2"/>
    <row r="1093" s="63" customFormat="1" x14ac:dyDescent="0.2"/>
    <row r="1094" s="63" customFormat="1" x14ac:dyDescent="0.2"/>
    <row r="1095" s="63" customFormat="1" x14ac:dyDescent="0.2"/>
    <row r="1096" s="63" customFormat="1" x14ac:dyDescent="0.2"/>
    <row r="1097" s="63" customFormat="1" x14ac:dyDescent="0.2"/>
    <row r="1098" s="63" customFormat="1" x14ac:dyDescent="0.2"/>
    <row r="1099" s="63" customFormat="1" x14ac:dyDescent="0.2"/>
    <row r="1100" s="63" customFormat="1" x14ac:dyDescent="0.2"/>
    <row r="1101" s="63" customFormat="1" x14ac:dyDescent="0.2"/>
    <row r="1102" s="63" customFormat="1" x14ac:dyDescent="0.2"/>
    <row r="1103" s="63" customFormat="1" x14ac:dyDescent="0.2"/>
    <row r="1104" s="63" customFormat="1" x14ac:dyDescent="0.2"/>
    <row r="1105" s="63" customFormat="1" x14ac:dyDescent="0.2"/>
    <row r="1106" s="63" customFormat="1" x14ac:dyDescent="0.2"/>
    <row r="1107" s="63" customFormat="1" x14ac:dyDescent="0.2"/>
    <row r="1108" s="63" customFormat="1" x14ac:dyDescent="0.2"/>
    <row r="1109" s="63" customFormat="1" x14ac:dyDescent="0.2"/>
    <row r="1110" s="63" customFormat="1" x14ac:dyDescent="0.2"/>
    <row r="1111" s="63" customFormat="1" x14ac:dyDescent="0.2"/>
    <row r="1112" s="63" customFormat="1" x14ac:dyDescent="0.2"/>
    <row r="1113" s="63" customFormat="1" x14ac:dyDescent="0.2"/>
    <row r="1114" s="63" customFormat="1" x14ac:dyDescent="0.2"/>
    <row r="1115" s="63" customFormat="1" x14ac:dyDescent="0.2"/>
    <row r="1116" s="63" customFormat="1" x14ac:dyDescent="0.2"/>
    <row r="1117" s="63" customFormat="1" x14ac:dyDescent="0.2"/>
    <row r="1118" s="63" customFormat="1" x14ac:dyDescent="0.2"/>
    <row r="1119" s="63" customFormat="1" x14ac:dyDescent="0.2"/>
    <row r="1120" s="63" customFormat="1" x14ac:dyDescent="0.2"/>
    <row r="1121" s="63" customFormat="1" x14ac:dyDescent="0.2"/>
    <row r="1122" s="63" customFormat="1" x14ac:dyDescent="0.2"/>
    <row r="1123" s="63" customFormat="1" x14ac:dyDescent="0.2"/>
    <row r="1124" s="63" customFormat="1" x14ac:dyDescent="0.2"/>
    <row r="1125" s="63" customFormat="1" x14ac:dyDescent="0.2"/>
    <row r="1126" s="63" customFormat="1" x14ac:dyDescent="0.2"/>
    <row r="1127" s="63" customFormat="1" x14ac:dyDescent="0.2"/>
    <row r="1128" s="63" customFormat="1" x14ac:dyDescent="0.2"/>
    <row r="1129" s="63" customFormat="1" x14ac:dyDescent="0.2"/>
    <row r="1130" s="63" customFormat="1" x14ac:dyDescent="0.2"/>
    <row r="1131" s="63" customFormat="1" x14ac:dyDescent="0.2"/>
    <row r="1132" s="63" customFormat="1" x14ac:dyDescent="0.2"/>
    <row r="1133" s="63" customFormat="1" x14ac:dyDescent="0.2"/>
    <row r="1134" s="63" customFormat="1" x14ac:dyDescent="0.2"/>
    <row r="1135" s="63" customFormat="1" x14ac:dyDescent="0.2"/>
    <row r="1136" s="63" customFormat="1" x14ac:dyDescent="0.2"/>
    <row r="1137" s="63" customFormat="1" x14ac:dyDescent="0.2"/>
    <row r="1138" s="63" customFormat="1" x14ac:dyDescent="0.2"/>
    <row r="1139" s="63" customFormat="1" x14ac:dyDescent="0.2"/>
    <row r="1140" s="63" customFormat="1" x14ac:dyDescent="0.2"/>
    <row r="1141" s="63" customFormat="1" x14ac:dyDescent="0.2"/>
    <row r="1142" s="63" customFormat="1" x14ac:dyDescent="0.2"/>
    <row r="1143" s="63" customFormat="1" x14ac:dyDescent="0.2"/>
    <row r="1144" s="63" customFormat="1" x14ac:dyDescent="0.2"/>
    <row r="1145" s="63" customFormat="1" x14ac:dyDescent="0.2"/>
    <row r="1146" s="63" customFormat="1" x14ac:dyDescent="0.2"/>
    <row r="1147" s="63" customFormat="1" x14ac:dyDescent="0.2"/>
    <row r="1148" s="63" customFormat="1" x14ac:dyDescent="0.2"/>
    <row r="1149" s="63" customFormat="1" x14ac:dyDescent="0.2"/>
    <row r="1150" s="63" customFormat="1" x14ac:dyDescent="0.2"/>
    <row r="1151" s="63" customFormat="1" x14ac:dyDescent="0.2"/>
    <row r="1152" s="63" customFormat="1" x14ac:dyDescent="0.2"/>
    <row r="1153" s="63" customFormat="1" x14ac:dyDescent="0.2"/>
    <row r="1154" s="63" customFormat="1" x14ac:dyDescent="0.2"/>
    <row r="1155" s="63" customFormat="1" x14ac:dyDescent="0.2"/>
    <row r="1156" s="63" customFormat="1" x14ac:dyDescent="0.2"/>
    <row r="1157" s="63" customFormat="1" x14ac:dyDescent="0.2"/>
    <row r="1158" s="63" customFormat="1" x14ac:dyDescent="0.2"/>
    <row r="1159" s="63" customFormat="1" x14ac:dyDescent="0.2"/>
    <row r="1160" s="63" customFormat="1" x14ac:dyDescent="0.2"/>
    <row r="1161" s="63" customFormat="1" x14ac:dyDescent="0.2"/>
    <row r="1162" s="63" customFormat="1" x14ac:dyDescent="0.2"/>
    <row r="1163" s="63" customFormat="1" x14ac:dyDescent="0.2"/>
    <row r="1164" s="63" customFormat="1" x14ac:dyDescent="0.2"/>
    <row r="1165" s="63" customFormat="1" x14ac:dyDescent="0.2"/>
    <row r="1166" s="63" customFormat="1" x14ac:dyDescent="0.2"/>
    <row r="1167" s="63" customFormat="1" x14ac:dyDescent="0.2"/>
    <row r="1168" s="63" customFormat="1" x14ac:dyDescent="0.2"/>
    <row r="1169" s="63" customFormat="1" x14ac:dyDescent="0.2"/>
    <row r="1170" s="63" customFormat="1" x14ac:dyDescent="0.2"/>
    <row r="1171" s="63" customFormat="1" x14ac:dyDescent="0.2"/>
    <row r="1172" s="63" customFormat="1" x14ac:dyDescent="0.2"/>
    <row r="1173" s="63" customFormat="1" x14ac:dyDescent="0.2"/>
    <row r="1174" s="63" customFormat="1" x14ac:dyDescent="0.2"/>
    <row r="1175" s="63" customFormat="1" x14ac:dyDescent="0.2"/>
    <row r="1176" s="63" customFormat="1" x14ac:dyDescent="0.2"/>
    <row r="1177" s="63" customFormat="1" x14ac:dyDescent="0.2"/>
    <row r="1178" s="63" customFormat="1" x14ac:dyDescent="0.2"/>
    <row r="1179" s="63" customFormat="1" x14ac:dyDescent="0.2"/>
    <row r="1180" s="63" customFormat="1" x14ac:dyDescent="0.2"/>
    <row r="1181" s="63" customFormat="1" x14ac:dyDescent="0.2"/>
    <row r="1182" s="63" customFormat="1" x14ac:dyDescent="0.2"/>
    <row r="1183" s="63" customFormat="1" x14ac:dyDescent="0.2"/>
    <row r="1184" s="63" customFormat="1" x14ac:dyDescent="0.2"/>
    <row r="1185" s="63" customFormat="1" x14ac:dyDescent="0.2"/>
    <row r="1186" s="63" customFormat="1" x14ac:dyDescent="0.2"/>
    <row r="1187" s="63" customFormat="1" x14ac:dyDescent="0.2"/>
    <row r="1188" s="63" customFormat="1" x14ac:dyDescent="0.2"/>
    <row r="1189" s="63" customFormat="1" x14ac:dyDescent="0.2"/>
    <row r="1190" s="63" customFormat="1" x14ac:dyDescent="0.2"/>
    <row r="1191" s="63" customFormat="1" x14ac:dyDescent="0.2"/>
    <row r="1192" s="63" customFormat="1" x14ac:dyDescent="0.2"/>
    <row r="1193" s="63" customFormat="1" x14ac:dyDescent="0.2"/>
    <row r="1194" s="63" customFormat="1" x14ac:dyDescent="0.2"/>
    <row r="1195" s="63" customFormat="1" x14ac:dyDescent="0.2"/>
    <row r="1196" s="63" customFormat="1" x14ac:dyDescent="0.2"/>
    <row r="1197" s="63" customFormat="1" x14ac:dyDescent="0.2"/>
    <row r="1198" s="63" customFormat="1" x14ac:dyDescent="0.2"/>
    <row r="1199" s="63" customFormat="1" x14ac:dyDescent="0.2"/>
    <row r="1200" s="63" customFormat="1" x14ac:dyDescent="0.2"/>
    <row r="1201" s="63" customFormat="1" x14ac:dyDescent="0.2"/>
    <row r="1202" s="63" customFormat="1" x14ac:dyDescent="0.2"/>
    <row r="1203" s="63" customFormat="1" x14ac:dyDescent="0.2"/>
    <row r="1204" s="63" customFormat="1" x14ac:dyDescent="0.2"/>
    <row r="1205" s="63" customFormat="1" x14ac:dyDescent="0.2"/>
    <row r="1206" s="63" customFormat="1" x14ac:dyDescent="0.2"/>
    <row r="1207" s="63" customFormat="1" x14ac:dyDescent="0.2"/>
    <row r="1208" s="63" customFormat="1" x14ac:dyDescent="0.2"/>
    <row r="1209" s="63" customFormat="1" x14ac:dyDescent="0.2"/>
    <row r="1210" s="63" customFormat="1" x14ac:dyDescent="0.2"/>
    <row r="1211" s="63" customFormat="1" x14ac:dyDescent="0.2"/>
    <row r="1212" s="63" customFormat="1" x14ac:dyDescent="0.2"/>
    <row r="1213" s="63" customFormat="1" x14ac:dyDescent="0.2"/>
    <row r="1214" s="63" customFormat="1" x14ac:dyDescent="0.2"/>
    <row r="1215" s="63" customFormat="1" x14ac:dyDescent="0.2"/>
    <row r="1216" s="63" customFormat="1" x14ac:dyDescent="0.2"/>
    <row r="1217" s="63" customFormat="1" x14ac:dyDescent="0.2"/>
    <row r="1218" s="63" customFormat="1" x14ac:dyDescent="0.2"/>
    <row r="1219" s="63" customFormat="1" x14ac:dyDescent="0.2"/>
    <row r="1220" s="63" customFormat="1" x14ac:dyDescent="0.2"/>
    <row r="1221" s="63" customFormat="1" x14ac:dyDescent="0.2"/>
    <row r="1222" s="63" customFormat="1" x14ac:dyDescent="0.2"/>
    <row r="1223" s="63" customFormat="1" x14ac:dyDescent="0.2"/>
    <row r="1224" s="63" customFormat="1" x14ac:dyDescent="0.2"/>
    <row r="1225" s="63" customFormat="1" x14ac:dyDescent="0.2"/>
    <row r="1226" s="63" customFormat="1" x14ac:dyDescent="0.2"/>
    <row r="1227" s="63" customFormat="1" x14ac:dyDescent="0.2"/>
    <row r="1228" s="63" customFormat="1" x14ac:dyDescent="0.2"/>
    <row r="1229" s="63" customFormat="1" x14ac:dyDescent="0.2"/>
    <row r="1230" s="63" customFormat="1" x14ac:dyDescent="0.2"/>
    <row r="1231" s="63" customFormat="1" x14ac:dyDescent="0.2"/>
    <row r="1232" s="63" customFormat="1" x14ac:dyDescent="0.2"/>
    <row r="1233" s="63" customFormat="1" x14ac:dyDescent="0.2"/>
    <row r="1234" s="63" customFormat="1" x14ac:dyDescent="0.2"/>
    <row r="1235" s="63" customFormat="1" x14ac:dyDescent="0.2"/>
    <row r="1236" s="63" customFormat="1" x14ac:dyDescent="0.2"/>
    <row r="1237" s="63" customFormat="1" x14ac:dyDescent="0.2"/>
    <row r="1238" s="63" customFormat="1" x14ac:dyDescent="0.2"/>
    <row r="1239" s="63" customFormat="1" x14ac:dyDescent="0.2"/>
    <row r="1240" s="63" customFormat="1" x14ac:dyDescent="0.2"/>
    <row r="1241" s="63" customFormat="1" x14ac:dyDescent="0.2"/>
    <row r="1242" s="63" customFormat="1" x14ac:dyDescent="0.2"/>
    <row r="1243" s="63" customFormat="1" x14ac:dyDescent="0.2"/>
    <row r="1244" s="63" customFormat="1" x14ac:dyDescent="0.2"/>
    <row r="1245" s="63" customFormat="1" x14ac:dyDescent="0.2"/>
    <row r="1246" s="63" customFormat="1" x14ac:dyDescent="0.2"/>
    <row r="1247" s="63" customFormat="1" x14ac:dyDescent="0.2"/>
    <row r="1248" s="63" customFormat="1" x14ac:dyDescent="0.2"/>
    <row r="1249" s="63" customFormat="1" x14ac:dyDescent="0.2"/>
    <row r="1250" s="63" customFormat="1" x14ac:dyDescent="0.2"/>
    <row r="1251" s="63" customFormat="1" x14ac:dyDescent="0.2"/>
    <row r="1252" s="63" customFormat="1" x14ac:dyDescent="0.2"/>
    <row r="1253" s="63" customFormat="1" x14ac:dyDescent="0.2"/>
    <row r="1254" s="63" customFormat="1" x14ac:dyDescent="0.2"/>
    <row r="1255" s="63" customFormat="1" x14ac:dyDescent="0.2"/>
    <row r="1256" s="63" customFormat="1" x14ac:dyDescent="0.2"/>
    <row r="1257" s="63" customFormat="1" x14ac:dyDescent="0.2"/>
    <row r="1258" s="63" customFormat="1" x14ac:dyDescent="0.2"/>
    <row r="1259" s="63" customFormat="1" x14ac:dyDescent="0.2"/>
    <row r="1260" s="63" customFormat="1" x14ac:dyDescent="0.2"/>
    <row r="1261" s="63" customFormat="1" x14ac:dyDescent="0.2"/>
    <row r="1262" s="63" customFormat="1" x14ac:dyDescent="0.2"/>
    <row r="1263" s="63" customFormat="1" x14ac:dyDescent="0.2"/>
    <row r="1264" s="63" customFormat="1" x14ac:dyDescent="0.2"/>
    <row r="1265" s="63" customFormat="1" x14ac:dyDescent="0.2"/>
    <row r="1266" s="63" customFormat="1" x14ac:dyDescent="0.2"/>
    <row r="1267" s="63" customFormat="1" x14ac:dyDescent="0.2"/>
    <row r="1268" s="63" customFormat="1" x14ac:dyDescent="0.2"/>
    <row r="1269" s="63" customFormat="1" x14ac:dyDescent="0.2"/>
    <row r="1270" s="63" customFormat="1" x14ac:dyDescent="0.2"/>
    <row r="1271" s="63" customFormat="1" x14ac:dyDescent="0.2"/>
    <row r="1272" s="63" customFormat="1" x14ac:dyDescent="0.2"/>
    <row r="1273" s="63" customFormat="1" x14ac:dyDescent="0.2"/>
    <row r="1274" s="63" customFormat="1" x14ac:dyDescent="0.2"/>
    <row r="1275" s="63" customFormat="1" x14ac:dyDescent="0.2"/>
    <row r="1276" s="63" customFormat="1" x14ac:dyDescent="0.2"/>
    <row r="1277" s="63" customFormat="1" x14ac:dyDescent="0.2"/>
    <row r="1278" s="63" customFormat="1" x14ac:dyDescent="0.2"/>
    <row r="1279" s="63" customFormat="1" x14ac:dyDescent="0.2"/>
    <row r="1280" s="63" customFormat="1" x14ac:dyDescent="0.2"/>
    <row r="1281" s="63" customFormat="1" x14ac:dyDescent="0.2"/>
    <row r="1282" s="63" customFormat="1" x14ac:dyDescent="0.2"/>
    <row r="1283" s="63" customFormat="1" x14ac:dyDescent="0.2"/>
    <row r="1284" s="63" customFormat="1" x14ac:dyDescent="0.2"/>
    <row r="1285" s="63" customFormat="1" x14ac:dyDescent="0.2"/>
    <row r="1286" s="63" customFormat="1" x14ac:dyDescent="0.2"/>
    <row r="1287" s="63" customFormat="1" x14ac:dyDescent="0.2"/>
    <row r="1288" s="63" customFormat="1" x14ac:dyDescent="0.2"/>
    <row r="1289" s="63" customFormat="1" x14ac:dyDescent="0.2"/>
    <row r="1290" s="63" customFormat="1" x14ac:dyDescent="0.2"/>
    <row r="1291" s="63" customFormat="1" x14ac:dyDescent="0.2"/>
    <row r="1292" s="63" customFormat="1" x14ac:dyDescent="0.2"/>
    <row r="1293" s="63" customFormat="1" x14ac:dyDescent="0.2"/>
    <row r="1294" s="63" customFormat="1" x14ac:dyDescent="0.2"/>
    <row r="1295" s="63" customFormat="1" x14ac:dyDescent="0.2"/>
    <row r="1296" s="63" customFormat="1" x14ac:dyDescent="0.2"/>
    <row r="1297" s="63" customFormat="1" x14ac:dyDescent="0.2"/>
    <row r="1298" s="63" customFormat="1" x14ac:dyDescent="0.2"/>
    <row r="1299" s="63" customFormat="1" x14ac:dyDescent="0.2"/>
    <row r="1300" s="63" customFormat="1" x14ac:dyDescent="0.2"/>
    <row r="1301" s="63" customFormat="1" x14ac:dyDescent="0.2"/>
    <row r="1302" s="63" customFormat="1" x14ac:dyDescent="0.2"/>
    <row r="1303" s="63" customFormat="1" x14ac:dyDescent="0.2"/>
    <row r="1304" s="63" customFormat="1" x14ac:dyDescent="0.2"/>
    <row r="1305" s="63" customFormat="1" x14ac:dyDescent="0.2"/>
    <row r="1306" s="63" customFormat="1" x14ac:dyDescent="0.2"/>
    <row r="1307" s="63" customFormat="1" x14ac:dyDescent="0.2"/>
    <row r="1308" s="63" customFormat="1" x14ac:dyDescent="0.2"/>
    <row r="1309" s="63" customFormat="1" x14ac:dyDescent="0.2"/>
    <row r="1310" s="63" customFormat="1" x14ac:dyDescent="0.2"/>
    <row r="1311" s="63" customFormat="1" x14ac:dyDescent="0.2"/>
    <row r="1312" s="63" customFormat="1" x14ac:dyDescent="0.2"/>
    <row r="1313" s="63" customFormat="1" x14ac:dyDescent="0.2"/>
    <row r="1314" s="63" customFormat="1" x14ac:dyDescent="0.2"/>
    <row r="1315" s="63" customFormat="1" x14ac:dyDescent="0.2"/>
    <row r="1316" s="63" customFormat="1" x14ac:dyDescent="0.2"/>
    <row r="1317" s="63" customFormat="1" x14ac:dyDescent="0.2"/>
    <row r="1318" s="63" customFormat="1" x14ac:dyDescent="0.2"/>
    <row r="1319" s="63" customFormat="1" x14ac:dyDescent="0.2"/>
    <row r="1320" s="63" customFormat="1" x14ac:dyDescent="0.2"/>
    <row r="1321" s="63" customFormat="1" x14ac:dyDescent="0.2"/>
    <row r="1322" s="63" customFormat="1" x14ac:dyDescent="0.2"/>
    <row r="1323" s="63" customFormat="1" x14ac:dyDescent="0.2"/>
    <row r="1324" s="63" customFormat="1" x14ac:dyDescent="0.2"/>
    <row r="1325" s="63" customFormat="1" x14ac:dyDescent="0.2"/>
    <row r="1326" s="63" customFormat="1" x14ac:dyDescent="0.2"/>
    <row r="1327" s="63" customFormat="1" x14ac:dyDescent="0.2"/>
    <row r="1328" s="63" customFormat="1" x14ac:dyDescent="0.2"/>
    <row r="1329" s="63" customFormat="1" x14ac:dyDescent="0.2"/>
    <row r="1330" s="63" customFormat="1" x14ac:dyDescent="0.2"/>
    <row r="1331" s="63" customFormat="1" x14ac:dyDescent="0.2"/>
    <row r="1332" s="63" customFormat="1" x14ac:dyDescent="0.2"/>
    <row r="1333" s="63" customFormat="1" x14ac:dyDescent="0.2"/>
    <row r="1334" s="63" customFormat="1" x14ac:dyDescent="0.2"/>
    <row r="1335" s="63" customFormat="1" x14ac:dyDescent="0.2"/>
    <row r="1336" s="63" customFormat="1" x14ac:dyDescent="0.2"/>
    <row r="1337" s="63" customFormat="1" x14ac:dyDescent="0.2"/>
    <row r="1338" s="63" customFormat="1" x14ac:dyDescent="0.2"/>
    <row r="1339" s="63" customFormat="1" x14ac:dyDescent="0.2"/>
    <row r="1340" s="63" customFormat="1" x14ac:dyDescent="0.2"/>
    <row r="1341" s="63" customFormat="1" x14ac:dyDescent="0.2"/>
    <row r="1342" s="63" customFormat="1" x14ac:dyDescent="0.2"/>
    <row r="1343" s="63" customFormat="1" x14ac:dyDescent="0.2"/>
    <row r="1344" s="63" customFormat="1" x14ac:dyDescent="0.2"/>
    <row r="1345" s="63" customFormat="1" x14ac:dyDescent="0.2"/>
    <row r="1346" s="63" customFormat="1" x14ac:dyDescent="0.2"/>
    <row r="1347" s="63" customFormat="1" x14ac:dyDescent="0.2"/>
    <row r="1348" s="63" customFormat="1" x14ac:dyDescent="0.2"/>
    <row r="1349" s="63" customFormat="1" x14ac:dyDescent="0.2"/>
    <row r="1350" s="63" customFormat="1" x14ac:dyDescent="0.2"/>
    <row r="1351" s="63" customFormat="1" x14ac:dyDescent="0.2"/>
    <row r="1352" s="63" customFormat="1" x14ac:dyDescent="0.2"/>
    <row r="1353" s="63" customFormat="1" x14ac:dyDescent="0.2"/>
    <row r="1354" s="63" customFormat="1" x14ac:dyDescent="0.2"/>
    <row r="1355" s="63" customFormat="1" x14ac:dyDescent="0.2"/>
    <row r="1356" s="63" customFormat="1" x14ac:dyDescent="0.2"/>
    <row r="1357" s="63" customFormat="1" x14ac:dyDescent="0.2"/>
    <row r="1358" s="63" customFormat="1" x14ac:dyDescent="0.2"/>
    <row r="1359" s="63" customFormat="1" x14ac:dyDescent="0.2"/>
    <row r="1360" s="63" customFormat="1" x14ac:dyDescent="0.2"/>
    <row r="1361" s="63" customFormat="1" x14ac:dyDescent="0.2"/>
    <row r="1362" s="63" customFormat="1" x14ac:dyDescent="0.2"/>
    <row r="1363" s="63" customFormat="1" x14ac:dyDescent="0.2"/>
    <row r="1364" s="63" customFormat="1" x14ac:dyDescent="0.2"/>
    <row r="1365" s="63" customFormat="1" x14ac:dyDescent="0.2"/>
    <row r="1366" s="63" customFormat="1" x14ac:dyDescent="0.2"/>
    <row r="1367" s="63" customFormat="1" x14ac:dyDescent="0.2"/>
    <row r="1368" s="63" customFormat="1" x14ac:dyDescent="0.2"/>
    <row r="1369" s="63" customFormat="1" x14ac:dyDescent="0.2"/>
    <row r="1370" s="63" customFormat="1" x14ac:dyDescent="0.2"/>
    <row r="1371" s="63" customFormat="1" x14ac:dyDescent="0.2"/>
    <row r="1372" s="63" customFormat="1" x14ac:dyDescent="0.2"/>
    <row r="1373" s="63" customFormat="1" x14ac:dyDescent="0.2"/>
    <row r="1374" s="63" customFormat="1" x14ac:dyDescent="0.2"/>
    <row r="1375" s="63" customFormat="1" x14ac:dyDescent="0.2"/>
    <row r="1376" s="63" customFormat="1" x14ac:dyDescent="0.2"/>
    <row r="1377" s="63" customFormat="1" x14ac:dyDescent="0.2"/>
    <row r="1378" s="63" customFormat="1" x14ac:dyDescent="0.2"/>
    <row r="1379" s="63" customFormat="1" x14ac:dyDescent="0.2"/>
    <row r="1380" s="63" customFormat="1" x14ac:dyDescent="0.2"/>
    <row r="1381" s="63" customFormat="1" x14ac:dyDescent="0.2"/>
    <row r="1382" s="63" customFormat="1" x14ac:dyDescent="0.2"/>
    <row r="1383" s="63" customFormat="1" x14ac:dyDescent="0.2"/>
    <row r="1384" s="63" customFormat="1" x14ac:dyDescent="0.2"/>
    <row r="1385" s="63" customFormat="1" x14ac:dyDescent="0.2"/>
    <row r="1386" s="63" customFormat="1" x14ac:dyDescent="0.2"/>
    <row r="1387" s="63" customFormat="1" x14ac:dyDescent="0.2"/>
    <row r="1388" s="63" customFormat="1" x14ac:dyDescent="0.2"/>
    <row r="1389" s="63" customFormat="1" x14ac:dyDescent="0.2"/>
    <row r="1390" s="63" customFormat="1" x14ac:dyDescent="0.2"/>
    <row r="1391" s="63" customFormat="1" x14ac:dyDescent="0.2"/>
    <row r="1392" s="63" customFormat="1" x14ac:dyDescent="0.2"/>
    <row r="1393" s="63" customFormat="1" x14ac:dyDescent="0.2"/>
    <row r="1394" s="63" customFormat="1" x14ac:dyDescent="0.2"/>
    <row r="1395" s="63" customFormat="1" x14ac:dyDescent="0.2"/>
    <row r="1396" s="63" customFormat="1" x14ac:dyDescent="0.2"/>
    <row r="1397" s="63" customFormat="1" x14ac:dyDescent="0.2"/>
    <row r="1398" s="63" customFormat="1" x14ac:dyDescent="0.2"/>
    <row r="1399" s="63" customFormat="1" x14ac:dyDescent="0.2"/>
    <row r="1400" s="63" customFormat="1" x14ac:dyDescent="0.2"/>
    <row r="1401" s="63" customFormat="1" x14ac:dyDescent="0.2"/>
    <row r="1402" s="63" customFormat="1" x14ac:dyDescent="0.2"/>
    <row r="1403" s="63" customFormat="1" x14ac:dyDescent="0.2"/>
    <row r="1404" s="63" customFormat="1" x14ac:dyDescent="0.2"/>
    <row r="1405" s="63" customFormat="1" x14ac:dyDescent="0.2"/>
    <row r="1406" s="63" customFormat="1" x14ac:dyDescent="0.2"/>
    <row r="1407" s="63" customFormat="1" x14ac:dyDescent="0.2"/>
    <row r="1408" s="63" customFormat="1" x14ac:dyDescent="0.2"/>
    <row r="1409" s="63" customFormat="1" x14ac:dyDescent="0.2"/>
    <row r="1410" s="63" customFormat="1" x14ac:dyDescent="0.2"/>
    <row r="1411" s="63" customFormat="1" x14ac:dyDescent="0.2"/>
    <row r="1412" s="63" customFormat="1" x14ac:dyDescent="0.2"/>
    <row r="1413" s="63" customFormat="1" x14ac:dyDescent="0.2"/>
    <row r="1414" s="63" customFormat="1" x14ac:dyDescent="0.2"/>
    <row r="1415" s="63" customFormat="1" x14ac:dyDescent="0.2"/>
    <row r="1416" s="63" customFormat="1" x14ac:dyDescent="0.2"/>
    <row r="1417" s="63" customFormat="1" x14ac:dyDescent="0.2"/>
    <row r="1418" s="63" customFormat="1" x14ac:dyDescent="0.2"/>
    <row r="1419" s="63" customFormat="1" x14ac:dyDescent="0.2"/>
    <row r="1420" s="63" customFormat="1" x14ac:dyDescent="0.2"/>
    <row r="1421" s="63" customFormat="1" x14ac:dyDescent="0.2"/>
    <row r="1422" s="63" customFormat="1" x14ac:dyDescent="0.2"/>
    <row r="1423" s="63" customFormat="1" x14ac:dyDescent="0.2"/>
    <row r="1424" s="63" customFormat="1" x14ac:dyDescent="0.2"/>
    <row r="1425" s="63" customFormat="1" x14ac:dyDescent="0.2"/>
    <row r="1426" s="63" customFormat="1" x14ac:dyDescent="0.2"/>
    <row r="1427" s="63" customFormat="1" x14ac:dyDescent="0.2"/>
    <row r="1428" s="63" customFormat="1" x14ac:dyDescent="0.2"/>
    <row r="1429" s="63" customFormat="1" x14ac:dyDescent="0.2"/>
    <row r="1430" s="63" customFormat="1" x14ac:dyDescent="0.2"/>
    <row r="1431" s="63" customFormat="1" x14ac:dyDescent="0.2"/>
    <row r="1432" s="63" customFormat="1" x14ac:dyDescent="0.2"/>
    <row r="1433" s="63" customFormat="1" x14ac:dyDescent="0.2"/>
    <row r="1434" s="63" customFormat="1" x14ac:dyDescent="0.2"/>
    <row r="1435" s="63" customFormat="1" x14ac:dyDescent="0.2"/>
    <row r="1436" s="63" customFormat="1" x14ac:dyDescent="0.2"/>
    <row r="1437" s="63" customFormat="1" x14ac:dyDescent="0.2"/>
    <row r="1438" s="63" customFormat="1" x14ac:dyDescent="0.2"/>
    <row r="1439" s="63" customFormat="1" x14ac:dyDescent="0.2"/>
    <row r="1440" s="63" customFormat="1" x14ac:dyDescent="0.2"/>
    <row r="1441" s="63" customFormat="1" x14ac:dyDescent="0.2"/>
    <row r="1442" s="63" customFormat="1" x14ac:dyDescent="0.2"/>
    <row r="1443" s="63" customFormat="1" x14ac:dyDescent="0.2"/>
    <row r="1444" s="63" customFormat="1" x14ac:dyDescent="0.2"/>
    <row r="1445" s="63" customFormat="1" x14ac:dyDescent="0.2"/>
    <row r="1446" s="63" customFormat="1" x14ac:dyDescent="0.2"/>
    <row r="1447" s="63" customFormat="1" x14ac:dyDescent="0.2"/>
    <row r="1448" s="63" customFormat="1" x14ac:dyDescent="0.2"/>
    <row r="1449" s="63" customFormat="1" x14ac:dyDescent="0.2"/>
    <row r="1450" s="63" customFormat="1" x14ac:dyDescent="0.2"/>
    <row r="1451" s="63" customFormat="1" x14ac:dyDescent="0.2"/>
    <row r="1452" s="63" customFormat="1" x14ac:dyDescent="0.2"/>
    <row r="1453" s="63" customFormat="1" x14ac:dyDescent="0.2"/>
    <row r="1454" s="63" customFormat="1" x14ac:dyDescent="0.2"/>
    <row r="1455" s="63" customFormat="1" x14ac:dyDescent="0.2"/>
    <row r="1456" s="63" customFormat="1" x14ac:dyDescent="0.2"/>
    <row r="1457" s="63" customFormat="1" x14ac:dyDescent="0.2"/>
    <row r="1458" s="63" customFormat="1" x14ac:dyDescent="0.2"/>
    <row r="1459" s="63" customFormat="1" x14ac:dyDescent="0.2"/>
    <row r="1460" s="63" customFormat="1" x14ac:dyDescent="0.2"/>
    <row r="1461" s="63" customFormat="1" x14ac:dyDescent="0.2"/>
    <row r="1462" s="63" customFormat="1" x14ac:dyDescent="0.2"/>
    <row r="1463" s="63" customFormat="1" x14ac:dyDescent="0.2"/>
    <row r="1464" s="63" customFormat="1" x14ac:dyDescent="0.2"/>
    <row r="1465" s="63" customFormat="1" x14ac:dyDescent="0.2"/>
    <row r="1466" s="63" customFormat="1" x14ac:dyDescent="0.2"/>
    <row r="1467" s="63" customFormat="1" x14ac:dyDescent="0.2"/>
    <row r="1468" s="63" customFormat="1" x14ac:dyDescent="0.2"/>
    <row r="1469" s="63" customFormat="1" x14ac:dyDescent="0.2"/>
    <row r="1470" s="63" customFormat="1" x14ac:dyDescent="0.2"/>
    <row r="1471" s="63" customFormat="1" x14ac:dyDescent="0.2"/>
    <row r="1472" s="63" customFormat="1" x14ac:dyDescent="0.2"/>
    <row r="1473" s="63" customFormat="1" x14ac:dyDescent="0.2"/>
    <row r="1474" s="63" customFormat="1" x14ac:dyDescent="0.2"/>
    <row r="1475" s="63" customFormat="1" x14ac:dyDescent="0.2"/>
    <row r="1476" s="63" customFormat="1" x14ac:dyDescent="0.2"/>
    <row r="1477" s="63" customFormat="1" x14ac:dyDescent="0.2"/>
    <row r="1478" s="63" customFormat="1" x14ac:dyDescent="0.2"/>
    <row r="1479" s="63" customFormat="1" x14ac:dyDescent="0.2"/>
    <row r="1480" s="63" customFormat="1" x14ac:dyDescent="0.2"/>
    <row r="1481" s="63" customFormat="1" x14ac:dyDescent="0.2"/>
    <row r="1482" s="63" customFormat="1" x14ac:dyDescent="0.2"/>
    <row r="1483" s="63" customFormat="1" x14ac:dyDescent="0.2"/>
    <row r="1484" s="63" customFormat="1" x14ac:dyDescent="0.2"/>
    <row r="1485" s="63" customFormat="1" x14ac:dyDescent="0.2"/>
    <row r="1486" s="63" customFormat="1" x14ac:dyDescent="0.2"/>
    <row r="1487" s="63" customFormat="1" x14ac:dyDescent="0.2"/>
    <row r="1488" s="63" customFormat="1" x14ac:dyDescent="0.2"/>
    <row r="1489" s="63" customFormat="1" x14ac:dyDescent="0.2"/>
    <row r="1490" s="63" customFormat="1" x14ac:dyDescent="0.2"/>
    <row r="1491" s="63" customFormat="1" x14ac:dyDescent="0.2"/>
    <row r="1492" s="63" customFormat="1" x14ac:dyDescent="0.2"/>
    <row r="1493" s="63" customFormat="1" x14ac:dyDescent="0.2"/>
    <row r="1494" s="63" customFormat="1" x14ac:dyDescent="0.2"/>
    <row r="1495" s="63" customFormat="1" x14ac:dyDescent="0.2"/>
    <row r="1496" s="63" customFormat="1" x14ac:dyDescent="0.2"/>
    <row r="1497" s="63" customFormat="1" x14ac:dyDescent="0.2"/>
    <row r="1498" s="63" customFormat="1" x14ac:dyDescent="0.2"/>
    <row r="1499" s="63" customFormat="1" x14ac:dyDescent="0.2"/>
    <row r="1500" s="63" customFormat="1" x14ac:dyDescent="0.2"/>
    <row r="1501" s="63" customFormat="1" x14ac:dyDescent="0.2"/>
    <row r="1502" s="63" customFormat="1" x14ac:dyDescent="0.2"/>
    <row r="1503" s="63" customFormat="1" x14ac:dyDescent="0.2"/>
    <row r="1504" s="63" customFormat="1" x14ac:dyDescent="0.2"/>
    <row r="1505" s="63" customFormat="1" x14ac:dyDescent="0.2"/>
    <row r="1506" s="63" customFormat="1" x14ac:dyDescent="0.2"/>
    <row r="1507" s="63" customFormat="1" x14ac:dyDescent="0.2"/>
    <row r="1508" s="63" customFormat="1" x14ac:dyDescent="0.2"/>
    <row r="1509" s="63" customFormat="1" x14ac:dyDescent="0.2"/>
    <row r="1510" s="63" customFormat="1" x14ac:dyDescent="0.2"/>
    <row r="1511" s="63" customFormat="1" x14ac:dyDescent="0.2"/>
    <row r="1512" s="63" customFormat="1" x14ac:dyDescent="0.2"/>
    <row r="1513" s="63" customFormat="1" x14ac:dyDescent="0.2"/>
    <row r="1514" s="63" customFormat="1" x14ac:dyDescent="0.2"/>
    <row r="1515" s="63" customFormat="1" x14ac:dyDescent="0.2"/>
    <row r="1516" s="63" customFormat="1" x14ac:dyDescent="0.2"/>
    <row r="1517" s="63" customFormat="1" x14ac:dyDescent="0.2"/>
    <row r="1518" s="63" customFormat="1" x14ac:dyDescent="0.2"/>
    <row r="1519" s="63" customFormat="1" x14ac:dyDescent="0.2"/>
    <row r="1520" s="63" customFormat="1" x14ac:dyDescent="0.2"/>
    <row r="1521" s="63" customFormat="1" x14ac:dyDescent="0.2"/>
    <row r="1522" s="63" customFormat="1" x14ac:dyDescent="0.2"/>
    <row r="1523" s="63" customFormat="1" x14ac:dyDescent="0.2"/>
    <row r="1524" s="63" customFormat="1" x14ac:dyDescent="0.2"/>
    <row r="1525" s="63" customFormat="1" x14ac:dyDescent="0.2"/>
    <row r="1526" s="63" customFormat="1" x14ac:dyDescent="0.2"/>
    <row r="1527" s="63" customFormat="1" x14ac:dyDescent="0.2"/>
    <row r="1528" s="63" customFormat="1" x14ac:dyDescent="0.2"/>
    <row r="1529" s="63" customFormat="1" x14ac:dyDescent="0.2"/>
    <row r="1530" s="63" customFormat="1" x14ac:dyDescent="0.2"/>
    <row r="1531" s="63" customFormat="1" x14ac:dyDescent="0.2"/>
    <row r="1532" s="63" customFormat="1" x14ac:dyDescent="0.2"/>
    <row r="1533" s="63" customFormat="1" x14ac:dyDescent="0.2"/>
    <row r="1534" s="63" customFormat="1" x14ac:dyDescent="0.2"/>
    <row r="1535" s="63" customFormat="1" x14ac:dyDescent="0.2"/>
    <row r="1536" s="63" customFormat="1" x14ac:dyDescent="0.2"/>
    <row r="1537" s="63" customFormat="1" x14ac:dyDescent="0.2"/>
    <row r="1538" s="63" customFormat="1" x14ac:dyDescent="0.2"/>
    <row r="1539" s="63" customFormat="1" x14ac:dyDescent="0.2"/>
    <row r="1540" s="63" customFormat="1" x14ac:dyDescent="0.2"/>
    <row r="1541" s="63" customFormat="1" x14ac:dyDescent="0.2"/>
    <row r="1542" s="63" customFormat="1" x14ac:dyDescent="0.2"/>
    <row r="1543" s="63" customFormat="1" x14ac:dyDescent="0.2"/>
    <row r="1544" s="63" customFormat="1" x14ac:dyDescent="0.2"/>
    <row r="1545" s="63" customFormat="1" x14ac:dyDescent="0.2"/>
    <row r="1546" s="63" customFormat="1" x14ac:dyDescent="0.2"/>
    <row r="1547" s="63" customFormat="1" x14ac:dyDescent="0.2"/>
    <row r="1548" s="63" customFormat="1" x14ac:dyDescent="0.2"/>
    <row r="1549" s="63" customFormat="1" x14ac:dyDescent="0.2"/>
    <row r="1550" s="63" customFormat="1" x14ac:dyDescent="0.2"/>
    <row r="1551" s="63" customFormat="1" x14ac:dyDescent="0.2"/>
    <row r="1552" s="63" customFormat="1" x14ac:dyDescent="0.2"/>
    <row r="1553" s="63" customFormat="1" x14ac:dyDescent="0.2"/>
    <row r="1554" s="63" customFormat="1" x14ac:dyDescent="0.2"/>
    <row r="1555" s="63" customFormat="1" x14ac:dyDescent="0.2"/>
    <row r="1556" s="63" customFormat="1" x14ac:dyDescent="0.2"/>
    <row r="1557" s="63" customFormat="1" x14ac:dyDescent="0.2"/>
    <row r="1558" s="63" customFormat="1" x14ac:dyDescent="0.2"/>
    <row r="1559" s="63" customFormat="1" x14ac:dyDescent="0.2"/>
    <row r="1560" s="63" customFormat="1" x14ac:dyDescent="0.2"/>
    <row r="1561" s="63" customFormat="1" x14ac:dyDescent="0.2"/>
    <row r="1562" s="63" customFormat="1" x14ac:dyDescent="0.2"/>
    <row r="1563" s="63" customFormat="1" x14ac:dyDescent="0.2"/>
    <row r="1564" s="63" customFormat="1" x14ac:dyDescent="0.2"/>
    <row r="1565" s="63" customFormat="1" x14ac:dyDescent="0.2"/>
    <row r="1566" s="63" customFormat="1" x14ac:dyDescent="0.2"/>
    <row r="1567" s="63" customFormat="1" x14ac:dyDescent="0.2"/>
    <row r="1568" s="63" customFormat="1" x14ac:dyDescent="0.2"/>
    <row r="1569" s="63" customFormat="1" x14ac:dyDescent="0.2"/>
    <row r="1570" s="63" customFormat="1" x14ac:dyDescent="0.2"/>
    <row r="1571" s="63" customFormat="1" x14ac:dyDescent="0.2"/>
    <row r="1572" s="63" customFormat="1" x14ac:dyDescent="0.2"/>
    <row r="1573" s="63" customFormat="1" x14ac:dyDescent="0.2"/>
    <row r="1574" s="63" customFormat="1" x14ac:dyDescent="0.2"/>
    <row r="1575" s="63" customFormat="1" x14ac:dyDescent="0.2"/>
    <row r="1576" s="63" customFormat="1" x14ac:dyDescent="0.2"/>
    <row r="1577" s="63" customFormat="1" x14ac:dyDescent="0.2"/>
    <row r="1578" s="63" customFormat="1" x14ac:dyDescent="0.2"/>
    <row r="1579" s="63" customFormat="1" x14ac:dyDescent="0.2"/>
    <row r="1580" s="63" customFormat="1" x14ac:dyDescent="0.2"/>
    <row r="1581" s="63" customFormat="1" x14ac:dyDescent="0.2"/>
    <row r="1582" s="63" customFormat="1" x14ac:dyDescent="0.2"/>
    <row r="1583" s="63" customFormat="1" x14ac:dyDescent="0.2"/>
    <row r="1584" s="63" customFormat="1" x14ac:dyDescent="0.2"/>
    <row r="1585" s="63" customFormat="1" x14ac:dyDescent="0.2"/>
    <row r="1586" s="63" customFormat="1" x14ac:dyDescent="0.2"/>
    <row r="1587" s="63" customFormat="1" x14ac:dyDescent="0.2"/>
    <row r="1588" s="63" customFormat="1" x14ac:dyDescent="0.2"/>
    <row r="1589" s="63" customFormat="1" x14ac:dyDescent="0.2"/>
    <row r="1590" s="63" customFormat="1" x14ac:dyDescent="0.2"/>
    <row r="1591" s="63" customFormat="1" x14ac:dyDescent="0.2"/>
    <row r="1592" s="63" customFormat="1" x14ac:dyDescent="0.2"/>
    <row r="1593" s="63" customFormat="1" x14ac:dyDescent="0.2"/>
    <row r="1594" s="63" customFormat="1" x14ac:dyDescent="0.2"/>
    <row r="1595" s="63" customFormat="1" x14ac:dyDescent="0.2"/>
    <row r="1596" s="63" customFormat="1" x14ac:dyDescent="0.2"/>
    <row r="1597" s="63" customFormat="1" x14ac:dyDescent="0.2"/>
    <row r="1598" s="63" customFormat="1" x14ac:dyDescent="0.2"/>
    <row r="1599" s="63" customFormat="1" x14ac:dyDescent="0.2"/>
    <row r="1600" s="63" customFormat="1" x14ac:dyDescent="0.2"/>
    <row r="1601" s="63" customFormat="1" x14ac:dyDescent="0.2"/>
    <row r="1602" s="63" customFormat="1" x14ac:dyDescent="0.2"/>
    <row r="1603" s="63" customFormat="1" x14ac:dyDescent="0.2"/>
    <row r="1604" s="63" customFormat="1" x14ac:dyDescent="0.2"/>
    <row r="1605" s="63" customFormat="1" x14ac:dyDescent="0.2"/>
    <row r="1606" s="63" customFormat="1" x14ac:dyDescent="0.2"/>
    <row r="1607" s="63" customFormat="1" x14ac:dyDescent="0.2"/>
    <row r="1608" s="63" customFormat="1" x14ac:dyDescent="0.2"/>
    <row r="1609" s="63" customFormat="1" x14ac:dyDescent="0.2"/>
    <row r="1610" s="63" customFormat="1" x14ac:dyDescent="0.2"/>
    <row r="1611" s="63" customFormat="1" x14ac:dyDescent="0.2"/>
    <row r="1612" s="63" customFormat="1" x14ac:dyDescent="0.2"/>
    <row r="1613" s="63" customFormat="1" x14ac:dyDescent="0.2"/>
    <row r="1614" s="63" customFormat="1" x14ac:dyDescent="0.2"/>
    <row r="1615" s="63" customFormat="1" x14ac:dyDescent="0.2"/>
    <row r="1616" s="63" customFormat="1" x14ac:dyDescent="0.2"/>
    <row r="1617" s="63" customFormat="1" x14ac:dyDescent="0.2"/>
    <row r="1618" s="63" customFormat="1" x14ac:dyDescent="0.2"/>
    <row r="1619" s="63" customFormat="1" x14ac:dyDescent="0.2"/>
    <row r="1620" s="63" customFormat="1" x14ac:dyDescent="0.2"/>
    <row r="1621" s="63" customFormat="1" x14ac:dyDescent="0.2"/>
    <row r="1622" s="63" customFormat="1" x14ac:dyDescent="0.2"/>
    <row r="1623" s="63" customFormat="1" x14ac:dyDescent="0.2"/>
    <row r="1624" s="63" customFormat="1" x14ac:dyDescent="0.2"/>
    <row r="1625" s="63" customFormat="1" x14ac:dyDescent="0.2"/>
    <row r="1626" s="63" customFormat="1" x14ac:dyDescent="0.2"/>
    <row r="1627" s="63" customFormat="1" x14ac:dyDescent="0.2"/>
    <row r="1628" s="63" customFormat="1" x14ac:dyDescent="0.2"/>
    <row r="1629" s="63" customFormat="1" x14ac:dyDescent="0.2"/>
    <row r="1630" s="63" customFormat="1" x14ac:dyDescent="0.2"/>
    <row r="1631" s="63" customFormat="1" x14ac:dyDescent="0.2"/>
    <row r="1632" s="63" customFormat="1" x14ac:dyDescent="0.2"/>
    <row r="1633" s="63" customFormat="1" x14ac:dyDescent="0.2"/>
    <row r="1634" s="63" customFormat="1" x14ac:dyDescent="0.2"/>
    <row r="1635" s="63" customFormat="1" x14ac:dyDescent="0.2"/>
    <row r="1636" s="63" customFormat="1" x14ac:dyDescent="0.2"/>
    <row r="1637" s="63" customFormat="1" x14ac:dyDescent="0.2"/>
    <row r="1638" s="63" customFormat="1" x14ac:dyDescent="0.2"/>
    <row r="1639" s="63" customFormat="1" x14ac:dyDescent="0.2"/>
    <row r="1640" s="63" customFormat="1" x14ac:dyDescent="0.2"/>
    <row r="1641" s="63" customFormat="1" x14ac:dyDescent="0.2"/>
    <row r="1642" s="63" customFormat="1" x14ac:dyDescent="0.2"/>
    <row r="1643" s="63" customFormat="1" x14ac:dyDescent="0.2"/>
    <row r="1644" s="63" customFormat="1" x14ac:dyDescent="0.2"/>
    <row r="1645" s="63" customFormat="1" x14ac:dyDescent="0.2"/>
    <row r="1646" s="63" customFormat="1" x14ac:dyDescent="0.2"/>
    <row r="1647" s="63" customFormat="1" x14ac:dyDescent="0.2"/>
    <row r="1648" s="63" customFormat="1" x14ac:dyDescent="0.2"/>
    <row r="1649" s="63" customFormat="1" x14ac:dyDescent="0.2"/>
    <row r="1650" s="63" customFormat="1" x14ac:dyDescent="0.2"/>
    <row r="1651" s="63" customFormat="1" x14ac:dyDescent="0.2"/>
    <row r="1652" s="63" customFormat="1" x14ac:dyDescent="0.2"/>
    <row r="1653" s="63" customFormat="1" x14ac:dyDescent="0.2"/>
    <row r="1654" s="63" customFormat="1" x14ac:dyDescent="0.2"/>
    <row r="1655" s="63" customFormat="1" x14ac:dyDescent="0.2"/>
    <row r="1656" s="63" customFormat="1" x14ac:dyDescent="0.2"/>
    <row r="1657" s="63" customFormat="1" x14ac:dyDescent="0.2"/>
    <row r="1658" s="63" customFormat="1" x14ac:dyDescent="0.2"/>
    <row r="1659" s="63" customFormat="1" x14ac:dyDescent="0.2"/>
    <row r="1660" s="63" customFormat="1" x14ac:dyDescent="0.2"/>
    <row r="1661" s="63" customFormat="1" x14ac:dyDescent="0.2"/>
    <row r="1662" s="63" customFormat="1" x14ac:dyDescent="0.2"/>
    <row r="1663" s="63" customFormat="1" x14ac:dyDescent="0.2"/>
    <row r="1664" s="63" customFormat="1" x14ac:dyDescent="0.2"/>
    <row r="1665" s="63" customFormat="1" x14ac:dyDescent="0.2"/>
    <row r="1666" s="63" customFormat="1" x14ac:dyDescent="0.2"/>
    <row r="1667" s="63" customFormat="1" x14ac:dyDescent="0.2"/>
    <row r="1668" s="63" customFormat="1" x14ac:dyDescent="0.2"/>
    <row r="1669" s="63" customFormat="1" x14ac:dyDescent="0.2"/>
    <row r="1670" s="63" customFormat="1" x14ac:dyDescent="0.2"/>
    <row r="1671" s="63" customFormat="1" x14ac:dyDescent="0.2"/>
    <row r="1672" s="63" customFormat="1" x14ac:dyDescent="0.2"/>
    <row r="1673" s="63" customFormat="1" x14ac:dyDescent="0.2"/>
    <row r="1674" s="63" customFormat="1" x14ac:dyDescent="0.2"/>
    <row r="1675" s="63" customFormat="1" x14ac:dyDescent="0.2"/>
    <row r="1676" s="63" customFormat="1" x14ac:dyDescent="0.2"/>
    <row r="1677" s="63" customFormat="1" x14ac:dyDescent="0.2"/>
    <row r="1678" s="63" customFormat="1" x14ac:dyDescent="0.2"/>
    <row r="1679" s="63" customFormat="1" x14ac:dyDescent="0.2"/>
    <row r="1680" s="63" customFormat="1" x14ac:dyDescent="0.2"/>
    <row r="1681" s="63" customFormat="1" x14ac:dyDescent="0.2"/>
    <row r="1682" s="63" customFormat="1" x14ac:dyDescent="0.2"/>
    <row r="1683" s="63" customFormat="1" x14ac:dyDescent="0.2"/>
    <row r="1684" s="63" customFormat="1" x14ac:dyDescent="0.2"/>
    <row r="1685" s="63" customFormat="1" x14ac:dyDescent="0.2"/>
    <row r="1686" s="63" customFormat="1" x14ac:dyDescent="0.2"/>
    <row r="1687" s="63" customFormat="1" x14ac:dyDescent="0.2"/>
    <row r="1688" s="63" customFormat="1" x14ac:dyDescent="0.2"/>
    <row r="1689" s="63" customFormat="1" x14ac:dyDescent="0.2"/>
    <row r="1690" s="63" customFormat="1" x14ac:dyDescent="0.2"/>
    <row r="1691" s="63" customFormat="1" x14ac:dyDescent="0.2"/>
    <row r="1692" s="63" customFormat="1" x14ac:dyDescent="0.2"/>
    <row r="1693" s="63" customFormat="1" x14ac:dyDescent="0.2"/>
    <row r="1694" s="63" customFormat="1" x14ac:dyDescent="0.2"/>
    <row r="1695" s="63" customFormat="1" x14ac:dyDescent="0.2"/>
    <row r="1696" s="63" customFormat="1" x14ac:dyDescent="0.2"/>
    <row r="1697" s="63" customFormat="1" x14ac:dyDescent="0.2"/>
    <row r="1698" s="63" customFormat="1" x14ac:dyDescent="0.2"/>
    <row r="1699" s="63" customFormat="1" x14ac:dyDescent="0.2"/>
    <row r="1700" s="63" customFormat="1" x14ac:dyDescent="0.2"/>
    <row r="1701" s="63" customFormat="1" x14ac:dyDescent="0.2"/>
    <row r="1702" s="63" customFormat="1" x14ac:dyDescent="0.2"/>
    <row r="1703" s="63" customFormat="1" x14ac:dyDescent="0.2"/>
    <row r="1704" s="63" customFormat="1" x14ac:dyDescent="0.2"/>
    <row r="1705" s="63" customFormat="1" x14ac:dyDescent="0.2"/>
    <row r="1706" s="63" customFormat="1" x14ac:dyDescent="0.2"/>
    <row r="1707" s="63" customFormat="1" x14ac:dyDescent="0.2"/>
    <row r="1708" s="63" customFormat="1" x14ac:dyDescent="0.2"/>
    <row r="1709" s="63" customFormat="1" x14ac:dyDescent="0.2"/>
    <row r="1710" s="63" customFormat="1" x14ac:dyDescent="0.2"/>
    <row r="1711" s="63" customFormat="1" x14ac:dyDescent="0.2"/>
    <row r="1712" s="63" customFormat="1" x14ac:dyDescent="0.2"/>
    <row r="1713" s="63" customFormat="1" x14ac:dyDescent="0.2"/>
    <row r="1714" s="63" customFormat="1" x14ac:dyDescent="0.2"/>
    <row r="1715" s="63" customFormat="1" x14ac:dyDescent="0.2"/>
    <row r="1716" s="63" customFormat="1" x14ac:dyDescent="0.2"/>
    <row r="1717" s="63" customFormat="1" x14ac:dyDescent="0.2"/>
    <row r="1718" s="63" customFormat="1" x14ac:dyDescent="0.2"/>
    <row r="1719" s="63" customFormat="1" x14ac:dyDescent="0.2"/>
    <row r="1720" s="63" customFormat="1" x14ac:dyDescent="0.2"/>
    <row r="1721" s="63" customFormat="1" x14ac:dyDescent="0.2"/>
    <row r="1722" s="63" customFormat="1" x14ac:dyDescent="0.2"/>
    <row r="1723" s="63" customFormat="1" x14ac:dyDescent="0.2"/>
    <row r="1724" s="63" customFormat="1" x14ac:dyDescent="0.2"/>
    <row r="1725" s="63" customFormat="1" x14ac:dyDescent="0.2"/>
    <row r="1726" s="63" customFormat="1" x14ac:dyDescent="0.2"/>
    <row r="1727" s="63" customFormat="1" x14ac:dyDescent="0.2"/>
    <row r="1728" s="63" customFormat="1" x14ac:dyDescent="0.2"/>
    <row r="1729" s="63" customFormat="1" x14ac:dyDescent="0.2"/>
    <row r="1730" s="63" customFormat="1" x14ac:dyDescent="0.2"/>
    <row r="1731" s="63" customFormat="1" x14ac:dyDescent="0.2"/>
    <row r="1732" s="63" customFormat="1" x14ac:dyDescent="0.2"/>
    <row r="1733" s="63" customFormat="1" x14ac:dyDescent="0.2"/>
    <row r="1734" s="63" customFormat="1" x14ac:dyDescent="0.2"/>
    <row r="1735" s="63" customFormat="1" x14ac:dyDescent="0.2"/>
    <row r="1736" s="63" customFormat="1" x14ac:dyDescent="0.2"/>
    <row r="1737" s="63" customFormat="1" x14ac:dyDescent="0.2"/>
    <row r="1738" s="63" customFormat="1" x14ac:dyDescent="0.2"/>
    <row r="1739" s="63" customFormat="1" x14ac:dyDescent="0.2"/>
    <row r="1740" s="63" customFormat="1" x14ac:dyDescent="0.2"/>
    <row r="1741" s="63" customFormat="1" x14ac:dyDescent="0.2"/>
    <row r="1742" s="63" customFormat="1" x14ac:dyDescent="0.2"/>
    <row r="1743" s="63" customFormat="1" x14ac:dyDescent="0.2"/>
    <row r="1744" s="63" customFormat="1" x14ac:dyDescent="0.2"/>
    <row r="1745" s="63" customFormat="1" x14ac:dyDescent="0.2"/>
    <row r="1746" s="63" customFormat="1" x14ac:dyDescent="0.2"/>
    <row r="1747" s="63" customFormat="1" x14ac:dyDescent="0.2"/>
    <row r="1748" s="63" customFormat="1" x14ac:dyDescent="0.2"/>
    <row r="1749" s="63" customFormat="1" x14ac:dyDescent="0.2"/>
    <row r="1750" s="63" customFormat="1" x14ac:dyDescent="0.2"/>
    <row r="1751" s="63" customFormat="1" x14ac:dyDescent="0.2"/>
    <row r="1752" s="63" customFormat="1" x14ac:dyDescent="0.2"/>
    <row r="1753" s="63" customFormat="1" x14ac:dyDescent="0.2"/>
    <row r="1754" s="63" customFormat="1" x14ac:dyDescent="0.2"/>
    <row r="1755" s="63" customFormat="1" x14ac:dyDescent="0.2"/>
    <row r="1756" s="63" customFormat="1" x14ac:dyDescent="0.2"/>
    <row r="1757" s="63" customFormat="1" x14ac:dyDescent="0.2"/>
    <row r="1758" s="63" customFormat="1" x14ac:dyDescent="0.2"/>
    <row r="1759" s="63" customFormat="1" x14ac:dyDescent="0.2"/>
    <row r="1760" s="63" customFormat="1" x14ac:dyDescent="0.2"/>
    <row r="1761" s="63" customFormat="1" x14ac:dyDescent="0.2"/>
    <row r="1762" s="63" customFormat="1" x14ac:dyDescent="0.2"/>
    <row r="1763" s="63" customFormat="1" x14ac:dyDescent="0.2"/>
    <row r="1764" s="63" customFormat="1" x14ac:dyDescent="0.2"/>
    <row r="1765" s="63" customFormat="1" x14ac:dyDescent="0.2"/>
    <row r="1766" s="63" customFormat="1" x14ac:dyDescent="0.2"/>
    <row r="1767" s="63" customFormat="1" x14ac:dyDescent="0.2"/>
    <row r="1768" s="63" customFormat="1" x14ac:dyDescent="0.2"/>
    <row r="1769" s="63" customFormat="1" x14ac:dyDescent="0.2"/>
    <row r="1770" s="63" customFormat="1" x14ac:dyDescent="0.2"/>
    <row r="1771" s="63" customFormat="1" x14ac:dyDescent="0.2"/>
    <row r="1772" s="63" customFormat="1" x14ac:dyDescent="0.2"/>
    <row r="1773" s="63" customFormat="1" x14ac:dyDescent="0.2"/>
    <row r="1774" s="63" customFormat="1" x14ac:dyDescent="0.2"/>
    <row r="1775" s="63" customFormat="1" x14ac:dyDescent="0.2"/>
    <row r="1776" s="63" customFormat="1" x14ac:dyDescent="0.2"/>
    <row r="1777" s="63" customFormat="1" x14ac:dyDescent="0.2"/>
    <row r="1778" s="63" customFormat="1" x14ac:dyDescent="0.2"/>
    <row r="1779" s="63" customFormat="1" x14ac:dyDescent="0.2"/>
    <row r="1780" s="63" customFormat="1" x14ac:dyDescent="0.2"/>
    <row r="1781" s="63" customFormat="1" x14ac:dyDescent="0.2"/>
    <row r="1782" s="63" customFormat="1" x14ac:dyDescent="0.2"/>
    <row r="1783" s="63" customFormat="1" x14ac:dyDescent="0.2"/>
    <row r="1784" s="63" customFormat="1" x14ac:dyDescent="0.2"/>
    <row r="1785" s="63" customFormat="1" x14ac:dyDescent="0.2"/>
    <row r="1786" s="63" customFormat="1" x14ac:dyDescent="0.2"/>
    <row r="1787" s="63" customFormat="1" x14ac:dyDescent="0.2"/>
    <row r="1788" s="63" customFormat="1" x14ac:dyDescent="0.2"/>
    <row r="1789" s="63" customFormat="1" x14ac:dyDescent="0.2"/>
    <row r="1790" s="63" customFormat="1" x14ac:dyDescent="0.2"/>
    <row r="1791" s="63" customFormat="1" x14ac:dyDescent="0.2"/>
    <row r="1792" s="63" customFormat="1" x14ac:dyDescent="0.2"/>
    <row r="1793" s="63" customFormat="1" x14ac:dyDescent="0.2"/>
    <row r="1794" s="63" customFormat="1" x14ac:dyDescent="0.2"/>
    <row r="1795" s="63" customFormat="1" x14ac:dyDescent="0.2"/>
    <row r="1796" s="63" customFormat="1" x14ac:dyDescent="0.2"/>
    <row r="1797" s="63" customFormat="1" x14ac:dyDescent="0.2"/>
    <row r="1798" s="63" customFormat="1" x14ac:dyDescent="0.2"/>
    <row r="1799" s="63" customFormat="1" x14ac:dyDescent="0.2"/>
    <row r="1800" s="63" customFormat="1" x14ac:dyDescent="0.2"/>
    <row r="1801" s="63" customFormat="1" x14ac:dyDescent="0.2"/>
    <row r="1802" s="63" customFormat="1" x14ac:dyDescent="0.2"/>
    <row r="1803" s="63" customFormat="1" x14ac:dyDescent="0.2"/>
    <row r="1804" s="63" customFormat="1" x14ac:dyDescent="0.2"/>
    <row r="1805" s="63" customFormat="1" x14ac:dyDescent="0.2"/>
    <row r="1806" s="63" customFormat="1" x14ac:dyDescent="0.2"/>
    <row r="1807" s="63" customFormat="1" x14ac:dyDescent="0.2"/>
    <row r="1808" s="63" customFormat="1" x14ac:dyDescent="0.2"/>
    <row r="1809" s="63" customFormat="1" x14ac:dyDescent="0.2"/>
    <row r="1810" s="63" customFormat="1" x14ac:dyDescent="0.2"/>
    <row r="1811" s="63" customFormat="1" x14ac:dyDescent="0.2"/>
    <row r="1812" s="63" customFormat="1" x14ac:dyDescent="0.2"/>
    <row r="1813" s="63" customFormat="1" x14ac:dyDescent="0.2"/>
    <row r="1814" s="63" customFormat="1" x14ac:dyDescent="0.2"/>
    <row r="1815" s="63" customFormat="1" x14ac:dyDescent="0.2"/>
    <row r="1816" s="63" customFormat="1" x14ac:dyDescent="0.2"/>
    <row r="1817" s="63" customFormat="1" x14ac:dyDescent="0.2"/>
    <row r="1818" s="63" customFormat="1" x14ac:dyDescent="0.2"/>
    <row r="1819" s="63" customFormat="1" x14ac:dyDescent="0.2"/>
    <row r="1820" s="63" customFormat="1" x14ac:dyDescent="0.2"/>
    <row r="1821" s="63" customFormat="1" x14ac:dyDescent="0.2"/>
    <row r="1822" s="63" customFormat="1" x14ac:dyDescent="0.2"/>
    <row r="1823" s="63" customFormat="1" x14ac:dyDescent="0.2"/>
    <row r="1824" s="63" customFormat="1" x14ac:dyDescent="0.2"/>
    <row r="1825" s="63" customFormat="1" x14ac:dyDescent="0.2"/>
    <row r="1826" s="63" customFormat="1" x14ac:dyDescent="0.2"/>
    <row r="1827" s="63" customFormat="1" x14ac:dyDescent="0.2"/>
    <row r="1828" s="63" customFormat="1" x14ac:dyDescent="0.2"/>
    <row r="1829" s="63" customFormat="1" x14ac:dyDescent="0.2"/>
    <row r="1830" s="63" customFormat="1" x14ac:dyDescent="0.2"/>
    <row r="1831" s="63" customFormat="1" x14ac:dyDescent="0.2"/>
    <row r="1832" s="63" customFormat="1" x14ac:dyDescent="0.2"/>
    <row r="1833" s="63" customFormat="1" x14ac:dyDescent="0.2"/>
    <row r="1834" s="63" customFormat="1" x14ac:dyDescent="0.2"/>
    <row r="1835" s="63" customFormat="1" x14ac:dyDescent="0.2"/>
    <row r="1836" s="63" customFormat="1" x14ac:dyDescent="0.2"/>
    <row r="1837" s="63" customFormat="1" x14ac:dyDescent="0.2"/>
    <row r="1838" s="63" customFormat="1" x14ac:dyDescent="0.2"/>
    <row r="1839" s="63" customFormat="1" x14ac:dyDescent="0.2"/>
    <row r="1840" s="63" customFormat="1" x14ac:dyDescent="0.2"/>
    <row r="1841" s="63" customFormat="1" x14ac:dyDescent="0.2"/>
    <row r="1842" s="63" customFormat="1" x14ac:dyDescent="0.2"/>
    <row r="1843" s="63" customFormat="1" x14ac:dyDescent="0.2"/>
    <row r="1844" s="63" customFormat="1" x14ac:dyDescent="0.2"/>
    <row r="1845" s="63" customFormat="1" x14ac:dyDescent="0.2"/>
    <row r="1846" s="63" customFormat="1" x14ac:dyDescent="0.2"/>
    <row r="1847" s="63" customFormat="1" x14ac:dyDescent="0.2"/>
    <row r="1848" s="63" customFormat="1" x14ac:dyDescent="0.2"/>
    <row r="1849" s="63" customFormat="1" x14ac:dyDescent="0.2"/>
    <row r="1850" s="63" customFormat="1" x14ac:dyDescent="0.2"/>
    <row r="1851" s="63" customFormat="1" x14ac:dyDescent="0.2"/>
    <row r="1852" s="63" customFormat="1" x14ac:dyDescent="0.2"/>
    <row r="1853" s="63" customFormat="1" x14ac:dyDescent="0.2"/>
    <row r="1854" s="63" customFormat="1" x14ac:dyDescent="0.2"/>
    <row r="1855" s="63" customFormat="1" x14ac:dyDescent="0.2"/>
    <row r="1856" s="63" customFormat="1" x14ac:dyDescent="0.2"/>
    <row r="1857" s="63" customFormat="1" x14ac:dyDescent="0.2"/>
    <row r="1858" s="63" customFormat="1" x14ac:dyDescent="0.2"/>
    <row r="1859" s="63" customFormat="1" x14ac:dyDescent="0.2"/>
    <row r="1860" s="63" customFormat="1" x14ac:dyDescent="0.2"/>
    <row r="1861" s="63" customFormat="1" x14ac:dyDescent="0.2"/>
    <row r="1862" s="63" customFormat="1" x14ac:dyDescent="0.2"/>
    <row r="1863" s="63" customFormat="1" x14ac:dyDescent="0.2"/>
    <row r="1864" s="63" customFormat="1" x14ac:dyDescent="0.2"/>
    <row r="1865" s="63" customFormat="1" x14ac:dyDescent="0.2"/>
    <row r="1866" s="63" customFormat="1" x14ac:dyDescent="0.2"/>
    <row r="1867" s="63" customFormat="1" x14ac:dyDescent="0.2"/>
    <row r="1868" s="63" customFormat="1" x14ac:dyDescent="0.2"/>
    <row r="1869" s="63" customFormat="1" x14ac:dyDescent="0.2"/>
    <row r="1870" s="63" customFormat="1" x14ac:dyDescent="0.2"/>
    <row r="1871" s="63" customFormat="1" x14ac:dyDescent="0.2"/>
    <row r="1872" s="63" customFormat="1" x14ac:dyDescent="0.2"/>
    <row r="1873" s="63" customFormat="1" x14ac:dyDescent="0.2"/>
    <row r="1874" s="63" customFormat="1" x14ac:dyDescent="0.2"/>
    <row r="1875" s="63" customFormat="1" x14ac:dyDescent="0.2"/>
    <row r="1876" s="63" customFormat="1" x14ac:dyDescent="0.2"/>
    <row r="1877" s="63" customFormat="1" x14ac:dyDescent="0.2"/>
    <row r="1878" s="63" customFormat="1" x14ac:dyDescent="0.2"/>
    <row r="1879" s="63" customFormat="1" x14ac:dyDescent="0.2"/>
    <row r="1880" s="63" customFormat="1" x14ac:dyDescent="0.2"/>
    <row r="1881" s="63" customFormat="1" x14ac:dyDescent="0.2"/>
    <row r="1882" s="63" customFormat="1" x14ac:dyDescent="0.2"/>
    <row r="1883" s="63" customFormat="1" x14ac:dyDescent="0.2"/>
    <row r="1884" s="63" customFormat="1" x14ac:dyDescent="0.2"/>
    <row r="1885" s="63" customFormat="1" x14ac:dyDescent="0.2"/>
    <row r="1886" s="63" customFormat="1" x14ac:dyDescent="0.2"/>
    <row r="1887" s="63" customFormat="1" x14ac:dyDescent="0.2"/>
    <row r="1888" s="63" customFormat="1" x14ac:dyDescent="0.2"/>
    <row r="1889" s="63" customFormat="1" x14ac:dyDescent="0.2"/>
    <row r="1890" s="63" customFormat="1" x14ac:dyDescent="0.2"/>
    <row r="1891" s="63" customFormat="1" x14ac:dyDescent="0.2"/>
    <row r="1892" s="63" customFormat="1" x14ac:dyDescent="0.2"/>
    <row r="1893" s="63" customFormat="1" x14ac:dyDescent="0.2"/>
    <row r="1894" s="63" customFormat="1" x14ac:dyDescent="0.2"/>
    <row r="1895" s="63" customFormat="1" x14ac:dyDescent="0.2"/>
    <row r="1896" s="63" customFormat="1" x14ac:dyDescent="0.2"/>
    <row r="1897" s="63" customFormat="1" x14ac:dyDescent="0.2"/>
    <row r="1898" s="63" customFormat="1" x14ac:dyDescent="0.2"/>
    <row r="1899" s="63" customFormat="1" x14ac:dyDescent="0.2"/>
    <row r="1900" s="63" customFormat="1" x14ac:dyDescent="0.2"/>
    <row r="1901" s="63" customFormat="1" x14ac:dyDescent="0.2"/>
    <row r="1902" s="63" customFormat="1" x14ac:dyDescent="0.2"/>
    <row r="1903" s="63" customFormat="1" x14ac:dyDescent="0.2"/>
    <row r="1904" s="63" customFormat="1" x14ac:dyDescent="0.2"/>
    <row r="1905" s="63" customFormat="1" x14ac:dyDescent="0.2"/>
    <row r="1906" s="63" customFormat="1" x14ac:dyDescent="0.2"/>
    <row r="1907" s="63" customFormat="1" x14ac:dyDescent="0.2"/>
    <row r="1908" s="63" customFormat="1" x14ac:dyDescent="0.2"/>
    <row r="1909" s="63" customFormat="1" x14ac:dyDescent="0.2"/>
    <row r="1910" s="63" customFormat="1" x14ac:dyDescent="0.2"/>
    <row r="1911" s="63" customFormat="1" x14ac:dyDescent="0.2"/>
    <row r="1912" s="63" customFormat="1" x14ac:dyDescent="0.2"/>
    <row r="1913" s="63" customFormat="1" x14ac:dyDescent="0.2"/>
    <row r="1914" s="63" customFormat="1" x14ac:dyDescent="0.2"/>
    <row r="1915" s="63" customFormat="1" x14ac:dyDescent="0.2"/>
    <row r="1916" s="63" customFormat="1" x14ac:dyDescent="0.2"/>
    <row r="1917" s="63" customFormat="1" x14ac:dyDescent="0.2"/>
    <row r="1918" s="63" customFormat="1" x14ac:dyDescent="0.2"/>
    <row r="1919" s="63" customFormat="1" x14ac:dyDescent="0.2"/>
    <row r="1920" s="63" customFormat="1" x14ac:dyDescent="0.2"/>
    <row r="1921" s="63" customFormat="1" x14ac:dyDescent="0.2"/>
    <row r="1922" s="63" customFormat="1" x14ac:dyDescent="0.2"/>
    <row r="1923" s="63" customFormat="1" x14ac:dyDescent="0.2"/>
    <row r="1924" s="63" customFormat="1" x14ac:dyDescent="0.2"/>
    <row r="1925" s="63" customFormat="1" x14ac:dyDescent="0.2"/>
    <row r="1926" s="63" customFormat="1" x14ac:dyDescent="0.2"/>
    <row r="1927" s="63" customFormat="1" x14ac:dyDescent="0.2"/>
    <row r="1928" s="63" customFormat="1" x14ac:dyDescent="0.2"/>
    <row r="1929" s="63" customFormat="1" x14ac:dyDescent="0.2"/>
    <row r="1930" s="63" customFormat="1" x14ac:dyDescent="0.2"/>
    <row r="1931" s="63" customFormat="1" x14ac:dyDescent="0.2"/>
    <row r="1932" s="63" customFormat="1" x14ac:dyDescent="0.2"/>
    <row r="1933" s="63" customFormat="1" x14ac:dyDescent="0.2"/>
    <row r="1934" s="63" customFormat="1" x14ac:dyDescent="0.2"/>
    <row r="1935" s="63" customFormat="1" x14ac:dyDescent="0.2"/>
    <row r="1936" s="63" customFormat="1" x14ac:dyDescent="0.2"/>
    <row r="1937" s="63" customFormat="1" x14ac:dyDescent="0.2"/>
    <row r="1938" s="63" customFormat="1" x14ac:dyDescent="0.2"/>
    <row r="1939" s="63" customFormat="1" x14ac:dyDescent="0.2"/>
    <row r="1940" s="63" customFormat="1" x14ac:dyDescent="0.2"/>
    <row r="1941" s="63" customFormat="1" x14ac:dyDescent="0.2"/>
    <row r="1942" s="63" customFormat="1" x14ac:dyDescent="0.2"/>
    <row r="1943" s="63" customFormat="1" x14ac:dyDescent="0.2"/>
    <row r="1944" s="63" customFormat="1" x14ac:dyDescent="0.2"/>
    <row r="1945" s="63" customFormat="1" x14ac:dyDescent="0.2"/>
    <row r="1946" s="63" customFormat="1" x14ac:dyDescent="0.2"/>
    <row r="1947" s="63" customFormat="1" x14ac:dyDescent="0.2"/>
    <row r="1948" s="63" customFormat="1" x14ac:dyDescent="0.2"/>
    <row r="1949" s="63" customFormat="1" x14ac:dyDescent="0.2"/>
    <row r="1950" s="63" customFormat="1" x14ac:dyDescent="0.2"/>
    <row r="1951" s="63" customFormat="1" x14ac:dyDescent="0.2"/>
    <row r="1952" s="63" customFormat="1" x14ac:dyDescent="0.2"/>
    <row r="1953" s="63" customFormat="1" x14ac:dyDescent="0.2"/>
    <row r="1954" s="63" customFormat="1" x14ac:dyDescent="0.2"/>
    <row r="1955" s="63" customFormat="1" x14ac:dyDescent="0.2"/>
    <row r="1956" s="63" customFormat="1" x14ac:dyDescent="0.2"/>
    <row r="1957" s="63" customFormat="1" x14ac:dyDescent="0.2"/>
    <row r="1958" s="63" customFormat="1" x14ac:dyDescent="0.2"/>
    <row r="1959" s="63" customFormat="1" x14ac:dyDescent="0.2"/>
    <row r="1960" s="63" customFormat="1" x14ac:dyDescent="0.2"/>
    <row r="1961" s="63" customFormat="1" x14ac:dyDescent="0.2"/>
    <row r="1962" s="63" customFormat="1" x14ac:dyDescent="0.2"/>
    <row r="1963" s="63" customFormat="1" x14ac:dyDescent="0.2"/>
    <row r="1964" s="63" customFormat="1" x14ac:dyDescent="0.2"/>
    <row r="1965" s="63" customFormat="1" x14ac:dyDescent="0.2"/>
    <row r="1966" s="63" customFormat="1" x14ac:dyDescent="0.2"/>
    <row r="1967" s="63" customFormat="1" x14ac:dyDescent="0.2"/>
    <row r="1968" s="63" customFormat="1" x14ac:dyDescent="0.2"/>
    <row r="1969" s="63" customFormat="1" x14ac:dyDescent="0.2"/>
    <row r="1970" s="63" customFormat="1" x14ac:dyDescent="0.2"/>
    <row r="1971" s="63" customFormat="1" x14ac:dyDescent="0.2"/>
    <row r="1972" s="63" customFormat="1" x14ac:dyDescent="0.2"/>
    <row r="1973" s="63" customFormat="1" x14ac:dyDescent="0.2"/>
    <row r="1974" s="63" customFormat="1" x14ac:dyDescent="0.2"/>
    <row r="1975" s="63" customFormat="1" x14ac:dyDescent="0.2"/>
    <row r="1976" s="63" customFormat="1" x14ac:dyDescent="0.2"/>
    <row r="1977" s="63" customFormat="1" x14ac:dyDescent="0.2"/>
    <row r="1978" s="63" customFormat="1" x14ac:dyDescent="0.2"/>
    <row r="1979" s="63" customFormat="1" x14ac:dyDescent="0.2"/>
    <row r="1980" s="63" customFormat="1" x14ac:dyDescent="0.2"/>
    <row r="1981" s="63" customFormat="1" x14ac:dyDescent="0.2"/>
    <row r="1982" s="63" customFormat="1" x14ac:dyDescent="0.2"/>
    <row r="1983" s="63" customFormat="1" x14ac:dyDescent="0.2"/>
    <row r="1984" s="63" customFormat="1" x14ac:dyDescent="0.2"/>
    <row r="1985" s="63" customFormat="1" x14ac:dyDescent="0.2"/>
    <row r="1986" s="63" customFormat="1" x14ac:dyDescent="0.2"/>
    <row r="1987" s="63" customFormat="1" x14ac:dyDescent="0.2"/>
    <row r="1988" s="63" customFormat="1" x14ac:dyDescent="0.2"/>
    <row r="1989" s="63" customFormat="1" x14ac:dyDescent="0.2"/>
    <row r="1990" s="63" customFormat="1" x14ac:dyDescent="0.2"/>
    <row r="1991" s="63" customFormat="1" x14ac:dyDescent="0.2"/>
    <row r="1992" s="63" customFormat="1" x14ac:dyDescent="0.2"/>
    <row r="1993" s="63" customFormat="1" x14ac:dyDescent="0.2"/>
    <row r="1994" s="63" customFormat="1" x14ac:dyDescent="0.2"/>
    <row r="1995" s="63" customFormat="1" x14ac:dyDescent="0.2"/>
    <row r="1996" s="63" customFormat="1" x14ac:dyDescent="0.2"/>
    <row r="1997" s="63" customFormat="1" x14ac:dyDescent="0.2"/>
    <row r="1998" s="63" customFormat="1" x14ac:dyDescent="0.2"/>
    <row r="1999" s="63" customFormat="1" x14ac:dyDescent="0.2"/>
    <row r="2000" s="63" customFormat="1" x14ac:dyDescent="0.2"/>
    <row r="2001" s="63" customFormat="1" x14ac:dyDescent="0.2"/>
    <row r="2002" s="63" customFormat="1" x14ac:dyDescent="0.2"/>
    <row r="2003" s="63" customFormat="1" x14ac:dyDescent="0.2"/>
    <row r="2004" s="63" customFormat="1" x14ac:dyDescent="0.2"/>
    <row r="2005" s="63" customFormat="1" x14ac:dyDescent="0.2"/>
    <row r="2006" s="63" customFormat="1" x14ac:dyDescent="0.2"/>
    <row r="2007" s="63" customFormat="1" x14ac:dyDescent="0.2"/>
    <row r="2008" s="63" customFormat="1" x14ac:dyDescent="0.2"/>
    <row r="2009" s="63" customFormat="1" x14ac:dyDescent="0.2"/>
    <row r="2010" s="63" customFormat="1" x14ac:dyDescent="0.2"/>
    <row r="2011" s="63" customFormat="1" x14ac:dyDescent="0.2"/>
    <row r="2012" s="63" customFormat="1" x14ac:dyDescent="0.2"/>
    <row r="2013" s="63" customFormat="1" x14ac:dyDescent="0.2"/>
    <row r="2014" s="63" customFormat="1" x14ac:dyDescent="0.2"/>
    <row r="2015" s="63" customFormat="1" x14ac:dyDescent="0.2"/>
    <row r="2016" s="63" customFormat="1" x14ac:dyDescent="0.2"/>
    <row r="2017" s="63" customFormat="1" x14ac:dyDescent="0.2"/>
    <row r="2018" s="63" customFormat="1" x14ac:dyDescent="0.2"/>
    <row r="2019" s="63" customFormat="1" x14ac:dyDescent="0.2"/>
    <row r="2020" s="63" customFormat="1" x14ac:dyDescent="0.2"/>
    <row r="2021" s="63" customFormat="1" x14ac:dyDescent="0.2"/>
    <row r="2022" s="63" customFormat="1" x14ac:dyDescent="0.2"/>
    <row r="2023" s="63" customFormat="1" x14ac:dyDescent="0.2"/>
    <row r="2024" s="63" customFormat="1" x14ac:dyDescent="0.2"/>
    <row r="2025" s="63" customFormat="1" x14ac:dyDescent="0.2"/>
    <row r="2026" s="63" customFormat="1" x14ac:dyDescent="0.2"/>
    <row r="2027" s="63" customFormat="1" x14ac:dyDescent="0.2"/>
    <row r="2028" s="63" customFormat="1" x14ac:dyDescent="0.2"/>
    <row r="2029" s="63" customFormat="1" x14ac:dyDescent="0.2"/>
    <row r="2030" s="63" customFormat="1" x14ac:dyDescent="0.2"/>
    <row r="2031" s="63" customFormat="1" x14ac:dyDescent="0.2"/>
    <row r="2032" s="63" customFormat="1" x14ac:dyDescent="0.2"/>
    <row r="2033" s="63" customFormat="1" x14ac:dyDescent="0.2"/>
    <row r="2034" s="63" customFormat="1" x14ac:dyDescent="0.2"/>
    <row r="2035" s="63" customFormat="1" x14ac:dyDescent="0.2"/>
    <row r="2036" s="63" customFormat="1" x14ac:dyDescent="0.2"/>
    <row r="2037" s="63" customFormat="1" x14ac:dyDescent="0.2"/>
    <row r="2038" s="63" customFormat="1" x14ac:dyDescent="0.2"/>
    <row r="2039" s="63" customFormat="1" x14ac:dyDescent="0.2"/>
    <row r="2040" s="63" customFormat="1" x14ac:dyDescent="0.2"/>
    <row r="2041" s="63" customFormat="1" x14ac:dyDescent="0.2"/>
    <row r="2042" s="63" customFormat="1" x14ac:dyDescent="0.2"/>
    <row r="2043" s="63" customFormat="1" x14ac:dyDescent="0.2"/>
    <row r="2044" s="63" customFormat="1" x14ac:dyDescent="0.2"/>
    <row r="2045" s="63" customFormat="1" x14ac:dyDescent="0.2"/>
    <row r="2046" s="63" customFormat="1" x14ac:dyDescent="0.2"/>
    <row r="2047" s="63" customFormat="1" x14ac:dyDescent="0.2"/>
    <row r="2048" s="63" customFormat="1" x14ac:dyDescent="0.2"/>
    <row r="2049" s="63" customFormat="1" x14ac:dyDescent="0.2"/>
    <row r="2050" s="63" customFormat="1" x14ac:dyDescent="0.2"/>
    <row r="2051" s="63" customFormat="1" x14ac:dyDescent="0.2"/>
    <row r="2052" s="63" customFormat="1" x14ac:dyDescent="0.2"/>
    <row r="2053" s="63" customFormat="1" x14ac:dyDescent="0.2"/>
    <row r="2054" s="63" customFormat="1" x14ac:dyDescent="0.2"/>
    <row r="2055" s="63" customFormat="1" x14ac:dyDescent="0.2"/>
    <row r="2056" s="63" customFormat="1" x14ac:dyDescent="0.2"/>
    <row r="2057" s="63" customFormat="1" x14ac:dyDescent="0.2"/>
    <row r="2058" s="63" customFormat="1" x14ac:dyDescent="0.2"/>
    <row r="2059" s="63" customFormat="1" x14ac:dyDescent="0.2"/>
    <row r="2060" s="63" customFormat="1" x14ac:dyDescent="0.2"/>
    <row r="2061" s="63" customFormat="1" x14ac:dyDescent="0.2"/>
    <row r="2062" s="63" customFormat="1" x14ac:dyDescent="0.2"/>
    <row r="2063" s="63" customFormat="1" x14ac:dyDescent="0.2"/>
    <row r="2064" s="63" customFormat="1" x14ac:dyDescent="0.2"/>
    <row r="2065" s="63" customFormat="1" x14ac:dyDescent="0.2"/>
    <row r="2066" s="63" customFormat="1" x14ac:dyDescent="0.2"/>
    <row r="2067" s="63" customFormat="1" x14ac:dyDescent="0.2"/>
    <row r="2068" s="63" customFormat="1" x14ac:dyDescent="0.2"/>
    <row r="2069" s="63" customFormat="1" x14ac:dyDescent="0.2"/>
    <row r="2070" s="63" customFormat="1" x14ac:dyDescent="0.2"/>
    <row r="2071" s="63" customFormat="1" x14ac:dyDescent="0.2"/>
    <row r="2072" s="63" customFormat="1" x14ac:dyDescent="0.2"/>
    <row r="2073" s="63" customFormat="1" x14ac:dyDescent="0.2"/>
    <row r="2074" s="63" customFormat="1" x14ac:dyDescent="0.2"/>
    <row r="2075" s="63" customFormat="1" x14ac:dyDescent="0.2"/>
    <row r="2076" s="63" customFormat="1" x14ac:dyDescent="0.2"/>
    <row r="2077" s="63" customFormat="1" x14ac:dyDescent="0.2"/>
    <row r="2078" s="63" customFormat="1" x14ac:dyDescent="0.2"/>
    <row r="2079" s="63" customFormat="1" x14ac:dyDescent="0.2"/>
    <row r="2080" s="63" customFormat="1" x14ac:dyDescent="0.2"/>
    <row r="2081" s="63" customFormat="1" x14ac:dyDescent="0.2"/>
    <row r="2082" s="63" customFormat="1" x14ac:dyDescent="0.2"/>
    <row r="2083" s="63" customFormat="1" x14ac:dyDescent="0.2"/>
    <row r="2084" s="63" customFormat="1" x14ac:dyDescent="0.2"/>
    <row r="2085" s="63" customFormat="1" x14ac:dyDescent="0.2"/>
    <row r="2086" s="63" customFormat="1" x14ac:dyDescent="0.2"/>
    <row r="2087" s="63" customFormat="1" x14ac:dyDescent="0.2"/>
    <row r="2088" s="63" customFormat="1" x14ac:dyDescent="0.2"/>
    <row r="2089" s="63" customFormat="1" x14ac:dyDescent="0.2"/>
    <row r="2090" s="63" customFormat="1" x14ac:dyDescent="0.2"/>
    <row r="2091" s="63" customFormat="1" x14ac:dyDescent="0.2"/>
    <row r="2092" s="63" customFormat="1" x14ac:dyDescent="0.2"/>
    <row r="2093" s="63" customFormat="1" x14ac:dyDescent="0.2"/>
    <row r="2094" s="63" customFormat="1" x14ac:dyDescent="0.2"/>
    <row r="2095" s="63" customFormat="1" x14ac:dyDescent="0.2"/>
    <row r="2096" s="63" customFormat="1" x14ac:dyDescent="0.2"/>
    <row r="2097" s="63" customFormat="1" x14ac:dyDescent="0.2"/>
    <row r="2098" s="63" customFormat="1" x14ac:dyDescent="0.2"/>
    <row r="2099" s="63" customFormat="1" x14ac:dyDescent="0.2"/>
    <row r="2100" s="63" customFormat="1" x14ac:dyDescent="0.2"/>
    <row r="2101" s="63" customFormat="1" x14ac:dyDescent="0.2"/>
    <row r="2102" s="63" customFormat="1" x14ac:dyDescent="0.2"/>
    <row r="2103" s="63" customFormat="1" x14ac:dyDescent="0.2"/>
    <row r="2104" s="63" customFormat="1" x14ac:dyDescent="0.2"/>
    <row r="2105" s="63" customFormat="1" x14ac:dyDescent="0.2"/>
    <row r="2106" s="63" customFormat="1" x14ac:dyDescent="0.2"/>
    <row r="2107" s="63" customFormat="1" x14ac:dyDescent="0.2"/>
    <row r="2108" s="63" customFormat="1" x14ac:dyDescent="0.2"/>
    <row r="2109" s="63" customFormat="1" x14ac:dyDescent="0.2"/>
    <row r="2110" s="63" customFormat="1" x14ac:dyDescent="0.2"/>
    <row r="2111" s="63" customFormat="1" x14ac:dyDescent="0.2"/>
    <row r="2112" s="63" customFormat="1" x14ac:dyDescent="0.2"/>
    <row r="2113" s="63" customFormat="1" x14ac:dyDescent="0.2"/>
    <row r="2114" s="63" customFormat="1" x14ac:dyDescent="0.2"/>
    <row r="2115" s="63" customFormat="1" x14ac:dyDescent="0.2"/>
    <row r="2116" s="63" customFormat="1" x14ac:dyDescent="0.2"/>
    <row r="2117" s="63" customFormat="1" x14ac:dyDescent="0.2"/>
    <row r="2118" s="63" customFormat="1" x14ac:dyDescent="0.2"/>
    <row r="2119" s="63" customFormat="1" x14ac:dyDescent="0.2"/>
    <row r="2120" s="63" customFormat="1" x14ac:dyDescent="0.2"/>
    <row r="2121" s="63" customFormat="1" x14ac:dyDescent="0.2"/>
    <row r="2122" s="63" customFormat="1" x14ac:dyDescent="0.2"/>
    <row r="2123" s="63" customFormat="1" x14ac:dyDescent="0.2"/>
    <row r="2124" s="63" customFormat="1" x14ac:dyDescent="0.2"/>
    <row r="2125" s="63" customFormat="1" x14ac:dyDescent="0.2"/>
    <row r="2126" s="63" customFormat="1" x14ac:dyDescent="0.2"/>
    <row r="2127" s="63" customFormat="1" x14ac:dyDescent="0.2"/>
    <row r="2128" s="63" customFormat="1" x14ac:dyDescent="0.2"/>
    <row r="2129" s="63" customFormat="1" x14ac:dyDescent="0.2"/>
    <row r="2130" s="63" customFormat="1" x14ac:dyDescent="0.2"/>
    <row r="2131" s="63" customFormat="1" x14ac:dyDescent="0.2"/>
    <row r="2132" s="63" customFormat="1" x14ac:dyDescent="0.2"/>
    <row r="2133" s="63" customFormat="1" x14ac:dyDescent="0.2"/>
    <row r="2134" s="63" customFormat="1" x14ac:dyDescent="0.2"/>
    <row r="2135" s="63" customFormat="1" x14ac:dyDescent="0.2"/>
    <row r="2136" s="63" customFormat="1" x14ac:dyDescent="0.2"/>
    <row r="2137" s="63" customFormat="1" x14ac:dyDescent="0.2"/>
    <row r="2138" s="63" customFormat="1" x14ac:dyDescent="0.2"/>
    <row r="2139" s="63" customFormat="1" x14ac:dyDescent="0.2"/>
    <row r="2140" s="63" customFormat="1" x14ac:dyDescent="0.2"/>
    <row r="2141" s="63" customFormat="1" x14ac:dyDescent="0.2"/>
    <row r="2142" s="63" customFormat="1" x14ac:dyDescent="0.2"/>
    <row r="2143" s="63" customFormat="1" x14ac:dyDescent="0.2"/>
    <row r="2144" s="63" customFormat="1" x14ac:dyDescent="0.2"/>
    <row r="2145" s="63" customFormat="1" x14ac:dyDescent="0.2"/>
    <row r="2146" s="63" customFormat="1" x14ac:dyDescent="0.2"/>
    <row r="2147" s="63" customFormat="1" x14ac:dyDescent="0.2"/>
    <row r="2148" s="63" customFormat="1" x14ac:dyDescent="0.2"/>
    <row r="2149" s="63" customFormat="1" x14ac:dyDescent="0.2"/>
    <row r="2150" s="63" customFormat="1" x14ac:dyDescent="0.2"/>
    <row r="2151" s="63" customFormat="1" x14ac:dyDescent="0.2"/>
    <row r="2152" s="63" customFormat="1" x14ac:dyDescent="0.2"/>
    <row r="2153" s="63" customFormat="1" x14ac:dyDescent="0.2"/>
    <row r="2154" s="63" customFormat="1" x14ac:dyDescent="0.2"/>
    <row r="2155" s="63" customFormat="1" x14ac:dyDescent="0.2"/>
    <row r="2156" s="63" customFormat="1" x14ac:dyDescent="0.2"/>
    <row r="2157" s="63" customFormat="1" x14ac:dyDescent="0.2"/>
    <row r="2158" s="63" customFormat="1" x14ac:dyDescent="0.2"/>
    <row r="2159" s="63" customFormat="1" x14ac:dyDescent="0.2"/>
    <row r="2160" s="63" customFormat="1" x14ac:dyDescent="0.2"/>
    <row r="2161" s="63" customFormat="1" x14ac:dyDescent="0.2"/>
    <row r="2162" s="63" customFormat="1" x14ac:dyDescent="0.2"/>
    <row r="2163" s="63" customFormat="1" x14ac:dyDescent="0.2"/>
    <row r="2164" s="63" customFormat="1" x14ac:dyDescent="0.2"/>
    <row r="2165" s="63" customFormat="1" x14ac:dyDescent="0.2"/>
    <row r="2166" s="63" customFormat="1" x14ac:dyDescent="0.2"/>
    <row r="2167" s="63" customFormat="1" x14ac:dyDescent="0.2"/>
    <row r="2168" s="63" customFormat="1" x14ac:dyDescent="0.2"/>
    <row r="2169" s="63" customFormat="1" x14ac:dyDescent="0.2"/>
    <row r="2170" s="63" customFormat="1" x14ac:dyDescent="0.2"/>
    <row r="2171" s="63" customFormat="1" x14ac:dyDescent="0.2"/>
    <row r="2172" s="63" customFormat="1" x14ac:dyDescent="0.2"/>
    <row r="2173" s="63" customFormat="1" x14ac:dyDescent="0.2"/>
    <row r="2174" s="63" customFormat="1" x14ac:dyDescent="0.2"/>
    <row r="2175" s="63" customFormat="1" x14ac:dyDescent="0.2"/>
    <row r="2176" s="63" customFormat="1" x14ac:dyDescent="0.2"/>
    <row r="2177" s="63" customFormat="1" x14ac:dyDescent="0.2"/>
    <row r="2178" s="63" customFormat="1" x14ac:dyDescent="0.2"/>
    <row r="2179" s="63" customFormat="1" x14ac:dyDescent="0.2"/>
    <row r="2180" s="63" customFormat="1" x14ac:dyDescent="0.2"/>
    <row r="2181" s="63" customFormat="1" x14ac:dyDescent="0.2"/>
    <row r="2182" s="63" customFormat="1" x14ac:dyDescent="0.2"/>
    <row r="2183" s="63" customFormat="1" x14ac:dyDescent="0.2"/>
    <row r="2184" s="63" customFormat="1" x14ac:dyDescent="0.2"/>
    <row r="2185" s="63" customFormat="1" x14ac:dyDescent="0.2"/>
    <row r="2186" s="63" customFormat="1" x14ac:dyDescent="0.2"/>
    <row r="2187" s="63" customFormat="1" x14ac:dyDescent="0.2"/>
    <row r="2188" s="63" customFormat="1" x14ac:dyDescent="0.2"/>
    <row r="2189" s="63" customFormat="1" x14ac:dyDescent="0.2"/>
    <row r="2190" s="63" customFormat="1" x14ac:dyDescent="0.2"/>
    <row r="2191" s="63" customFormat="1" x14ac:dyDescent="0.2"/>
    <row r="2192" s="63" customFormat="1" x14ac:dyDescent="0.2"/>
    <row r="2193" s="63" customFormat="1" x14ac:dyDescent="0.2"/>
    <row r="2194" s="63" customFormat="1" x14ac:dyDescent="0.2"/>
    <row r="2195" s="63" customFormat="1" x14ac:dyDescent="0.2"/>
    <row r="2196" s="63" customFormat="1" x14ac:dyDescent="0.2"/>
    <row r="2197" s="63" customFormat="1" x14ac:dyDescent="0.2"/>
    <row r="2198" s="63" customFormat="1" x14ac:dyDescent="0.2"/>
    <row r="2199" s="63" customFormat="1" x14ac:dyDescent="0.2"/>
    <row r="2200" s="63" customFormat="1" x14ac:dyDescent="0.2"/>
    <row r="2201" s="63" customFormat="1" x14ac:dyDescent="0.2"/>
    <row r="2202" s="63" customFormat="1" x14ac:dyDescent="0.2"/>
    <row r="2203" s="63" customFormat="1" x14ac:dyDescent="0.2"/>
    <row r="2204" s="63" customFormat="1" x14ac:dyDescent="0.2"/>
    <row r="2205" s="63" customFormat="1" x14ac:dyDescent="0.2"/>
    <row r="2206" s="63" customFormat="1" x14ac:dyDescent="0.2"/>
    <row r="2207" s="63" customFormat="1" x14ac:dyDescent="0.2"/>
    <row r="2208" s="63" customFormat="1" x14ac:dyDescent="0.2"/>
    <row r="2209" s="63" customFormat="1" x14ac:dyDescent="0.2"/>
    <row r="2210" s="63" customFormat="1" x14ac:dyDescent="0.2"/>
    <row r="2211" s="63" customFormat="1" x14ac:dyDescent="0.2"/>
    <row r="2212" s="63" customFormat="1" x14ac:dyDescent="0.2"/>
    <row r="2213" s="63" customFormat="1" x14ac:dyDescent="0.2"/>
    <row r="2214" s="63" customFormat="1" x14ac:dyDescent="0.2"/>
    <row r="2215" s="63" customFormat="1" x14ac:dyDescent="0.2"/>
    <row r="2216" s="63" customFormat="1" x14ac:dyDescent="0.2"/>
    <row r="2217" s="63" customFormat="1" x14ac:dyDescent="0.2"/>
    <row r="2218" s="63" customFormat="1" x14ac:dyDescent="0.2"/>
    <row r="2219" s="63" customFormat="1" x14ac:dyDescent="0.2"/>
    <row r="2220" s="63" customFormat="1" x14ac:dyDescent="0.2"/>
    <row r="2221" s="63" customFormat="1" x14ac:dyDescent="0.2"/>
    <row r="2222" s="63" customFormat="1" x14ac:dyDescent="0.2"/>
    <row r="2223" s="63" customFormat="1" x14ac:dyDescent="0.2"/>
    <row r="2224" s="63" customFormat="1" x14ac:dyDescent="0.2"/>
    <row r="2225" s="63" customFormat="1" x14ac:dyDescent="0.2"/>
    <row r="2226" s="63" customFormat="1" x14ac:dyDescent="0.2"/>
    <row r="2227" s="63" customFormat="1" x14ac:dyDescent="0.2"/>
    <row r="2228" s="63" customFormat="1" x14ac:dyDescent="0.2"/>
    <row r="2229" s="63" customFormat="1" x14ac:dyDescent="0.2"/>
    <row r="2230" s="63" customFormat="1" x14ac:dyDescent="0.2"/>
    <row r="2231" s="63" customFormat="1" x14ac:dyDescent="0.2"/>
    <row r="2232" s="63" customFormat="1" x14ac:dyDescent="0.2"/>
    <row r="2233" s="63" customFormat="1" x14ac:dyDescent="0.2"/>
    <row r="2234" s="63" customFormat="1" x14ac:dyDescent="0.2"/>
    <row r="2235" s="63" customFormat="1" x14ac:dyDescent="0.2"/>
    <row r="2236" s="63" customFormat="1" x14ac:dyDescent="0.2"/>
    <row r="2237" s="63" customFormat="1" x14ac:dyDescent="0.2"/>
    <row r="2238" s="63" customFormat="1" x14ac:dyDescent="0.2"/>
    <row r="2239" s="63" customFormat="1" x14ac:dyDescent="0.2"/>
    <row r="2240" s="63" customFormat="1" x14ac:dyDescent="0.2"/>
    <row r="2241" s="63" customFormat="1" x14ac:dyDescent="0.2"/>
    <row r="2242" s="63" customFormat="1" x14ac:dyDescent="0.2"/>
    <row r="2243" s="63" customFormat="1" x14ac:dyDescent="0.2"/>
    <row r="2244" s="63" customFormat="1" x14ac:dyDescent="0.2"/>
    <row r="2245" s="63" customFormat="1" x14ac:dyDescent="0.2"/>
    <row r="2246" s="63" customFormat="1" x14ac:dyDescent="0.2"/>
    <row r="2247" s="63" customFormat="1" x14ac:dyDescent="0.2"/>
    <row r="2248" s="63" customFormat="1" x14ac:dyDescent="0.2"/>
    <row r="2249" s="63" customFormat="1" x14ac:dyDescent="0.2"/>
    <row r="2250" s="63" customFormat="1" x14ac:dyDescent="0.2"/>
    <row r="2251" s="63" customFormat="1" x14ac:dyDescent="0.2"/>
    <row r="2252" s="63" customFormat="1" x14ac:dyDescent="0.2"/>
    <row r="2253" s="63" customFormat="1" x14ac:dyDescent="0.2"/>
    <row r="2254" s="63" customFormat="1" x14ac:dyDescent="0.2"/>
    <row r="2255" s="63" customFormat="1" x14ac:dyDescent="0.2"/>
    <row r="2256" s="63" customFormat="1" x14ac:dyDescent="0.2"/>
    <row r="2257" s="63" customFormat="1" x14ac:dyDescent="0.2"/>
    <row r="2258" s="63" customFormat="1" x14ac:dyDescent="0.2"/>
    <row r="2259" s="63" customFormat="1" x14ac:dyDescent="0.2"/>
    <row r="2260" s="63" customFormat="1" x14ac:dyDescent="0.2"/>
    <row r="2261" s="63" customFormat="1" x14ac:dyDescent="0.2"/>
    <row r="2262" s="63" customFormat="1" x14ac:dyDescent="0.2"/>
    <row r="2263" s="63" customFormat="1" x14ac:dyDescent="0.2"/>
    <row r="2264" s="63" customFormat="1" x14ac:dyDescent="0.2"/>
    <row r="2265" s="63" customFormat="1" x14ac:dyDescent="0.2"/>
    <row r="2266" s="63" customFormat="1" x14ac:dyDescent="0.2"/>
    <row r="2267" s="63" customFormat="1" x14ac:dyDescent="0.2"/>
    <row r="2268" s="63" customFormat="1" x14ac:dyDescent="0.2"/>
    <row r="2269" s="63" customFormat="1" x14ac:dyDescent="0.2"/>
    <row r="2270" s="63" customFormat="1" x14ac:dyDescent="0.2"/>
    <row r="2271" s="63" customFormat="1" x14ac:dyDescent="0.2"/>
    <row r="2272" s="63" customFormat="1" x14ac:dyDescent="0.2"/>
    <row r="2273" s="63" customFormat="1" x14ac:dyDescent="0.2"/>
    <row r="2274" s="63" customFormat="1" x14ac:dyDescent="0.2"/>
    <row r="2275" s="63" customFormat="1" x14ac:dyDescent="0.2"/>
    <row r="2276" s="63" customFormat="1" x14ac:dyDescent="0.2"/>
    <row r="2277" s="63" customFormat="1" x14ac:dyDescent="0.2"/>
    <row r="2278" s="63" customFormat="1" x14ac:dyDescent="0.2"/>
    <row r="2279" s="63" customFormat="1" x14ac:dyDescent="0.2"/>
    <row r="2280" s="63" customFormat="1" x14ac:dyDescent="0.2"/>
    <row r="2281" s="63" customFormat="1" x14ac:dyDescent="0.2"/>
    <row r="2282" s="63" customFormat="1" x14ac:dyDescent="0.2"/>
    <row r="2283" s="63" customFormat="1" x14ac:dyDescent="0.2"/>
    <row r="2284" s="63" customFormat="1" x14ac:dyDescent="0.2"/>
    <row r="2285" s="63" customFormat="1" x14ac:dyDescent="0.2"/>
    <row r="2286" s="63" customFormat="1" x14ac:dyDescent="0.2"/>
    <row r="2287" s="63" customFormat="1" x14ac:dyDescent="0.2"/>
    <row r="2288" s="63" customFormat="1" x14ac:dyDescent="0.2"/>
    <row r="2289" s="63" customFormat="1" x14ac:dyDescent="0.2"/>
    <row r="2290" s="63" customFormat="1" x14ac:dyDescent="0.2"/>
    <row r="2291" s="63" customFormat="1" x14ac:dyDescent="0.2"/>
    <row r="2292" s="63" customFormat="1" x14ac:dyDescent="0.2"/>
    <row r="2293" s="63" customFormat="1" x14ac:dyDescent="0.2"/>
    <row r="2294" s="63" customFormat="1" x14ac:dyDescent="0.2"/>
    <row r="2295" s="63" customFormat="1" x14ac:dyDescent="0.2"/>
    <row r="2296" s="63" customFormat="1" x14ac:dyDescent="0.2"/>
    <row r="2297" s="63" customFormat="1" x14ac:dyDescent="0.2"/>
    <row r="2298" s="63" customFormat="1" x14ac:dyDescent="0.2"/>
    <row r="2299" s="63" customFormat="1" x14ac:dyDescent="0.2"/>
    <row r="2300" s="63" customFormat="1" x14ac:dyDescent="0.2"/>
    <row r="2301" s="63" customFormat="1" x14ac:dyDescent="0.2"/>
    <row r="2302" s="63" customFormat="1" x14ac:dyDescent="0.2"/>
    <row r="2303" s="63" customFormat="1" x14ac:dyDescent="0.2"/>
    <row r="2304" s="63" customFormat="1" x14ac:dyDescent="0.2"/>
    <row r="2305" s="63" customFormat="1" x14ac:dyDescent="0.2"/>
    <row r="2306" s="63" customFormat="1" x14ac:dyDescent="0.2"/>
    <row r="2307" s="63" customFormat="1" x14ac:dyDescent="0.2"/>
    <row r="2308" s="63" customFormat="1" x14ac:dyDescent="0.2"/>
    <row r="2309" s="63" customFormat="1" x14ac:dyDescent="0.2"/>
    <row r="2310" s="63" customFormat="1" x14ac:dyDescent="0.2"/>
    <row r="2311" s="63" customFormat="1" x14ac:dyDescent="0.2"/>
    <row r="2312" s="63" customFormat="1" x14ac:dyDescent="0.2"/>
    <row r="2313" s="63" customFormat="1" x14ac:dyDescent="0.2"/>
    <row r="2314" s="63" customFormat="1" x14ac:dyDescent="0.2"/>
    <row r="2315" s="63" customFormat="1" x14ac:dyDescent="0.2"/>
    <row r="2316" s="63" customFormat="1" x14ac:dyDescent="0.2"/>
    <row r="2317" s="63" customFormat="1" x14ac:dyDescent="0.2"/>
    <row r="2318" s="63" customFormat="1" x14ac:dyDescent="0.2"/>
    <row r="2319" s="63" customFormat="1" x14ac:dyDescent="0.2"/>
    <row r="2320" s="63" customFormat="1" x14ac:dyDescent="0.2"/>
    <row r="2321" s="63" customFormat="1" x14ac:dyDescent="0.2"/>
    <row r="2322" s="63" customFormat="1" x14ac:dyDescent="0.2"/>
    <row r="2323" s="63" customFormat="1" x14ac:dyDescent="0.2"/>
    <row r="2324" s="63" customFormat="1" x14ac:dyDescent="0.2"/>
    <row r="2325" s="63" customFormat="1" x14ac:dyDescent="0.2"/>
    <row r="2326" s="63" customFormat="1" x14ac:dyDescent="0.2"/>
    <row r="2327" s="63" customFormat="1" x14ac:dyDescent="0.2"/>
    <row r="2328" s="63" customFormat="1" x14ac:dyDescent="0.2"/>
    <row r="2329" s="63" customFormat="1" x14ac:dyDescent="0.2"/>
    <row r="2330" s="63" customFormat="1" x14ac:dyDescent="0.2"/>
    <row r="2331" s="63" customFormat="1" x14ac:dyDescent="0.2"/>
    <row r="2332" s="63" customFormat="1" x14ac:dyDescent="0.2"/>
    <row r="2333" s="63" customFormat="1" x14ac:dyDescent="0.2"/>
    <row r="2334" s="63" customFormat="1" x14ac:dyDescent="0.2"/>
    <row r="2335" s="63" customFormat="1" x14ac:dyDescent="0.2"/>
    <row r="2336" s="63" customFormat="1" x14ac:dyDescent="0.2"/>
    <row r="2337" s="63" customFormat="1" x14ac:dyDescent="0.2"/>
    <row r="2338" s="63" customFormat="1" x14ac:dyDescent="0.2"/>
    <row r="2339" s="63" customFormat="1" x14ac:dyDescent="0.2"/>
    <row r="2340" s="63" customFormat="1" x14ac:dyDescent="0.2"/>
    <row r="2341" s="63" customFormat="1" x14ac:dyDescent="0.2"/>
    <row r="2342" s="63" customFormat="1" x14ac:dyDescent="0.2"/>
    <row r="2343" s="63" customFormat="1" x14ac:dyDescent="0.2"/>
    <row r="2344" s="63" customFormat="1" x14ac:dyDescent="0.2"/>
    <row r="2345" s="63" customFormat="1" x14ac:dyDescent="0.2"/>
    <row r="2346" s="63" customFormat="1" x14ac:dyDescent="0.2"/>
    <row r="2347" s="63" customFormat="1" x14ac:dyDescent="0.2"/>
    <row r="2348" s="63" customFormat="1" x14ac:dyDescent="0.2"/>
    <row r="2349" s="63" customFormat="1" x14ac:dyDescent="0.2"/>
    <row r="2350" s="63" customFormat="1" x14ac:dyDescent="0.2"/>
    <row r="2351" s="63" customFormat="1" x14ac:dyDescent="0.2"/>
    <row r="2352" s="63" customFormat="1" x14ac:dyDescent="0.2"/>
    <row r="2353" s="63" customFormat="1" x14ac:dyDescent="0.2"/>
    <row r="2354" s="63" customFormat="1" x14ac:dyDescent="0.2"/>
    <row r="2355" s="63" customFormat="1" x14ac:dyDescent="0.2"/>
    <row r="2356" s="63" customFormat="1" x14ac:dyDescent="0.2"/>
    <row r="2357" s="63" customFormat="1" x14ac:dyDescent="0.2"/>
    <row r="2358" s="63" customFormat="1" x14ac:dyDescent="0.2"/>
    <row r="2359" s="63" customFormat="1" x14ac:dyDescent="0.2"/>
    <row r="2360" s="63" customFormat="1" x14ac:dyDescent="0.2"/>
    <row r="2361" s="63" customFormat="1" x14ac:dyDescent="0.2"/>
    <row r="2362" s="63" customFormat="1" x14ac:dyDescent="0.2"/>
    <row r="2363" s="63" customFormat="1" x14ac:dyDescent="0.2"/>
    <row r="2364" s="63" customFormat="1" x14ac:dyDescent="0.2"/>
    <row r="2365" s="63" customFormat="1" x14ac:dyDescent="0.2"/>
    <row r="2366" s="63" customFormat="1" x14ac:dyDescent="0.2"/>
    <row r="2367" s="63" customFormat="1" x14ac:dyDescent="0.2"/>
    <row r="2368" s="63" customFormat="1" x14ac:dyDescent="0.2"/>
    <row r="2369" s="63" customFormat="1" x14ac:dyDescent="0.2"/>
    <row r="2370" s="63" customFormat="1" x14ac:dyDescent="0.2"/>
    <row r="2371" s="63" customFormat="1" x14ac:dyDescent="0.2"/>
    <row r="2372" s="63" customFormat="1" x14ac:dyDescent="0.2"/>
    <row r="2373" s="63" customFormat="1" x14ac:dyDescent="0.2"/>
    <row r="2374" s="63" customFormat="1" x14ac:dyDescent="0.2"/>
    <row r="2375" s="63" customFormat="1" x14ac:dyDescent="0.2"/>
    <row r="2376" s="63" customFormat="1" x14ac:dyDescent="0.2"/>
    <row r="2377" s="63" customFormat="1" x14ac:dyDescent="0.2"/>
    <row r="2378" s="63" customFormat="1" x14ac:dyDescent="0.2"/>
    <row r="2379" s="63" customFormat="1" x14ac:dyDescent="0.2"/>
    <row r="2380" s="63" customFormat="1" x14ac:dyDescent="0.2"/>
    <row r="2381" s="63" customFormat="1" x14ac:dyDescent="0.2"/>
    <row r="2382" s="63" customFormat="1" x14ac:dyDescent="0.2"/>
    <row r="2383" s="63" customFormat="1" x14ac:dyDescent="0.2"/>
    <row r="2384" s="63" customFormat="1" x14ac:dyDescent="0.2"/>
    <row r="2385" s="63" customFormat="1" x14ac:dyDescent="0.2"/>
    <row r="2386" s="63" customFormat="1" x14ac:dyDescent="0.2"/>
    <row r="2387" s="63" customFormat="1" x14ac:dyDescent="0.2"/>
    <row r="2388" s="63" customFormat="1" x14ac:dyDescent="0.2"/>
    <row r="2389" s="63" customFormat="1" x14ac:dyDescent="0.2"/>
    <row r="2390" s="63" customFormat="1" x14ac:dyDescent="0.2"/>
    <row r="2391" s="63" customFormat="1" x14ac:dyDescent="0.2"/>
    <row r="2392" s="63" customFormat="1" x14ac:dyDescent="0.2"/>
    <row r="2393" s="63" customFormat="1" x14ac:dyDescent="0.2"/>
    <row r="2394" s="63" customFormat="1" x14ac:dyDescent="0.2"/>
    <row r="2395" s="63" customFormat="1" x14ac:dyDescent="0.2"/>
    <row r="2396" s="63" customFormat="1" x14ac:dyDescent="0.2"/>
    <row r="2397" s="63" customFormat="1" x14ac:dyDescent="0.2"/>
    <row r="2398" s="63" customFormat="1" x14ac:dyDescent="0.2"/>
    <row r="2399" s="63" customFormat="1" x14ac:dyDescent="0.2"/>
    <row r="2400" s="63" customFormat="1" x14ac:dyDescent="0.2"/>
    <row r="2401" s="63" customFormat="1" x14ac:dyDescent="0.2"/>
    <row r="2402" s="63" customFormat="1" x14ac:dyDescent="0.2"/>
    <row r="2403" s="63" customFormat="1" x14ac:dyDescent="0.2"/>
    <row r="2404" s="63" customFormat="1" x14ac:dyDescent="0.2"/>
    <row r="2405" s="63" customFormat="1" x14ac:dyDescent="0.2"/>
    <row r="2406" s="63" customFormat="1" x14ac:dyDescent="0.2"/>
    <row r="2407" s="63" customFormat="1" x14ac:dyDescent="0.2"/>
    <row r="2408" s="63" customFormat="1" x14ac:dyDescent="0.2"/>
    <row r="2409" s="63" customFormat="1" x14ac:dyDescent="0.2"/>
    <row r="2410" s="63" customFormat="1" x14ac:dyDescent="0.2"/>
    <row r="2411" s="63" customFormat="1" x14ac:dyDescent="0.2"/>
    <row r="2412" s="63" customFormat="1" x14ac:dyDescent="0.2"/>
    <row r="2413" s="63" customFormat="1" x14ac:dyDescent="0.2"/>
    <row r="2414" s="63" customFormat="1" x14ac:dyDescent="0.2"/>
    <row r="2415" s="63" customFormat="1" x14ac:dyDescent="0.2"/>
    <row r="2416" s="63" customFormat="1" x14ac:dyDescent="0.2"/>
    <row r="2417" s="63" customFormat="1" x14ac:dyDescent="0.2"/>
    <row r="2418" s="63" customFormat="1" x14ac:dyDescent="0.2"/>
    <row r="2419" s="63" customFormat="1" x14ac:dyDescent="0.2"/>
    <row r="2420" s="63" customFormat="1" x14ac:dyDescent="0.2"/>
    <row r="2421" s="63" customFormat="1" x14ac:dyDescent="0.2"/>
    <row r="2422" s="63" customFormat="1" x14ac:dyDescent="0.2"/>
    <row r="2423" s="63" customFormat="1" x14ac:dyDescent="0.2"/>
    <row r="2424" s="63" customFormat="1" x14ac:dyDescent="0.2"/>
    <row r="2425" s="63" customFormat="1" x14ac:dyDescent="0.2"/>
    <row r="2426" s="63" customFormat="1" x14ac:dyDescent="0.2"/>
    <row r="2427" s="63" customFormat="1" x14ac:dyDescent="0.2"/>
    <row r="2428" s="63" customFormat="1" x14ac:dyDescent="0.2"/>
    <row r="2429" s="63" customFormat="1" x14ac:dyDescent="0.2"/>
    <row r="2430" s="63" customFormat="1" x14ac:dyDescent="0.2"/>
    <row r="2431" s="63" customFormat="1" x14ac:dyDescent="0.2"/>
    <row r="2432" s="63" customFormat="1" x14ac:dyDescent="0.2"/>
    <row r="2433" s="63" customFormat="1" x14ac:dyDescent="0.2"/>
    <row r="2434" s="63" customFormat="1" x14ac:dyDescent="0.2"/>
    <row r="2435" s="63" customFormat="1" x14ac:dyDescent="0.2"/>
    <row r="2436" s="63" customFormat="1" x14ac:dyDescent="0.2"/>
    <row r="2437" s="63" customFormat="1" x14ac:dyDescent="0.2"/>
    <row r="2438" s="63" customFormat="1" x14ac:dyDescent="0.2"/>
    <row r="2439" s="63" customFormat="1" x14ac:dyDescent="0.2"/>
    <row r="2440" s="63" customFormat="1" x14ac:dyDescent="0.2"/>
    <row r="2441" s="63" customFormat="1" x14ac:dyDescent="0.2"/>
    <row r="2442" s="63" customFormat="1" x14ac:dyDescent="0.2"/>
    <row r="2443" s="63" customFormat="1" x14ac:dyDescent="0.2"/>
    <row r="2444" s="63" customFormat="1" x14ac:dyDescent="0.2"/>
    <row r="2445" s="63" customFormat="1" x14ac:dyDescent="0.2"/>
    <row r="2446" s="63" customFormat="1" x14ac:dyDescent="0.2"/>
    <row r="2447" s="63" customFormat="1" x14ac:dyDescent="0.2"/>
    <row r="2448" s="63" customFormat="1" x14ac:dyDescent="0.2"/>
    <row r="2449" s="63" customFormat="1" x14ac:dyDescent="0.2"/>
    <row r="2450" s="63" customFormat="1" x14ac:dyDescent="0.2"/>
    <row r="2451" s="63" customFormat="1" x14ac:dyDescent="0.2"/>
    <row r="2452" s="63" customFormat="1" x14ac:dyDescent="0.2"/>
    <row r="2453" s="63" customFormat="1" x14ac:dyDescent="0.2"/>
    <row r="2454" s="63" customFormat="1" x14ac:dyDescent="0.2"/>
    <row r="2455" s="63" customFormat="1" x14ac:dyDescent="0.2"/>
    <row r="2456" s="63" customFormat="1" x14ac:dyDescent="0.2"/>
    <row r="2457" s="63" customFormat="1" x14ac:dyDescent="0.2"/>
    <row r="2458" s="63" customFormat="1" x14ac:dyDescent="0.2"/>
    <row r="2459" s="63" customFormat="1" x14ac:dyDescent="0.2"/>
    <row r="2460" s="63" customFormat="1" x14ac:dyDescent="0.2"/>
    <row r="2461" s="63" customFormat="1" x14ac:dyDescent="0.2"/>
    <row r="2462" s="63" customFormat="1" x14ac:dyDescent="0.2"/>
    <row r="2463" s="63" customFormat="1" x14ac:dyDescent="0.2"/>
    <row r="2464" s="63" customFormat="1" x14ac:dyDescent="0.2"/>
    <row r="2465" s="63" customFormat="1" x14ac:dyDescent="0.2"/>
    <row r="2466" s="63" customFormat="1" x14ac:dyDescent="0.2"/>
    <row r="2467" s="63" customFormat="1" x14ac:dyDescent="0.2"/>
    <row r="2468" s="63" customFormat="1" x14ac:dyDescent="0.2"/>
    <row r="2469" s="63" customFormat="1" x14ac:dyDescent="0.2"/>
    <row r="2470" s="63" customFormat="1" x14ac:dyDescent="0.2"/>
    <row r="2471" s="63" customFormat="1" x14ac:dyDescent="0.2"/>
    <row r="2472" s="63" customFormat="1" x14ac:dyDescent="0.2"/>
    <row r="2473" s="63" customFormat="1" x14ac:dyDescent="0.2"/>
    <row r="2474" s="63" customFormat="1" x14ac:dyDescent="0.2"/>
    <row r="2475" s="63" customFormat="1" x14ac:dyDescent="0.2"/>
    <row r="2476" s="63" customFormat="1" x14ac:dyDescent="0.2"/>
    <row r="2477" s="63" customFormat="1" x14ac:dyDescent="0.2"/>
    <row r="2478" s="63" customFormat="1" x14ac:dyDescent="0.2"/>
    <row r="2479" s="63" customFormat="1" x14ac:dyDescent="0.2"/>
    <row r="2480" s="63" customFormat="1" x14ac:dyDescent="0.2"/>
    <row r="2481" s="63" customFormat="1" x14ac:dyDescent="0.2"/>
    <row r="2482" s="63" customFormat="1" x14ac:dyDescent="0.2"/>
    <row r="2483" s="63" customFormat="1" x14ac:dyDescent="0.2"/>
    <row r="2484" s="63" customFormat="1" x14ac:dyDescent="0.2"/>
    <row r="2485" s="63" customFormat="1" x14ac:dyDescent="0.2"/>
    <row r="2486" s="63" customFormat="1" x14ac:dyDescent="0.2"/>
    <row r="2487" s="63" customFormat="1" x14ac:dyDescent="0.2"/>
    <row r="2488" s="63" customFormat="1" x14ac:dyDescent="0.2"/>
    <row r="2489" s="63" customFormat="1" x14ac:dyDescent="0.2"/>
    <row r="2490" s="63" customFormat="1" x14ac:dyDescent="0.2"/>
    <row r="2491" s="63" customFormat="1" x14ac:dyDescent="0.2"/>
    <row r="2492" s="63" customFormat="1" x14ac:dyDescent="0.2"/>
    <row r="2493" s="63" customFormat="1" x14ac:dyDescent="0.2"/>
    <row r="2494" s="63" customFormat="1" x14ac:dyDescent="0.2"/>
    <row r="2495" s="63" customFormat="1" x14ac:dyDescent="0.2"/>
    <row r="2496" s="63" customFormat="1" x14ac:dyDescent="0.2"/>
    <row r="2497" s="63" customFormat="1" x14ac:dyDescent="0.2"/>
    <row r="2498" s="63" customFormat="1" x14ac:dyDescent="0.2"/>
    <row r="2499" s="63" customFormat="1" x14ac:dyDescent="0.2"/>
    <row r="2500" s="63" customFormat="1" x14ac:dyDescent="0.2"/>
    <row r="2501" s="63" customFormat="1" x14ac:dyDescent="0.2"/>
    <row r="2502" s="63" customFormat="1" x14ac:dyDescent="0.2"/>
    <row r="2503" s="63" customFormat="1" x14ac:dyDescent="0.2"/>
    <row r="2504" s="63" customFormat="1" x14ac:dyDescent="0.2"/>
    <row r="2505" s="63" customFormat="1" x14ac:dyDescent="0.2"/>
    <row r="2506" s="63" customFormat="1" x14ac:dyDescent="0.2"/>
    <row r="2507" s="63" customFormat="1" x14ac:dyDescent="0.2"/>
    <row r="2508" s="63" customFormat="1" x14ac:dyDescent="0.2"/>
    <row r="2509" s="63" customFormat="1" x14ac:dyDescent="0.2"/>
    <row r="2510" s="63" customFormat="1" x14ac:dyDescent="0.2"/>
    <row r="2511" s="63" customFormat="1" x14ac:dyDescent="0.2"/>
    <row r="2512" s="63" customFormat="1" x14ac:dyDescent="0.2"/>
    <row r="2513" s="63" customFormat="1" x14ac:dyDescent="0.2"/>
    <row r="2514" s="63" customFormat="1" x14ac:dyDescent="0.2"/>
    <row r="2515" s="63" customFormat="1" x14ac:dyDescent="0.2"/>
    <row r="2516" s="63" customFormat="1" x14ac:dyDescent="0.2"/>
    <row r="2517" s="63" customFormat="1" x14ac:dyDescent="0.2"/>
    <row r="2518" s="63" customFormat="1" x14ac:dyDescent="0.2"/>
    <row r="2519" s="63" customFormat="1" x14ac:dyDescent="0.2"/>
    <row r="2520" s="63" customFormat="1" x14ac:dyDescent="0.2"/>
    <row r="2521" s="63" customFormat="1" x14ac:dyDescent="0.2"/>
    <row r="2522" s="63" customFormat="1" x14ac:dyDescent="0.2"/>
    <row r="2523" s="63" customFormat="1" x14ac:dyDescent="0.2"/>
    <row r="2524" s="63" customFormat="1" x14ac:dyDescent="0.2"/>
    <row r="2525" s="63" customFormat="1" x14ac:dyDescent="0.2"/>
    <row r="2526" s="63" customFormat="1" x14ac:dyDescent="0.2"/>
    <row r="2527" s="63" customFormat="1" x14ac:dyDescent="0.2"/>
    <row r="2528" s="63" customFormat="1" x14ac:dyDescent="0.2"/>
    <row r="2529" s="63" customFormat="1" x14ac:dyDescent="0.2"/>
    <row r="2530" s="63" customFormat="1" x14ac:dyDescent="0.2"/>
    <row r="2531" s="63" customFormat="1" x14ac:dyDescent="0.2"/>
    <row r="2532" s="63" customFormat="1" x14ac:dyDescent="0.2"/>
    <row r="2533" s="63" customFormat="1" x14ac:dyDescent="0.2"/>
    <row r="2534" s="63" customFormat="1" x14ac:dyDescent="0.2"/>
    <row r="2535" s="63" customFormat="1" x14ac:dyDescent="0.2"/>
    <row r="2536" s="63" customFormat="1" x14ac:dyDescent="0.2"/>
    <row r="2537" s="63" customFormat="1" x14ac:dyDescent="0.2"/>
    <row r="2538" s="63" customFormat="1" x14ac:dyDescent="0.2"/>
    <row r="2539" s="63" customFormat="1" x14ac:dyDescent="0.2"/>
    <row r="2540" s="63" customFormat="1" x14ac:dyDescent="0.2"/>
    <row r="2541" s="63" customFormat="1" x14ac:dyDescent="0.2"/>
    <row r="2542" s="63" customFormat="1" x14ac:dyDescent="0.2"/>
    <row r="2543" s="63" customFormat="1" x14ac:dyDescent="0.2"/>
    <row r="2544" s="63" customFormat="1" x14ac:dyDescent="0.2"/>
    <row r="2545" s="63" customFormat="1" x14ac:dyDescent="0.2"/>
    <row r="2546" s="63" customFormat="1" x14ac:dyDescent="0.2"/>
    <row r="2547" s="63" customFormat="1" x14ac:dyDescent="0.2"/>
    <row r="2548" s="63" customFormat="1" x14ac:dyDescent="0.2"/>
    <row r="2549" s="63" customFormat="1" x14ac:dyDescent="0.2"/>
    <row r="2550" s="63" customFormat="1" x14ac:dyDescent="0.2"/>
    <row r="2551" s="63" customFormat="1" x14ac:dyDescent="0.2"/>
    <row r="2552" s="63" customFormat="1" x14ac:dyDescent="0.2"/>
    <row r="2553" s="63" customFormat="1" x14ac:dyDescent="0.2"/>
    <row r="2554" s="63" customFormat="1" x14ac:dyDescent="0.2"/>
    <row r="2555" s="63" customFormat="1" x14ac:dyDescent="0.2"/>
    <row r="2556" s="63" customFormat="1" x14ac:dyDescent="0.2"/>
    <row r="2557" s="63" customFormat="1" x14ac:dyDescent="0.2"/>
    <row r="2558" s="63" customFormat="1" x14ac:dyDescent="0.2"/>
    <row r="2559" s="63" customFormat="1" x14ac:dyDescent="0.2"/>
    <row r="2560" s="63" customFormat="1" x14ac:dyDescent="0.2"/>
    <row r="2561" s="63" customFormat="1" x14ac:dyDescent="0.2"/>
    <row r="2562" s="63" customFormat="1" x14ac:dyDescent="0.2"/>
    <row r="2563" s="63" customFormat="1" x14ac:dyDescent="0.2"/>
    <row r="2564" s="63" customFormat="1" x14ac:dyDescent="0.2"/>
    <row r="2565" s="63" customFormat="1" x14ac:dyDescent="0.2"/>
    <row r="2566" s="63" customFormat="1" x14ac:dyDescent="0.2"/>
    <row r="2567" s="63" customFormat="1" x14ac:dyDescent="0.2"/>
    <row r="2568" s="63" customFormat="1" x14ac:dyDescent="0.2"/>
    <row r="2569" s="63" customFormat="1" x14ac:dyDescent="0.2"/>
    <row r="2570" s="63" customFormat="1" x14ac:dyDescent="0.2"/>
    <row r="2571" s="63" customFormat="1" x14ac:dyDescent="0.2"/>
    <row r="2572" s="63" customFormat="1" x14ac:dyDescent="0.2"/>
    <row r="2573" s="63" customFormat="1" x14ac:dyDescent="0.2"/>
    <row r="2574" s="63" customFormat="1" x14ac:dyDescent="0.2"/>
    <row r="2575" s="63" customFormat="1" x14ac:dyDescent="0.2"/>
    <row r="2576" s="63" customFormat="1" x14ac:dyDescent="0.2"/>
    <row r="2577" s="63" customFormat="1" x14ac:dyDescent="0.2"/>
    <row r="2578" s="63" customFormat="1" x14ac:dyDescent="0.2"/>
    <row r="2579" s="63" customFormat="1" x14ac:dyDescent="0.2"/>
    <row r="2580" s="63" customFormat="1" x14ac:dyDescent="0.2"/>
    <row r="2581" s="63" customFormat="1" x14ac:dyDescent="0.2"/>
    <row r="2582" s="63" customFormat="1" x14ac:dyDescent="0.2"/>
    <row r="2583" s="63" customFormat="1" x14ac:dyDescent="0.2"/>
    <row r="2584" s="63" customFormat="1" x14ac:dyDescent="0.2"/>
    <row r="2585" s="63" customFormat="1" x14ac:dyDescent="0.2"/>
    <row r="2586" s="63" customFormat="1" x14ac:dyDescent="0.2"/>
    <row r="2587" s="63" customFormat="1" x14ac:dyDescent="0.2"/>
    <row r="2588" s="63" customFormat="1" x14ac:dyDescent="0.2"/>
    <row r="2589" s="63" customFormat="1" x14ac:dyDescent="0.2"/>
    <row r="2590" s="63" customFormat="1" x14ac:dyDescent="0.2"/>
    <row r="2591" s="63" customFormat="1" x14ac:dyDescent="0.2"/>
    <row r="2592" s="63" customFormat="1" x14ac:dyDescent="0.2"/>
    <row r="2593" s="63" customFormat="1" x14ac:dyDescent="0.2"/>
    <row r="2594" s="63" customFormat="1" x14ac:dyDescent="0.2"/>
    <row r="2595" s="63" customFormat="1" x14ac:dyDescent="0.2"/>
    <row r="2596" s="63" customFormat="1" x14ac:dyDescent="0.2"/>
    <row r="2597" s="63" customFormat="1" x14ac:dyDescent="0.2"/>
    <row r="2598" s="63" customFormat="1" x14ac:dyDescent="0.2"/>
    <row r="2599" s="63" customFormat="1" x14ac:dyDescent="0.2"/>
    <row r="2600" s="63" customFormat="1" x14ac:dyDescent="0.2"/>
    <row r="2601" s="63" customFormat="1" x14ac:dyDescent="0.2"/>
    <row r="2602" s="63" customFormat="1" x14ac:dyDescent="0.2"/>
    <row r="2603" s="63" customFormat="1" x14ac:dyDescent="0.2"/>
    <row r="2604" s="63" customFormat="1" x14ac:dyDescent="0.2"/>
    <row r="2605" s="63" customFormat="1" x14ac:dyDescent="0.2"/>
    <row r="2606" s="63" customFormat="1" x14ac:dyDescent="0.2"/>
    <row r="2607" s="63" customFormat="1" x14ac:dyDescent="0.2"/>
    <row r="2608" s="63" customFormat="1" x14ac:dyDescent="0.2"/>
    <row r="2609" s="63" customFormat="1" x14ac:dyDescent="0.2"/>
    <row r="2610" s="63" customFormat="1" x14ac:dyDescent="0.2"/>
    <row r="2611" s="63" customFormat="1" x14ac:dyDescent="0.2"/>
    <row r="2612" s="63" customFormat="1" x14ac:dyDescent="0.2"/>
    <row r="2613" s="63" customFormat="1" x14ac:dyDescent="0.2"/>
    <row r="2614" s="63" customFormat="1" x14ac:dyDescent="0.2"/>
    <row r="2615" s="63" customFormat="1" x14ac:dyDescent="0.2"/>
    <row r="2616" s="63" customFormat="1" x14ac:dyDescent="0.2"/>
    <row r="2617" s="63" customFormat="1" x14ac:dyDescent="0.2"/>
    <row r="2618" s="63" customFormat="1" x14ac:dyDescent="0.2"/>
    <row r="2619" s="63" customFormat="1" x14ac:dyDescent="0.2"/>
    <row r="2620" s="63" customFormat="1" x14ac:dyDescent="0.2"/>
    <row r="2621" s="63" customFormat="1" x14ac:dyDescent="0.2"/>
    <row r="2622" s="63" customFormat="1" x14ac:dyDescent="0.2"/>
    <row r="2623" s="63" customFormat="1" x14ac:dyDescent="0.2"/>
    <row r="2624" s="63" customFormat="1" x14ac:dyDescent="0.2"/>
    <row r="2625" s="63" customFormat="1" x14ac:dyDescent="0.2"/>
    <row r="2626" s="63" customFormat="1" x14ac:dyDescent="0.2"/>
    <row r="2627" s="63" customFormat="1" x14ac:dyDescent="0.2"/>
    <row r="2628" s="63" customFormat="1" x14ac:dyDescent="0.2"/>
    <row r="2629" s="63" customFormat="1" x14ac:dyDescent="0.2"/>
    <row r="2630" s="63" customFormat="1" x14ac:dyDescent="0.2"/>
    <row r="2631" s="63" customFormat="1" x14ac:dyDescent="0.2"/>
    <row r="2632" s="63" customFormat="1" x14ac:dyDescent="0.2"/>
    <row r="2633" s="63" customFormat="1" x14ac:dyDescent="0.2"/>
    <row r="2634" s="63" customFormat="1" x14ac:dyDescent="0.2"/>
    <row r="2635" s="63" customFormat="1" x14ac:dyDescent="0.2"/>
    <row r="2636" s="63" customFormat="1" x14ac:dyDescent="0.2"/>
    <row r="2637" s="63" customFormat="1" x14ac:dyDescent="0.2"/>
    <row r="2638" s="63" customFormat="1" x14ac:dyDescent="0.2"/>
    <row r="2639" s="63" customFormat="1" x14ac:dyDescent="0.2"/>
    <row r="2640" s="63" customFormat="1" x14ac:dyDescent="0.2"/>
    <row r="2641" s="63" customFormat="1" x14ac:dyDescent="0.2"/>
    <row r="2642" s="63" customFormat="1" x14ac:dyDescent="0.2"/>
    <row r="2643" s="63" customFormat="1" x14ac:dyDescent="0.2"/>
    <row r="2644" s="63" customFormat="1" x14ac:dyDescent="0.2"/>
    <row r="2645" s="63" customFormat="1" x14ac:dyDescent="0.2"/>
    <row r="2646" s="63" customFormat="1" x14ac:dyDescent="0.2"/>
    <row r="2647" s="63" customFormat="1" x14ac:dyDescent="0.2"/>
    <row r="2648" s="63" customFormat="1" x14ac:dyDescent="0.2"/>
    <row r="2649" s="63" customFormat="1" x14ac:dyDescent="0.2"/>
    <row r="2650" s="63" customFormat="1" x14ac:dyDescent="0.2"/>
    <row r="2651" s="63" customFormat="1" x14ac:dyDescent="0.2"/>
    <row r="2652" s="63" customFormat="1" x14ac:dyDescent="0.2"/>
    <row r="2653" s="63" customFormat="1" x14ac:dyDescent="0.2"/>
    <row r="2654" s="63" customFormat="1" x14ac:dyDescent="0.2"/>
    <row r="2655" s="63" customFormat="1" x14ac:dyDescent="0.2"/>
    <row r="2656" s="63" customFormat="1" x14ac:dyDescent="0.2"/>
    <row r="2657" s="63" customFormat="1" x14ac:dyDescent="0.2"/>
    <row r="2658" s="63" customFormat="1" x14ac:dyDescent="0.2"/>
    <row r="2659" s="63" customFormat="1" x14ac:dyDescent="0.2"/>
    <row r="2660" s="63" customFormat="1" x14ac:dyDescent="0.2"/>
    <row r="2661" s="63" customFormat="1" x14ac:dyDescent="0.2"/>
    <row r="2662" s="63" customFormat="1" x14ac:dyDescent="0.2"/>
    <row r="2663" s="63" customFormat="1" x14ac:dyDescent="0.2"/>
    <row r="2664" s="63" customFormat="1" x14ac:dyDescent="0.2"/>
    <row r="2665" s="63" customFormat="1" x14ac:dyDescent="0.2"/>
    <row r="2666" s="63" customFormat="1" x14ac:dyDescent="0.2"/>
    <row r="2667" s="63" customFormat="1" x14ac:dyDescent="0.2"/>
    <row r="2668" s="63" customFormat="1" x14ac:dyDescent="0.2"/>
    <row r="2669" s="63" customFormat="1" x14ac:dyDescent="0.2"/>
    <row r="2670" s="63" customFormat="1" x14ac:dyDescent="0.2"/>
    <row r="2671" s="63" customFormat="1" x14ac:dyDescent="0.2"/>
    <row r="2672" s="63" customFormat="1" x14ac:dyDescent="0.2"/>
    <row r="2673" s="63" customFormat="1" x14ac:dyDescent="0.2"/>
    <row r="2674" s="63" customFormat="1" x14ac:dyDescent="0.2"/>
    <row r="2675" s="63" customFormat="1" x14ac:dyDescent="0.2"/>
    <row r="2676" s="63" customFormat="1" x14ac:dyDescent="0.2"/>
    <row r="2677" s="63" customFormat="1" x14ac:dyDescent="0.2"/>
    <row r="2678" s="63" customFormat="1" x14ac:dyDescent="0.2"/>
    <row r="2679" s="63" customFormat="1" x14ac:dyDescent="0.2"/>
    <row r="2680" s="63" customFormat="1" x14ac:dyDescent="0.2"/>
    <row r="2681" s="63" customFormat="1" x14ac:dyDescent="0.2"/>
    <row r="2682" s="63" customFormat="1" x14ac:dyDescent="0.2"/>
    <row r="2683" s="63" customFormat="1" x14ac:dyDescent="0.2"/>
    <row r="2684" s="63" customFormat="1" x14ac:dyDescent="0.2"/>
    <row r="2685" s="63" customFormat="1" x14ac:dyDescent="0.2"/>
    <row r="2686" s="63" customFormat="1" x14ac:dyDescent="0.2"/>
    <row r="2687" s="63" customFormat="1" x14ac:dyDescent="0.2"/>
    <row r="2688" s="63" customFormat="1" x14ac:dyDescent="0.2"/>
    <row r="2689" s="63" customFormat="1" x14ac:dyDescent="0.2"/>
    <row r="2690" s="63" customFormat="1" x14ac:dyDescent="0.2"/>
    <row r="2691" s="63" customFormat="1" x14ac:dyDescent="0.2"/>
    <row r="2692" s="63" customFormat="1" x14ac:dyDescent="0.2"/>
    <row r="2693" s="63" customFormat="1" x14ac:dyDescent="0.2"/>
    <row r="2694" s="63" customFormat="1" x14ac:dyDescent="0.2"/>
    <row r="2695" s="63" customFormat="1" x14ac:dyDescent="0.2"/>
    <row r="2696" s="63" customFormat="1" x14ac:dyDescent="0.2"/>
    <row r="2697" s="63" customFormat="1" x14ac:dyDescent="0.2"/>
    <row r="2698" s="63" customFormat="1" x14ac:dyDescent="0.2"/>
    <row r="2699" s="63" customFormat="1" x14ac:dyDescent="0.2"/>
    <row r="2700" s="63" customFormat="1" x14ac:dyDescent="0.2"/>
    <row r="2701" s="63" customFormat="1" x14ac:dyDescent="0.2"/>
    <row r="2702" s="63" customFormat="1" x14ac:dyDescent="0.2"/>
    <row r="2703" s="63" customFormat="1" x14ac:dyDescent="0.2"/>
    <row r="2704" s="63" customFormat="1" x14ac:dyDescent="0.2"/>
    <row r="2705" s="63" customFormat="1" x14ac:dyDescent="0.2"/>
    <row r="2706" s="63" customFormat="1" x14ac:dyDescent="0.2"/>
    <row r="2707" s="63" customFormat="1" x14ac:dyDescent="0.2"/>
    <row r="2708" s="63" customFormat="1" x14ac:dyDescent="0.2"/>
    <row r="2709" s="63" customFormat="1" x14ac:dyDescent="0.2"/>
    <row r="2710" s="63" customFormat="1" x14ac:dyDescent="0.2"/>
    <row r="2711" s="63" customFormat="1" x14ac:dyDescent="0.2"/>
    <row r="2712" s="63" customFormat="1" x14ac:dyDescent="0.2"/>
    <row r="2713" s="63" customFormat="1" x14ac:dyDescent="0.2"/>
    <row r="2714" s="63" customFormat="1" x14ac:dyDescent="0.2"/>
    <row r="2715" s="63" customFormat="1" x14ac:dyDescent="0.2"/>
    <row r="2716" s="63" customFormat="1" x14ac:dyDescent="0.2"/>
    <row r="2717" s="63" customFormat="1" x14ac:dyDescent="0.2"/>
    <row r="2718" s="63" customFormat="1" x14ac:dyDescent="0.2"/>
    <row r="2719" s="63" customFormat="1" x14ac:dyDescent="0.2"/>
    <row r="2720" s="63" customFormat="1" x14ac:dyDescent="0.2"/>
    <row r="2721" s="63" customFormat="1" x14ac:dyDescent="0.2"/>
    <row r="2722" s="63" customFormat="1" x14ac:dyDescent="0.2"/>
    <row r="2723" s="63" customFormat="1" x14ac:dyDescent="0.2"/>
    <row r="2724" s="63" customFormat="1" x14ac:dyDescent="0.2"/>
    <row r="2725" s="63" customFormat="1" x14ac:dyDescent="0.2"/>
    <row r="2726" s="63" customFormat="1" x14ac:dyDescent="0.2"/>
    <row r="2727" s="63" customFormat="1" x14ac:dyDescent="0.2"/>
    <row r="2728" s="63" customFormat="1" x14ac:dyDescent="0.2"/>
    <row r="2729" s="63" customFormat="1" x14ac:dyDescent="0.2"/>
    <row r="2730" s="63" customFormat="1" x14ac:dyDescent="0.2"/>
    <row r="2731" s="63" customFormat="1" x14ac:dyDescent="0.2"/>
    <row r="2732" s="63" customFormat="1" x14ac:dyDescent="0.2"/>
    <row r="2733" s="63" customFormat="1" x14ac:dyDescent="0.2"/>
    <row r="2734" s="63" customFormat="1" x14ac:dyDescent="0.2"/>
    <row r="2735" s="63" customFormat="1" x14ac:dyDescent="0.2"/>
    <row r="2736" s="63" customFormat="1" x14ac:dyDescent="0.2"/>
    <row r="2737" s="63" customFormat="1" x14ac:dyDescent="0.2"/>
    <row r="2738" s="63" customFormat="1" x14ac:dyDescent="0.2"/>
    <row r="2739" s="63" customFormat="1" x14ac:dyDescent="0.2"/>
    <row r="2740" s="63" customFormat="1" x14ac:dyDescent="0.2"/>
    <row r="2741" s="63" customFormat="1" x14ac:dyDescent="0.2"/>
    <row r="2742" s="63" customFormat="1" x14ac:dyDescent="0.2"/>
    <row r="2743" s="63" customFormat="1" x14ac:dyDescent="0.2"/>
    <row r="2744" s="63" customFormat="1" x14ac:dyDescent="0.2"/>
    <row r="2745" s="63" customFormat="1" x14ac:dyDescent="0.2"/>
    <row r="2746" s="63" customFormat="1" x14ac:dyDescent="0.2"/>
    <row r="2747" s="63" customFormat="1" x14ac:dyDescent="0.2"/>
    <row r="2748" s="63" customFormat="1" x14ac:dyDescent="0.2"/>
    <row r="2749" s="63" customFormat="1" x14ac:dyDescent="0.2"/>
    <row r="2750" s="63" customFormat="1" x14ac:dyDescent="0.2"/>
    <row r="2751" s="63" customFormat="1" x14ac:dyDescent="0.2"/>
    <row r="2752" s="63" customFormat="1" x14ac:dyDescent="0.2"/>
    <row r="2753" s="63" customFormat="1" x14ac:dyDescent="0.2"/>
    <row r="2754" s="63" customFormat="1" x14ac:dyDescent="0.2"/>
    <row r="2755" s="63" customFormat="1" x14ac:dyDescent="0.2"/>
    <row r="2756" s="63" customFormat="1" x14ac:dyDescent="0.2"/>
    <row r="2757" s="63" customFormat="1" x14ac:dyDescent="0.2"/>
    <row r="2758" s="63" customFormat="1" x14ac:dyDescent="0.2"/>
    <row r="2759" s="63" customFormat="1" x14ac:dyDescent="0.2"/>
    <row r="2760" s="63" customFormat="1" x14ac:dyDescent="0.2"/>
    <row r="2761" s="63" customFormat="1" x14ac:dyDescent="0.2"/>
    <row r="2762" s="63" customFormat="1" x14ac:dyDescent="0.2"/>
    <row r="2763" s="63" customFormat="1" x14ac:dyDescent="0.2"/>
    <row r="2764" s="63" customFormat="1" x14ac:dyDescent="0.2"/>
    <row r="2765" s="63" customFormat="1" x14ac:dyDescent="0.2"/>
    <row r="2766" s="63" customFormat="1" x14ac:dyDescent="0.2"/>
    <row r="2767" s="63" customFormat="1" x14ac:dyDescent="0.2"/>
    <row r="2768" s="63" customFormat="1" x14ac:dyDescent="0.2"/>
    <row r="2769" s="63" customFormat="1" x14ac:dyDescent="0.2"/>
    <row r="2770" s="63" customFormat="1" x14ac:dyDescent="0.2"/>
    <row r="2771" s="63" customFormat="1" x14ac:dyDescent="0.2"/>
    <row r="2772" s="63" customFormat="1" x14ac:dyDescent="0.2"/>
    <row r="2773" s="63" customFormat="1" x14ac:dyDescent="0.2"/>
    <row r="2774" s="63" customFormat="1" x14ac:dyDescent="0.2"/>
    <row r="2775" s="63" customFormat="1" x14ac:dyDescent="0.2"/>
    <row r="2776" s="63" customFormat="1" x14ac:dyDescent="0.2"/>
    <row r="2777" s="63" customFormat="1" x14ac:dyDescent="0.2"/>
    <row r="2778" s="63" customFormat="1" x14ac:dyDescent="0.2"/>
    <row r="2779" s="63" customFormat="1" x14ac:dyDescent="0.2"/>
    <row r="2780" s="63" customFormat="1" x14ac:dyDescent="0.2"/>
    <row r="2781" s="63" customFormat="1" x14ac:dyDescent="0.2"/>
    <row r="2782" s="63" customFormat="1" x14ac:dyDescent="0.2"/>
    <row r="2783" s="63" customFormat="1" x14ac:dyDescent="0.2"/>
    <row r="2784" s="63" customFormat="1" x14ac:dyDescent="0.2"/>
    <row r="2785" s="63" customFormat="1" x14ac:dyDescent="0.2"/>
    <row r="2786" s="63" customFormat="1" x14ac:dyDescent="0.2"/>
    <row r="2787" s="63" customFormat="1" x14ac:dyDescent="0.2"/>
    <row r="2788" s="63" customFormat="1" x14ac:dyDescent="0.2"/>
    <row r="2789" s="63" customFormat="1" x14ac:dyDescent="0.2"/>
    <row r="2790" s="63" customFormat="1" x14ac:dyDescent="0.2"/>
    <row r="2791" s="63" customFormat="1" x14ac:dyDescent="0.2"/>
    <row r="2792" s="63" customFormat="1" x14ac:dyDescent="0.2"/>
    <row r="2793" s="63" customFormat="1" x14ac:dyDescent="0.2"/>
    <row r="2794" s="63" customFormat="1" x14ac:dyDescent="0.2"/>
    <row r="2795" s="63" customFormat="1" x14ac:dyDescent="0.2"/>
    <row r="2796" s="63" customFormat="1" x14ac:dyDescent="0.2"/>
    <row r="2797" s="63" customFormat="1" x14ac:dyDescent="0.2"/>
    <row r="2798" s="63" customFormat="1" x14ac:dyDescent="0.2"/>
    <row r="2799" s="63" customFormat="1" x14ac:dyDescent="0.2"/>
    <row r="2800" s="63" customFormat="1" x14ac:dyDescent="0.2"/>
    <row r="2801" s="63" customFormat="1" x14ac:dyDescent="0.2"/>
    <row r="2802" s="63" customFormat="1" x14ac:dyDescent="0.2"/>
    <row r="2803" s="63" customFormat="1" x14ac:dyDescent="0.2"/>
    <row r="2804" s="63" customFormat="1" x14ac:dyDescent="0.2"/>
    <row r="2805" s="63" customFormat="1" x14ac:dyDescent="0.2"/>
    <row r="2806" s="63" customFormat="1" x14ac:dyDescent="0.2"/>
    <row r="2807" s="63" customFormat="1" x14ac:dyDescent="0.2"/>
    <row r="2808" s="63" customFormat="1" x14ac:dyDescent="0.2"/>
    <row r="2809" s="63" customFormat="1" x14ac:dyDescent="0.2"/>
    <row r="2810" s="63" customFormat="1" x14ac:dyDescent="0.2"/>
    <row r="2811" s="63" customFormat="1" x14ac:dyDescent="0.2"/>
    <row r="2812" s="63" customFormat="1" x14ac:dyDescent="0.2"/>
    <row r="2813" s="63" customFormat="1" x14ac:dyDescent="0.2"/>
    <row r="2814" s="63" customFormat="1" x14ac:dyDescent="0.2"/>
    <row r="2815" s="63" customFormat="1" x14ac:dyDescent="0.2"/>
    <row r="2816" s="63" customFormat="1" x14ac:dyDescent="0.2"/>
    <row r="2817" s="63" customFormat="1" x14ac:dyDescent="0.2"/>
    <row r="2818" s="63" customFormat="1" x14ac:dyDescent="0.2"/>
    <row r="2819" s="63" customFormat="1" x14ac:dyDescent="0.2"/>
    <row r="2820" s="63" customFormat="1" x14ac:dyDescent="0.2"/>
    <row r="2821" s="63" customFormat="1" x14ac:dyDescent="0.2"/>
    <row r="2822" s="63" customFormat="1" x14ac:dyDescent="0.2"/>
    <row r="2823" s="63" customFormat="1" x14ac:dyDescent="0.2"/>
    <row r="2824" s="63" customFormat="1" x14ac:dyDescent="0.2"/>
    <row r="2825" s="63" customFormat="1" x14ac:dyDescent="0.2"/>
    <row r="2826" s="63" customFormat="1" x14ac:dyDescent="0.2"/>
    <row r="2827" s="63" customFormat="1" x14ac:dyDescent="0.2"/>
    <row r="2828" s="63" customFormat="1" x14ac:dyDescent="0.2"/>
    <row r="2829" s="63" customFormat="1" x14ac:dyDescent="0.2"/>
    <row r="2830" s="63" customFormat="1" x14ac:dyDescent="0.2"/>
    <row r="2831" s="63" customFormat="1" x14ac:dyDescent="0.2"/>
    <row r="2832" s="63" customFormat="1" x14ac:dyDescent="0.2"/>
    <row r="2833" s="63" customFormat="1" x14ac:dyDescent="0.2"/>
    <row r="2834" s="63" customFormat="1" x14ac:dyDescent="0.2"/>
    <row r="2835" s="63" customFormat="1" x14ac:dyDescent="0.2"/>
    <row r="2836" s="63" customFormat="1" x14ac:dyDescent="0.2"/>
    <row r="2837" s="63" customFormat="1" x14ac:dyDescent="0.2"/>
    <row r="2838" s="63" customFormat="1" x14ac:dyDescent="0.2"/>
    <row r="2839" s="63" customFormat="1" x14ac:dyDescent="0.2"/>
    <row r="2840" s="63" customFormat="1" x14ac:dyDescent="0.2"/>
    <row r="2841" s="63" customFormat="1" x14ac:dyDescent="0.2"/>
    <row r="2842" s="63" customFormat="1" x14ac:dyDescent="0.2"/>
    <row r="2843" s="63" customFormat="1" x14ac:dyDescent="0.2"/>
    <row r="2844" s="63" customFormat="1" x14ac:dyDescent="0.2"/>
    <row r="2845" s="63" customFormat="1" x14ac:dyDescent="0.2"/>
    <row r="2846" s="63" customFormat="1" x14ac:dyDescent="0.2"/>
    <row r="2847" s="63" customFormat="1" x14ac:dyDescent="0.2"/>
    <row r="2848" s="63" customFormat="1" x14ac:dyDescent="0.2"/>
    <row r="2849" s="63" customFormat="1" x14ac:dyDescent="0.2"/>
    <row r="2850" s="63" customFormat="1" x14ac:dyDescent="0.2"/>
    <row r="2851" s="63" customFormat="1" x14ac:dyDescent="0.2"/>
    <row r="2852" s="63" customFormat="1" x14ac:dyDescent="0.2"/>
    <row r="2853" s="63" customFormat="1" x14ac:dyDescent="0.2"/>
    <row r="2854" s="63" customFormat="1" x14ac:dyDescent="0.2"/>
    <row r="2855" s="63" customFormat="1" x14ac:dyDescent="0.2"/>
    <row r="2856" s="63" customFormat="1" x14ac:dyDescent="0.2"/>
    <row r="2857" s="63" customFormat="1" x14ac:dyDescent="0.2"/>
    <row r="2858" s="63" customFormat="1" x14ac:dyDescent="0.2"/>
    <row r="2859" s="63" customFormat="1" x14ac:dyDescent="0.2"/>
    <row r="2860" s="63" customFormat="1" x14ac:dyDescent="0.2"/>
    <row r="2861" s="63" customFormat="1" x14ac:dyDescent="0.2"/>
    <row r="2862" s="63" customFormat="1" x14ac:dyDescent="0.2"/>
    <row r="2863" s="63" customFormat="1" x14ac:dyDescent="0.2"/>
    <row r="2864" s="63" customFormat="1" x14ac:dyDescent="0.2"/>
    <row r="2865" s="63" customFormat="1" x14ac:dyDescent="0.2"/>
    <row r="2866" s="63" customFormat="1" x14ac:dyDescent="0.2"/>
    <row r="2867" s="63" customFormat="1" x14ac:dyDescent="0.2"/>
    <row r="2868" s="63" customFormat="1" x14ac:dyDescent="0.2"/>
    <row r="2869" s="63" customFormat="1" x14ac:dyDescent="0.2"/>
    <row r="2870" s="63" customFormat="1" x14ac:dyDescent="0.2"/>
    <row r="2871" s="63" customFormat="1" x14ac:dyDescent="0.2"/>
    <row r="2872" s="63" customFormat="1" x14ac:dyDescent="0.2"/>
    <row r="2873" s="63" customFormat="1" x14ac:dyDescent="0.2"/>
    <row r="2874" s="63" customFormat="1" x14ac:dyDescent="0.2"/>
    <row r="2875" s="63" customFormat="1" x14ac:dyDescent="0.2"/>
    <row r="2876" s="63" customFormat="1" x14ac:dyDescent="0.2"/>
    <row r="2877" s="63" customFormat="1" x14ac:dyDescent="0.2"/>
    <row r="2878" s="63" customFormat="1" x14ac:dyDescent="0.2"/>
    <row r="2879" s="63" customFormat="1" x14ac:dyDescent="0.2"/>
    <row r="2880" s="63" customFormat="1" x14ac:dyDescent="0.2"/>
    <row r="2881" s="63" customFormat="1" x14ac:dyDescent="0.2"/>
    <row r="2882" s="63" customFormat="1" x14ac:dyDescent="0.2"/>
    <row r="2883" s="63" customFormat="1" x14ac:dyDescent="0.2"/>
    <row r="2884" s="63" customFormat="1" x14ac:dyDescent="0.2"/>
    <row r="2885" s="63" customFormat="1" x14ac:dyDescent="0.2"/>
    <row r="2886" s="63" customFormat="1" x14ac:dyDescent="0.2"/>
    <row r="2887" s="63" customFormat="1" x14ac:dyDescent="0.2"/>
    <row r="2888" s="63" customFormat="1" x14ac:dyDescent="0.2"/>
    <row r="2889" s="63" customFormat="1" x14ac:dyDescent="0.2"/>
    <row r="2890" s="63" customFormat="1" x14ac:dyDescent="0.2"/>
    <row r="2891" s="63" customFormat="1" x14ac:dyDescent="0.2"/>
    <row r="2892" s="63" customFormat="1" x14ac:dyDescent="0.2"/>
    <row r="2893" s="63" customFormat="1" x14ac:dyDescent="0.2"/>
    <row r="2894" s="63" customFormat="1" x14ac:dyDescent="0.2"/>
    <row r="2895" s="63" customFormat="1" x14ac:dyDescent="0.2"/>
    <row r="2896" s="63" customFormat="1" x14ac:dyDescent="0.2"/>
    <row r="2897" s="63" customFormat="1" x14ac:dyDescent="0.2"/>
    <row r="2898" s="63" customFormat="1" x14ac:dyDescent="0.2"/>
    <row r="2899" s="63" customFormat="1" x14ac:dyDescent="0.2"/>
    <row r="2900" s="63" customFormat="1" x14ac:dyDescent="0.2"/>
    <row r="2901" s="63" customFormat="1" x14ac:dyDescent="0.2"/>
    <row r="2902" s="63" customFormat="1" x14ac:dyDescent="0.2"/>
    <row r="2903" s="63" customFormat="1" x14ac:dyDescent="0.2"/>
    <row r="2904" s="63" customFormat="1" x14ac:dyDescent="0.2"/>
    <row r="2905" s="63" customFormat="1" x14ac:dyDescent="0.2"/>
    <row r="2906" s="63" customFormat="1" x14ac:dyDescent="0.2"/>
    <row r="2907" s="63" customFormat="1" x14ac:dyDescent="0.2"/>
    <row r="2908" s="63" customFormat="1" x14ac:dyDescent="0.2"/>
    <row r="2909" s="63" customFormat="1" x14ac:dyDescent="0.2"/>
    <row r="2910" s="63" customFormat="1" x14ac:dyDescent="0.2"/>
    <row r="2911" s="63" customFormat="1" x14ac:dyDescent="0.2"/>
    <row r="2912" s="63" customFormat="1" x14ac:dyDescent="0.2"/>
    <row r="2913" s="63" customFormat="1" x14ac:dyDescent="0.2"/>
    <row r="2914" s="63" customFormat="1" x14ac:dyDescent="0.2"/>
    <row r="2915" s="63" customFormat="1" x14ac:dyDescent="0.2"/>
    <row r="2916" s="63" customFormat="1" x14ac:dyDescent="0.2"/>
    <row r="2917" s="63" customFormat="1" x14ac:dyDescent="0.2"/>
    <row r="2918" s="63" customFormat="1" x14ac:dyDescent="0.2"/>
    <row r="2919" s="63" customFormat="1" x14ac:dyDescent="0.2"/>
    <row r="2920" s="63" customFormat="1" x14ac:dyDescent="0.2"/>
    <row r="2921" s="63" customFormat="1" x14ac:dyDescent="0.2"/>
    <row r="2922" s="63" customFormat="1" x14ac:dyDescent="0.2"/>
    <row r="2923" s="63" customFormat="1" x14ac:dyDescent="0.2"/>
    <row r="2924" s="63" customFormat="1" x14ac:dyDescent="0.2"/>
    <row r="2925" s="63" customFormat="1" x14ac:dyDescent="0.2"/>
    <row r="2926" s="63" customFormat="1" x14ac:dyDescent="0.2"/>
    <row r="2927" s="63" customFormat="1" x14ac:dyDescent="0.2"/>
    <row r="2928" s="63" customFormat="1" x14ac:dyDescent="0.2"/>
    <row r="2929" s="63" customFormat="1" x14ac:dyDescent="0.2"/>
    <row r="2930" s="63" customFormat="1" x14ac:dyDescent="0.2"/>
    <row r="2931" s="63" customFormat="1" x14ac:dyDescent="0.2"/>
    <row r="2932" s="63" customFormat="1" x14ac:dyDescent="0.2"/>
    <row r="2933" s="63" customFormat="1" x14ac:dyDescent="0.2"/>
    <row r="2934" s="63" customFormat="1" x14ac:dyDescent="0.2"/>
    <row r="2935" s="63" customFormat="1" x14ac:dyDescent="0.2"/>
    <row r="2936" s="63" customFormat="1" x14ac:dyDescent="0.2"/>
    <row r="2937" s="63" customFormat="1" x14ac:dyDescent="0.2"/>
    <row r="2938" s="63" customFormat="1" x14ac:dyDescent="0.2"/>
    <row r="2939" s="63" customFormat="1" x14ac:dyDescent="0.2"/>
    <row r="2940" s="63" customFormat="1" x14ac:dyDescent="0.2"/>
    <row r="2941" s="63" customFormat="1" x14ac:dyDescent="0.2"/>
    <row r="2942" s="63" customFormat="1" x14ac:dyDescent="0.2"/>
    <row r="2943" s="63" customFormat="1" x14ac:dyDescent="0.2"/>
    <row r="2944" s="63" customFormat="1" x14ac:dyDescent="0.2"/>
    <row r="2945" s="63" customFormat="1" x14ac:dyDescent="0.2"/>
    <row r="2946" s="63" customFormat="1" x14ac:dyDescent="0.2"/>
    <row r="2947" s="63" customFormat="1" x14ac:dyDescent="0.2"/>
    <row r="2948" s="63" customFormat="1" x14ac:dyDescent="0.2"/>
    <row r="2949" s="63" customFormat="1" x14ac:dyDescent="0.2"/>
    <row r="2950" s="63" customFormat="1" x14ac:dyDescent="0.2"/>
    <row r="2951" s="63" customFormat="1" x14ac:dyDescent="0.2"/>
    <row r="2952" s="63" customFormat="1" x14ac:dyDescent="0.2"/>
    <row r="2953" s="63" customFormat="1" x14ac:dyDescent="0.2"/>
    <row r="2954" s="63" customFormat="1" x14ac:dyDescent="0.2"/>
    <row r="2955" s="63" customFormat="1" x14ac:dyDescent="0.2"/>
    <row r="2956" s="63" customFormat="1" x14ac:dyDescent="0.2"/>
    <row r="2957" s="63" customFormat="1" x14ac:dyDescent="0.2"/>
    <row r="2958" s="63" customFormat="1" x14ac:dyDescent="0.2"/>
    <row r="2959" s="63" customFormat="1" x14ac:dyDescent="0.2"/>
    <row r="2960" s="63" customFormat="1" x14ac:dyDescent="0.2"/>
    <row r="2961" s="63" customFormat="1" x14ac:dyDescent="0.2"/>
    <row r="2962" s="63" customFormat="1" x14ac:dyDescent="0.2"/>
    <row r="2963" s="63" customFormat="1" x14ac:dyDescent="0.2"/>
    <row r="2964" s="63" customFormat="1" x14ac:dyDescent="0.2"/>
    <row r="2965" s="63" customFormat="1" x14ac:dyDescent="0.2"/>
    <row r="2966" s="63" customFormat="1" x14ac:dyDescent="0.2"/>
    <row r="2967" s="63" customFormat="1" x14ac:dyDescent="0.2"/>
    <row r="2968" s="63" customFormat="1" x14ac:dyDescent="0.2"/>
    <row r="2969" s="63" customFormat="1" x14ac:dyDescent="0.2"/>
    <row r="2970" s="63" customFormat="1" x14ac:dyDescent="0.2"/>
    <row r="2971" s="63" customFormat="1" x14ac:dyDescent="0.2"/>
    <row r="2972" s="63" customFormat="1" x14ac:dyDescent="0.2"/>
    <row r="2973" s="63" customFormat="1" x14ac:dyDescent="0.2"/>
    <row r="2974" s="63" customFormat="1" x14ac:dyDescent="0.2"/>
    <row r="2975" s="63" customFormat="1" x14ac:dyDescent="0.2"/>
    <row r="2976" s="63" customFormat="1" x14ac:dyDescent="0.2"/>
    <row r="2977" s="63" customFormat="1" x14ac:dyDescent="0.2"/>
    <row r="2978" s="63" customFormat="1" x14ac:dyDescent="0.2"/>
    <row r="2979" s="63" customFormat="1" x14ac:dyDescent="0.2"/>
    <row r="2980" s="63" customFormat="1" x14ac:dyDescent="0.2"/>
    <row r="2981" s="63" customFormat="1" x14ac:dyDescent="0.2"/>
    <row r="2982" s="63" customFormat="1" x14ac:dyDescent="0.2"/>
    <row r="2983" s="63" customFormat="1" x14ac:dyDescent="0.2"/>
    <row r="2984" s="63" customFormat="1" x14ac:dyDescent="0.2"/>
    <row r="2985" s="63" customFormat="1" x14ac:dyDescent="0.2"/>
    <row r="2986" s="63" customFormat="1" x14ac:dyDescent="0.2"/>
    <row r="2987" s="63" customFormat="1" x14ac:dyDescent="0.2"/>
    <row r="2988" s="63" customFormat="1" x14ac:dyDescent="0.2"/>
    <row r="2989" s="63" customFormat="1" x14ac:dyDescent="0.2"/>
    <row r="2990" s="63" customFormat="1" x14ac:dyDescent="0.2"/>
    <row r="2991" s="63" customFormat="1" x14ac:dyDescent="0.2"/>
    <row r="2992" s="63" customFormat="1" x14ac:dyDescent="0.2"/>
    <row r="2993" s="63" customFormat="1" x14ac:dyDescent="0.2"/>
    <row r="2994" s="63" customFormat="1" x14ac:dyDescent="0.2"/>
    <row r="2995" s="63" customFormat="1" x14ac:dyDescent="0.2"/>
    <row r="2996" s="63" customFormat="1" x14ac:dyDescent="0.2"/>
    <row r="2997" s="63" customFormat="1" x14ac:dyDescent="0.2"/>
    <row r="2998" s="63" customFormat="1" x14ac:dyDescent="0.2"/>
    <row r="2999" s="63" customFormat="1" x14ac:dyDescent="0.2"/>
    <row r="3000" s="63" customFormat="1" x14ac:dyDescent="0.2"/>
    <row r="3001" s="63" customFormat="1" x14ac:dyDescent="0.2"/>
    <row r="3002" s="63" customFormat="1" x14ac:dyDescent="0.2"/>
    <row r="3003" s="63" customFormat="1" x14ac:dyDescent="0.2"/>
    <row r="3004" s="63" customFormat="1" x14ac:dyDescent="0.2"/>
    <row r="3005" s="63" customFormat="1" x14ac:dyDescent="0.2"/>
    <row r="3006" s="63" customFormat="1" x14ac:dyDescent="0.2"/>
    <row r="3007" s="63" customFormat="1" x14ac:dyDescent="0.2"/>
    <row r="3008" s="63" customFormat="1" x14ac:dyDescent="0.2"/>
    <row r="3009" s="63" customFormat="1" x14ac:dyDescent="0.2"/>
    <row r="3010" s="63" customFormat="1" x14ac:dyDescent="0.2"/>
    <row r="3011" s="63" customFormat="1" x14ac:dyDescent="0.2"/>
    <row r="3012" s="63" customFormat="1" x14ac:dyDescent="0.2"/>
    <row r="3013" s="63" customFormat="1" x14ac:dyDescent="0.2"/>
    <row r="3014" s="63" customFormat="1" x14ac:dyDescent="0.2"/>
    <row r="3015" s="63" customFormat="1" x14ac:dyDescent="0.2"/>
    <row r="3016" s="63" customFormat="1" x14ac:dyDescent="0.2"/>
    <row r="3017" s="63" customFormat="1" x14ac:dyDescent="0.2"/>
    <row r="3018" s="63" customFormat="1" x14ac:dyDescent="0.2"/>
    <row r="3019" s="63" customFormat="1" x14ac:dyDescent="0.2"/>
    <row r="3020" s="63" customFormat="1" x14ac:dyDescent="0.2"/>
    <row r="3021" s="63" customFormat="1" x14ac:dyDescent="0.2"/>
    <row r="3022" s="63" customFormat="1" x14ac:dyDescent="0.2"/>
    <row r="3023" s="63" customFormat="1" x14ac:dyDescent="0.2"/>
    <row r="3024" s="63" customFormat="1" x14ac:dyDescent="0.2"/>
    <row r="3025" s="63" customFormat="1" x14ac:dyDescent="0.2"/>
    <row r="3026" s="63" customFormat="1" x14ac:dyDescent="0.2"/>
    <row r="3027" s="63" customFormat="1" x14ac:dyDescent="0.2"/>
    <row r="3028" s="63" customFormat="1" x14ac:dyDescent="0.2"/>
    <row r="3029" s="63" customFormat="1" x14ac:dyDescent="0.2"/>
    <row r="3030" s="63" customFormat="1" x14ac:dyDescent="0.2"/>
    <row r="3031" s="63" customFormat="1" x14ac:dyDescent="0.2"/>
    <row r="3032" s="63" customFormat="1" x14ac:dyDescent="0.2"/>
    <row r="3033" s="63" customFormat="1" x14ac:dyDescent="0.2"/>
    <row r="3034" s="63" customFormat="1" x14ac:dyDescent="0.2"/>
    <row r="3035" s="63" customFormat="1" x14ac:dyDescent="0.2"/>
    <row r="3036" s="63" customFormat="1" x14ac:dyDescent="0.2"/>
    <row r="3037" s="63" customFormat="1" x14ac:dyDescent="0.2"/>
    <row r="3038" s="63" customFormat="1" x14ac:dyDescent="0.2"/>
    <row r="3039" s="63" customFormat="1" x14ac:dyDescent="0.2"/>
    <row r="3040" s="63" customFormat="1" x14ac:dyDescent="0.2"/>
    <row r="3041" s="63" customFormat="1" x14ac:dyDescent="0.2"/>
    <row r="3042" s="63" customFormat="1" x14ac:dyDescent="0.2"/>
    <row r="3043" s="63" customFormat="1" x14ac:dyDescent="0.2"/>
    <row r="3044" s="63" customFormat="1" x14ac:dyDescent="0.2"/>
    <row r="3045" s="63" customFormat="1" x14ac:dyDescent="0.2"/>
    <row r="3046" s="63" customFormat="1" x14ac:dyDescent="0.2"/>
    <row r="3047" s="63" customFormat="1" x14ac:dyDescent="0.2"/>
    <row r="3048" s="63" customFormat="1" x14ac:dyDescent="0.2"/>
    <row r="3049" s="63" customFormat="1" x14ac:dyDescent="0.2"/>
    <row r="3050" s="63" customFormat="1" x14ac:dyDescent="0.2"/>
    <row r="3051" s="63" customFormat="1" x14ac:dyDescent="0.2"/>
    <row r="3052" s="63" customFormat="1" x14ac:dyDescent="0.2"/>
    <row r="3053" s="63" customFormat="1" x14ac:dyDescent="0.2"/>
    <row r="3054" s="63" customFormat="1" x14ac:dyDescent="0.2"/>
    <row r="3055" s="63" customFormat="1" x14ac:dyDescent="0.2"/>
    <row r="3056" s="63" customFormat="1" x14ac:dyDescent="0.2"/>
    <row r="3057" s="63" customFormat="1" x14ac:dyDescent="0.2"/>
    <row r="3058" s="63" customFormat="1" x14ac:dyDescent="0.2"/>
    <row r="3059" s="63" customFormat="1" x14ac:dyDescent="0.2"/>
    <row r="3060" s="63" customFormat="1" x14ac:dyDescent="0.2"/>
    <row r="3061" s="63" customFormat="1" x14ac:dyDescent="0.2"/>
    <row r="3062" s="63" customFormat="1" x14ac:dyDescent="0.2"/>
    <row r="3063" s="63" customFormat="1" x14ac:dyDescent="0.2"/>
    <row r="3064" s="63" customFormat="1" x14ac:dyDescent="0.2"/>
    <row r="3065" s="63" customFormat="1" x14ac:dyDescent="0.2"/>
    <row r="3066" s="63" customFormat="1" x14ac:dyDescent="0.2"/>
    <row r="3067" s="63" customFormat="1" x14ac:dyDescent="0.2"/>
    <row r="3068" s="63" customFormat="1" x14ac:dyDescent="0.2"/>
    <row r="3069" s="63" customFormat="1" x14ac:dyDescent="0.2"/>
    <row r="3070" s="63" customFormat="1" x14ac:dyDescent="0.2"/>
    <row r="3071" s="63" customFormat="1" x14ac:dyDescent="0.2"/>
    <row r="3072" s="63" customFormat="1" x14ac:dyDescent="0.2"/>
    <row r="3073" s="63" customFormat="1" x14ac:dyDescent="0.2"/>
    <row r="3074" s="63" customFormat="1" x14ac:dyDescent="0.2"/>
    <row r="3075" s="63" customFormat="1" x14ac:dyDescent="0.2"/>
    <row r="3076" s="63" customFormat="1" x14ac:dyDescent="0.2"/>
    <row r="3077" s="63" customFormat="1" x14ac:dyDescent="0.2"/>
    <row r="3078" s="63" customFormat="1" x14ac:dyDescent="0.2"/>
    <row r="3079" s="63" customFormat="1" x14ac:dyDescent="0.2"/>
    <row r="3080" s="63" customFormat="1" x14ac:dyDescent="0.2"/>
    <row r="3081" s="63" customFormat="1" x14ac:dyDescent="0.2"/>
    <row r="3082" s="63" customFormat="1" x14ac:dyDescent="0.2"/>
    <row r="3083" s="63" customFormat="1" x14ac:dyDescent="0.2"/>
    <row r="3084" s="63" customFormat="1" x14ac:dyDescent="0.2"/>
    <row r="3085" s="63" customFormat="1" x14ac:dyDescent="0.2"/>
    <row r="3086" s="63" customFormat="1" x14ac:dyDescent="0.2"/>
    <row r="3087" s="63" customFormat="1" x14ac:dyDescent="0.2"/>
    <row r="3088" s="63" customFormat="1" x14ac:dyDescent="0.2"/>
    <row r="3089" s="63" customFormat="1" x14ac:dyDescent="0.2"/>
    <row r="3090" s="63" customFormat="1" x14ac:dyDescent="0.2"/>
    <row r="3091" s="63" customFormat="1" x14ac:dyDescent="0.2"/>
    <row r="3092" s="63" customFormat="1" x14ac:dyDescent="0.2"/>
    <row r="3093" s="63" customFormat="1" x14ac:dyDescent="0.2"/>
    <row r="3094" s="63" customFormat="1" x14ac:dyDescent="0.2"/>
    <row r="3095" s="63" customFormat="1" x14ac:dyDescent="0.2"/>
    <row r="3096" s="63" customFormat="1" x14ac:dyDescent="0.2"/>
    <row r="3097" s="63" customFormat="1" x14ac:dyDescent="0.2"/>
    <row r="3098" s="63" customFormat="1" x14ac:dyDescent="0.2"/>
    <row r="3099" s="63" customFormat="1" x14ac:dyDescent="0.2"/>
    <row r="3100" s="63" customFormat="1" x14ac:dyDescent="0.2"/>
    <row r="3101" s="63" customFormat="1" x14ac:dyDescent="0.2"/>
    <row r="3102" s="63" customFormat="1" x14ac:dyDescent="0.2"/>
    <row r="3103" s="63" customFormat="1" x14ac:dyDescent="0.2"/>
    <row r="3104" s="63" customFormat="1" x14ac:dyDescent="0.2"/>
    <row r="3105" s="63" customFormat="1" x14ac:dyDescent="0.2"/>
    <row r="3106" s="63" customFormat="1" x14ac:dyDescent="0.2"/>
    <row r="3107" s="63" customFormat="1" x14ac:dyDescent="0.2"/>
    <row r="3108" s="63" customFormat="1" x14ac:dyDescent="0.2"/>
    <row r="3109" s="63" customFormat="1" x14ac:dyDescent="0.2"/>
    <row r="3110" s="63" customFormat="1" x14ac:dyDescent="0.2"/>
    <row r="3111" s="63" customFormat="1" x14ac:dyDescent="0.2"/>
    <row r="3112" s="63" customFormat="1" x14ac:dyDescent="0.2"/>
    <row r="3113" s="63" customFormat="1" x14ac:dyDescent="0.2"/>
    <row r="3114" s="63" customFormat="1" x14ac:dyDescent="0.2"/>
    <row r="3115" s="63" customFormat="1" x14ac:dyDescent="0.2"/>
    <row r="3116" s="63" customFormat="1" x14ac:dyDescent="0.2"/>
    <row r="3117" s="63" customFormat="1" x14ac:dyDescent="0.2"/>
    <row r="3118" s="63" customFormat="1" x14ac:dyDescent="0.2"/>
    <row r="3119" s="63" customFormat="1" x14ac:dyDescent="0.2"/>
    <row r="3120" s="63" customFormat="1" x14ac:dyDescent="0.2"/>
    <row r="3121" s="63" customFormat="1" x14ac:dyDescent="0.2"/>
    <row r="3122" s="63" customFormat="1" x14ac:dyDescent="0.2"/>
    <row r="3123" s="63" customFormat="1" x14ac:dyDescent="0.2"/>
    <row r="3124" s="63" customFormat="1" x14ac:dyDescent="0.2"/>
    <row r="3125" s="63" customFormat="1" x14ac:dyDescent="0.2"/>
    <row r="3126" s="63" customFormat="1" x14ac:dyDescent="0.2"/>
    <row r="3127" s="63" customFormat="1" x14ac:dyDescent="0.2"/>
    <row r="3128" s="63" customFormat="1" x14ac:dyDescent="0.2"/>
    <row r="3129" s="63" customFormat="1" x14ac:dyDescent="0.2"/>
    <row r="3130" s="63" customFormat="1" x14ac:dyDescent="0.2"/>
    <row r="3131" s="63" customFormat="1" x14ac:dyDescent="0.2"/>
    <row r="3132" s="63" customFormat="1" x14ac:dyDescent="0.2"/>
    <row r="3133" s="63" customFormat="1" x14ac:dyDescent="0.2"/>
    <row r="3134" s="63" customFormat="1" x14ac:dyDescent="0.2"/>
    <row r="3135" s="63" customFormat="1" x14ac:dyDescent="0.2"/>
    <row r="3136" s="63" customFormat="1" x14ac:dyDescent="0.2"/>
    <row r="3137" s="63" customFormat="1" x14ac:dyDescent="0.2"/>
    <row r="3138" s="63" customFormat="1" x14ac:dyDescent="0.2"/>
    <row r="3139" s="63" customFormat="1" x14ac:dyDescent="0.2"/>
    <row r="3140" s="63" customFormat="1" x14ac:dyDescent="0.2"/>
    <row r="3141" s="63" customFormat="1" x14ac:dyDescent="0.2"/>
    <row r="3142" s="63" customFormat="1" x14ac:dyDescent="0.2"/>
    <row r="3143" s="63" customFormat="1" x14ac:dyDescent="0.2"/>
    <row r="3144" s="63" customFormat="1" x14ac:dyDescent="0.2"/>
    <row r="3145" s="63" customFormat="1" x14ac:dyDescent="0.2"/>
    <row r="3146" s="63" customFormat="1" x14ac:dyDescent="0.2"/>
    <row r="3147" s="63" customFormat="1" x14ac:dyDescent="0.2"/>
    <row r="3148" s="63" customFormat="1" x14ac:dyDescent="0.2"/>
    <row r="3149" s="63" customFormat="1" x14ac:dyDescent="0.2"/>
    <row r="3150" s="63" customFormat="1" x14ac:dyDescent="0.2"/>
    <row r="3151" s="63" customFormat="1" x14ac:dyDescent="0.2"/>
    <row r="3152" s="63" customFormat="1" x14ac:dyDescent="0.2"/>
    <row r="3153" s="63" customFormat="1" x14ac:dyDescent="0.2"/>
    <row r="3154" s="63" customFormat="1" x14ac:dyDescent="0.2"/>
    <row r="3155" s="63" customFormat="1" x14ac:dyDescent="0.2"/>
    <row r="3156" s="63" customFormat="1" x14ac:dyDescent="0.2"/>
    <row r="3157" s="63" customFormat="1" x14ac:dyDescent="0.2"/>
    <row r="3158" s="63" customFormat="1" x14ac:dyDescent="0.2"/>
    <row r="3159" s="63" customFormat="1" x14ac:dyDescent="0.2"/>
    <row r="3160" s="63" customFormat="1" x14ac:dyDescent="0.2"/>
    <row r="3161" s="63" customFormat="1" x14ac:dyDescent="0.2"/>
    <row r="3162" s="63" customFormat="1" x14ac:dyDescent="0.2"/>
    <row r="3163" s="63" customFormat="1" x14ac:dyDescent="0.2"/>
    <row r="3164" s="63" customFormat="1" x14ac:dyDescent="0.2"/>
    <row r="3165" s="63" customFormat="1" x14ac:dyDescent="0.2"/>
    <row r="3166" s="63" customFormat="1" x14ac:dyDescent="0.2"/>
    <row r="3167" s="63" customFormat="1" x14ac:dyDescent="0.2"/>
    <row r="3168" s="63" customFormat="1" x14ac:dyDescent="0.2"/>
    <row r="3169" s="63" customFormat="1" x14ac:dyDescent="0.2"/>
    <row r="3170" s="63" customFormat="1" x14ac:dyDescent="0.2"/>
    <row r="3171" s="63" customFormat="1" x14ac:dyDescent="0.2"/>
    <row r="3172" s="63" customFormat="1" x14ac:dyDescent="0.2"/>
    <row r="3173" s="63" customFormat="1" x14ac:dyDescent="0.2"/>
    <row r="3174" s="63" customFormat="1" x14ac:dyDescent="0.2"/>
    <row r="3175" s="63" customFormat="1" x14ac:dyDescent="0.2"/>
    <row r="3176" s="63" customFormat="1" x14ac:dyDescent="0.2"/>
    <row r="3177" s="63" customFormat="1" x14ac:dyDescent="0.2"/>
    <row r="3178" s="63" customFormat="1" x14ac:dyDescent="0.2"/>
    <row r="3179" s="63" customFormat="1" x14ac:dyDescent="0.2"/>
    <row r="3180" s="63" customFormat="1" x14ac:dyDescent="0.2"/>
    <row r="3181" s="63" customFormat="1" x14ac:dyDescent="0.2"/>
    <row r="3182" s="63" customFormat="1" x14ac:dyDescent="0.2"/>
    <row r="3183" s="63" customFormat="1" x14ac:dyDescent="0.2"/>
    <row r="3184" s="63" customFormat="1" x14ac:dyDescent="0.2"/>
    <row r="3185" s="63" customFormat="1" x14ac:dyDescent="0.2"/>
    <row r="3186" s="63" customFormat="1" x14ac:dyDescent="0.2"/>
    <row r="3187" s="63" customFormat="1" x14ac:dyDescent="0.2"/>
    <row r="3188" s="63" customFormat="1" x14ac:dyDescent="0.2"/>
    <row r="3189" s="63" customFormat="1" x14ac:dyDescent="0.2"/>
    <row r="3190" s="63" customFormat="1" x14ac:dyDescent="0.2"/>
    <row r="3191" s="63" customFormat="1" x14ac:dyDescent="0.2"/>
    <row r="3192" s="63" customFormat="1" x14ac:dyDescent="0.2"/>
    <row r="3193" s="63" customFormat="1" x14ac:dyDescent="0.2"/>
    <row r="3194" s="63" customFormat="1" x14ac:dyDescent="0.2"/>
    <row r="3195" s="63" customFormat="1" x14ac:dyDescent="0.2"/>
    <row r="3196" s="63" customFormat="1" x14ac:dyDescent="0.2"/>
    <row r="3197" s="63" customFormat="1" x14ac:dyDescent="0.2"/>
    <row r="3198" s="63" customFormat="1" x14ac:dyDescent="0.2"/>
    <row r="3199" s="63" customFormat="1" x14ac:dyDescent="0.2"/>
    <row r="3200" s="63" customFormat="1" x14ac:dyDescent="0.2"/>
    <row r="3201" s="63" customFormat="1" x14ac:dyDescent="0.2"/>
    <row r="3202" s="63" customFormat="1" x14ac:dyDescent="0.2"/>
    <row r="3203" s="63" customFormat="1" x14ac:dyDescent="0.2"/>
    <row r="3204" s="63" customFormat="1" x14ac:dyDescent="0.2"/>
    <row r="3205" s="63" customFormat="1" x14ac:dyDescent="0.2"/>
    <row r="3206" s="63" customFormat="1" x14ac:dyDescent="0.2"/>
    <row r="3207" s="63" customFormat="1" x14ac:dyDescent="0.2"/>
    <row r="3208" s="63" customFormat="1" x14ac:dyDescent="0.2"/>
    <row r="3209" s="63" customFormat="1" x14ac:dyDescent="0.2"/>
    <row r="3210" s="63" customFormat="1" x14ac:dyDescent="0.2"/>
    <row r="3211" s="63" customFormat="1" x14ac:dyDescent="0.2"/>
    <row r="3212" s="63" customFormat="1" x14ac:dyDescent="0.2"/>
    <row r="3213" s="63" customFormat="1" x14ac:dyDescent="0.2"/>
    <row r="3214" s="63" customFormat="1" x14ac:dyDescent="0.2"/>
    <row r="3215" s="63" customFormat="1" x14ac:dyDescent="0.2"/>
    <row r="3216" s="63" customFormat="1" x14ac:dyDescent="0.2"/>
    <row r="3217" s="63" customFormat="1" x14ac:dyDescent="0.2"/>
    <row r="3218" s="63" customFormat="1" x14ac:dyDescent="0.2"/>
    <row r="3219" s="63" customFormat="1" x14ac:dyDescent="0.2"/>
    <row r="3220" s="63" customFormat="1" x14ac:dyDescent="0.2"/>
    <row r="3221" s="63" customFormat="1" x14ac:dyDescent="0.2"/>
    <row r="3222" s="63" customFormat="1" x14ac:dyDescent="0.2"/>
    <row r="3223" s="63" customFormat="1" x14ac:dyDescent="0.2"/>
    <row r="3224" s="63" customFormat="1" x14ac:dyDescent="0.2"/>
    <row r="3225" s="63" customFormat="1" x14ac:dyDescent="0.2"/>
    <row r="3226" s="63" customFormat="1" x14ac:dyDescent="0.2"/>
    <row r="3227" s="63" customFormat="1" x14ac:dyDescent="0.2"/>
    <row r="3228" s="63" customFormat="1" x14ac:dyDescent="0.2"/>
    <row r="3229" s="63" customFormat="1" x14ac:dyDescent="0.2"/>
    <row r="3230" s="63" customFormat="1" x14ac:dyDescent="0.2"/>
    <row r="3231" s="63" customFormat="1" x14ac:dyDescent="0.2"/>
    <row r="3232" s="63" customFormat="1" x14ac:dyDescent="0.2"/>
    <row r="3233" s="63" customFormat="1" x14ac:dyDescent="0.2"/>
    <row r="3234" s="63" customFormat="1" x14ac:dyDescent="0.2"/>
    <row r="3235" s="63" customFormat="1" x14ac:dyDescent="0.2"/>
    <row r="3236" s="63" customFormat="1" x14ac:dyDescent="0.2"/>
    <row r="3237" s="63" customFormat="1" x14ac:dyDescent="0.2"/>
    <row r="3238" s="63" customFormat="1" x14ac:dyDescent="0.2"/>
    <row r="3239" s="63" customFormat="1" x14ac:dyDescent="0.2"/>
    <row r="3240" s="63" customFormat="1" x14ac:dyDescent="0.2"/>
    <row r="3241" s="63" customFormat="1" x14ac:dyDescent="0.2"/>
    <row r="3242" s="63" customFormat="1" x14ac:dyDescent="0.2"/>
    <row r="3243" s="63" customFormat="1" x14ac:dyDescent="0.2"/>
    <row r="3244" s="63" customFormat="1" x14ac:dyDescent="0.2"/>
    <row r="3245" s="63" customFormat="1" x14ac:dyDescent="0.2"/>
    <row r="3246" s="63" customFormat="1" x14ac:dyDescent="0.2"/>
    <row r="3247" s="63" customFormat="1" x14ac:dyDescent="0.2"/>
    <row r="3248" s="63" customFormat="1" x14ac:dyDescent="0.2"/>
    <row r="3249" s="63" customFormat="1" x14ac:dyDescent="0.2"/>
    <row r="3250" s="63" customFormat="1" x14ac:dyDescent="0.2"/>
    <row r="3251" s="63" customFormat="1" x14ac:dyDescent="0.2"/>
    <row r="3252" s="63" customFormat="1" x14ac:dyDescent="0.2"/>
    <row r="3253" s="63" customFormat="1" x14ac:dyDescent="0.2"/>
    <row r="3254" s="63" customFormat="1" x14ac:dyDescent="0.2"/>
    <row r="3255" s="63" customFormat="1" x14ac:dyDescent="0.2"/>
    <row r="3256" s="63" customFormat="1" x14ac:dyDescent="0.2"/>
    <row r="3257" s="63" customFormat="1" x14ac:dyDescent="0.2"/>
    <row r="3258" s="63" customFormat="1" x14ac:dyDescent="0.2"/>
    <row r="3259" s="63" customFormat="1" x14ac:dyDescent="0.2"/>
    <row r="3260" s="63" customFormat="1" x14ac:dyDescent="0.2"/>
    <row r="3261" s="63" customFormat="1" x14ac:dyDescent="0.2"/>
    <row r="3262" s="63" customFormat="1" x14ac:dyDescent="0.2"/>
    <row r="3263" s="63" customFormat="1" x14ac:dyDescent="0.2"/>
    <row r="3264" s="63" customFormat="1" x14ac:dyDescent="0.2"/>
    <row r="3265" s="63" customFormat="1" x14ac:dyDescent="0.2"/>
    <row r="3266" s="63" customFormat="1" x14ac:dyDescent="0.2"/>
    <row r="3267" s="63" customFormat="1" x14ac:dyDescent="0.2"/>
    <row r="3268" s="63" customFormat="1" x14ac:dyDescent="0.2"/>
    <row r="3269" s="63" customFormat="1" x14ac:dyDescent="0.2"/>
    <row r="3270" s="63" customFormat="1" x14ac:dyDescent="0.2"/>
    <row r="3271" s="63" customFormat="1" x14ac:dyDescent="0.2"/>
    <row r="3272" s="63" customFormat="1" x14ac:dyDescent="0.2"/>
    <row r="3273" s="63" customFormat="1" x14ac:dyDescent="0.2"/>
    <row r="3274" s="63" customFormat="1" x14ac:dyDescent="0.2"/>
    <row r="3275" s="63" customFormat="1" x14ac:dyDescent="0.2"/>
    <row r="3276" s="63" customFormat="1" x14ac:dyDescent="0.2"/>
    <row r="3277" s="63" customFormat="1" x14ac:dyDescent="0.2"/>
    <row r="3278" s="63" customFormat="1" x14ac:dyDescent="0.2"/>
    <row r="3279" s="63" customFormat="1" x14ac:dyDescent="0.2"/>
    <row r="3280" s="63" customFormat="1" x14ac:dyDescent="0.2"/>
    <row r="3281" spans="1:24" s="63" customFormat="1" x14ac:dyDescent="0.2"/>
    <row r="3282" spans="1:24" s="63" customFormat="1" x14ac:dyDescent="0.2"/>
    <row r="3283" spans="1:24" s="63" customFormat="1" x14ac:dyDescent="0.2"/>
    <row r="3284" spans="1:24" s="63" customFormat="1" x14ac:dyDescent="0.2"/>
    <row r="3285" spans="1:24" s="63" customFormat="1" x14ac:dyDescent="0.2"/>
    <row r="3286" spans="1:24" s="63" customFormat="1" x14ac:dyDescent="0.2"/>
    <row r="3287" spans="1:24" s="63" customFormat="1" x14ac:dyDescent="0.2"/>
    <row r="3288" spans="1:24" s="63" customFormat="1" x14ac:dyDescent="0.2"/>
    <row r="3289" spans="1:24" s="63" customFormat="1" x14ac:dyDescent="0.2"/>
    <row r="3290" spans="1:24" s="63" customFormat="1" x14ac:dyDescent="0.2">
      <c r="A3290" s="4"/>
      <c r="B3290" s="4"/>
      <c r="C3290" s="4"/>
      <c r="D3290" s="4"/>
      <c r="E3290" s="4"/>
      <c r="F3290" s="4"/>
      <c r="G3290" s="4"/>
      <c r="H3290" s="4"/>
      <c r="I3290" s="4"/>
      <c r="J3290" s="4"/>
      <c r="K3290" s="4"/>
      <c r="L3290" s="4"/>
      <c r="M3290" s="2"/>
      <c r="N3290" s="4"/>
      <c r="O3290" s="4"/>
      <c r="P3290" s="4"/>
      <c r="Q3290" s="4"/>
      <c r="R3290" s="4"/>
      <c r="S3290" s="4"/>
      <c r="T3290" s="2"/>
      <c r="U3290" s="2"/>
      <c r="V3290" s="2"/>
      <c r="W3290" s="2"/>
      <c r="X3290" s="2"/>
    </row>
    <row r="3291" spans="1:24" s="63" customFormat="1" x14ac:dyDescent="0.2">
      <c r="A3291" s="4"/>
      <c r="B3291" s="4"/>
      <c r="C3291" s="4"/>
      <c r="D3291" s="4"/>
      <c r="E3291" s="4"/>
      <c r="F3291" s="4"/>
      <c r="G3291" s="4"/>
      <c r="H3291" s="4"/>
      <c r="I3291" s="4"/>
      <c r="J3291" s="4"/>
      <c r="K3291" s="4"/>
      <c r="L3291" s="4"/>
      <c r="M3291" s="2"/>
      <c r="N3291" s="4"/>
      <c r="O3291" s="4"/>
      <c r="P3291" s="4"/>
      <c r="Q3291" s="4"/>
      <c r="R3291" s="4"/>
      <c r="S3291" s="4"/>
      <c r="T3291" s="2"/>
      <c r="U3291" s="2"/>
      <c r="V3291" s="2"/>
      <c r="W3291" s="2"/>
      <c r="X3291" s="2"/>
    </row>
    <row r="3292" spans="1:24" s="63" customFormat="1" x14ac:dyDescent="0.2">
      <c r="A3292" s="4"/>
      <c r="B3292" s="4"/>
      <c r="C3292" s="4"/>
      <c r="D3292" s="4"/>
      <c r="E3292" s="4"/>
      <c r="F3292" s="4"/>
      <c r="G3292" s="4"/>
      <c r="H3292" s="4"/>
      <c r="I3292" s="4"/>
      <c r="J3292" s="4"/>
      <c r="K3292" s="4"/>
      <c r="L3292" s="4"/>
      <c r="M3292" s="2"/>
      <c r="N3292" s="4"/>
      <c r="O3292" s="4"/>
      <c r="P3292" s="4"/>
      <c r="Q3292" s="4"/>
      <c r="R3292" s="4"/>
      <c r="S3292" s="4"/>
      <c r="T3292" s="2"/>
      <c r="U3292" s="2"/>
      <c r="V3292" s="2"/>
      <c r="W3292" s="2"/>
      <c r="X3292" s="2"/>
    </row>
    <row r="3293" spans="1:24" s="63" customFormat="1" x14ac:dyDescent="0.2">
      <c r="A3293" s="4"/>
      <c r="B3293" s="4"/>
      <c r="C3293" s="4"/>
      <c r="D3293" s="4"/>
      <c r="E3293" s="4"/>
      <c r="F3293" s="4"/>
      <c r="G3293" s="4"/>
      <c r="H3293" s="4"/>
      <c r="I3293" s="4"/>
      <c r="J3293" s="4"/>
      <c r="K3293" s="4"/>
      <c r="L3293" s="4"/>
      <c r="M3293" s="2"/>
      <c r="N3293" s="4"/>
      <c r="O3293" s="4"/>
      <c r="P3293" s="4"/>
      <c r="Q3293" s="4"/>
      <c r="R3293" s="4"/>
      <c r="S3293" s="4"/>
      <c r="T3293" s="2"/>
      <c r="U3293" s="2"/>
      <c r="V3293" s="2"/>
      <c r="W3293" s="2"/>
      <c r="X3293" s="2"/>
    </row>
    <row r="3294" spans="1:24" s="63" customFormat="1" x14ac:dyDescent="0.2">
      <c r="A3294" s="4"/>
      <c r="B3294" s="4"/>
      <c r="C3294" s="4"/>
      <c r="D3294" s="4"/>
      <c r="E3294" s="4"/>
      <c r="F3294" s="4"/>
      <c r="G3294" s="4"/>
      <c r="H3294" s="4"/>
      <c r="I3294" s="4"/>
      <c r="J3294" s="4"/>
      <c r="K3294" s="4"/>
      <c r="L3294" s="4"/>
      <c r="M3294" s="2"/>
      <c r="N3294" s="4"/>
      <c r="O3294" s="4"/>
      <c r="P3294" s="4"/>
      <c r="Q3294" s="4"/>
      <c r="R3294" s="4"/>
      <c r="S3294" s="4"/>
      <c r="T3294" s="2"/>
      <c r="U3294" s="2"/>
      <c r="V3294" s="2"/>
      <c r="W3294" s="2"/>
      <c r="X3294" s="2"/>
    </row>
    <row r="3295" spans="1:24" s="63" customFormat="1" x14ac:dyDescent="0.2">
      <c r="A3295" s="4"/>
      <c r="B3295" s="4"/>
      <c r="C3295" s="4"/>
      <c r="D3295" s="4"/>
      <c r="E3295" s="4"/>
      <c r="F3295" s="4"/>
      <c r="G3295" s="4"/>
      <c r="H3295" s="4"/>
      <c r="I3295" s="4"/>
      <c r="J3295" s="4"/>
      <c r="K3295" s="4"/>
      <c r="L3295" s="4"/>
      <c r="M3295" s="2"/>
      <c r="N3295" s="4"/>
      <c r="O3295" s="4"/>
      <c r="P3295" s="4"/>
      <c r="Q3295" s="4"/>
      <c r="R3295" s="4"/>
      <c r="S3295" s="4"/>
      <c r="T3295" s="2"/>
      <c r="U3295" s="2"/>
      <c r="V3295" s="2"/>
      <c r="W3295" s="2"/>
      <c r="X3295" s="2"/>
    </row>
    <row r="3296" spans="1:24" s="63" customFormat="1" x14ac:dyDescent="0.2">
      <c r="A3296" s="4"/>
      <c r="B3296" s="4"/>
      <c r="C3296" s="4"/>
      <c r="D3296" s="4"/>
      <c r="E3296" s="4"/>
      <c r="F3296" s="4"/>
      <c r="G3296" s="4"/>
      <c r="H3296" s="4"/>
      <c r="I3296" s="4"/>
      <c r="J3296" s="4"/>
      <c r="K3296" s="4"/>
      <c r="L3296" s="4"/>
      <c r="M3296" s="2"/>
      <c r="N3296" s="4"/>
      <c r="O3296" s="4"/>
      <c r="P3296" s="4"/>
      <c r="Q3296" s="4"/>
      <c r="R3296" s="4"/>
      <c r="S3296" s="4"/>
      <c r="T3296" s="2"/>
      <c r="U3296" s="2"/>
      <c r="V3296" s="2"/>
      <c r="W3296" s="2"/>
      <c r="X3296" s="2"/>
    </row>
    <row r="3297" spans="1:24" s="63" customFormat="1" x14ac:dyDescent="0.2">
      <c r="A3297" s="4"/>
      <c r="B3297" s="4"/>
      <c r="C3297" s="4"/>
      <c r="D3297" s="4"/>
      <c r="E3297" s="4"/>
      <c r="F3297" s="4"/>
      <c r="G3297" s="4"/>
      <c r="H3297" s="4"/>
      <c r="I3297" s="4"/>
      <c r="J3297" s="4"/>
      <c r="K3297" s="4"/>
      <c r="L3297" s="4"/>
      <c r="M3297" s="2"/>
      <c r="N3297" s="4"/>
      <c r="O3297" s="4"/>
      <c r="P3297" s="4"/>
      <c r="Q3297" s="4"/>
      <c r="R3297" s="4"/>
      <c r="S3297" s="4"/>
      <c r="T3297" s="2"/>
      <c r="U3297" s="2"/>
      <c r="V3297" s="2"/>
      <c r="W3297" s="2"/>
      <c r="X3297" s="2"/>
    </row>
    <row r="3298" spans="1:24" s="63" customFormat="1" x14ac:dyDescent="0.2">
      <c r="A3298" s="4"/>
      <c r="B3298" s="4"/>
      <c r="C3298" s="4"/>
      <c r="D3298" s="4"/>
      <c r="E3298" s="4"/>
      <c r="F3298" s="4"/>
      <c r="G3298" s="4"/>
      <c r="H3298" s="4"/>
      <c r="I3298" s="4"/>
      <c r="J3298" s="4"/>
      <c r="K3298" s="4"/>
      <c r="L3298" s="4"/>
      <c r="M3298" s="2"/>
      <c r="N3298" s="4"/>
      <c r="O3298" s="4"/>
      <c r="P3298" s="4"/>
      <c r="Q3298" s="4"/>
      <c r="R3298" s="4"/>
      <c r="S3298" s="4"/>
      <c r="T3298" s="2"/>
      <c r="U3298" s="2"/>
      <c r="V3298" s="2"/>
      <c r="W3298" s="2"/>
      <c r="X3298" s="2"/>
    </row>
  </sheetData>
  <customSheetViews>
    <customSheetView guid="{3F07BAAE-9EEF-4239-BA01-D6E7F7CAA9FA}" showRuler="0" topLeftCell="A138">
      <selection activeCell="A3" sqref="A3:O152"/>
      <rowBreaks count="2" manualBreakCount="2">
        <brk id="45" max="27" man="1"/>
        <brk id="96" max="27" man="1"/>
      </rowBreaks>
      <pageMargins left="0" right="0" top="0.35" bottom="0" header="1" footer="0"/>
      <printOptions horizontalCentered="1"/>
      <pageSetup paperSize="8195" scale="71" fitToHeight="3" orientation="landscape" r:id="rId1"/>
      <headerFooter alignWithMargins="0">
        <oddFooter>&amp;F</oddFooter>
      </headerFooter>
    </customSheetView>
  </customSheetViews>
  <mergeCells count="75">
    <mergeCell ref="M147:X147"/>
    <mergeCell ref="B116:L116"/>
    <mergeCell ref="B117:L117"/>
    <mergeCell ref="M150:V150"/>
    <mergeCell ref="B133:L133"/>
    <mergeCell ref="A146:L146"/>
    <mergeCell ref="M146:X146"/>
    <mergeCell ref="A147:L147"/>
    <mergeCell ref="N134:X134"/>
    <mergeCell ref="A149:J149"/>
    <mergeCell ref="M148:X148"/>
    <mergeCell ref="N133:X133"/>
    <mergeCell ref="A144:L144"/>
    <mergeCell ref="M149:V149"/>
    <mergeCell ref="A148:L148"/>
    <mergeCell ref="A150:J150"/>
    <mergeCell ref="B75:H75"/>
    <mergeCell ref="N75:T75"/>
    <mergeCell ref="B109:H109"/>
    <mergeCell ref="N109:T109"/>
    <mergeCell ref="N126:T126"/>
    <mergeCell ref="N116:X116"/>
    <mergeCell ref="N117:X117"/>
    <mergeCell ref="A110:L110"/>
    <mergeCell ref="M110:X110"/>
    <mergeCell ref="A93:L93"/>
    <mergeCell ref="M93:X93"/>
    <mergeCell ref="A76:L76"/>
    <mergeCell ref="B100:L100"/>
    <mergeCell ref="M76:X76"/>
    <mergeCell ref="B82:L82"/>
    <mergeCell ref="B83:L83"/>
    <mergeCell ref="A59:L59"/>
    <mergeCell ref="M59:X59"/>
    <mergeCell ref="B65:L65"/>
    <mergeCell ref="B66:L66"/>
    <mergeCell ref="N65:X65"/>
    <mergeCell ref="N66:X66"/>
    <mergeCell ref="A24:L24"/>
    <mergeCell ref="M24:X24"/>
    <mergeCell ref="A4:L4"/>
    <mergeCell ref="M4:X4"/>
    <mergeCell ref="B40:H40"/>
    <mergeCell ref="N40:T40"/>
    <mergeCell ref="B30:L30"/>
    <mergeCell ref="B31:L31"/>
    <mergeCell ref="N30:X30"/>
    <mergeCell ref="N31:X31"/>
    <mergeCell ref="B11:L11"/>
    <mergeCell ref="N11:X11"/>
    <mergeCell ref="A1:L1"/>
    <mergeCell ref="M1:X1"/>
    <mergeCell ref="A2:L2"/>
    <mergeCell ref="M2:X2"/>
    <mergeCell ref="B10:L10"/>
    <mergeCell ref="N10:X10"/>
    <mergeCell ref="N49:X49"/>
    <mergeCell ref="B58:H58"/>
    <mergeCell ref="N58:T58"/>
    <mergeCell ref="A42:L42"/>
    <mergeCell ref="M42:X42"/>
    <mergeCell ref="N48:X48"/>
    <mergeCell ref="N82:X82"/>
    <mergeCell ref="N83:X83"/>
    <mergeCell ref="B99:L99"/>
    <mergeCell ref="M144:X144"/>
    <mergeCell ref="N99:X99"/>
    <mergeCell ref="A127:L127"/>
    <mergeCell ref="M127:X127"/>
    <mergeCell ref="B134:L134"/>
    <mergeCell ref="A155:L155"/>
    <mergeCell ref="A152:L152"/>
    <mergeCell ref="A153:L153"/>
    <mergeCell ref="A154:L154"/>
    <mergeCell ref="M152:X155"/>
  </mergeCells>
  <phoneticPr fontId="0" type="noConversion"/>
  <printOptions horizontalCentered="1" gridLines="1"/>
  <pageMargins left="0.25" right="0.25" top="0.2" bottom="0.25" header="0.15" footer="0.1"/>
  <pageSetup paperSize="5" scale="68" fitToHeight="3" orientation="landscape" r:id="rId2"/>
  <headerFooter alignWithMargins="0">
    <oddFooter>&amp;L&amp;F&amp;CPage &amp;P of &amp;N</oddFooter>
  </headerFooter>
  <rowBreaks count="2" manualBreakCount="2">
    <brk id="58" max="23" man="1"/>
    <brk id="126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82"/>
  <sheetViews>
    <sheetView zoomScale="95" zoomScaleNormal="95" workbookViewId="0">
      <selection sqref="A1:L1"/>
    </sheetView>
  </sheetViews>
  <sheetFormatPr defaultRowHeight="12" x14ac:dyDescent="0.2"/>
  <cols>
    <col min="1" max="1" width="18.85546875" style="4" customWidth="1"/>
    <col min="2" max="2" width="8.5703125" style="4" customWidth="1"/>
    <col min="3" max="3" width="11.140625" style="4" customWidth="1"/>
    <col min="4" max="4" width="8.5703125" style="64" customWidth="1"/>
    <col min="5" max="5" width="8.140625" style="2" customWidth="1"/>
    <col min="6" max="6" width="8.5703125" style="2" customWidth="1"/>
    <col min="7" max="9" width="8.140625" style="2" customWidth="1"/>
    <col min="10" max="10" width="6.7109375" style="2" bestFit="1" customWidth="1"/>
    <col min="11" max="11" width="6.7109375" style="62" bestFit="1" customWidth="1"/>
    <col min="12" max="12" width="6.7109375" style="2" customWidth="1"/>
    <col min="13" max="13" width="20" style="2" customWidth="1"/>
    <col min="14" max="14" width="11.140625" style="4" customWidth="1"/>
    <col min="15" max="16" width="11.5703125" style="4" customWidth="1"/>
    <col min="17" max="17" width="11.140625" style="65" customWidth="1"/>
    <col min="18" max="18" width="11.5703125" style="4" customWidth="1"/>
    <col min="19" max="19" width="11.5703125" style="65" customWidth="1"/>
    <col min="20" max="20" width="11.5703125" style="66" customWidth="1"/>
    <col min="21" max="21" width="12" style="2" customWidth="1"/>
    <col min="22" max="22" width="12" style="51" customWidth="1"/>
    <col min="23" max="23" width="9.5703125" style="62" bestFit="1" customWidth="1"/>
    <col min="24" max="24" width="9.85546875" style="133" bestFit="1" customWidth="1"/>
    <col min="25" max="16384" width="9.140625" style="133"/>
  </cols>
  <sheetData>
    <row r="1" spans="1:24" ht="12" customHeight="1" x14ac:dyDescent="0.2">
      <c r="A1" s="338" t="s">
        <v>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 t="s">
        <v>0</v>
      </c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</row>
    <row r="2" spans="1:24" ht="12.75" customHeight="1" x14ac:dyDescent="0.2">
      <c r="A2" s="338" t="s">
        <v>102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 t="s">
        <v>102</v>
      </c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</row>
    <row r="3" spans="1:24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286"/>
      <c r="L3" s="286"/>
      <c r="M3" s="3"/>
      <c r="N3" s="3"/>
      <c r="O3" s="3"/>
      <c r="P3" s="3"/>
      <c r="Q3" s="3"/>
      <c r="R3" s="3"/>
      <c r="S3" s="3"/>
      <c r="T3" s="3"/>
      <c r="U3" s="3"/>
      <c r="V3" s="286"/>
      <c r="W3" s="3"/>
      <c r="X3" s="255"/>
    </row>
    <row r="4" spans="1:24" x14ac:dyDescent="0.2">
      <c r="A4" s="372" t="s">
        <v>1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4"/>
      <c r="M4" s="372" t="s">
        <v>2</v>
      </c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4"/>
    </row>
    <row r="5" spans="1:24" x14ac:dyDescent="0.2">
      <c r="A5" s="134"/>
      <c r="B5" s="135">
        <v>2008</v>
      </c>
      <c r="C5" s="135">
        <v>2009</v>
      </c>
      <c r="D5" s="135">
        <v>2010</v>
      </c>
      <c r="E5" s="135">
        <v>2011</v>
      </c>
      <c r="F5" s="135">
        <v>2012</v>
      </c>
      <c r="G5" s="135">
        <v>2013</v>
      </c>
      <c r="H5" s="135">
        <v>2014</v>
      </c>
      <c r="I5" s="135">
        <v>2015</v>
      </c>
      <c r="J5" s="136">
        <v>2016</v>
      </c>
      <c r="K5" s="137">
        <v>2017</v>
      </c>
      <c r="L5" s="266">
        <v>2018</v>
      </c>
      <c r="M5" s="138"/>
      <c r="N5" s="137">
        <v>2008</v>
      </c>
      <c r="O5" s="137">
        <v>2009</v>
      </c>
      <c r="P5" s="137">
        <v>2010</v>
      </c>
      <c r="Q5" s="137">
        <v>2011</v>
      </c>
      <c r="R5" s="137">
        <v>2012</v>
      </c>
      <c r="S5" s="137">
        <v>2013</v>
      </c>
      <c r="T5" s="139">
        <v>2014</v>
      </c>
      <c r="U5" s="136">
        <v>2015</v>
      </c>
      <c r="V5" s="136">
        <v>2016</v>
      </c>
      <c r="W5" s="293">
        <v>2017</v>
      </c>
      <c r="X5" s="294">
        <v>2018</v>
      </c>
    </row>
    <row r="6" spans="1:24" x14ac:dyDescent="0.2">
      <c r="A6" s="140" t="s">
        <v>16</v>
      </c>
      <c r="B6" s="141">
        <f>SUM(B27,B45,B62,B79,B96,B113,B130)</f>
        <v>1514</v>
      </c>
      <c r="C6" s="141">
        <f>SUM(C27,C45,C62,C79,C96,C113,C130)</f>
        <v>1493</v>
      </c>
      <c r="D6" s="141">
        <f>SUM(D27,D45,D62,D79,D96,D113,D130)</f>
        <v>1456</v>
      </c>
      <c r="E6" s="141">
        <f>SUM(E27,E45,E62,E79,E96,E113,E130)</f>
        <v>1347</v>
      </c>
      <c r="F6" s="141">
        <f>SUM(F27,F45,F62,F79,F96,F113,F130)</f>
        <v>1292</v>
      </c>
      <c r="G6" s="142">
        <f>SUM(G27,G45,G62,G79,G96,G113,G130)</f>
        <v>1233</v>
      </c>
      <c r="H6" s="142">
        <f>SUM(H27,H45,H62,H79,H96,H113,H130)</f>
        <v>1233</v>
      </c>
      <c r="I6" s="142">
        <f>SUM(I27,I45,I62,I79,I96,I113,I130)</f>
        <v>1222</v>
      </c>
      <c r="J6" s="143">
        <f>SUM(J27,J45,J62,J79,J96,J113,J130)</f>
        <v>1147</v>
      </c>
      <c r="K6" s="142">
        <f>SUM(K27,K45,K62,K79,K96,K113,K130)</f>
        <v>1093</v>
      </c>
      <c r="L6" s="267">
        <f>SUM(L27,L45,L62,L79,L96,L113,L130)</f>
        <v>1114</v>
      </c>
      <c r="M6" s="144" t="s">
        <v>16</v>
      </c>
      <c r="N6" s="145">
        <f>SUM(N27,N45,N62,N79,N96,N113,N130)</f>
        <v>579470</v>
      </c>
      <c r="O6" s="145">
        <f>SUM(O27,O45,O62,O79,O96,O113,O130)</f>
        <v>570094</v>
      </c>
      <c r="P6" s="145">
        <f>SUM(P27,P45,P62,P79,P96,P113,P130)</f>
        <v>552236</v>
      </c>
      <c r="Q6" s="145">
        <f>SUM(Q27,Q45,Q62,Q79,Q96,Q113,Q130)</f>
        <v>495091</v>
      </c>
      <c r="R6" s="145">
        <f>SUM(R27,R45,R62,R79,R96,R113,R130)</f>
        <v>480305</v>
      </c>
      <c r="S6" s="146">
        <f>SUM(S27,S45,S62,S79,S96,S113,S130)</f>
        <v>452188</v>
      </c>
      <c r="T6" s="147">
        <f>SUM(T27,T45,T62,T79,T96,T113,T130)</f>
        <v>463702</v>
      </c>
      <c r="U6" s="147">
        <f>SUM(U27,U45,U62,U79,U96,U113,U130)</f>
        <v>444351</v>
      </c>
      <c r="V6" s="147">
        <f>SUM(V27,V45,V62,V79,V96,V113,V130)</f>
        <v>432695</v>
      </c>
      <c r="W6" s="146">
        <f>SUM(W27,W45,W62,W79,W96,W113,W130)</f>
        <v>414232</v>
      </c>
      <c r="X6" s="146">
        <f>SUM(X27,X45,X62,X79,X96,X113,X130)</f>
        <v>420189</v>
      </c>
    </row>
    <row r="7" spans="1:24" x14ac:dyDescent="0.2">
      <c r="A7" s="140" t="s">
        <v>17</v>
      </c>
      <c r="B7" s="141">
        <f>SUM(B28,B46,B63,B80,B97,B114,B131)</f>
        <v>2690</v>
      </c>
      <c r="C7" s="141">
        <f>SUM(C28,C46,C63,C80,C97,C114,C131)</f>
        <v>2602</v>
      </c>
      <c r="D7" s="141">
        <f>SUM(D28,D46,D63,D80,D97,D114,D131)</f>
        <v>2465</v>
      </c>
      <c r="E7" s="141">
        <f>SUM(E28,E46,E63,E80,E97,E114,E131)</f>
        <v>2390</v>
      </c>
      <c r="F7" s="141">
        <f>SUM(F28,F46,F63,F80,F97,F114,F131)</f>
        <v>2274</v>
      </c>
      <c r="G7" s="142">
        <f>SUM(G28,G46,G63,G80,G97,G114,G131)</f>
        <v>2125</v>
      </c>
      <c r="H7" s="142">
        <f>SUM(H28,H46,H63,H80,H97,H114,H131)</f>
        <v>1935</v>
      </c>
      <c r="I7" s="142">
        <f>SUM(I28,I46,I63,I80,I97,I114,I131)</f>
        <v>1867</v>
      </c>
      <c r="J7" s="143">
        <f>SUM(J28,J46,J63,J80,J97,J114,J131)</f>
        <v>1758</v>
      </c>
      <c r="K7" s="142">
        <f>SUM(K28,K46,K63,K80,K97,K114,K131)</f>
        <v>1675</v>
      </c>
      <c r="L7" s="142">
        <f>SUM(L28,L46,L63,L80,L97,L114,L131)</f>
        <v>1617</v>
      </c>
      <c r="M7" s="144" t="s">
        <v>17</v>
      </c>
      <c r="N7" s="145">
        <f>SUM(N28,N46,N63,N80,N97,N114,N131)</f>
        <v>1765133</v>
      </c>
      <c r="O7" s="145">
        <f>SUM(O28,O46,O63,O80,O97,O114,O131)</f>
        <v>1730551</v>
      </c>
      <c r="P7" s="145">
        <f>SUM(P28,P46,P63,P80,P97,P114,P131)</f>
        <v>1643035</v>
      </c>
      <c r="Q7" s="145">
        <f>SUM(Q28,Q46,Q63,Q80,Q97,Q114,Q131)</f>
        <v>1566527</v>
      </c>
      <c r="R7" s="145">
        <f>SUM(R28,R46,R63,R80,R97,R114,R131)</f>
        <v>1488340</v>
      </c>
      <c r="S7" s="146">
        <f>SUM(S28,S46,S63,S80,S97,S114,S131)</f>
        <v>1398004</v>
      </c>
      <c r="T7" s="147">
        <f>SUM(T28,T46,T63,T80,T97,T114,T131)</f>
        <v>1267915</v>
      </c>
      <c r="U7" s="147">
        <f>SUM(U28,U46,U63,U80,U97,U114,U131)</f>
        <v>1216865</v>
      </c>
      <c r="V7" s="147">
        <f>SUM(V28,V46,V63,V80,V97,V114,V131)</f>
        <v>1148518</v>
      </c>
      <c r="W7" s="146">
        <f>SUM(W28,W46,W63,W80,W97,W114,W131)</f>
        <v>1101710</v>
      </c>
      <c r="X7" s="146">
        <f>SUM(X28,X46,X63,X80,X97,X114,X131)</f>
        <v>1067549</v>
      </c>
    </row>
    <row r="8" spans="1:24" x14ac:dyDescent="0.2">
      <c r="A8" s="140" t="s">
        <v>18</v>
      </c>
      <c r="B8" s="141">
        <f>SUM(B29,B47,B64,B81,B98,B115,B132)</f>
        <v>756</v>
      </c>
      <c r="C8" s="141">
        <f>SUM(C29,C47,C64,C81,C98,C115,C132)</f>
        <v>721</v>
      </c>
      <c r="D8" s="141">
        <f>SUM(D29,D47,D64,D81,D98,D115,D132)</f>
        <v>767</v>
      </c>
      <c r="E8" s="141">
        <f>SUM(E29,E47,E64,E81,E98,E115,E132)</f>
        <v>881</v>
      </c>
      <c r="F8" s="141">
        <f>SUM(F29,F47,F64,F81,F98,F115,F132)</f>
        <v>967</v>
      </c>
      <c r="G8" s="142">
        <f>SUM(G29,G47,G64,G81,G98,G115,G132)</f>
        <v>1050</v>
      </c>
      <c r="H8" s="142">
        <f>SUM(H29,H47,H64,H81,H98,H115,H132)</f>
        <v>1173</v>
      </c>
      <c r="I8" s="142">
        <f>SUM(I29,I47,I64,I81,I98,I115,I132)</f>
        <v>1298</v>
      </c>
      <c r="J8" s="143">
        <f>SUM(J29,J47,J64,J81,J98,J115,J132)</f>
        <v>1368</v>
      </c>
      <c r="K8" s="142">
        <f>SUM(K29,K47,K64,K81,K98,K115,K132)</f>
        <v>1438</v>
      </c>
      <c r="L8" s="142">
        <f>SUM(L29,L47,L64,L81,L98,L115,L132)</f>
        <v>1436</v>
      </c>
      <c r="M8" s="144" t="s">
        <v>18</v>
      </c>
      <c r="N8" s="145">
        <f>SUM(N29,N47,N64,N81,N98,N115,N132)</f>
        <v>580890</v>
      </c>
      <c r="O8" s="145">
        <f>SUM(O29,O47,O64,O81,O98,O115,O132)</f>
        <v>552130</v>
      </c>
      <c r="P8" s="145">
        <f>SUM(P29,P47,P64,P81,P98,P115,P132)</f>
        <v>589390</v>
      </c>
      <c r="Q8" s="145">
        <f>SUM(Q29,Q47,Q64,Q81,Q98,Q115,Q132)</f>
        <v>679625</v>
      </c>
      <c r="R8" s="145">
        <f>SUM(R29,R47,R64,R81,R98,R115,R132)</f>
        <v>744695</v>
      </c>
      <c r="S8" s="146">
        <f>SUM(S29,S47,S64,S81,S98,S115,S132)</f>
        <v>809440</v>
      </c>
      <c r="T8" s="147">
        <f>SUM(T29,T47,T64,T81,T98,T115,T132)</f>
        <v>902979</v>
      </c>
      <c r="U8" s="147">
        <f>SUM(U29,U47,U64,U81,U98,U115,U132)</f>
        <v>976369</v>
      </c>
      <c r="V8" s="147">
        <f>SUM(V29,V47,V64,V81,V98,V115,V132)</f>
        <v>1050088</v>
      </c>
      <c r="W8" s="146">
        <f>SUM(W29,W47,W64,W81,W98,W115,W132)</f>
        <v>1104520</v>
      </c>
      <c r="X8" s="146">
        <f>SUM(X29,X47,X64,X81,X98,X115,X132)</f>
        <v>1105625</v>
      </c>
    </row>
    <row r="9" spans="1:24" x14ac:dyDescent="0.2">
      <c r="A9" s="140" t="s">
        <v>19</v>
      </c>
      <c r="B9" s="141">
        <f>SUM(B30,B48,B65,B82,B99,B116,B133)</f>
        <v>283</v>
      </c>
      <c r="C9" s="141">
        <f>SUM(C30,C48,C65,C82,C99,C116,C133)</f>
        <v>246</v>
      </c>
      <c r="D9" s="141">
        <f>SUM(D30,D48,D65,D82,D99,D116,D133)</f>
        <v>225</v>
      </c>
      <c r="E9" s="141">
        <f>SUM(E30,E48,E65,E82,E99,E116,E133)</f>
        <v>220</v>
      </c>
      <c r="F9" s="141">
        <f>SUM(F30,F48,F65,F82,F99,F116,F133)</f>
        <v>212</v>
      </c>
      <c r="G9" s="142">
        <f>SUM(G30,G48,G65,G82,G99,G116,G133)</f>
        <v>209</v>
      </c>
      <c r="H9" s="142">
        <f>SUM(H30,H48,H65,H82,H99,H116,H133)</f>
        <v>211</v>
      </c>
      <c r="I9" s="142">
        <f>SUM(I30,I48,I65,I82,I99,I116,I133)</f>
        <v>228</v>
      </c>
      <c r="J9" s="143">
        <f>SUM(J30,J48,J65,J82,J99,J116,J133)</f>
        <v>234</v>
      </c>
      <c r="K9" s="142">
        <f>SUM(K30,K48,K65,K82,K99,K116,K133)</f>
        <v>235</v>
      </c>
      <c r="L9" s="142">
        <f>SUM(L30,L48,L65,L82,L99,L116,L133)</f>
        <v>247</v>
      </c>
      <c r="M9" s="144" t="s">
        <v>19</v>
      </c>
      <c r="N9" s="145">
        <f>SUM(N30,N48,N65,N82,N99,N116,N133)</f>
        <v>46554</v>
      </c>
      <c r="O9" s="145">
        <f>SUM(O30,O48,O65,O82,O99,O116,O133)</f>
        <v>43750</v>
      </c>
      <c r="P9" s="145">
        <f>SUM(P30,P48,P65,P82,P99,P116,P133)</f>
        <v>33501</v>
      </c>
      <c r="Q9" s="145">
        <f>SUM(Q30,Q48,Q65,Q82,Q99,Q116,Q133)</f>
        <v>31371</v>
      </c>
      <c r="R9" s="145">
        <f>SUM(R30,R48,R65,R82,R99,R116,R133)</f>
        <v>31780</v>
      </c>
      <c r="S9" s="146">
        <f>SUM(S30,S48,S65,S82,S99,S116,S133)</f>
        <v>31231</v>
      </c>
      <c r="T9" s="147">
        <f>SUM(T30,T48,T65,T82,T99,T116,T133)</f>
        <v>33029</v>
      </c>
      <c r="U9" s="147">
        <f>SUM(U30,U48,U65,U82,U99,U116,U133)</f>
        <v>36396</v>
      </c>
      <c r="V9" s="147">
        <f>SUM(V30,V48,V65,V82,V99,V116,V133)</f>
        <v>40473</v>
      </c>
      <c r="W9" s="146">
        <f>SUM(W30,W48,W65,W82,W99,W116,W133)</f>
        <v>42494</v>
      </c>
      <c r="X9" s="146">
        <f>SUM(X30,X48,X65,X82,X99,X116,X133)</f>
        <v>45617</v>
      </c>
    </row>
    <row r="10" spans="1:24" x14ac:dyDescent="0.2">
      <c r="A10" s="140" t="s">
        <v>24</v>
      </c>
      <c r="B10" s="141">
        <f>SUM(B31,B49,B66,B83,B100,B117,B134)</f>
        <v>176</v>
      </c>
      <c r="C10" s="141">
        <f>SUM(C31,C49,C66,C83,C100,C117,C134)</f>
        <v>204</v>
      </c>
      <c r="D10" s="141">
        <f>SUM(D31,D49,D66,D83,D100,D117,D134)</f>
        <v>209</v>
      </c>
      <c r="E10" s="141">
        <f>SUM(E31,E49,E66,E83,E100,E117,E134)</f>
        <v>227</v>
      </c>
      <c r="F10" s="141">
        <f>SUM(F31,F49,F66,F83,F100,F117,F134)</f>
        <v>236</v>
      </c>
      <c r="G10" s="142">
        <f>SUM(G31,G49,G66,G83,G100,G117,G134)</f>
        <v>254</v>
      </c>
      <c r="H10" s="142">
        <f>SUM(H31,H49,H66,H83,H100,H117,H134)</f>
        <v>251</v>
      </c>
      <c r="I10" s="142">
        <f>SUM(I31,I49,I66,I83,I100,I117,I134)</f>
        <v>279</v>
      </c>
      <c r="J10" s="143">
        <f>SUM(J31,J49,J66,J83,J100,J117,J134)</f>
        <v>260</v>
      </c>
      <c r="K10" s="142">
        <f>SUM(K31,K49,K66,K83,K100,K117,K134)</f>
        <v>267</v>
      </c>
      <c r="L10" s="142">
        <f>SUM(L31,L49,L66,L83,L100,L117,L134)</f>
        <v>274</v>
      </c>
      <c r="M10" s="144" t="s">
        <v>24</v>
      </c>
      <c r="N10" s="145">
        <f>SUM(N31,N49,N66,N83,N100,N117,N134)</f>
        <v>76262</v>
      </c>
      <c r="O10" s="145">
        <f>SUM(O31,O49,O66,O83,O100,O117,O134)</f>
        <v>88111</v>
      </c>
      <c r="P10" s="145">
        <f>SUM(P31,P49,P66,P83,P100,P117,P134)</f>
        <v>86918</v>
      </c>
      <c r="Q10" s="145">
        <f>SUM(Q31,Q49,Q66,Q83,Q100,Q117,Q134)</f>
        <v>92739</v>
      </c>
      <c r="R10" s="145">
        <f>SUM(R31,R49,R66,R83,R100,R117,R134)</f>
        <v>100662</v>
      </c>
      <c r="S10" s="146">
        <f>SUM(S31,S49,S66,S83,S100,S117,S134)</f>
        <v>113130</v>
      </c>
      <c r="T10" s="147">
        <f>SUM(T31,T49,T66,T83,T100,T117,T134)</f>
        <v>114568</v>
      </c>
      <c r="U10" s="147">
        <f>SUM(U31,U49,U66,U83,U100,U117,U134)</f>
        <v>116786</v>
      </c>
      <c r="V10" s="147">
        <f>SUM(V31,V49,V66,V83,V100,V117,V134)</f>
        <v>116880</v>
      </c>
      <c r="W10" s="146">
        <f>SUM(W31,W49,W66,W83,W100,W117,W134)</f>
        <v>120892</v>
      </c>
      <c r="X10" s="146">
        <f>SUM(X31,X49,X66,X83,X100,X117,X134)</f>
        <v>121964</v>
      </c>
    </row>
    <row r="11" spans="1:24" x14ac:dyDescent="0.2">
      <c r="A11" s="140" t="s">
        <v>25</v>
      </c>
      <c r="B11" s="141">
        <f>SUM(B32,B50,B67,B84,B101,B118,B135)</f>
        <v>35</v>
      </c>
      <c r="C11" s="141">
        <f>SUM(C32,C50,C67,C84,C101,C118,C135)</f>
        <v>35</v>
      </c>
      <c r="D11" s="141">
        <f>SUM(D32,D50,D67,D84,D101,D118,D135)</f>
        <v>45</v>
      </c>
      <c r="E11" s="141">
        <f>SUM(E32,E50,E67,E84,E101,E118,E135)</f>
        <v>56</v>
      </c>
      <c r="F11" s="141">
        <f>SUM(F32,F50,F67,F84,F101,F118,F135)</f>
        <v>62</v>
      </c>
      <c r="G11" s="142">
        <f>SUM(G32,G50,G67,G84,G101,G118,G135)</f>
        <v>65</v>
      </c>
      <c r="H11" s="142">
        <f>SUM(H32,H50,H67,H84,H101,H118,H135)</f>
        <v>67</v>
      </c>
      <c r="I11" s="142">
        <f>SUM(I32,I50,I67,I84,I101,I118,I135)</f>
        <v>124</v>
      </c>
      <c r="J11" s="143">
        <f>SUM(J32,J50,J67,J84,J101,J118,J135)</f>
        <v>101</v>
      </c>
      <c r="K11" s="142">
        <f>SUM(K32,K50,K67,K84,K101,K118,K135)</f>
        <v>105</v>
      </c>
      <c r="L11" s="142">
        <f>SUM(L32,L50,L67,L84,L101,L118,L135)</f>
        <v>113</v>
      </c>
      <c r="M11" s="144" t="s">
        <v>25</v>
      </c>
      <c r="N11" s="145">
        <f>SUM(N32,N50,N67,N84,N101,N118,N135)</f>
        <v>25850</v>
      </c>
      <c r="O11" s="145">
        <f>SUM(O32,O50,O67,O84,O101,O118,O135)</f>
        <v>26550</v>
      </c>
      <c r="P11" s="145">
        <f>SUM(P32,P50,P67,P84,P101,P118,P135)</f>
        <v>32605</v>
      </c>
      <c r="Q11" s="145">
        <f>SUM(Q32,Q50,Q67,Q84,Q101,Q118,Q135)</f>
        <v>39475</v>
      </c>
      <c r="R11" s="145">
        <f>SUM(R32,R50,R67,R84,R101,R118,R135)</f>
        <v>44025</v>
      </c>
      <c r="S11" s="146">
        <f>SUM(S32,S50,S67,S84,S101,S118,S135)</f>
        <v>45420</v>
      </c>
      <c r="T11" s="147">
        <f>SUM(T32,T50,T67,T84,T101,T118,T135)</f>
        <v>48710</v>
      </c>
      <c r="U11" s="147">
        <f>SUM(U32,U50,U67,U84,U101,U118,U135)</f>
        <v>57836</v>
      </c>
      <c r="V11" s="147">
        <f>SUM(V32,V50,V67,V84,V101,V118,V135)</f>
        <v>71395</v>
      </c>
      <c r="W11" s="146">
        <f>SUM(W32,W50,W67,W84,W101,W118,W135)</f>
        <v>74090</v>
      </c>
      <c r="X11" s="146">
        <f>SUM(X32,X50,X67,X84,X101,X118,X135)</f>
        <v>77215</v>
      </c>
    </row>
    <row r="12" spans="1:24" x14ac:dyDescent="0.2">
      <c r="A12" s="148" t="s">
        <v>20</v>
      </c>
      <c r="B12" s="149">
        <f>SUM(B33,B51,B68,B85,B102,B119, B136)</f>
        <v>83</v>
      </c>
      <c r="C12" s="149">
        <f>SUM(C33,C51,C68,C85,C102,C119, C136)</f>
        <v>75</v>
      </c>
      <c r="D12" s="149">
        <f>SUM(D33,D51,D68,D85,D102,D119, D136)</f>
        <v>58</v>
      </c>
      <c r="E12" s="149">
        <f>SUM(E33,E51,E68,E85,E102,E119, E136)</f>
        <v>34</v>
      </c>
      <c r="F12" s="149">
        <f>SUM(F33,F51,F68,F85,F102,F119, F136)</f>
        <v>36</v>
      </c>
      <c r="G12" s="150">
        <f>SUM(G33,G51,G68,G85,G102,G119, G136)</f>
        <v>42</v>
      </c>
      <c r="H12" s="150">
        <f>SUM(H33,H51,H68,H85,H102,H119, H136)</f>
        <v>44</v>
      </c>
      <c r="I12" s="150">
        <f>SUM(I33,I51,I68,I85,I102,I119, I136)</f>
        <v>45</v>
      </c>
      <c r="J12" s="151">
        <f>SUM(J33,J51,J68,J85,J102,J119, J136)</f>
        <v>23</v>
      </c>
      <c r="K12" s="142">
        <f>SUM(K33,K51,K68,K85,K102,K119, K136)</f>
        <v>35</v>
      </c>
      <c r="L12" s="142">
        <f>SUM(L33,L51,L68,L85,L102,L119, L136)</f>
        <v>29</v>
      </c>
      <c r="M12" s="144" t="s">
        <v>20</v>
      </c>
      <c r="N12" s="145">
        <f>SUM(N33,N51,N68,N85,N102,N119,N136)</f>
        <v>32975</v>
      </c>
      <c r="O12" s="145">
        <f>SUM(O33,O51,O68,O85,O102,O119,O136)</f>
        <v>28960</v>
      </c>
      <c r="P12" s="145">
        <f>SUM(P33,P51,P68,P85,P102,P119,P136)</f>
        <v>23630</v>
      </c>
      <c r="Q12" s="145">
        <f>SUM(Q33,Q51,Q68,Q85,Q102,Q119,Q136)</f>
        <v>13260</v>
      </c>
      <c r="R12" s="145">
        <f>SUM(R33,R51,R68,R85,R102,R119,R136)</f>
        <v>13575</v>
      </c>
      <c r="S12" s="146">
        <f>SUM(S33,S51,S68,S85,S102,S119,S136)</f>
        <v>14410</v>
      </c>
      <c r="T12" s="147">
        <f>SUM(T33,T51,T68,T85,T102,T119,T136)</f>
        <v>13570</v>
      </c>
      <c r="U12" s="147">
        <f>SUM(U33,U51,U68,U85,U102,U119,U136)</f>
        <v>12671</v>
      </c>
      <c r="V12" s="147">
        <f>SUM(V33,V51,V68,V85,V102,V119,V136)</f>
        <v>6900</v>
      </c>
      <c r="W12" s="146">
        <f>SUM(W33,W51,W68,W85,W102,W119,W136)</f>
        <v>10250</v>
      </c>
      <c r="X12" s="146">
        <f>SUM(X33,X51,X68,X85,X102,X119,X136)</f>
        <v>8710</v>
      </c>
    </row>
    <row r="13" spans="1:24" x14ac:dyDescent="0.2">
      <c r="A13" s="406"/>
      <c r="B13" s="407"/>
      <c r="C13" s="407"/>
      <c r="D13" s="407"/>
      <c r="E13" s="407"/>
      <c r="F13" s="407"/>
      <c r="G13" s="407"/>
      <c r="H13" s="407"/>
      <c r="I13" s="407"/>
      <c r="J13" s="407"/>
      <c r="K13" s="407"/>
      <c r="L13" s="11"/>
      <c r="M13" s="144" t="s">
        <v>34</v>
      </c>
      <c r="N13" s="409"/>
      <c r="O13" s="410"/>
      <c r="P13" s="410"/>
      <c r="Q13" s="410"/>
      <c r="R13" s="410"/>
      <c r="S13" s="410"/>
      <c r="T13" s="410"/>
      <c r="U13" s="410"/>
      <c r="V13" s="410"/>
      <c r="W13" s="410"/>
      <c r="X13" s="296"/>
    </row>
    <row r="14" spans="1:24" x14ac:dyDescent="0.2">
      <c r="A14" s="153" t="s">
        <v>26</v>
      </c>
      <c r="B14" s="154">
        <f t="shared" ref="B14:L14" si="0">SUM(B6:B12)</f>
        <v>5537</v>
      </c>
      <c r="C14" s="155">
        <f t="shared" si="0"/>
        <v>5376</v>
      </c>
      <c r="D14" s="155">
        <f t="shared" si="0"/>
        <v>5225</v>
      </c>
      <c r="E14" s="155">
        <f t="shared" si="0"/>
        <v>5155</v>
      </c>
      <c r="F14" s="155">
        <f t="shared" si="0"/>
        <v>5079</v>
      </c>
      <c r="G14" s="156">
        <f t="shared" si="0"/>
        <v>4978</v>
      </c>
      <c r="H14" s="156">
        <f t="shared" si="0"/>
        <v>4914</v>
      </c>
      <c r="I14" s="156">
        <f t="shared" si="0"/>
        <v>5063</v>
      </c>
      <c r="J14" s="157">
        <f t="shared" si="0"/>
        <v>4891</v>
      </c>
      <c r="K14" s="158">
        <f t="shared" si="0"/>
        <v>4848</v>
      </c>
      <c r="L14" s="158">
        <f t="shared" si="0"/>
        <v>4830</v>
      </c>
      <c r="M14" s="159" t="s">
        <v>26</v>
      </c>
      <c r="N14" s="160">
        <f t="shared" ref="N14:X14" si="1">SUM(N6:N12)</f>
        <v>3107134</v>
      </c>
      <c r="O14" s="160">
        <f t="shared" si="1"/>
        <v>3040146</v>
      </c>
      <c r="P14" s="160">
        <f t="shared" si="1"/>
        <v>2961315</v>
      </c>
      <c r="Q14" s="160">
        <f t="shared" si="1"/>
        <v>2918088</v>
      </c>
      <c r="R14" s="160">
        <f t="shared" si="1"/>
        <v>2903382</v>
      </c>
      <c r="S14" s="160">
        <f t="shared" si="1"/>
        <v>2863823</v>
      </c>
      <c r="T14" s="161">
        <f t="shared" si="1"/>
        <v>2844473</v>
      </c>
      <c r="U14" s="161">
        <f t="shared" si="1"/>
        <v>2861274</v>
      </c>
      <c r="V14" s="162">
        <f t="shared" si="1"/>
        <v>2866949</v>
      </c>
      <c r="W14" s="163">
        <f t="shared" si="1"/>
        <v>2868188</v>
      </c>
      <c r="X14" s="163">
        <f t="shared" si="1"/>
        <v>2846869</v>
      </c>
    </row>
    <row r="15" spans="1:24" x14ac:dyDescent="0.2">
      <c r="A15" s="375"/>
      <c r="B15" s="376"/>
      <c r="C15" s="376"/>
      <c r="D15" s="376"/>
      <c r="E15" s="376"/>
      <c r="F15" s="376"/>
      <c r="G15" s="376"/>
      <c r="H15" s="376"/>
      <c r="I15" s="376"/>
      <c r="J15" s="376"/>
      <c r="K15" s="376"/>
      <c r="L15" s="257"/>
      <c r="M15" s="411"/>
      <c r="N15" s="412"/>
      <c r="O15" s="412"/>
      <c r="P15" s="412"/>
      <c r="Q15" s="412"/>
      <c r="R15" s="412"/>
      <c r="S15" s="412"/>
      <c r="T15" s="412"/>
      <c r="U15" s="412"/>
      <c r="V15" s="412"/>
      <c r="W15" s="412"/>
      <c r="X15" s="454"/>
    </row>
    <row r="16" spans="1:24" x14ac:dyDescent="0.2">
      <c r="A16" s="140" t="s">
        <v>21</v>
      </c>
      <c r="B16" s="164">
        <f>SUM(B36,B54,B71,B88,B105,B122,B139)</f>
        <v>758</v>
      </c>
      <c r="C16" s="165">
        <f>SUM(C36,C54,C71,C88,C105,C122,C139)</f>
        <v>679</v>
      </c>
      <c r="D16" s="165">
        <f>SUM(D36,D54,D71,D88,D105,D122,D139)</f>
        <v>688</v>
      </c>
      <c r="E16" s="165">
        <f>SUM(E36,E54,E71,E88,E105,E122,E139)</f>
        <v>776</v>
      </c>
      <c r="F16" s="165">
        <f>SUM(F36,F54,F71,F88,F105,F122,F139)</f>
        <v>855</v>
      </c>
      <c r="G16" s="165">
        <f>SUM(G36,G54,G71,G88,G105,G122,G139)</f>
        <v>815</v>
      </c>
      <c r="H16" s="166">
        <f>SUM(H36,H54,H71,H88,H105,H122,H139)</f>
        <v>859</v>
      </c>
      <c r="I16" s="166">
        <f>SUM(I36,I54,I71,I88,I105,I122,I139)</f>
        <v>951</v>
      </c>
      <c r="J16" s="167">
        <f>SUM(J36,J54,J71,J88,J105,J122,J139)</f>
        <v>1118</v>
      </c>
      <c r="K16" s="164">
        <f>SUM(K36,K54,K71,K88,K105,K122,K139)</f>
        <v>1149</v>
      </c>
      <c r="L16" s="164">
        <f>SUM(L36,L54,L71,L88,L105,L122,L139)</f>
        <v>1095</v>
      </c>
      <c r="M16" s="168" t="s">
        <v>21</v>
      </c>
      <c r="N16" s="146">
        <f>SUM(N36,N54,N71,N88,N105,N122,N139)</f>
        <v>53468</v>
      </c>
      <c r="O16" s="146">
        <f>SUM(O36,O54,O71,O88,O105,O122,O139)</f>
        <v>49550</v>
      </c>
      <c r="P16" s="146">
        <f>SUM(P36,P54,P71,P88,P105,P122,P139)</f>
        <v>48531</v>
      </c>
      <c r="Q16" s="146">
        <f>SUM(Q36,Q54,Q71,Q88,Q105,Q122,Q139)</f>
        <v>54413</v>
      </c>
      <c r="R16" s="146">
        <f>SUM(R36,R54,R71,R88,R105,R122,R139)</f>
        <v>59279</v>
      </c>
      <c r="S16" s="146">
        <f>SUM(S36,S54,S71,S88,S105,S122,S139)</f>
        <v>58691</v>
      </c>
      <c r="T16" s="147">
        <f>SUM(T36,T54,T71,T88,T105,T122,T139)</f>
        <v>61128</v>
      </c>
      <c r="U16" s="147">
        <f>SUM(U36,U54,U71,U88,U105,U122,U139)</f>
        <v>60821</v>
      </c>
      <c r="V16" s="147">
        <f>SUM(V36,V54,V71,V88,V105,V122,V139)</f>
        <v>79397</v>
      </c>
      <c r="W16" s="146">
        <f>SUM(W36,W54,W71,W88,W105,W122,W139)</f>
        <v>86003</v>
      </c>
      <c r="X16" s="146">
        <f>SUM(X36,X54,X71,X88,X105,X122,X139)</f>
        <v>81994</v>
      </c>
    </row>
    <row r="17" spans="1:24" x14ac:dyDescent="0.2">
      <c r="A17" s="140" t="s">
        <v>22</v>
      </c>
      <c r="B17" s="164">
        <f>SUM(B37,B55,B72,B89,B106,B123,B140)</f>
        <v>228</v>
      </c>
      <c r="C17" s="164">
        <f>SUM(C37,C55,C72,C89,C106,C123,C140)</f>
        <v>182</v>
      </c>
      <c r="D17" s="164">
        <f>SUM(D37,D55,D72,D89,D106,D123,D140)</f>
        <v>191</v>
      </c>
      <c r="E17" s="164">
        <f>SUM(E37,E55,E72,E89,E106,E123,E140)</f>
        <v>249</v>
      </c>
      <c r="F17" s="164">
        <f>SUM(F37,F55,F72,F89,F106,F123,F140)</f>
        <v>255</v>
      </c>
      <c r="G17" s="164">
        <f>SUM(G37,G55,G72,G89,G106,G123,G140)</f>
        <v>228</v>
      </c>
      <c r="H17" s="164">
        <f>SUM(H37,H55,H72,H89,H106,H123,H140)</f>
        <v>247</v>
      </c>
      <c r="I17" s="169">
        <f>SUM(I37,I55,I72,I89,I106,I123,I140)</f>
        <v>315</v>
      </c>
      <c r="J17" s="167">
        <f>SUM(J37,J55,J72,J89,J106,J123,J140)</f>
        <v>362</v>
      </c>
      <c r="K17" s="164">
        <f>SUM(K37,K55,K72,K89,K106,K123,K140)</f>
        <v>324</v>
      </c>
      <c r="L17" s="164">
        <f>SUM(L37,L55,L72,L89,L106,L123,L140)</f>
        <v>278</v>
      </c>
      <c r="M17" s="413"/>
      <c r="N17" s="414"/>
      <c r="O17" s="414"/>
      <c r="P17" s="414"/>
      <c r="Q17" s="414"/>
      <c r="R17" s="414"/>
      <c r="S17" s="414"/>
      <c r="T17" s="414"/>
      <c r="U17" s="414"/>
      <c r="V17" s="414"/>
      <c r="W17" s="414"/>
      <c r="X17" s="295"/>
    </row>
    <row r="18" spans="1:24" x14ac:dyDescent="0.2">
      <c r="A18" s="122" t="s">
        <v>23</v>
      </c>
      <c r="B18" s="164">
        <f>SUM(B38,B56,B73,B90,B107,B124,B141)</f>
        <v>18</v>
      </c>
      <c r="C18" s="164">
        <f>SUM(C38,C56,C73,C90,C107,C124,C141)</f>
        <v>16</v>
      </c>
      <c r="D18" s="164">
        <f>SUM(D38,D56,D73,D90,D107,D124,D141)</f>
        <v>15</v>
      </c>
      <c r="E18" s="164">
        <f>SUM(E38,E56,E73,E90,E107,E124,E141)</f>
        <v>20</v>
      </c>
      <c r="F18" s="164">
        <f>SUM(F38,F56,F73,F90,F107,F124,F141)</f>
        <v>21</v>
      </c>
      <c r="G18" s="164">
        <f>SUM(G38,G56,G73,G90,G107,G124,G141)</f>
        <v>18</v>
      </c>
      <c r="H18" s="167">
        <f>SUM(H38,H56,H73,H90,H107,H124,H141)</f>
        <v>18</v>
      </c>
      <c r="I18" s="164">
        <f>SUM(I38,I56,I73,I90,I107,I124,I141)</f>
        <v>21</v>
      </c>
      <c r="J18" s="170">
        <f>SUM(J38,J56,J73,J90,J107,J124,J141)</f>
        <v>21</v>
      </c>
      <c r="K18" s="164">
        <f>SUM(K38,K56,K73,K90,K107,K124,K141)</f>
        <v>26</v>
      </c>
      <c r="L18" s="164">
        <f>SUM(L38,L56,L73,L90,L107,L124,L141)</f>
        <v>20</v>
      </c>
      <c r="M18" s="415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296"/>
    </row>
    <row r="19" spans="1:24" x14ac:dyDescent="0.2">
      <c r="A19" s="123" t="s">
        <v>28</v>
      </c>
      <c r="B19" s="171">
        <f>SUM(B39,B57,B74,B91,B108,B125,B142)</f>
        <v>3</v>
      </c>
      <c r="C19" s="171">
        <f>SUM(C39,C57,C74,C91,C108,C125,C142)</f>
        <v>0</v>
      </c>
      <c r="D19" s="171">
        <f>SUM(D39,D57,D74,D91,D108,D125,D142)</f>
        <v>0</v>
      </c>
      <c r="E19" s="171">
        <f>SUM(E39,E57,E74,E91,E108,E125,E142)</f>
        <v>0</v>
      </c>
      <c r="F19" s="171">
        <f>SUM(F39,F57,F74,F91,F108,F125,F142)</f>
        <v>1</v>
      </c>
      <c r="G19" s="171">
        <f>SUM(G39,G57,G74,G91,G108,G125,G142)</f>
        <v>1</v>
      </c>
      <c r="H19" s="172">
        <f>SUM(H39,H57,H74,H91,H108,H125,H142)</f>
        <v>2</v>
      </c>
      <c r="I19" s="164">
        <f>SUM(I39,I57,I74,I91,I108,I125,I142)</f>
        <v>1</v>
      </c>
      <c r="J19" s="167">
        <f>SUM(J39,J57,J74,J91,J108,J125,J142)</f>
        <v>1</v>
      </c>
      <c r="K19" s="164">
        <f>SUM(K39,K57,K74,K91,K108,K125,K142)</f>
        <v>4</v>
      </c>
      <c r="L19" s="164">
        <f>SUM(L39,L57,L74,L91,L108,L125,L142)</f>
        <v>1</v>
      </c>
      <c r="M19" s="417"/>
      <c r="N19" s="418"/>
      <c r="O19" s="418"/>
      <c r="P19" s="418"/>
      <c r="Q19" s="418"/>
      <c r="R19" s="418"/>
      <c r="S19" s="418"/>
      <c r="T19" s="418"/>
      <c r="U19" s="418"/>
      <c r="V19" s="418"/>
      <c r="W19" s="418"/>
      <c r="X19" s="297"/>
    </row>
    <row r="20" spans="1:24" x14ac:dyDescent="0.2">
      <c r="A20" s="452"/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263"/>
      <c r="M20" s="424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292"/>
    </row>
    <row r="21" spans="1:24" x14ac:dyDescent="0.2">
      <c r="A21" s="173" t="s">
        <v>51</v>
      </c>
      <c r="B21" s="174">
        <f t="shared" ref="B21:L21" si="2">SUM(B14,B16,B17,B18,B19)</f>
        <v>6544</v>
      </c>
      <c r="C21" s="174">
        <f t="shared" si="2"/>
        <v>6253</v>
      </c>
      <c r="D21" s="174">
        <f t="shared" si="2"/>
        <v>6119</v>
      </c>
      <c r="E21" s="174">
        <f t="shared" si="2"/>
        <v>6200</v>
      </c>
      <c r="F21" s="174">
        <f t="shared" si="2"/>
        <v>6211</v>
      </c>
      <c r="G21" s="174">
        <f t="shared" si="2"/>
        <v>6040</v>
      </c>
      <c r="H21" s="174">
        <f t="shared" si="2"/>
        <v>6040</v>
      </c>
      <c r="I21" s="174">
        <f t="shared" si="2"/>
        <v>6351</v>
      </c>
      <c r="J21" s="175">
        <f t="shared" si="2"/>
        <v>6393</v>
      </c>
      <c r="K21" s="174">
        <f t="shared" si="2"/>
        <v>6351</v>
      </c>
      <c r="L21" s="174">
        <f t="shared" si="2"/>
        <v>6224</v>
      </c>
      <c r="M21" s="176" t="s">
        <v>31</v>
      </c>
      <c r="N21" s="177">
        <f>SUM(N14:N16)</f>
        <v>3160602</v>
      </c>
      <c r="O21" s="177">
        <f>SUM(O14:O16)</f>
        <v>3089696</v>
      </c>
      <c r="P21" s="177">
        <v>2561639</v>
      </c>
      <c r="Q21" s="177">
        <f t="shared" ref="Q21:X21" si="3">SUM(Q14:Q16)</f>
        <v>2972501</v>
      </c>
      <c r="R21" s="177">
        <f t="shared" si="3"/>
        <v>2962661</v>
      </c>
      <c r="S21" s="177">
        <f t="shared" si="3"/>
        <v>2922514</v>
      </c>
      <c r="T21" s="178">
        <f t="shared" si="3"/>
        <v>2905601</v>
      </c>
      <c r="U21" s="179">
        <f t="shared" si="3"/>
        <v>2922095</v>
      </c>
      <c r="V21" s="180">
        <f t="shared" si="3"/>
        <v>2946346</v>
      </c>
      <c r="W21" s="181">
        <f t="shared" si="3"/>
        <v>2954191</v>
      </c>
      <c r="X21" s="181">
        <f t="shared" si="3"/>
        <v>2928863</v>
      </c>
    </row>
    <row r="22" spans="1:24" x14ac:dyDescent="0.2">
      <c r="A22" s="453"/>
      <c r="B22" s="384"/>
      <c r="C22" s="384"/>
      <c r="D22" s="384"/>
      <c r="E22" s="384"/>
      <c r="F22" s="384"/>
      <c r="G22" s="384"/>
      <c r="H22" s="384"/>
      <c r="I22" s="384"/>
      <c r="J22" s="384"/>
      <c r="K22" s="384"/>
      <c r="M22" s="426"/>
      <c r="N22" s="427"/>
      <c r="O22" s="427"/>
      <c r="P22" s="427"/>
      <c r="Q22" s="427"/>
      <c r="R22" s="427"/>
      <c r="S22" s="427"/>
      <c r="T22" s="427"/>
      <c r="U22" s="427"/>
      <c r="V22" s="427"/>
      <c r="W22" s="428"/>
      <c r="X22" s="288"/>
    </row>
    <row r="23" spans="1:24" x14ac:dyDescent="0.2">
      <c r="A23" s="153" t="s">
        <v>30</v>
      </c>
      <c r="B23" s="141">
        <f>SUM(B41,B59,B76,B93,B110,B127,B144)</f>
        <v>2122</v>
      </c>
      <c r="C23" s="141">
        <f>SUM(C41,C59,C76,C93,C110,C127,C144)</f>
        <v>2020</v>
      </c>
      <c r="D23" s="141">
        <f>SUM(D41,D59,D76,D93,D110,D127,D144)</f>
        <v>1884</v>
      </c>
      <c r="E23" s="141">
        <f>SUM(E41,E59,E76,E93,E110,E127,E144)</f>
        <v>1945</v>
      </c>
      <c r="F23" s="141">
        <f>SUM(F41,F59,F76,F93,F110,F127,F144)</f>
        <v>1904</v>
      </c>
      <c r="G23" s="141">
        <f>SUM(G41,G59,G76,G93,G110,G127,G144)</f>
        <v>1761</v>
      </c>
      <c r="H23" s="141">
        <f>SUM(H41,H59,H76,H93,H110,H127,H144)</f>
        <v>1734</v>
      </c>
      <c r="I23" s="141">
        <f>SUM(I41,I59,I76,I93,I110,I127,I144)</f>
        <v>1895</v>
      </c>
      <c r="J23" s="182">
        <f>SUM(J41,J59,J76,J93,J110,J127,J144)</f>
        <v>2067</v>
      </c>
      <c r="K23" s="141">
        <f>SUM(K41,K59,K76,K93,K110,K127,K144)</f>
        <v>2153</v>
      </c>
      <c r="L23" s="141">
        <f>SUM(L41,L59,L76,L93,L110,L127,L144)</f>
        <v>2157</v>
      </c>
      <c r="M23" s="183" t="s">
        <v>30</v>
      </c>
      <c r="N23" s="184">
        <f>SUM(N41,N59,N76,N93,N110,N127,N144)</f>
        <v>10529</v>
      </c>
      <c r="O23" s="184">
        <f>SUM(O41,O59,O76,O93,O110,O127,O144)</f>
        <v>9996</v>
      </c>
      <c r="P23" s="184">
        <f>SUM(P41,P59,P76,P93,P110,P127,P144)</f>
        <v>9325</v>
      </c>
      <c r="Q23" s="184">
        <f>SUM(Q41,Q59,Q76,Q93,Q110,Q127,Q144)</f>
        <v>9624</v>
      </c>
      <c r="R23" s="184">
        <f>SUM(R41,R59,R76,R93,R110,R127,R144)</f>
        <v>9445</v>
      </c>
      <c r="S23" s="184">
        <f>SUM(S41,S59,S76,S93,S110,S127,S144)</f>
        <v>8741</v>
      </c>
      <c r="T23" s="185">
        <f>SUM(T41,T59,T76,T93,T110,T127,T144)</f>
        <v>8589</v>
      </c>
      <c r="U23" s="186">
        <f>SUM(U41,U59,U76,U93,U110,U127,U144)</f>
        <v>9442</v>
      </c>
      <c r="V23" s="186">
        <f>SUM(V41,V59,V76,V93,V110,V127,V144)</f>
        <v>10329</v>
      </c>
      <c r="W23" s="187">
        <f>SUM(W41,W59,W76,W93,W110,W127,W144)</f>
        <v>10982</v>
      </c>
      <c r="X23" s="187">
        <f>SUM(X41,X59,X76,X93,X110,X127,X144)</f>
        <v>11022</v>
      </c>
    </row>
    <row r="24" spans="1:24" ht="24" x14ac:dyDescent="0.2">
      <c r="A24" s="140" t="s">
        <v>52</v>
      </c>
      <c r="B24" s="188">
        <f t="shared" ref="B24:L24" si="4">SUM(B21:B23)</f>
        <v>8666</v>
      </c>
      <c r="C24" s="188">
        <f t="shared" si="4"/>
        <v>8273</v>
      </c>
      <c r="D24" s="188">
        <f t="shared" si="4"/>
        <v>8003</v>
      </c>
      <c r="E24" s="188">
        <f t="shared" si="4"/>
        <v>8145</v>
      </c>
      <c r="F24" s="188">
        <f t="shared" si="4"/>
        <v>8115</v>
      </c>
      <c r="G24" s="188">
        <f t="shared" si="4"/>
        <v>7801</v>
      </c>
      <c r="H24" s="188">
        <f t="shared" si="4"/>
        <v>7774</v>
      </c>
      <c r="I24" s="188">
        <f t="shared" si="4"/>
        <v>8246</v>
      </c>
      <c r="J24" s="189">
        <f t="shared" si="4"/>
        <v>8460</v>
      </c>
      <c r="K24" s="188">
        <f t="shared" si="4"/>
        <v>8504</v>
      </c>
      <c r="L24" s="188">
        <f t="shared" si="4"/>
        <v>8381</v>
      </c>
      <c r="M24" s="144" t="s">
        <v>32</v>
      </c>
      <c r="N24" s="190">
        <f t="shared" ref="N24:V24" si="5">SUM(N21:N23)</f>
        <v>3171131</v>
      </c>
      <c r="O24" s="190">
        <f t="shared" si="5"/>
        <v>3099692</v>
      </c>
      <c r="P24" s="190">
        <f t="shared" si="5"/>
        <v>2570964</v>
      </c>
      <c r="Q24" s="190">
        <f t="shared" si="5"/>
        <v>2982125</v>
      </c>
      <c r="R24" s="190">
        <f t="shared" si="5"/>
        <v>2972106</v>
      </c>
      <c r="S24" s="190">
        <f t="shared" si="5"/>
        <v>2931255</v>
      </c>
      <c r="T24" s="191">
        <f t="shared" si="5"/>
        <v>2914190</v>
      </c>
      <c r="U24" s="191">
        <f t="shared" si="5"/>
        <v>2931537</v>
      </c>
      <c r="V24" s="191">
        <f t="shared" si="5"/>
        <v>2956675</v>
      </c>
      <c r="W24" s="190">
        <f>SUM(W21:W23)</f>
        <v>2965173</v>
      </c>
      <c r="X24" s="190">
        <f>SUM(X21:X23)</f>
        <v>2939885</v>
      </c>
    </row>
    <row r="25" spans="1:24" x14ac:dyDescent="0.2">
      <c r="A25" s="387" t="s">
        <v>4</v>
      </c>
      <c r="B25" s="388"/>
      <c r="C25" s="388"/>
      <c r="D25" s="388"/>
      <c r="E25" s="388"/>
      <c r="F25" s="388"/>
      <c r="G25" s="388"/>
      <c r="H25" s="388"/>
      <c r="I25" s="388"/>
      <c r="J25" s="388"/>
      <c r="K25" s="388"/>
      <c r="L25" s="389"/>
      <c r="M25" s="387" t="s">
        <v>5</v>
      </c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9"/>
    </row>
    <row r="26" spans="1:24" x14ac:dyDescent="0.2">
      <c r="A26" s="134"/>
      <c r="B26" s="135">
        <v>2008</v>
      </c>
      <c r="C26" s="135">
        <v>2009</v>
      </c>
      <c r="D26" s="135">
        <v>2010</v>
      </c>
      <c r="E26" s="135">
        <v>2011</v>
      </c>
      <c r="F26" s="135">
        <v>2012</v>
      </c>
      <c r="G26" s="135">
        <v>2013</v>
      </c>
      <c r="H26" s="135">
        <v>2014</v>
      </c>
      <c r="I26" s="135">
        <v>2015</v>
      </c>
      <c r="J26" s="136">
        <v>2016</v>
      </c>
      <c r="K26" s="137">
        <v>2017</v>
      </c>
      <c r="L26" s="266">
        <v>2018</v>
      </c>
      <c r="M26" s="138"/>
      <c r="N26" s="192">
        <v>2008</v>
      </c>
      <c r="O26" s="192">
        <v>2009</v>
      </c>
      <c r="P26" s="192">
        <v>2010</v>
      </c>
      <c r="Q26" s="192">
        <v>2011</v>
      </c>
      <c r="R26" s="192">
        <v>2012</v>
      </c>
      <c r="S26" s="192">
        <v>2013</v>
      </c>
      <c r="T26" s="139">
        <v>2014</v>
      </c>
      <c r="U26" s="136">
        <v>2015</v>
      </c>
      <c r="V26" s="136">
        <v>2016</v>
      </c>
      <c r="W26" s="137">
        <v>2017</v>
      </c>
      <c r="X26" s="287">
        <v>2018</v>
      </c>
    </row>
    <row r="27" spans="1:24" x14ac:dyDescent="0.2">
      <c r="A27" s="193" t="s">
        <v>16</v>
      </c>
      <c r="B27" s="194">
        <v>309</v>
      </c>
      <c r="C27" s="194">
        <v>309</v>
      </c>
      <c r="D27" s="194">
        <v>301</v>
      </c>
      <c r="E27" s="194">
        <v>275</v>
      </c>
      <c r="F27" s="194">
        <v>264</v>
      </c>
      <c r="G27" s="195">
        <v>239</v>
      </c>
      <c r="H27" s="195">
        <v>243</v>
      </c>
      <c r="I27" s="195">
        <v>237</v>
      </c>
      <c r="J27" s="196">
        <v>240</v>
      </c>
      <c r="K27" s="195">
        <v>222</v>
      </c>
      <c r="L27" s="268">
        <v>229</v>
      </c>
      <c r="M27" s="144" t="s">
        <v>16</v>
      </c>
      <c r="N27" s="145">
        <v>138350</v>
      </c>
      <c r="O27" s="145">
        <v>144470</v>
      </c>
      <c r="P27" s="145">
        <v>137440</v>
      </c>
      <c r="Q27" s="145">
        <v>124141</v>
      </c>
      <c r="R27" s="145">
        <v>117231</v>
      </c>
      <c r="S27" s="145">
        <v>105001</v>
      </c>
      <c r="T27" s="197">
        <v>110130</v>
      </c>
      <c r="U27" s="197">
        <v>102650</v>
      </c>
      <c r="V27" s="197">
        <v>111985</v>
      </c>
      <c r="W27" s="145">
        <v>106668</v>
      </c>
      <c r="X27" s="290">
        <v>107240</v>
      </c>
    </row>
    <row r="28" spans="1:24" x14ac:dyDescent="0.2">
      <c r="A28" s="193" t="s">
        <v>17</v>
      </c>
      <c r="B28" s="194">
        <v>548</v>
      </c>
      <c r="C28" s="194">
        <v>519</v>
      </c>
      <c r="D28" s="194">
        <v>494</v>
      </c>
      <c r="E28" s="194">
        <v>477</v>
      </c>
      <c r="F28" s="194">
        <v>465</v>
      </c>
      <c r="G28" s="195">
        <v>453</v>
      </c>
      <c r="H28" s="195">
        <v>402</v>
      </c>
      <c r="I28" s="195">
        <v>392</v>
      </c>
      <c r="J28" s="196">
        <v>377</v>
      </c>
      <c r="K28" s="195">
        <v>373</v>
      </c>
      <c r="L28" s="268">
        <v>364</v>
      </c>
      <c r="M28" s="144" t="s">
        <v>17</v>
      </c>
      <c r="N28" s="145">
        <v>383250</v>
      </c>
      <c r="O28" s="145">
        <v>367370</v>
      </c>
      <c r="P28" s="145">
        <v>353182</v>
      </c>
      <c r="Q28" s="145">
        <v>335280</v>
      </c>
      <c r="R28" s="145">
        <v>330115</v>
      </c>
      <c r="S28" s="145">
        <v>323955</v>
      </c>
      <c r="T28" s="197">
        <v>287586</v>
      </c>
      <c r="U28" s="197">
        <v>281018</v>
      </c>
      <c r="V28" s="197">
        <v>269134</v>
      </c>
      <c r="W28" s="145">
        <v>266480</v>
      </c>
      <c r="X28" s="290">
        <v>262650</v>
      </c>
    </row>
    <row r="29" spans="1:24" x14ac:dyDescent="0.2">
      <c r="A29" s="193" t="s">
        <v>18</v>
      </c>
      <c r="B29" s="194">
        <v>113</v>
      </c>
      <c r="C29" s="194">
        <v>110</v>
      </c>
      <c r="D29" s="194">
        <v>125</v>
      </c>
      <c r="E29" s="194">
        <v>149</v>
      </c>
      <c r="F29" s="194">
        <v>156</v>
      </c>
      <c r="G29" s="195">
        <v>175</v>
      </c>
      <c r="H29" s="195">
        <v>212</v>
      </c>
      <c r="I29" s="195">
        <v>237</v>
      </c>
      <c r="J29" s="196">
        <v>250</v>
      </c>
      <c r="K29" s="195">
        <v>264</v>
      </c>
      <c r="L29" s="268">
        <v>260</v>
      </c>
      <c r="M29" s="144" t="s">
        <v>18</v>
      </c>
      <c r="N29" s="145">
        <v>87250</v>
      </c>
      <c r="O29" s="145">
        <v>84600</v>
      </c>
      <c r="P29" s="145">
        <v>97650</v>
      </c>
      <c r="Q29" s="145">
        <v>116800</v>
      </c>
      <c r="R29" s="145">
        <v>123100</v>
      </c>
      <c r="S29" s="145">
        <v>138000</v>
      </c>
      <c r="T29" s="197">
        <v>166580</v>
      </c>
      <c r="U29" s="197">
        <v>185930</v>
      </c>
      <c r="V29" s="197">
        <v>194930</v>
      </c>
      <c r="W29" s="145">
        <v>207330</v>
      </c>
      <c r="X29" s="290">
        <v>203530</v>
      </c>
    </row>
    <row r="30" spans="1:24" x14ac:dyDescent="0.2">
      <c r="A30" s="193" t="s">
        <v>19</v>
      </c>
      <c r="B30" s="194">
        <v>59</v>
      </c>
      <c r="C30" s="194">
        <v>45</v>
      </c>
      <c r="D30" s="194">
        <v>43</v>
      </c>
      <c r="E30" s="194">
        <v>47</v>
      </c>
      <c r="F30" s="194">
        <v>41</v>
      </c>
      <c r="G30" s="195">
        <v>45</v>
      </c>
      <c r="H30" s="195">
        <v>41</v>
      </c>
      <c r="I30" s="195">
        <v>43</v>
      </c>
      <c r="J30" s="196">
        <v>41</v>
      </c>
      <c r="K30" s="195">
        <v>44</v>
      </c>
      <c r="L30" s="268">
        <v>47</v>
      </c>
      <c r="M30" s="144" t="s">
        <v>19</v>
      </c>
      <c r="N30" s="145">
        <v>14231</v>
      </c>
      <c r="O30" s="145">
        <v>13241</v>
      </c>
      <c r="P30" s="145">
        <v>10420</v>
      </c>
      <c r="Q30" s="145">
        <v>10135</v>
      </c>
      <c r="R30" s="145">
        <v>9683</v>
      </c>
      <c r="S30" s="145">
        <v>10995</v>
      </c>
      <c r="T30" s="197">
        <v>10450</v>
      </c>
      <c r="U30" s="197">
        <v>9250</v>
      </c>
      <c r="V30" s="197">
        <v>9540</v>
      </c>
      <c r="W30" s="145">
        <v>8993</v>
      </c>
      <c r="X30" s="290">
        <v>11650</v>
      </c>
    </row>
    <row r="31" spans="1:24" x14ac:dyDescent="0.2">
      <c r="A31" s="193" t="s">
        <v>24</v>
      </c>
      <c r="B31" s="194">
        <v>33</v>
      </c>
      <c r="C31" s="194">
        <v>41</v>
      </c>
      <c r="D31" s="194">
        <v>38</v>
      </c>
      <c r="E31" s="194">
        <v>41</v>
      </c>
      <c r="F31" s="194">
        <v>48</v>
      </c>
      <c r="G31" s="195">
        <v>50</v>
      </c>
      <c r="H31" s="195">
        <v>46</v>
      </c>
      <c r="I31" s="195">
        <v>55</v>
      </c>
      <c r="J31" s="196">
        <v>57</v>
      </c>
      <c r="K31" s="195">
        <v>54</v>
      </c>
      <c r="L31" s="268">
        <v>52</v>
      </c>
      <c r="M31" s="144" t="s">
        <v>24</v>
      </c>
      <c r="N31" s="145">
        <v>17550</v>
      </c>
      <c r="O31" s="145">
        <v>22180</v>
      </c>
      <c r="P31" s="145">
        <v>19930</v>
      </c>
      <c r="Q31" s="145">
        <v>22380</v>
      </c>
      <c r="R31" s="145">
        <v>25096</v>
      </c>
      <c r="S31" s="145">
        <v>26686</v>
      </c>
      <c r="T31" s="197">
        <v>25306</v>
      </c>
      <c r="U31" s="197">
        <v>29349</v>
      </c>
      <c r="V31" s="197">
        <v>31490</v>
      </c>
      <c r="W31" s="145">
        <v>29595</v>
      </c>
      <c r="X31" s="290">
        <v>28475</v>
      </c>
    </row>
    <row r="32" spans="1:24" x14ac:dyDescent="0.2">
      <c r="A32" s="193" t="s">
        <v>25</v>
      </c>
      <c r="B32" s="194">
        <v>6</v>
      </c>
      <c r="C32" s="194">
        <v>6</v>
      </c>
      <c r="D32" s="194">
        <v>9</v>
      </c>
      <c r="E32" s="194">
        <v>11</v>
      </c>
      <c r="F32" s="194">
        <v>10</v>
      </c>
      <c r="G32" s="195">
        <v>8</v>
      </c>
      <c r="H32" s="195">
        <v>8</v>
      </c>
      <c r="I32" s="195">
        <v>11</v>
      </c>
      <c r="J32" s="196">
        <v>13</v>
      </c>
      <c r="K32" s="195">
        <v>15</v>
      </c>
      <c r="L32" s="268">
        <v>21</v>
      </c>
      <c r="M32" s="144" t="s">
        <v>25</v>
      </c>
      <c r="N32" s="145">
        <v>4800</v>
      </c>
      <c r="O32" s="145">
        <v>4800</v>
      </c>
      <c r="P32" s="145">
        <v>6600</v>
      </c>
      <c r="Q32" s="145">
        <v>8200</v>
      </c>
      <c r="R32" s="145">
        <v>6900</v>
      </c>
      <c r="S32" s="145">
        <v>5600</v>
      </c>
      <c r="T32" s="197">
        <v>6100</v>
      </c>
      <c r="U32" s="197">
        <v>8160</v>
      </c>
      <c r="V32" s="197">
        <v>9100</v>
      </c>
      <c r="W32" s="145">
        <v>11200</v>
      </c>
      <c r="X32" s="290">
        <v>14700</v>
      </c>
    </row>
    <row r="33" spans="1:24" x14ac:dyDescent="0.2">
      <c r="A33" s="198" t="s">
        <v>20</v>
      </c>
      <c r="B33" s="194">
        <v>21</v>
      </c>
      <c r="C33" s="194">
        <v>19</v>
      </c>
      <c r="D33" s="194">
        <v>14</v>
      </c>
      <c r="E33" s="194">
        <v>9</v>
      </c>
      <c r="F33" s="194">
        <v>12</v>
      </c>
      <c r="G33" s="195">
        <v>15</v>
      </c>
      <c r="H33" s="195">
        <v>19</v>
      </c>
      <c r="I33" s="195">
        <v>15</v>
      </c>
      <c r="J33" s="196">
        <v>9</v>
      </c>
      <c r="K33" s="195">
        <v>13</v>
      </c>
      <c r="L33" s="268">
        <v>10</v>
      </c>
      <c r="M33" s="144" t="s">
        <v>20</v>
      </c>
      <c r="N33" s="145">
        <v>9200</v>
      </c>
      <c r="O33" s="145">
        <v>6965</v>
      </c>
      <c r="P33" s="145">
        <v>5100</v>
      </c>
      <c r="Q33" s="145">
        <v>3400</v>
      </c>
      <c r="R33" s="145">
        <v>5100</v>
      </c>
      <c r="S33" s="145">
        <v>5800</v>
      </c>
      <c r="T33" s="197">
        <v>7000</v>
      </c>
      <c r="U33" s="197">
        <v>4651</v>
      </c>
      <c r="V33" s="197">
        <v>2600</v>
      </c>
      <c r="W33" s="145">
        <v>3700</v>
      </c>
      <c r="X33" s="290">
        <v>3800</v>
      </c>
    </row>
    <row r="34" spans="1:24" x14ac:dyDescent="0.2">
      <c r="A34" s="198" t="s">
        <v>26</v>
      </c>
      <c r="B34" s="199">
        <f t="shared" ref="B34:K34" si="6">SUM(B27,B28,B29,B30,B31,B32,B33)</f>
        <v>1089</v>
      </c>
      <c r="C34" s="199">
        <f t="shared" si="6"/>
        <v>1049</v>
      </c>
      <c r="D34" s="199">
        <f t="shared" si="6"/>
        <v>1024</v>
      </c>
      <c r="E34" s="199">
        <f t="shared" si="6"/>
        <v>1009</v>
      </c>
      <c r="F34" s="199">
        <f t="shared" si="6"/>
        <v>996</v>
      </c>
      <c r="G34" s="199">
        <f t="shared" si="6"/>
        <v>985</v>
      </c>
      <c r="H34" s="199">
        <f t="shared" si="6"/>
        <v>971</v>
      </c>
      <c r="I34" s="199">
        <f t="shared" si="6"/>
        <v>990</v>
      </c>
      <c r="J34" s="200">
        <f t="shared" si="6"/>
        <v>987</v>
      </c>
      <c r="K34" s="199">
        <f t="shared" si="6"/>
        <v>985</v>
      </c>
      <c r="L34" s="269">
        <f>SUM(L27:L33)</f>
        <v>983</v>
      </c>
      <c r="M34" s="144" t="s">
        <v>26</v>
      </c>
      <c r="N34" s="201">
        <f t="shared" ref="N34:V34" si="7">SUM(N27,N28,N29,N30,N31,N32,N33)</f>
        <v>654631</v>
      </c>
      <c r="O34" s="201">
        <f t="shared" si="7"/>
        <v>643626</v>
      </c>
      <c r="P34" s="201">
        <f t="shared" si="7"/>
        <v>630322</v>
      </c>
      <c r="Q34" s="201">
        <f t="shared" si="7"/>
        <v>620336</v>
      </c>
      <c r="R34" s="201">
        <f t="shared" si="7"/>
        <v>617225</v>
      </c>
      <c r="S34" s="201">
        <f t="shared" si="7"/>
        <v>616037</v>
      </c>
      <c r="T34" s="202">
        <f t="shared" si="7"/>
        <v>613152</v>
      </c>
      <c r="U34" s="202">
        <f t="shared" si="7"/>
        <v>621008</v>
      </c>
      <c r="V34" s="202">
        <f t="shared" si="7"/>
        <v>628779</v>
      </c>
      <c r="W34" s="201">
        <f>SUM(W27,W28,W29,W30,W31,W32,W33)</f>
        <v>633966</v>
      </c>
      <c r="X34" s="201">
        <f>SUM(X27,X28,X29,X30,X31,X32,X33)</f>
        <v>632045</v>
      </c>
    </row>
    <row r="35" spans="1:24" x14ac:dyDescent="0.2">
      <c r="A35" s="385"/>
      <c r="B35" s="386"/>
      <c r="C35" s="386"/>
      <c r="D35" s="386"/>
      <c r="E35" s="386"/>
      <c r="F35" s="386"/>
      <c r="G35" s="386"/>
      <c r="H35" s="386"/>
      <c r="I35" s="386"/>
      <c r="J35" s="386"/>
      <c r="K35" s="386"/>
      <c r="L35" s="262"/>
      <c r="M35" s="375"/>
      <c r="N35" s="376"/>
      <c r="O35" s="376"/>
      <c r="P35" s="376"/>
      <c r="Q35" s="376"/>
      <c r="R35" s="376"/>
      <c r="S35" s="376"/>
      <c r="T35" s="376"/>
      <c r="U35" s="376"/>
      <c r="V35" s="376"/>
      <c r="W35" s="390"/>
      <c r="X35" s="290"/>
    </row>
    <row r="36" spans="1:24" x14ac:dyDescent="0.2">
      <c r="A36" s="198" t="s">
        <v>21</v>
      </c>
      <c r="B36" s="203">
        <v>134</v>
      </c>
      <c r="C36" s="203">
        <v>110</v>
      </c>
      <c r="D36" s="203">
        <v>123</v>
      </c>
      <c r="E36" s="203">
        <v>150</v>
      </c>
      <c r="F36" s="203">
        <v>178</v>
      </c>
      <c r="G36" s="203">
        <v>193</v>
      </c>
      <c r="H36" s="203">
        <v>204</v>
      </c>
      <c r="I36" s="204">
        <v>244</v>
      </c>
      <c r="J36" s="205">
        <v>293</v>
      </c>
      <c r="K36" s="203">
        <v>333</v>
      </c>
      <c r="L36" s="270">
        <v>328</v>
      </c>
      <c r="M36" s="206" t="s">
        <v>21</v>
      </c>
      <c r="N36" s="207">
        <v>9717</v>
      </c>
      <c r="O36" s="207">
        <v>8225</v>
      </c>
      <c r="P36" s="207">
        <v>8550</v>
      </c>
      <c r="Q36" s="207">
        <v>11215</v>
      </c>
      <c r="R36" s="207">
        <v>12728</v>
      </c>
      <c r="S36" s="207">
        <v>13770</v>
      </c>
      <c r="T36" s="208">
        <v>13560</v>
      </c>
      <c r="U36" s="197">
        <v>16650</v>
      </c>
      <c r="V36" s="197">
        <v>22012</v>
      </c>
      <c r="W36" s="145">
        <v>26965</v>
      </c>
      <c r="X36" s="290">
        <v>25680</v>
      </c>
    </row>
    <row r="37" spans="1:24" x14ac:dyDescent="0.2">
      <c r="A37" s="198" t="s">
        <v>22</v>
      </c>
      <c r="B37" s="203">
        <v>40</v>
      </c>
      <c r="C37" s="203">
        <v>27</v>
      </c>
      <c r="D37" s="203">
        <v>38</v>
      </c>
      <c r="E37" s="203">
        <v>48</v>
      </c>
      <c r="F37" s="203">
        <v>42</v>
      </c>
      <c r="G37" s="203">
        <v>39</v>
      </c>
      <c r="H37" s="203">
        <v>60</v>
      </c>
      <c r="I37" s="203">
        <v>79</v>
      </c>
      <c r="J37" s="209">
        <v>99</v>
      </c>
      <c r="K37" s="203">
        <v>104</v>
      </c>
      <c r="L37" s="203">
        <v>71</v>
      </c>
      <c r="M37" s="391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298"/>
    </row>
    <row r="38" spans="1:24" x14ac:dyDescent="0.2">
      <c r="A38" s="210" t="s">
        <v>23</v>
      </c>
      <c r="B38" s="203">
        <v>3</v>
      </c>
      <c r="C38" s="203">
        <v>6</v>
      </c>
      <c r="D38" s="203">
        <v>4</v>
      </c>
      <c r="E38" s="203">
        <v>10</v>
      </c>
      <c r="F38" s="203">
        <v>12</v>
      </c>
      <c r="G38" s="203">
        <v>8</v>
      </c>
      <c r="H38" s="203">
        <v>6</v>
      </c>
      <c r="I38" s="203">
        <v>6</v>
      </c>
      <c r="J38" s="209">
        <v>7</v>
      </c>
      <c r="K38" s="203">
        <v>8</v>
      </c>
      <c r="L38" s="203">
        <v>5</v>
      </c>
      <c r="M38" s="393"/>
      <c r="N38" s="394"/>
      <c r="O38" s="394"/>
      <c r="P38" s="394"/>
      <c r="Q38" s="394"/>
      <c r="R38" s="394"/>
      <c r="S38" s="394"/>
      <c r="T38" s="394"/>
      <c r="U38" s="394"/>
      <c r="V38" s="394"/>
      <c r="W38" s="394"/>
      <c r="X38" s="298"/>
    </row>
    <row r="39" spans="1:24" x14ac:dyDescent="0.2">
      <c r="A39" s="210" t="s">
        <v>28</v>
      </c>
      <c r="B39" s="203">
        <v>2</v>
      </c>
      <c r="C39" s="364"/>
      <c r="D39" s="365"/>
      <c r="E39" s="365"/>
      <c r="F39" s="365"/>
      <c r="G39" s="365"/>
      <c r="H39" s="365"/>
      <c r="I39" s="365"/>
      <c r="J39" s="211">
        <v>1</v>
      </c>
      <c r="K39" s="211">
        <v>1</v>
      </c>
      <c r="L39" s="211">
        <v>1</v>
      </c>
      <c r="M39" s="395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298"/>
    </row>
    <row r="40" spans="1:24" x14ac:dyDescent="0.2">
      <c r="A40" s="198" t="s">
        <v>3</v>
      </c>
      <c r="B40" s="199">
        <f t="shared" ref="B40:K40" si="8">SUM(B34, B36, B37, B38,B39)</f>
        <v>1268</v>
      </c>
      <c r="C40" s="199">
        <f t="shared" si="8"/>
        <v>1192</v>
      </c>
      <c r="D40" s="199">
        <f t="shared" si="8"/>
        <v>1189</v>
      </c>
      <c r="E40" s="199">
        <f t="shared" si="8"/>
        <v>1217</v>
      </c>
      <c r="F40" s="199">
        <f t="shared" si="8"/>
        <v>1228</v>
      </c>
      <c r="G40" s="199">
        <f t="shared" si="8"/>
        <v>1225</v>
      </c>
      <c r="H40" s="199">
        <f t="shared" si="8"/>
        <v>1241</v>
      </c>
      <c r="I40" s="212">
        <f t="shared" si="8"/>
        <v>1319</v>
      </c>
      <c r="J40" s="213">
        <f t="shared" si="8"/>
        <v>1387</v>
      </c>
      <c r="K40" s="199">
        <f t="shared" si="8"/>
        <v>1431</v>
      </c>
      <c r="L40" s="271">
        <f>SUM(L34:L39)</f>
        <v>1388</v>
      </c>
      <c r="M40" s="183" t="s">
        <v>3</v>
      </c>
      <c r="N40" s="214">
        <f t="shared" ref="N40:X40" si="9">SUM(N34,N36)</f>
        <v>664348</v>
      </c>
      <c r="O40" s="214">
        <f t="shared" si="9"/>
        <v>651851</v>
      </c>
      <c r="P40" s="214">
        <f t="shared" si="9"/>
        <v>638872</v>
      </c>
      <c r="Q40" s="214">
        <f t="shared" si="9"/>
        <v>631551</v>
      </c>
      <c r="R40" s="214">
        <f t="shared" si="9"/>
        <v>629953</v>
      </c>
      <c r="S40" s="214">
        <f t="shared" si="9"/>
        <v>629807</v>
      </c>
      <c r="T40" s="215">
        <f t="shared" si="9"/>
        <v>626712</v>
      </c>
      <c r="U40" s="215">
        <f t="shared" si="9"/>
        <v>637658</v>
      </c>
      <c r="V40" s="202">
        <f t="shared" si="9"/>
        <v>650791</v>
      </c>
      <c r="W40" s="201">
        <f t="shared" si="9"/>
        <v>660931</v>
      </c>
      <c r="X40" s="201">
        <f t="shared" si="9"/>
        <v>657725</v>
      </c>
    </row>
    <row r="41" spans="1:24" x14ac:dyDescent="0.2">
      <c r="A41" s="198" t="s">
        <v>29</v>
      </c>
      <c r="B41" s="203">
        <v>225</v>
      </c>
      <c r="C41" s="203">
        <v>221</v>
      </c>
      <c r="D41" s="203">
        <v>197</v>
      </c>
      <c r="E41" s="203">
        <v>207</v>
      </c>
      <c r="F41" s="203">
        <v>192</v>
      </c>
      <c r="G41" s="203">
        <v>185</v>
      </c>
      <c r="H41" s="203">
        <v>169</v>
      </c>
      <c r="I41" s="203">
        <v>185</v>
      </c>
      <c r="J41" s="209">
        <v>211</v>
      </c>
      <c r="K41" s="203">
        <v>206</v>
      </c>
      <c r="L41" s="272">
        <v>198</v>
      </c>
      <c r="M41" s="144" t="s">
        <v>29</v>
      </c>
      <c r="N41" s="216">
        <v>1124</v>
      </c>
      <c r="O41" s="216">
        <v>1095</v>
      </c>
      <c r="P41" s="216">
        <v>985</v>
      </c>
      <c r="Q41" s="216">
        <v>1035</v>
      </c>
      <c r="R41" s="216">
        <v>960</v>
      </c>
      <c r="S41" s="216">
        <v>925</v>
      </c>
      <c r="T41" s="217">
        <v>841</v>
      </c>
      <c r="U41" s="217">
        <v>940</v>
      </c>
      <c r="V41" s="217">
        <v>1084</v>
      </c>
      <c r="W41" s="216">
        <v>1086</v>
      </c>
      <c r="X41" s="290">
        <v>1019</v>
      </c>
    </row>
    <row r="42" spans="1:24" x14ac:dyDescent="0.2">
      <c r="A42" s="406"/>
      <c r="B42" s="407"/>
      <c r="C42" s="407"/>
      <c r="D42" s="407"/>
      <c r="E42" s="407"/>
      <c r="F42" s="407"/>
      <c r="G42" s="407"/>
      <c r="H42" s="407"/>
      <c r="I42" s="407"/>
      <c r="J42" s="407"/>
      <c r="K42" s="407"/>
      <c r="L42" s="11"/>
      <c r="M42" s="429"/>
      <c r="N42" s="430"/>
      <c r="O42" s="430"/>
      <c r="P42" s="430"/>
      <c r="Q42" s="430"/>
      <c r="R42" s="430"/>
      <c r="S42" s="430"/>
      <c r="T42" s="430"/>
      <c r="U42" s="430"/>
      <c r="V42" s="430"/>
      <c r="W42" s="431"/>
      <c r="X42" s="296"/>
    </row>
    <row r="43" spans="1:24" ht="12" customHeight="1" x14ac:dyDescent="0.2">
      <c r="A43" s="372" t="s">
        <v>49</v>
      </c>
      <c r="B43" s="373"/>
      <c r="C43" s="373"/>
      <c r="D43" s="373"/>
      <c r="E43" s="373"/>
      <c r="F43" s="373"/>
      <c r="G43" s="373"/>
      <c r="H43" s="373"/>
      <c r="I43" s="373"/>
      <c r="J43" s="373"/>
      <c r="K43" s="373"/>
      <c r="L43" s="374"/>
      <c r="M43" s="372" t="s">
        <v>50</v>
      </c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4"/>
    </row>
    <row r="44" spans="1:24" x14ac:dyDescent="0.2">
      <c r="A44" s="134"/>
      <c r="B44" s="135">
        <v>2008</v>
      </c>
      <c r="C44" s="135">
        <v>2009</v>
      </c>
      <c r="D44" s="135">
        <v>2010</v>
      </c>
      <c r="E44" s="135">
        <v>2011</v>
      </c>
      <c r="F44" s="135">
        <v>2012</v>
      </c>
      <c r="G44" s="135">
        <v>2013</v>
      </c>
      <c r="H44" s="135">
        <v>2014</v>
      </c>
      <c r="I44" s="135">
        <v>2015</v>
      </c>
      <c r="J44" s="136">
        <v>2016</v>
      </c>
      <c r="K44" s="137">
        <v>2017</v>
      </c>
      <c r="L44" s="266">
        <v>2018</v>
      </c>
      <c r="M44" s="138"/>
      <c r="N44" s="192">
        <v>2008</v>
      </c>
      <c r="O44" s="192">
        <v>2009</v>
      </c>
      <c r="P44" s="192">
        <v>2010</v>
      </c>
      <c r="Q44" s="192">
        <v>2011</v>
      </c>
      <c r="R44" s="192">
        <v>2012</v>
      </c>
      <c r="S44" s="192">
        <v>2013</v>
      </c>
      <c r="T44" s="139">
        <v>2014</v>
      </c>
      <c r="U44" s="136">
        <v>2015</v>
      </c>
      <c r="V44" s="136">
        <v>2016</v>
      </c>
      <c r="W44" s="137">
        <v>2017</v>
      </c>
      <c r="X44" s="287">
        <v>2018</v>
      </c>
    </row>
    <row r="45" spans="1:24" x14ac:dyDescent="0.2">
      <c r="A45" s="140" t="s">
        <v>16</v>
      </c>
      <c r="B45" s="218">
        <v>114</v>
      </c>
      <c r="C45" s="218">
        <v>109</v>
      </c>
      <c r="D45" s="218">
        <v>110</v>
      </c>
      <c r="E45" s="218">
        <v>88</v>
      </c>
      <c r="F45" s="218">
        <v>77</v>
      </c>
      <c r="G45" s="218">
        <v>56</v>
      </c>
      <c r="H45" s="218">
        <v>64</v>
      </c>
      <c r="I45" s="218">
        <v>73</v>
      </c>
      <c r="J45" s="219">
        <v>64</v>
      </c>
      <c r="K45" s="218">
        <v>73</v>
      </c>
      <c r="L45" s="249">
        <v>71</v>
      </c>
      <c r="M45" s="144" t="s">
        <v>16</v>
      </c>
      <c r="N45" s="145">
        <v>43685</v>
      </c>
      <c r="O45" s="145">
        <v>41110</v>
      </c>
      <c r="P45" s="145">
        <v>42070</v>
      </c>
      <c r="Q45" s="145">
        <v>33786</v>
      </c>
      <c r="R45" s="145">
        <v>29645</v>
      </c>
      <c r="S45" s="145">
        <v>21975</v>
      </c>
      <c r="T45" s="197">
        <v>26550</v>
      </c>
      <c r="U45" s="197">
        <v>30425</v>
      </c>
      <c r="V45" s="197">
        <v>26975</v>
      </c>
      <c r="W45" s="145">
        <v>28915</v>
      </c>
      <c r="X45" s="290">
        <v>25310</v>
      </c>
    </row>
    <row r="46" spans="1:24" x14ac:dyDescent="0.2">
      <c r="A46" s="140" t="s">
        <v>17</v>
      </c>
      <c r="B46" s="218">
        <v>303</v>
      </c>
      <c r="C46" s="218">
        <v>292</v>
      </c>
      <c r="D46" s="218">
        <v>277</v>
      </c>
      <c r="E46" s="218">
        <v>276</v>
      </c>
      <c r="F46" s="218">
        <v>262</v>
      </c>
      <c r="G46" s="218">
        <v>259</v>
      </c>
      <c r="H46" s="218">
        <v>220</v>
      </c>
      <c r="I46" s="218">
        <v>197</v>
      </c>
      <c r="J46" s="219">
        <v>187</v>
      </c>
      <c r="K46" s="218">
        <v>173</v>
      </c>
      <c r="L46" s="249">
        <v>182</v>
      </c>
      <c r="M46" s="144" t="s">
        <v>17</v>
      </c>
      <c r="N46" s="145">
        <v>196459</v>
      </c>
      <c r="O46" s="145">
        <v>189125</v>
      </c>
      <c r="P46" s="145">
        <v>178455</v>
      </c>
      <c r="Q46" s="145">
        <v>174495</v>
      </c>
      <c r="R46" s="145">
        <v>166290</v>
      </c>
      <c r="S46" s="145">
        <v>164585</v>
      </c>
      <c r="T46" s="197">
        <v>137945</v>
      </c>
      <c r="U46" s="197">
        <v>119845</v>
      </c>
      <c r="V46" s="197">
        <v>119230</v>
      </c>
      <c r="W46" s="145">
        <v>112395</v>
      </c>
      <c r="X46" s="290">
        <v>117835</v>
      </c>
    </row>
    <row r="47" spans="1:24" x14ac:dyDescent="0.2">
      <c r="A47" s="140" t="s">
        <v>18</v>
      </c>
      <c r="B47" s="218">
        <v>72</v>
      </c>
      <c r="C47" s="218">
        <v>71</v>
      </c>
      <c r="D47" s="218">
        <v>79</v>
      </c>
      <c r="E47" s="218">
        <v>93</v>
      </c>
      <c r="F47" s="218">
        <v>112</v>
      </c>
      <c r="G47" s="218">
        <v>135</v>
      </c>
      <c r="H47" s="218">
        <v>161</v>
      </c>
      <c r="I47" s="218">
        <v>232</v>
      </c>
      <c r="J47" s="219">
        <v>199</v>
      </c>
      <c r="K47" s="218">
        <v>206</v>
      </c>
      <c r="L47" s="249">
        <v>199</v>
      </c>
      <c r="M47" s="144" t="s">
        <v>18</v>
      </c>
      <c r="N47" s="145">
        <v>53750</v>
      </c>
      <c r="O47" s="145">
        <v>53625</v>
      </c>
      <c r="P47" s="145">
        <v>59875</v>
      </c>
      <c r="Q47" s="145">
        <v>71450</v>
      </c>
      <c r="R47" s="145">
        <v>85525</v>
      </c>
      <c r="S47" s="145">
        <v>103600</v>
      </c>
      <c r="T47" s="197">
        <v>122900</v>
      </c>
      <c r="U47" s="197">
        <v>145700</v>
      </c>
      <c r="V47" s="197">
        <v>151990</v>
      </c>
      <c r="W47" s="145">
        <v>156100</v>
      </c>
      <c r="X47" s="290">
        <v>151450</v>
      </c>
    </row>
    <row r="48" spans="1:24" x14ac:dyDescent="0.2">
      <c r="A48" s="140" t="s">
        <v>19</v>
      </c>
      <c r="B48" s="218">
        <v>21</v>
      </c>
      <c r="C48" s="218">
        <v>22</v>
      </c>
      <c r="D48" s="218">
        <v>16</v>
      </c>
      <c r="E48" s="218">
        <v>14</v>
      </c>
      <c r="F48" s="218">
        <v>17</v>
      </c>
      <c r="G48" s="218">
        <v>19</v>
      </c>
      <c r="H48" s="218">
        <v>20</v>
      </c>
      <c r="I48" s="218">
        <v>22</v>
      </c>
      <c r="J48" s="219">
        <v>20</v>
      </c>
      <c r="K48" s="218">
        <v>23</v>
      </c>
      <c r="L48" s="249">
        <v>17</v>
      </c>
      <c r="M48" s="144" t="s">
        <v>19</v>
      </c>
      <c r="N48" s="145">
        <v>3669</v>
      </c>
      <c r="O48" s="145">
        <v>5044</v>
      </c>
      <c r="P48" s="145">
        <v>3834</v>
      </c>
      <c r="Q48" s="145">
        <v>2880</v>
      </c>
      <c r="R48" s="145">
        <v>4450</v>
      </c>
      <c r="S48" s="145">
        <v>4098</v>
      </c>
      <c r="T48" s="197">
        <v>3675</v>
      </c>
      <c r="U48" s="197">
        <v>3025</v>
      </c>
      <c r="V48" s="197">
        <v>3375</v>
      </c>
      <c r="W48" s="145">
        <v>4495</v>
      </c>
      <c r="X48" s="290">
        <v>2940</v>
      </c>
    </row>
    <row r="49" spans="1:24" x14ac:dyDescent="0.2">
      <c r="A49" s="140" t="s">
        <v>24</v>
      </c>
      <c r="B49" s="218">
        <v>25</v>
      </c>
      <c r="C49" s="218">
        <v>26</v>
      </c>
      <c r="D49" s="218">
        <v>26</v>
      </c>
      <c r="E49" s="218">
        <v>27</v>
      </c>
      <c r="F49" s="218">
        <v>26</v>
      </c>
      <c r="G49" s="218">
        <v>26</v>
      </c>
      <c r="H49" s="218">
        <v>31</v>
      </c>
      <c r="I49" s="218">
        <v>30</v>
      </c>
      <c r="J49" s="219">
        <v>26</v>
      </c>
      <c r="K49" s="218">
        <v>24</v>
      </c>
      <c r="L49" s="249">
        <v>30</v>
      </c>
      <c r="M49" s="144" t="s">
        <v>24</v>
      </c>
      <c r="N49" s="145">
        <v>10555</v>
      </c>
      <c r="O49" s="145">
        <v>11885</v>
      </c>
      <c r="P49" s="145">
        <v>10935</v>
      </c>
      <c r="Q49" s="145">
        <v>11395</v>
      </c>
      <c r="R49" s="145">
        <v>9927</v>
      </c>
      <c r="S49" s="145">
        <v>10225</v>
      </c>
      <c r="T49" s="197">
        <v>14072</v>
      </c>
      <c r="U49" s="197">
        <v>12950</v>
      </c>
      <c r="V49" s="197">
        <v>11830</v>
      </c>
      <c r="W49" s="145">
        <v>11265</v>
      </c>
      <c r="X49" s="290">
        <v>14795</v>
      </c>
    </row>
    <row r="50" spans="1:24" x14ac:dyDescent="0.2">
      <c r="A50" s="140" t="s">
        <v>25</v>
      </c>
      <c r="B50" s="218">
        <v>4</v>
      </c>
      <c r="C50" s="218">
        <v>6</v>
      </c>
      <c r="D50" s="218">
        <v>6</v>
      </c>
      <c r="E50" s="218">
        <v>7</v>
      </c>
      <c r="F50" s="218">
        <v>12</v>
      </c>
      <c r="G50" s="218">
        <v>12</v>
      </c>
      <c r="H50" s="218">
        <v>12</v>
      </c>
      <c r="I50" s="218">
        <v>17</v>
      </c>
      <c r="J50" s="219">
        <v>18</v>
      </c>
      <c r="K50" s="218">
        <v>17</v>
      </c>
      <c r="L50" s="249">
        <v>16</v>
      </c>
      <c r="M50" s="144" t="s">
        <v>25</v>
      </c>
      <c r="N50" s="145">
        <v>2500</v>
      </c>
      <c r="O50" s="145">
        <v>4500</v>
      </c>
      <c r="P50" s="145">
        <v>4500</v>
      </c>
      <c r="Q50" s="145">
        <v>4550</v>
      </c>
      <c r="R50" s="145">
        <v>7975</v>
      </c>
      <c r="S50" s="145">
        <v>8300</v>
      </c>
      <c r="T50" s="197">
        <v>8750</v>
      </c>
      <c r="U50" s="197">
        <v>10050</v>
      </c>
      <c r="V50" s="197">
        <v>13000</v>
      </c>
      <c r="W50" s="145">
        <v>12040</v>
      </c>
      <c r="X50" s="290">
        <v>10740</v>
      </c>
    </row>
    <row r="51" spans="1:24" x14ac:dyDescent="0.2">
      <c r="A51" s="140" t="s">
        <v>20</v>
      </c>
      <c r="B51" s="218">
        <v>7</v>
      </c>
      <c r="C51" s="218">
        <v>6</v>
      </c>
      <c r="D51" s="62">
        <v>5</v>
      </c>
      <c r="E51" s="220">
        <v>3</v>
      </c>
      <c r="F51" s="220">
        <v>4</v>
      </c>
      <c r="G51" s="220">
        <v>7</v>
      </c>
      <c r="H51" s="220">
        <v>5</v>
      </c>
      <c r="I51" s="220">
        <v>4</v>
      </c>
      <c r="J51" s="221">
        <v>3</v>
      </c>
      <c r="K51" s="220">
        <v>4</v>
      </c>
      <c r="L51" s="273">
        <v>6</v>
      </c>
      <c r="M51" s="144" t="s">
        <v>20</v>
      </c>
      <c r="N51" s="145">
        <v>2275</v>
      </c>
      <c r="O51" s="145">
        <v>1625</v>
      </c>
      <c r="P51" s="145">
        <v>2000</v>
      </c>
      <c r="Q51" s="145">
        <v>900</v>
      </c>
      <c r="R51" s="145">
        <v>1700</v>
      </c>
      <c r="S51" s="145">
        <v>2200</v>
      </c>
      <c r="T51" s="197">
        <v>1400</v>
      </c>
      <c r="U51" s="197">
        <v>1100</v>
      </c>
      <c r="V51" s="197">
        <v>900</v>
      </c>
      <c r="W51" s="145">
        <v>1200</v>
      </c>
      <c r="X51" s="290">
        <v>1800</v>
      </c>
    </row>
    <row r="52" spans="1:24" x14ac:dyDescent="0.2">
      <c r="A52" s="140" t="s">
        <v>26</v>
      </c>
      <c r="B52" s="222">
        <f t="shared" ref="B52:K52" si="10">SUM(B45,B46,B47,B48,B49,B50,B51)</f>
        <v>546</v>
      </c>
      <c r="C52" s="222">
        <f t="shared" si="10"/>
        <v>532</v>
      </c>
      <c r="D52" s="222">
        <f t="shared" si="10"/>
        <v>519</v>
      </c>
      <c r="E52" s="222">
        <f t="shared" si="10"/>
        <v>508</v>
      </c>
      <c r="F52" s="222">
        <f t="shared" si="10"/>
        <v>510</v>
      </c>
      <c r="G52" s="222">
        <f t="shared" si="10"/>
        <v>514</v>
      </c>
      <c r="H52" s="222">
        <f t="shared" si="10"/>
        <v>513</v>
      </c>
      <c r="I52" s="222">
        <f t="shared" si="10"/>
        <v>575</v>
      </c>
      <c r="J52" s="223">
        <f t="shared" si="10"/>
        <v>517</v>
      </c>
      <c r="K52" s="222">
        <f t="shared" si="10"/>
        <v>520</v>
      </c>
      <c r="L52" s="274">
        <f>SUM(L45:L51)</f>
        <v>521</v>
      </c>
      <c r="M52" s="144" t="s">
        <v>26</v>
      </c>
      <c r="N52" s="201">
        <f t="shared" ref="N52:V52" si="11">SUM(N45,N46,N47,N48,N49,N50,N51)</f>
        <v>312893</v>
      </c>
      <c r="O52" s="201">
        <f t="shared" si="11"/>
        <v>306914</v>
      </c>
      <c r="P52" s="201">
        <f t="shared" si="11"/>
        <v>301669</v>
      </c>
      <c r="Q52" s="201">
        <f t="shared" si="11"/>
        <v>299456</v>
      </c>
      <c r="R52" s="201">
        <f t="shared" si="11"/>
        <v>305512</v>
      </c>
      <c r="S52" s="201">
        <f t="shared" si="11"/>
        <v>314983</v>
      </c>
      <c r="T52" s="202">
        <f t="shared" si="11"/>
        <v>315292</v>
      </c>
      <c r="U52" s="202">
        <f t="shared" si="11"/>
        <v>323095</v>
      </c>
      <c r="V52" s="202">
        <f t="shared" si="11"/>
        <v>327300</v>
      </c>
      <c r="W52" s="201">
        <f>SUM(W45,W46,W47,W48,W49,W50,W51)</f>
        <v>326410</v>
      </c>
      <c r="X52" s="201">
        <f>SUM(X45,X46,X47,X48,X49,X50,X51)</f>
        <v>324870</v>
      </c>
    </row>
    <row r="53" spans="1:24" x14ac:dyDescent="0.2">
      <c r="A53" s="375"/>
      <c r="B53" s="376"/>
      <c r="C53" s="376"/>
      <c r="D53" s="376"/>
      <c r="E53" s="376"/>
      <c r="F53" s="376"/>
      <c r="G53" s="376"/>
      <c r="H53" s="376"/>
      <c r="I53" s="376"/>
      <c r="J53" s="376"/>
      <c r="K53" s="376"/>
      <c r="L53" s="256"/>
      <c r="M53" s="375"/>
      <c r="N53" s="376"/>
      <c r="O53" s="376"/>
      <c r="P53" s="376"/>
      <c r="Q53" s="376"/>
      <c r="R53" s="376"/>
      <c r="S53" s="376"/>
      <c r="T53" s="376"/>
      <c r="U53" s="376"/>
      <c r="V53" s="376"/>
      <c r="W53" s="390"/>
      <c r="X53" s="298"/>
    </row>
    <row r="54" spans="1:24" x14ac:dyDescent="0.2">
      <c r="A54" s="140" t="s">
        <v>21</v>
      </c>
      <c r="B54" s="218">
        <v>90</v>
      </c>
      <c r="C54" s="218">
        <v>93</v>
      </c>
      <c r="D54" s="218">
        <v>95</v>
      </c>
      <c r="E54" s="218">
        <v>108</v>
      </c>
      <c r="F54" s="218">
        <v>121</v>
      </c>
      <c r="G54" s="218">
        <v>119</v>
      </c>
      <c r="H54" s="218">
        <v>128</v>
      </c>
      <c r="I54" s="218">
        <v>148</v>
      </c>
      <c r="J54" s="219">
        <v>179</v>
      </c>
      <c r="K54" s="218">
        <v>198</v>
      </c>
      <c r="L54" s="249">
        <v>168</v>
      </c>
      <c r="M54" s="144" t="s">
        <v>21</v>
      </c>
      <c r="N54" s="145">
        <v>6345</v>
      </c>
      <c r="O54" s="145">
        <v>6471</v>
      </c>
      <c r="P54" s="145">
        <v>6456</v>
      </c>
      <c r="Q54" s="145">
        <v>7677</v>
      </c>
      <c r="R54" s="145">
        <v>7430</v>
      </c>
      <c r="S54" s="145">
        <v>8135</v>
      </c>
      <c r="T54" s="197">
        <v>8145</v>
      </c>
      <c r="U54" s="197">
        <v>8621</v>
      </c>
      <c r="V54" s="197">
        <v>12135</v>
      </c>
      <c r="W54" s="145">
        <v>14710</v>
      </c>
      <c r="X54" s="290">
        <v>12786</v>
      </c>
    </row>
    <row r="55" spans="1:24" x14ac:dyDescent="0.2">
      <c r="A55" s="140" t="s">
        <v>22</v>
      </c>
      <c r="B55" s="218">
        <v>17</v>
      </c>
      <c r="C55" s="218">
        <v>13</v>
      </c>
      <c r="D55" s="218">
        <v>12</v>
      </c>
      <c r="E55" s="218">
        <v>15</v>
      </c>
      <c r="F55" s="218">
        <v>16</v>
      </c>
      <c r="G55" s="218">
        <v>22</v>
      </c>
      <c r="H55" s="218">
        <v>20</v>
      </c>
      <c r="I55" s="218">
        <v>30</v>
      </c>
      <c r="J55" s="219">
        <v>29</v>
      </c>
      <c r="K55" s="218">
        <v>32</v>
      </c>
      <c r="L55" s="218">
        <v>26</v>
      </c>
      <c r="M55" s="400" t="s">
        <v>15</v>
      </c>
      <c r="N55" s="401"/>
      <c r="O55" s="401"/>
      <c r="P55" s="401"/>
      <c r="Q55" s="401"/>
      <c r="R55" s="401"/>
      <c r="S55" s="401"/>
      <c r="T55" s="401"/>
      <c r="U55" s="401"/>
      <c r="V55" s="401"/>
      <c r="W55" s="401"/>
      <c r="X55" s="402"/>
    </row>
    <row r="56" spans="1:24" x14ac:dyDescent="0.2">
      <c r="A56" s="122" t="s">
        <v>23</v>
      </c>
      <c r="B56" s="218">
        <v>5</v>
      </c>
      <c r="C56" s="218">
        <v>1</v>
      </c>
      <c r="D56" s="218">
        <v>1</v>
      </c>
      <c r="E56" s="218">
        <v>1</v>
      </c>
      <c r="F56" s="218">
        <v>1</v>
      </c>
      <c r="G56" s="218">
        <v>2</v>
      </c>
      <c r="H56" s="218">
        <v>2</v>
      </c>
      <c r="I56" s="218">
        <v>2</v>
      </c>
      <c r="J56" s="219">
        <v>3</v>
      </c>
      <c r="K56" s="218">
        <v>3</v>
      </c>
      <c r="L56" s="218">
        <v>3</v>
      </c>
      <c r="M56" s="400"/>
      <c r="N56" s="401"/>
      <c r="O56" s="401"/>
      <c r="P56" s="401"/>
      <c r="Q56" s="401"/>
      <c r="R56" s="401"/>
      <c r="S56" s="401"/>
      <c r="T56" s="401"/>
      <c r="U56" s="401"/>
      <c r="V56" s="401"/>
      <c r="W56" s="401"/>
      <c r="X56" s="402"/>
    </row>
    <row r="57" spans="1:24" x14ac:dyDescent="0.2">
      <c r="A57" s="122" t="s">
        <v>28</v>
      </c>
      <c r="B57" s="435"/>
      <c r="C57" s="436"/>
      <c r="D57" s="436"/>
      <c r="E57" s="436"/>
      <c r="F57" s="436"/>
      <c r="G57" s="436"/>
      <c r="H57" s="436"/>
      <c r="I57" s="436"/>
      <c r="J57" s="436"/>
      <c r="K57" s="436"/>
      <c r="L57" s="276"/>
      <c r="M57" s="400"/>
      <c r="N57" s="401"/>
      <c r="O57" s="401"/>
      <c r="P57" s="401"/>
      <c r="Q57" s="401"/>
      <c r="R57" s="401"/>
      <c r="S57" s="401"/>
      <c r="T57" s="401"/>
      <c r="U57" s="401"/>
      <c r="V57" s="401"/>
      <c r="W57" s="401"/>
      <c r="X57" s="402"/>
    </row>
    <row r="58" spans="1:24" x14ac:dyDescent="0.2">
      <c r="A58" s="140" t="s">
        <v>3</v>
      </c>
      <c r="B58" s="222">
        <f t="shared" ref="B58:K58" si="12">SUM(B52,B54,B55,B56,B57)</f>
        <v>658</v>
      </c>
      <c r="C58" s="222">
        <f t="shared" si="12"/>
        <v>639</v>
      </c>
      <c r="D58" s="222">
        <f t="shared" si="12"/>
        <v>627</v>
      </c>
      <c r="E58" s="222">
        <f t="shared" si="12"/>
        <v>632</v>
      </c>
      <c r="F58" s="222">
        <f t="shared" si="12"/>
        <v>648</v>
      </c>
      <c r="G58" s="222">
        <f t="shared" si="12"/>
        <v>657</v>
      </c>
      <c r="H58" s="222">
        <f t="shared" si="12"/>
        <v>663</v>
      </c>
      <c r="I58" s="222">
        <f t="shared" si="12"/>
        <v>755</v>
      </c>
      <c r="J58" s="224">
        <f t="shared" si="12"/>
        <v>728</v>
      </c>
      <c r="K58" s="222">
        <f t="shared" si="12"/>
        <v>753</v>
      </c>
      <c r="L58" s="277">
        <f>SUM(L52:L56)</f>
        <v>718</v>
      </c>
      <c r="M58" s="140" t="s">
        <v>3</v>
      </c>
      <c r="N58" s="201">
        <f t="shared" ref="N58:X58" si="13">SUM(N52,N54)</f>
        <v>319238</v>
      </c>
      <c r="O58" s="201">
        <f t="shared" si="13"/>
        <v>313385</v>
      </c>
      <c r="P58" s="201">
        <f t="shared" si="13"/>
        <v>308125</v>
      </c>
      <c r="Q58" s="201">
        <f t="shared" si="13"/>
        <v>307133</v>
      </c>
      <c r="R58" s="201">
        <f t="shared" si="13"/>
        <v>312942</v>
      </c>
      <c r="S58" s="201">
        <f t="shared" si="13"/>
        <v>323118</v>
      </c>
      <c r="T58" s="201">
        <f t="shared" si="13"/>
        <v>323437</v>
      </c>
      <c r="U58" s="201">
        <f t="shared" si="13"/>
        <v>331716</v>
      </c>
      <c r="V58" s="201">
        <f t="shared" si="13"/>
        <v>339435</v>
      </c>
      <c r="W58" s="201">
        <f t="shared" si="13"/>
        <v>341120</v>
      </c>
      <c r="X58" s="201">
        <f t="shared" si="13"/>
        <v>337656</v>
      </c>
    </row>
    <row r="59" spans="1:24" x14ac:dyDescent="0.2">
      <c r="A59" s="140" t="s">
        <v>29</v>
      </c>
      <c r="B59" s="218">
        <v>281</v>
      </c>
      <c r="C59" s="218">
        <v>278</v>
      </c>
      <c r="D59" s="218">
        <v>241</v>
      </c>
      <c r="E59" s="218">
        <v>249</v>
      </c>
      <c r="F59" s="218">
        <v>254</v>
      </c>
      <c r="G59" s="218">
        <v>236</v>
      </c>
      <c r="H59" s="218">
        <v>227</v>
      </c>
      <c r="I59" s="218">
        <v>248</v>
      </c>
      <c r="J59" s="219">
        <v>257</v>
      </c>
      <c r="K59" s="218">
        <v>266</v>
      </c>
      <c r="L59" s="249">
        <v>263</v>
      </c>
      <c r="M59" s="144" t="s">
        <v>29</v>
      </c>
      <c r="N59" s="216">
        <v>1403</v>
      </c>
      <c r="O59" s="216">
        <v>1390</v>
      </c>
      <c r="P59" s="216">
        <v>1205</v>
      </c>
      <c r="Q59" s="216">
        <v>1239</v>
      </c>
      <c r="R59" s="216">
        <v>1270</v>
      </c>
      <c r="S59" s="216">
        <v>1177</v>
      </c>
      <c r="T59" s="217">
        <v>1133</v>
      </c>
      <c r="U59" s="217">
        <v>1250</v>
      </c>
      <c r="V59" s="217">
        <v>1289</v>
      </c>
      <c r="W59" s="216">
        <v>1344</v>
      </c>
      <c r="X59" s="288">
        <v>1345</v>
      </c>
    </row>
    <row r="60" spans="1:24" x14ac:dyDescent="0.2">
      <c r="A60" s="372" t="s">
        <v>6</v>
      </c>
      <c r="B60" s="373"/>
      <c r="C60" s="373"/>
      <c r="D60" s="373"/>
      <c r="E60" s="373"/>
      <c r="F60" s="373"/>
      <c r="G60" s="373"/>
      <c r="H60" s="373"/>
      <c r="I60" s="373"/>
      <c r="J60" s="373"/>
      <c r="K60" s="373"/>
      <c r="L60" s="374"/>
      <c r="M60" s="372" t="s">
        <v>7</v>
      </c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4"/>
    </row>
    <row r="61" spans="1:24" x14ac:dyDescent="0.2">
      <c r="A61" s="134"/>
      <c r="B61" s="135">
        <v>2008</v>
      </c>
      <c r="C61" s="135">
        <v>2009</v>
      </c>
      <c r="D61" s="135">
        <v>2010</v>
      </c>
      <c r="E61" s="135">
        <v>2011</v>
      </c>
      <c r="F61" s="135">
        <v>2012</v>
      </c>
      <c r="G61" s="135">
        <v>2013</v>
      </c>
      <c r="H61" s="135">
        <v>2014</v>
      </c>
      <c r="I61" s="135">
        <v>2015</v>
      </c>
      <c r="J61" s="136">
        <v>2016</v>
      </c>
      <c r="K61" s="137">
        <v>2017</v>
      </c>
      <c r="L61" s="266">
        <v>2018</v>
      </c>
      <c r="M61" s="138"/>
      <c r="N61" s="192">
        <v>2008</v>
      </c>
      <c r="O61" s="192">
        <v>2009</v>
      </c>
      <c r="P61" s="192">
        <v>2010</v>
      </c>
      <c r="Q61" s="192">
        <v>2011</v>
      </c>
      <c r="R61" s="192">
        <v>2012</v>
      </c>
      <c r="S61" s="192">
        <v>2013</v>
      </c>
      <c r="T61" s="139">
        <v>2014</v>
      </c>
      <c r="U61" s="136">
        <v>2015</v>
      </c>
      <c r="V61" s="136">
        <v>2016</v>
      </c>
      <c r="W61" s="137">
        <v>2017</v>
      </c>
      <c r="X61" s="287">
        <v>2018</v>
      </c>
    </row>
    <row r="62" spans="1:24" x14ac:dyDescent="0.2">
      <c r="A62" s="140" t="s">
        <v>16</v>
      </c>
      <c r="B62" s="218">
        <v>228</v>
      </c>
      <c r="C62" s="218">
        <v>217</v>
      </c>
      <c r="D62" s="218">
        <v>193</v>
      </c>
      <c r="E62" s="218">
        <v>191</v>
      </c>
      <c r="F62" s="218">
        <v>181</v>
      </c>
      <c r="G62" s="218">
        <v>180</v>
      </c>
      <c r="H62" s="218">
        <v>184</v>
      </c>
      <c r="I62" s="218">
        <v>184</v>
      </c>
      <c r="J62" s="219">
        <v>163</v>
      </c>
      <c r="K62" s="218">
        <v>150</v>
      </c>
      <c r="L62" s="249">
        <v>167</v>
      </c>
      <c r="M62" s="144" t="s">
        <v>16</v>
      </c>
      <c r="N62" s="145">
        <v>87329</v>
      </c>
      <c r="O62" s="145">
        <v>83292</v>
      </c>
      <c r="P62" s="145">
        <v>70125</v>
      </c>
      <c r="Q62" s="145">
        <v>67899</v>
      </c>
      <c r="R62" s="145">
        <v>64914</v>
      </c>
      <c r="S62" s="145">
        <v>65234</v>
      </c>
      <c r="T62" s="197">
        <v>67030</v>
      </c>
      <c r="U62" s="197">
        <v>67495</v>
      </c>
      <c r="V62" s="197">
        <v>61598</v>
      </c>
      <c r="W62" s="145">
        <v>56778</v>
      </c>
      <c r="X62" s="290">
        <v>68402</v>
      </c>
    </row>
    <row r="63" spans="1:24" x14ac:dyDescent="0.2">
      <c r="A63" s="140" t="s">
        <v>17</v>
      </c>
      <c r="B63" s="218">
        <v>403</v>
      </c>
      <c r="C63" s="218">
        <v>416</v>
      </c>
      <c r="D63" s="218">
        <v>403</v>
      </c>
      <c r="E63" s="218">
        <v>381</v>
      </c>
      <c r="F63" s="218">
        <v>359</v>
      </c>
      <c r="G63" s="218">
        <v>315</v>
      </c>
      <c r="H63" s="218">
        <v>291</v>
      </c>
      <c r="I63" s="218">
        <v>296</v>
      </c>
      <c r="J63" s="219">
        <v>294</v>
      </c>
      <c r="K63" s="218">
        <v>291</v>
      </c>
      <c r="L63" s="249">
        <v>269</v>
      </c>
      <c r="M63" s="144" t="s">
        <v>17</v>
      </c>
      <c r="N63" s="145">
        <v>268085</v>
      </c>
      <c r="O63" s="145">
        <v>280226</v>
      </c>
      <c r="P63" s="145">
        <v>268841</v>
      </c>
      <c r="Q63" s="145">
        <v>250196</v>
      </c>
      <c r="R63" s="145">
        <v>234797</v>
      </c>
      <c r="S63" s="145">
        <v>205941</v>
      </c>
      <c r="T63" s="197">
        <v>187588</v>
      </c>
      <c r="U63" s="197">
        <v>192235</v>
      </c>
      <c r="V63" s="197">
        <v>188105</v>
      </c>
      <c r="W63" s="145">
        <v>186670</v>
      </c>
      <c r="X63" s="290">
        <v>176969</v>
      </c>
    </row>
    <row r="64" spans="1:24" x14ac:dyDescent="0.2">
      <c r="A64" s="140" t="s">
        <v>18</v>
      </c>
      <c r="B64" s="218">
        <v>189</v>
      </c>
      <c r="C64" s="218">
        <v>178</v>
      </c>
      <c r="D64" s="218">
        <v>198</v>
      </c>
      <c r="E64" s="218">
        <v>239</v>
      </c>
      <c r="F64" s="218">
        <v>272</v>
      </c>
      <c r="G64" s="218">
        <v>313</v>
      </c>
      <c r="H64" s="218">
        <v>348</v>
      </c>
      <c r="I64" s="218">
        <v>309</v>
      </c>
      <c r="J64" s="219">
        <v>378</v>
      </c>
      <c r="K64" s="218">
        <v>397</v>
      </c>
      <c r="L64" s="249">
        <v>400</v>
      </c>
      <c r="M64" s="144" t="s">
        <v>18</v>
      </c>
      <c r="N64" s="145">
        <v>150050</v>
      </c>
      <c r="O64" s="145">
        <v>140495</v>
      </c>
      <c r="P64" s="145">
        <v>155895</v>
      </c>
      <c r="Q64" s="145">
        <v>187225</v>
      </c>
      <c r="R64" s="145">
        <v>211350</v>
      </c>
      <c r="S64" s="145">
        <v>242500</v>
      </c>
      <c r="T64" s="197">
        <v>268550</v>
      </c>
      <c r="U64" s="197">
        <v>274625</v>
      </c>
      <c r="V64" s="197">
        <v>291800</v>
      </c>
      <c r="W64" s="145">
        <v>307800</v>
      </c>
      <c r="X64" s="290">
        <v>310850</v>
      </c>
    </row>
    <row r="65" spans="1:24" x14ac:dyDescent="0.2">
      <c r="A65" s="140" t="s">
        <v>19</v>
      </c>
      <c r="B65" s="218">
        <v>31</v>
      </c>
      <c r="C65" s="218">
        <v>27</v>
      </c>
      <c r="D65" s="218">
        <v>21</v>
      </c>
      <c r="E65" s="218">
        <v>17</v>
      </c>
      <c r="F65" s="218">
        <v>16</v>
      </c>
      <c r="G65" s="218">
        <v>13</v>
      </c>
      <c r="H65" s="218">
        <v>18</v>
      </c>
      <c r="I65" s="218">
        <v>18</v>
      </c>
      <c r="J65" s="219">
        <v>24</v>
      </c>
      <c r="K65" s="218">
        <v>26</v>
      </c>
      <c r="L65" s="249">
        <v>28</v>
      </c>
      <c r="M65" s="144" t="s">
        <v>19</v>
      </c>
      <c r="N65" s="145">
        <v>7080</v>
      </c>
      <c r="O65" s="145">
        <v>6810</v>
      </c>
      <c r="P65" s="145">
        <v>3107</v>
      </c>
      <c r="Q65" s="145">
        <v>2815</v>
      </c>
      <c r="R65" s="145">
        <v>2745</v>
      </c>
      <c r="S65" s="145">
        <v>2315</v>
      </c>
      <c r="T65" s="197">
        <v>3678</v>
      </c>
      <c r="U65" s="197">
        <v>3760</v>
      </c>
      <c r="V65" s="197">
        <v>4875</v>
      </c>
      <c r="W65" s="145">
        <v>4830</v>
      </c>
      <c r="X65" s="290">
        <v>4950</v>
      </c>
    </row>
    <row r="66" spans="1:24" x14ac:dyDescent="0.2">
      <c r="A66" s="140" t="s">
        <v>24</v>
      </c>
      <c r="B66" s="218">
        <v>25</v>
      </c>
      <c r="C66" s="218">
        <v>30</v>
      </c>
      <c r="D66" s="218">
        <v>29</v>
      </c>
      <c r="E66" s="218">
        <v>32</v>
      </c>
      <c r="F66" s="218">
        <v>33</v>
      </c>
      <c r="G66" s="218">
        <v>41</v>
      </c>
      <c r="H66" s="218">
        <v>42</v>
      </c>
      <c r="I66" s="218">
        <v>49</v>
      </c>
      <c r="J66" s="219">
        <v>42</v>
      </c>
      <c r="K66" s="218">
        <v>42</v>
      </c>
      <c r="L66" s="249">
        <v>47</v>
      </c>
      <c r="M66" s="144" t="s">
        <v>24</v>
      </c>
      <c r="N66" s="145">
        <v>10255</v>
      </c>
      <c r="O66" s="145">
        <v>11485</v>
      </c>
      <c r="P66" s="145">
        <v>12480</v>
      </c>
      <c r="Q66" s="145">
        <v>11875</v>
      </c>
      <c r="R66" s="145">
        <v>12705</v>
      </c>
      <c r="S66" s="145">
        <v>17270</v>
      </c>
      <c r="T66" s="197">
        <v>20376</v>
      </c>
      <c r="U66" s="197">
        <v>18705</v>
      </c>
      <c r="V66" s="197">
        <v>19000</v>
      </c>
      <c r="W66" s="145">
        <v>19133</v>
      </c>
      <c r="X66" s="290">
        <v>20320</v>
      </c>
    </row>
    <row r="67" spans="1:24" x14ac:dyDescent="0.2">
      <c r="A67" s="140" t="s">
        <v>25</v>
      </c>
      <c r="B67" s="218">
        <v>10</v>
      </c>
      <c r="C67" s="218">
        <v>8</v>
      </c>
      <c r="D67" s="218">
        <v>12</v>
      </c>
      <c r="E67" s="218">
        <v>17</v>
      </c>
      <c r="F67" s="218">
        <v>18</v>
      </c>
      <c r="G67" s="218">
        <v>18</v>
      </c>
      <c r="H67" s="218">
        <v>19</v>
      </c>
      <c r="I67" s="218">
        <v>29</v>
      </c>
      <c r="J67" s="219">
        <v>27</v>
      </c>
      <c r="K67" s="218">
        <v>29</v>
      </c>
      <c r="L67" s="249">
        <v>30</v>
      </c>
      <c r="M67" s="144" t="s">
        <v>25</v>
      </c>
      <c r="N67" s="145">
        <v>7500</v>
      </c>
      <c r="O67" s="145">
        <v>5950</v>
      </c>
      <c r="P67" s="145">
        <v>8825</v>
      </c>
      <c r="Q67" s="145">
        <v>11825</v>
      </c>
      <c r="R67" s="145">
        <v>12650</v>
      </c>
      <c r="S67" s="145">
        <v>12500</v>
      </c>
      <c r="T67" s="197">
        <v>14040</v>
      </c>
      <c r="U67" s="197">
        <v>18600</v>
      </c>
      <c r="V67" s="197">
        <v>19850</v>
      </c>
      <c r="W67" s="145">
        <v>20480</v>
      </c>
      <c r="X67" s="290">
        <v>21600</v>
      </c>
    </row>
    <row r="68" spans="1:24" x14ac:dyDescent="0.2">
      <c r="A68" s="140" t="s">
        <v>20</v>
      </c>
      <c r="B68" s="218">
        <v>7</v>
      </c>
      <c r="C68" s="218">
        <v>6</v>
      </c>
      <c r="D68" s="218">
        <v>4</v>
      </c>
      <c r="E68" s="218" t="s">
        <v>15</v>
      </c>
      <c r="F68" s="218">
        <v>3</v>
      </c>
      <c r="G68" s="218">
        <v>4</v>
      </c>
      <c r="H68" s="218">
        <v>2</v>
      </c>
      <c r="I68" s="218">
        <v>2</v>
      </c>
      <c r="J68" s="219">
        <v>2</v>
      </c>
      <c r="K68" s="218">
        <v>5</v>
      </c>
      <c r="L68" s="249">
        <v>4</v>
      </c>
      <c r="M68" s="144" t="s">
        <v>20</v>
      </c>
      <c r="N68" s="145">
        <v>2600</v>
      </c>
      <c r="O68" s="145">
        <v>2100</v>
      </c>
      <c r="P68" s="145">
        <v>2000</v>
      </c>
      <c r="Q68" s="145"/>
      <c r="R68" s="145">
        <v>900</v>
      </c>
      <c r="S68" s="145">
        <v>1500</v>
      </c>
      <c r="T68" s="197">
        <v>1100</v>
      </c>
      <c r="U68" s="197">
        <v>700</v>
      </c>
      <c r="V68" s="197">
        <v>600</v>
      </c>
      <c r="W68" s="145">
        <v>1500</v>
      </c>
      <c r="X68" s="290">
        <v>1300</v>
      </c>
    </row>
    <row r="69" spans="1:24" x14ac:dyDescent="0.2">
      <c r="A69" s="140" t="s">
        <v>27</v>
      </c>
      <c r="B69" s="222">
        <f t="shared" ref="B69:L69" si="14">SUM(B62,B63,B64,B65,B66,B67,B68)</f>
        <v>893</v>
      </c>
      <c r="C69" s="222">
        <f t="shared" si="14"/>
        <v>882</v>
      </c>
      <c r="D69" s="222">
        <f t="shared" si="14"/>
        <v>860</v>
      </c>
      <c r="E69" s="222">
        <f t="shared" si="14"/>
        <v>877</v>
      </c>
      <c r="F69" s="222">
        <f t="shared" si="14"/>
        <v>882</v>
      </c>
      <c r="G69" s="222">
        <f t="shared" si="14"/>
        <v>884</v>
      </c>
      <c r="H69" s="222">
        <f t="shared" si="14"/>
        <v>904</v>
      </c>
      <c r="I69" s="226">
        <f t="shared" si="14"/>
        <v>887</v>
      </c>
      <c r="J69" s="225">
        <f t="shared" si="14"/>
        <v>930</v>
      </c>
      <c r="K69" s="226">
        <f t="shared" si="14"/>
        <v>940</v>
      </c>
      <c r="L69" s="226">
        <f t="shared" si="14"/>
        <v>945</v>
      </c>
      <c r="M69" s="144" t="s">
        <v>26</v>
      </c>
      <c r="N69" s="201">
        <f t="shared" ref="N69:V69" si="15">SUM(N62,N63,N64,N65,N66,N67,N68)</f>
        <v>532899</v>
      </c>
      <c r="O69" s="201">
        <f t="shared" si="15"/>
        <v>530358</v>
      </c>
      <c r="P69" s="201">
        <f t="shared" si="15"/>
        <v>521273</v>
      </c>
      <c r="Q69" s="201">
        <f t="shared" si="15"/>
        <v>531835</v>
      </c>
      <c r="R69" s="201">
        <f t="shared" si="15"/>
        <v>540061</v>
      </c>
      <c r="S69" s="201">
        <f t="shared" si="15"/>
        <v>547260</v>
      </c>
      <c r="T69" s="202">
        <f t="shared" si="15"/>
        <v>562362</v>
      </c>
      <c r="U69" s="202">
        <f t="shared" si="15"/>
        <v>576120</v>
      </c>
      <c r="V69" s="202">
        <f t="shared" si="15"/>
        <v>585828</v>
      </c>
      <c r="W69" s="201">
        <f>SUM(W62,W63,W64,W65,W66,W67,W68)</f>
        <v>597191</v>
      </c>
      <c r="X69" s="201">
        <f>SUM(X62,X63,X64,X65,X66,X67,X68)</f>
        <v>604391</v>
      </c>
    </row>
    <row r="70" spans="1:24" x14ac:dyDescent="0.2">
      <c r="A70" s="375"/>
      <c r="B70" s="376"/>
      <c r="C70" s="376"/>
      <c r="D70" s="376"/>
      <c r="E70" s="376"/>
      <c r="F70" s="376"/>
      <c r="G70" s="376"/>
      <c r="H70" s="376"/>
      <c r="I70" s="376"/>
      <c r="J70" s="376"/>
      <c r="K70" s="376"/>
      <c r="L70" s="256"/>
      <c r="M70" s="375"/>
      <c r="N70" s="376"/>
      <c r="O70" s="376"/>
      <c r="P70" s="376"/>
      <c r="Q70" s="376"/>
      <c r="R70" s="376"/>
      <c r="S70" s="376"/>
      <c r="T70" s="376"/>
      <c r="U70" s="376"/>
      <c r="V70" s="376"/>
      <c r="W70" s="390"/>
      <c r="X70" s="298"/>
    </row>
    <row r="71" spans="1:24" x14ac:dyDescent="0.2">
      <c r="A71" s="140" t="s">
        <v>21</v>
      </c>
      <c r="B71" s="218">
        <v>132</v>
      </c>
      <c r="C71" s="218">
        <v>103</v>
      </c>
      <c r="D71" s="218">
        <v>118</v>
      </c>
      <c r="E71" s="218">
        <v>136</v>
      </c>
      <c r="F71" s="218">
        <v>150</v>
      </c>
      <c r="G71" s="218">
        <v>143</v>
      </c>
      <c r="H71" s="218">
        <v>130</v>
      </c>
      <c r="I71" s="218">
        <v>138</v>
      </c>
      <c r="J71" s="227">
        <v>182</v>
      </c>
      <c r="K71" s="218">
        <v>161</v>
      </c>
      <c r="L71" s="278">
        <v>150</v>
      </c>
      <c r="M71" s="183" t="s">
        <v>21</v>
      </c>
      <c r="N71" s="228">
        <v>9190</v>
      </c>
      <c r="O71" s="228">
        <v>7865</v>
      </c>
      <c r="P71" s="228">
        <v>8645</v>
      </c>
      <c r="Q71" s="228">
        <v>10535</v>
      </c>
      <c r="R71" s="228">
        <v>12230</v>
      </c>
      <c r="S71" s="228">
        <v>12035</v>
      </c>
      <c r="T71" s="229">
        <v>11550</v>
      </c>
      <c r="U71" s="229">
        <v>10470</v>
      </c>
      <c r="V71" s="197">
        <v>14385</v>
      </c>
      <c r="W71" s="145">
        <v>13435</v>
      </c>
      <c r="X71" s="290">
        <v>11595</v>
      </c>
    </row>
    <row r="72" spans="1:24" x14ac:dyDescent="0.2">
      <c r="A72" s="140" t="s">
        <v>22</v>
      </c>
      <c r="B72" s="218">
        <v>63</v>
      </c>
      <c r="C72" s="218">
        <v>50</v>
      </c>
      <c r="D72" s="218">
        <v>54</v>
      </c>
      <c r="E72" s="218">
        <v>94</v>
      </c>
      <c r="F72" s="218">
        <v>109</v>
      </c>
      <c r="G72" s="218">
        <v>101</v>
      </c>
      <c r="H72" s="218">
        <v>107</v>
      </c>
      <c r="I72" s="218">
        <v>131</v>
      </c>
      <c r="J72" s="219">
        <v>129</v>
      </c>
      <c r="K72" s="218">
        <v>89</v>
      </c>
      <c r="L72" s="218">
        <v>78</v>
      </c>
      <c r="M72" s="397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9"/>
    </row>
    <row r="73" spans="1:24" x14ac:dyDescent="0.2">
      <c r="A73" s="122" t="s">
        <v>23</v>
      </c>
      <c r="B73" s="218">
        <v>3</v>
      </c>
      <c r="C73" s="218">
        <v>5</v>
      </c>
      <c r="D73" s="218">
        <v>4</v>
      </c>
      <c r="E73" s="218">
        <v>3</v>
      </c>
      <c r="F73" s="218">
        <v>3</v>
      </c>
      <c r="G73" s="218">
        <v>3</v>
      </c>
      <c r="H73" s="218">
        <v>3</v>
      </c>
      <c r="I73" s="220">
        <v>4</v>
      </c>
      <c r="J73" s="221">
        <v>3</v>
      </c>
      <c r="K73" s="220">
        <v>3</v>
      </c>
      <c r="L73" s="220">
        <v>4</v>
      </c>
      <c r="M73" s="400"/>
      <c r="N73" s="401"/>
      <c r="O73" s="401"/>
      <c r="P73" s="401"/>
      <c r="Q73" s="401"/>
      <c r="R73" s="401"/>
      <c r="S73" s="401"/>
      <c r="T73" s="401"/>
      <c r="U73" s="401"/>
      <c r="V73" s="401"/>
      <c r="W73" s="401"/>
      <c r="X73" s="402"/>
    </row>
    <row r="74" spans="1:24" x14ac:dyDescent="0.2">
      <c r="A74" s="122" t="s">
        <v>28</v>
      </c>
      <c r="B74" s="309"/>
      <c r="C74" s="309"/>
      <c r="D74" s="309"/>
      <c r="E74" s="230"/>
      <c r="F74" s="218">
        <v>1</v>
      </c>
      <c r="G74" s="366" t="s">
        <v>15</v>
      </c>
      <c r="H74" s="367"/>
      <c r="I74" s="242"/>
      <c r="J74" s="366"/>
      <c r="K74" s="383"/>
      <c r="L74" s="243"/>
      <c r="M74" s="403"/>
      <c r="N74" s="404"/>
      <c r="O74" s="404"/>
      <c r="P74" s="404"/>
      <c r="Q74" s="404"/>
      <c r="R74" s="404"/>
      <c r="S74" s="404"/>
      <c r="T74" s="404"/>
      <c r="U74" s="404"/>
      <c r="V74" s="404"/>
      <c r="W74" s="404"/>
      <c r="X74" s="405"/>
    </row>
    <row r="75" spans="1:24" x14ac:dyDescent="0.2">
      <c r="A75" s="140" t="s">
        <v>3</v>
      </c>
      <c r="B75" s="231">
        <f t="shared" ref="B75:L75" si="16">SUM(B69,B71,B72,B73,B74)</f>
        <v>1091</v>
      </c>
      <c r="C75" s="231">
        <f t="shared" si="16"/>
        <v>1040</v>
      </c>
      <c r="D75" s="231">
        <f t="shared" si="16"/>
        <v>1036</v>
      </c>
      <c r="E75" s="231">
        <f t="shared" si="16"/>
        <v>1110</v>
      </c>
      <c r="F75" s="231">
        <f t="shared" si="16"/>
        <v>1145</v>
      </c>
      <c r="G75" s="231">
        <f t="shared" si="16"/>
        <v>1131</v>
      </c>
      <c r="H75" s="231">
        <f t="shared" si="16"/>
        <v>1144</v>
      </c>
      <c r="I75" s="231">
        <f t="shared" si="16"/>
        <v>1160</v>
      </c>
      <c r="J75" s="232">
        <f t="shared" si="16"/>
        <v>1244</v>
      </c>
      <c r="K75" s="231">
        <f t="shared" si="16"/>
        <v>1193</v>
      </c>
      <c r="L75" s="231">
        <f t="shared" si="16"/>
        <v>1177</v>
      </c>
      <c r="M75" s="183" t="s">
        <v>3</v>
      </c>
      <c r="N75" s="214">
        <f t="shared" ref="N75:X75" si="17">SUM(N69,N71)</f>
        <v>542089</v>
      </c>
      <c r="O75" s="214">
        <f t="shared" si="17"/>
        <v>538223</v>
      </c>
      <c r="P75" s="214">
        <f t="shared" si="17"/>
        <v>529918</v>
      </c>
      <c r="Q75" s="214">
        <f t="shared" si="17"/>
        <v>542370</v>
      </c>
      <c r="R75" s="214">
        <f t="shared" si="17"/>
        <v>552291</v>
      </c>
      <c r="S75" s="214">
        <f t="shared" si="17"/>
        <v>559295</v>
      </c>
      <c r="T75" s="215">
        <f t="shared" si="17"/>
        <v>573912</v>
      </c>
      <c r="U75" s="215">
        <f t="shared" si="17"/>
        <v>586590</v>
      </c>
      <c r="V75" s="202">
        <f t="shared" si="17"/>
        <v>600213</v>
      </c>
      <c r="W75" s="201">
        <f t="shared" si="17"/>
        <v>610626</v>
      </c>
      <c r="X75" s="201">
        <f t="shared" si="17"/>
        <v>615986</v>
      </c>
    </row>
    <row r="76" spans="1:24" x14ac:dyDescent="0.2">
      <c r="A76" s="140" t="s">
        <v>29</v>
      </c>
      <c r="B76" s="218">
        <v>164</v>
      </c>
      <c r="C76" s="218">
        <v>155</v>
      </c>
      <c r="D76" s="218">
        <v>167</v>
      </c>
      <c r="E76" s="218">
        <v>188</v>
      </c>
      <c r="F76" s="218">
        <v>190</v>
      </c>
      <c r="G76" s="218">
        <v>170</v>
      </c>
      <c r="H76" s="218">
        <v>177</v>
      </c>
      <c r="I76" s="218">
        <v>182</v>
      </c>
      <c r="J76" s="219">
        <v>186</v>
      </c>
      <c r="K76" s="218">
        <v>208</v>
      </c>
      <c r="L76" s="249">
        <v>195</v>
      </c>
      <c r="M76" s="144" t="s">
        <v>29</v>
      </c>
      <c r="N76" s="233">
        <v>817</v>
      </c>
      <c r="O76" s="233">
        <v>762</v>
      </c>
      <c r="P76" s="233">
        <v>831</v>
      </c>
      <c r="Q76" s="233">
        <v>936</v>
      </c>
      <c r="R76" s="233">
        <v>947</v>
      </c>
      <c r="S76" s="233">
        <v>850</v>
      </c>
      <c r="T76" s="234">
        <v>880</v>
      </c>
      <c r="U76" s="234">
        <v>929</v>
      </c>
      <c r="V76" s="234">
        <v>945</v>
      </c>
      <c r="W76" s="235">
        <v>1066</v>
      </c>
      <c r="X76" s="290">
        <v>1008</v>
      </c>
    </row>
    <row r="77" spans="1:24" ht="12" customHeight="1" x14ac:dyDescent="0.2">
      <c r="A77" s="372" t="s">
        <v>8</v>
      </c>
      <c r="B77" s="373"/>
      <c r="C77" s="373"/>
      <c r="D77" s="373"/>
      <c r="E77" s="373"/>
      <c r="F77" s="373"/>
      <c r="G77" s="373"/>
      <c r="H77" s="373"/>
      <c r="I77" s="373"/>
      <c r="J77" s="373"/>
      <c r="K77" s="373"/>
      <c r="L77" s="374"/>
      <c r="M77" s="372" t="s">
        <v>9</v>
      </c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4"/>
    </row>
    <row r="78" spans="1:24" x14ac:dyDescent="0.2">
      <c r="A78" s="134"/>
      <c r="B78" s="135">
        <v>2008</v>
      </c>
      <c r="C78" s="135">
        <v>2009</v>
      </c>
      <c r="D78" s="135">
        <v>2010</v>
      </c>
      <c r="E78" s="135">
        <v>2011</v>
      </c>
      <c r="F78" s="135">
        <v>2012</v>
      </c>
      <c r="G78" s="135">
        <v>2013</v>
      </c>
      <c r="H78" s="135">
        <v>2014</v>
      </c>
      <c r="I78" s="135">
        <v>2015</v>
      </c>
      <c r="J78" s="136">
        <v>2016</v>
      </c>
      <c r="K78" s="137">
        <v>2017</v>
      </c>
      <c r="L78" s="266">
        <v>2018</v>
      </c>
      <c r="M78" s="138"/>
      <c r="N78" s="192">
        <v>2008</v>
      </c>
      <c r="O78" s="192">
        <v>2009</v>
      </c>
      <c r="P78" s="192">
        <v>2010</v>
      </c>
      <c r="Q78" s="192">
        <v>2011</v>
      </c>
      <c r="R78" s="192">
        <v>2012</v>
      </c>
      <c r="S78" s="192">
        <v>2013</v>
      </c>
      <c r="T78" s="139">
        <v>2014</v>
      </c>
      <c r="U78" s="136">
        <v>2015</v>
      </c>
      <c r="V78" s="136">
        <v>2016</v>
      </c>
      <c r="W78" s="137">
        <v>2017</v>
      </c>
      <c r="X78" s="287">
        <v>2018</v>
      </c>
    </row>
    <row r="79" spans="1:24" x14ac:dyDescent="0.2">
      <c r="A79" s="140" t="s">
        <v>16</v>
      </c>
      <c r="B79" s="220">
        <v>282</v>
      </c>
      <c r="C79" s="220">
        <v>273</v>
      </c>
      <c r="D79" s="220">
        <v>287</v>
      </c>
      <c r="E79" s="220">
        <v>258</v>
      </c>
      <c r="F79" s="220">
        <v>259</v>
      </c>
      <c r="G79" s="220">
        <v>249</v>
      </c>
      <c r="H79" s="220">
        <v>244</v>
      </c>
      <c r="I79" s="220">
        <v>236</v>
      </c>
      <c r="J79" s="221">
        <v>223</v>
      </c>
      <c r="K79" s="220">
        <v>213</v>
      </c>
      <c r="L79" s="273">
        <v>221</v>
      </c>
      <c r="M79" s="144" t="s">
        <v>16</v>
      </c>
      <c r="N79" s="145">
        <v>109117</v>
      </c>
      <c r="O79" s="145">
        <v>104736</v>
      </c>
      <c r="P79" s="145">
        <v>116105</v>
      </c>
      <c r="Q79" s="145">
        <v>102437</v>
      </c>
      <c r="R79" s="145">
        <v>108188</v>
      </c>
      <c r="S79" s="145">
        <v>99322</v>
      </c>
      <c r="T79" s="197">
        <v>98886</v>
      </c>
      <c r="U79" s="197">
        <v>94585</v>
      </c>
      <c r="V79" s="197">
        <v>88305</v>
      </c>
      <c r="W79" s="145">
        <v>80143</v>
      </c>
      <c r="X79" s="290">
        <v>84440</v>
      </c>
    </row>
    <row r="80" spans="1:24" x14ac:dyDescent="0.2">
      <c r="A80" s="140" t="s">
        <v>17</v>
      </c>
      <c r="B80" s="220">
        <v>563</v>
      </c>
      <c r="C80" s="220">
        <v>549</v>
      </c>
      <c r="D80" s="220">
        <v>505</v>
      </c>
      <c r="E80" s="220">
        <v>503</v>
      </c>
      <c r="F80" s="220">
        <v>458</v>
      </c>
      <c r="G80" s="220">
        <v>431</v>
      </c>
      <c r="H80" s="220">
        <v>399</v>
      </c>
      <c r="I80" s="220">
        <v>377</v>
      </c>
      <c r="J80" s="221">
        <v>337</v>
      </c>
      <c r="K80" s="220">
        <v>322</v>
      </c>
      <c r="L80" s="273">
        <v>291</v>
      </c>
      <c r="M80" s="144" t="s">
        <v>17</v>
      </c>
      <c r="N80" s="145">
        <f>387290+1200</f>
        <v>388490</v>
      </c>
      <c r="O80" s="145">
        <v>384250</v>
      </c>
      <c r="P80" s="145">
        <f>351426+1100</f>
        <v>352526</v>
      </c>
      <c r="Q80" s="145">
        <v>341845</v>
      </c>
      <c r="R80" s="145">
        <v>309170</v>
      </c>
      <c r="S80" s="145">
        <v>291885</v>
      </c>
      <c r="T80" s="197">
        <v>270360</v>
      </c>
      <c r="U80" s="197">
        <v>257575</v>
      </c>
      <c r="V80" s="197">
        <v>225030</v>
      </c>
      <c r="W80" s="145">
        <v>217755</v>
      </c>
      <c r="X80" s="290">
        <v>198555</v>
      </c>
    </row>
    <row r="81" spans="1:24" x14ac:dyDescent="0.2">
      <c r="A81" s="140" t="s">
        <v>18</v>
      </c>
      <c r="B81" s="220">
        <v>167</v>
      </c>
      <c r="C81" s="220">
        <v>161</v>
      </c>
      <c r="D81" s="220">
        <v>166</v>
      </c>
      <c r="E81" s="220">
        <v>183</v>
      </c>
      <c r="F81" s="220">
        <v>204</v>
      </c>
      <c r="G81" s="220">
        <v>207</v>
      </c>
      <c r="H81" s="220">
        <v>226</v>
      </c>
      <c r="I81" s="220">
        <v>247</v>
      </c>
      <c r="J81" s="221">
        <v>280</v>
      </c>
      <c r="K81" s="220">
        <v>280</v>
      </c>
      <c r="L81" s="273">
        <v>282</v>
      </c>
      <c r="M81" s="144" t="s">
        <v>18</v>
      </c>
      <c r="N81" s="145">
        <f>126400+2100</f>
        <v>128500</v>
      </c>
      <c r="O81" s="145">
        <f>121300+1810</f>
        <v>123110</v>
      </c>
      <c r="P81" s="145">
        <v>128000</v>
      </c>
      <c r="Q81" s="145">
        <v>141450</v>
      </c>
      <c r="R81" s="145">
        <v>158350</v>
      </c>
      <c r="S81" s="145">
        <v>160450</v>
      </c>
      <c r="T81" s="197">
        <v>176149</v>
      </c>
      <c r="U81" s="197">
        <v>188814</v>
      </c>
      <c r="V81" s="197">
        <v>218348</v>
      </c>
      <c r="W81" s="145">
        <v>216995</v>
      </c>
      <c r="X81" s="290">
        <v>221250</v>
      </c>
    </row>
    <row r="82" spans="1:24" x14ac:dyDescent="0.2">
      <c r="A82" s="140" t="s">
        <v>19</v>
      </c>
      <c r="B82" s="220">
        <v>51</v>
      </c>
      <c r="C82" s="220">
        <v>47</v>
      </c>
      <c r="D82" s="220">
        <v>45</v>
      </c>
      <c r="E82" s="220">
        <v>43</v>
      </c>
      <c r="F82" s="220">
        <v>36</v>
      </c>
      <c r="G82" s="220">
        <v>40</v>
      </c>
      <c r="H82" s="220">
        <v>33</v>
      </c>
      <c r="I82" s="220">
        <v>37</v>
      </c>
      <c r="J82" s="221">
        <v>40</v>
      </c>
      <c r="K82" s="220">
        <v>40</v>
      </c>
      <c r="L82" s="273">
        <v>45</v>
      </c>
      <c r="M82" s="144" t="s">
        <v>19</v>
      </c>
      <c r="N82" s="145">
        <v>5964</v>
      </c>
      <c r="O82" s="145">
        <v>4996</v>
      </c>
      <c r="P82" s="145">
        <v>5881</v>
      </c>
      <c r="Q82" s="145">
        <v>6037</v>
      </c>
      <c r="R82" s="145">
        <v>4610</v>
      </c>
      <c r="S82" s="145">
        <v>4859</v>
      </c>
      <c r="T82" s="51">
        <v>4205</v>
      </c>
      <c r="U82" s="236">
        <v>5680</v>
      </c>
      <c r="V82" s="236">
        <v>6065</v>
      </c>
      <c r="W82" s="237">
        <v>7255</v>
      </c>
      <c r="X82" s="290">
        <v>8905</v>
      </c>
    </row>
    <row r="83" spans="1:24" x14ac:dyDescent="0.2">
      <c r="A83" s="140" t="s">
        <v>24</v>
      </c>
      <c r="B83" s="220">
        <v>36</v>
      </c>
      <c r="C83" s="220">
        <v>38</v>
      </c>
      <c r="D83" s="220">
        <v>39</v>
      </c>
      <c r="E83" s="220">
        <v>40</v>
      </c>
      <c r="F83" s="220">
        <v>46</v>
      </c>
      <c r="G83" s="220">
        <v>50</v>
      </c>
      <c r="H83" s="220">
        <v>38</v>
      </c>
      <c r="I83" s="220">
        <v>49</v>
      </c>
      <c r="J83" s="221">
        <v>53</v>
      </c>
      <c r="K83" s="220">
        <v>56</v>
      </c>
      <c r="L83" s="273">
        <v>58</v>
      </c>
      <c r="M83" s="144" t="s">
        <v>24</v>
      </c>
      <c r="N83" s="145">
        <v>17946</v>
      </c>
      <c r="O83" s="145">
        <v>17135</v>
      </c>
      <c r="P83" s="145">
        <v>16090</v>
      </c>
      <c r="Q83" s="145">
        <v>16025</v>
      </c>
      <c r="R83" s="145">
        <v>20105</v>
      </c>
      <c r="S83" s="145">
        <v>23840</v>
      </c>
      <c r="T83" s="197">
        <v>17875</v>
      </c>
      <c r="U83" s="197">
        <v>23601</v>
      </c>
      <c r="V83" s="197">
        <v>25955</v>
      </c>
      <c r="W83" s="145">
        <v>27970</v>
      </c>
      <c r="X83" s="290">
        <v>28000</v>
      </c>
    </row>
    <row r="84" spans="1:24" x14ac:dyDescent="0.2">
      <c r="A84" s="140" t="s">
        <v>25</v>
      </c>
      <c r="B84" s="220">
        <v>3</v>
      </c>
      <c r="C84" s="220">
        <v>3</v>
      </c>
      <c r="D84" s="220">
        <v>5</v>
      </c>
      <c r="E84" s="220">
        <v>6</v>
      </c>
      <c r="F84" s="220">
        <v>7</v>
      </c>
      <c r="G84" s="220">
        <v>9</v>
      </c>
      <c r="H84" s="220">
        <v>12</v>
      </c>
      <c r="I84" s="220">
        <v>13</v>
      </c>
      <c r="J84" s="221">
        <v>17</v>
      </c>
      <c r="K84" s="220">
        <v>20</v>
      </c>
      <c r="L84" s="273">
        <v>21</v>
      </c>
      <c r="M84" s="144" t="s">
        <v>25</v>
      </c>
      <c r="N84" s="145">
        <v>2400</v>
      </c>
      <c r="O84" s="145">
        <v>2400</v>
      </c>
      <c r="P84" s="145">
        <v>4000</v>
      </c>
      <c r="Q84" s="145">
        <v>4700</v>
      </c>
      <c r="R84" s="145">
        <v>5400</v>
      </c>
      <c r="S84" s="145">
        <v>6520</v>
      </c>
      <c r="T84" s="197">
        <v>8920</v>
      </c>
      <c r="U84" s="197">
        <v>9720</v>
      </c>
      <c r="V84" s="197">
        <v>12145</v>
      </c>
      <c r="W84" s="145">
        <v>13620</v>
      </c>
      <c r="X84" s="290">
        <v>13475</v>
      </c>
    </row>
    <row r="85" spans="1:24" x14ac:dyDescent="0.2">
      <c r="A85" s="140" t="s">
        <v>20</v>
      </c>
      <c r="B85" s="220">
        <v>24</v>
      </c>
      <c r="C85" s="220">
        <v>22</v>
      </c>
      <c r="D85" s="220">
        <v>11</v>
      </c>
      <c r="E85" s="220">
        <v>6</v>
      </c>
      <c r="F85" s="220">
        <v>11</v>
      </c>
      <c r="G85" s="220">
        <v>7</v>
      </c>
      <c r="H85" s="220">
        <v>6</v>
      </c>
      <c r="I85" s="220">
        <v>10</v>
      </c>
      <c r="J85" s="221">
        <v>3</v>
      </c>
      <c r="K85" s="220">
        <v>5</v>
      </c>
      <c r="L85" s="273">
        <v>1</v>
      </c>
      <c r="M85" s="144" t="s">
        <v>20</v>
      </c>
      <c r="N85" s="145">
        <v>10150</v>
      </c>
      <c r="O85" s="145">
        <v>10350</v>
      </c>
      <c r="P85" s="145">
        <v>5600</v>
      </c>
      <c r="Q85" s="145">
        <v>2950</v>
      </c>
      <c r="R85" s="145">
        <v>4400</v>
      </c>
      <c r="S85" s="145">
        <v>2300</v>
      </c>
      <c r="T85" s="197">
        <v>1350</v>
      </c>
      <c r="U85" s="197">
        <v>2750</v>
      </c>
      <c r="V85" s="197">
        <v>1000</v>
      </c>
      <c r="W85" s="145">
        <v>1600</v>
      </c>
      <c r="X85" s="290">
        <v>400</v>
      </c>
    </row>
    <row r="86" spans="1:24" x14ac:dyDescent="0.2">
      <c r="A86" s="140" t="s">
        <v>26</v>
      </c>
      <c r="B86" s="174">
        <f t="shared" ref="B86:K86" si="18">SUM(B79,B80,B81,B82,B83,B84,B85)</f>
        <v>1126</v>
      </c>
      <c r="C86" s="174">
        <f t="shared" si="18"/>
        <v>1093</v>
      </c>
      <c r="D86" s="174">
        <f t="shared" si="18"/>
        <v>1058</v>
      </c>
      <c r="E86" s="174">
        <f t="shared" si="18"/>
        <v>1039</v>
      </c>
      <c r="F86" s="174">
        <f t="shared" si="18"/>
        <v>1021</v>
      </c>
      <c r="G86" s="174">
        <f t="shared" si="18"/>
        <v>993</v>
      </c>
      <c r="H86" s="174">
        <f t="shared" si="18"/>
        <v>958</v>
      </c>
      <c r="I86" s="174">
        <f t="shared" si="18"/>
        <v>969</v>
      </c>
      <c r="J86" s="175">
        <f t="shared" si="18"/>
        <v>953</v>
      </c>
      <c r="K86" s="174">
        <f t="shared" si="18"/>
        <v>936</v>
      </c>
      <c r="L86" s="279">
        <f>SUM(L79:L85)</f>
        <v>919</v>
      </c>
      <c r="M86" s="144" t="s">
        <v>26</v>
      </c>
      <c r="N86" s="201">
        <f t="shared" ref="N86:V86" si="19">SUM(N79,N80,N81,N82,N83,N84,N85)</f>
        <v>662567</v>
      </c>
      <c r="O86" s="201">
        <f t="shared" si="19"/>
        <v>646977</v>
      </c>
      <c r="P86" s="201">
        <f t="shared" si="19"/>
        <v>628202</v>
      </c>
      <c r="Q86" s="201">
        <f t="shared" si="19"/>
        <v>615444</v>
      </c>
      <c r="R86" s="201">
        <f t="shared" si="19"/>
        <v>610223</v>
      </c>
      <c r="S86" s="201">
        <f t="shared" si="19"/>
        <v>589176</v>
      </c>
      <c r="T86" s="202">
        <f t="shared" si="19"/>
        <v>577745</v>
      </c>
      <c r="U86" s="202">
        <f t="shared" si="19"/>
        <v>582725</v>
      </c>
      <c r="V86" s="202">
        <f t="shared" si="19"/>
        <v>576848</v>
      </c>
      <c r="W86" s="201">
        <f>SUM(W79,W80,W81,W82,W83,W84,W85)</f>
        <v>565338</v>
      </c>
      <c r="X86" s="201">
        <f>SUM(X79,X80,X81,X82,X83,X84,X85)</f>
        <v>555025</v>
      </c>
    </row>
    <row r="87" spans="1:24" x14ac:dyDescent="0.2">
      <c r="A87" s="375"/>
      <c r="B87" s="376"/>
      <c r="C87" s="376"/>
      <c r="D87" s="376"/>
      <c r="E87" s="376"/>
      <c r="F87" s="376"/>
      <c r="G87" s="376"/>
      <c r="H87" s="376"/>
      <c r="I87" s="376"/>
      <c r="J87" s="376"/>
      <c r="K87" s="376"/>
      <c r="L87" s="256"/>
      <c r="M87" s="375"/>
      <c r="N87" s="376"/>
      <c r="O87" s="376"/>
      <c r="P87" s="376"/>
      <c r="Q87" s="376"/>
      <c r="R87" s="376"/>
      <c r="S87" s="376"/>
      <c r="T87" s="376"/>
      <c r="U87" s="376"/>
      <c r="V87" s="376"/>
      <c r="W87" s="390"/>
      <c r="X87" s="298"/>
    </row>
    <row r="88" spans="1:24" x14ac:dyDescent="0.2">
      <c r="A88" s="140" t="s">
        <v>21</v>
      </c>
      <c r="B88" s="220">
        <v>162</v>
      </c>
      <c r="C88" s="220">
        <v>135</v>
      </c>
      <c r="D88" s="220">
        <v>126</v>
      </c>
      <c r="E88" s="220">
        <v>139</v>
      </c>
      <c r="F88" s="220">
        <v>145</v>
      </c>
      <c r="G88" s="220">
        <v>137</v>
      </c>
      <c r="H88" s="220">
        <v>170</v>
      </c>
      <c r="I88" s="220">
        <v>198</v>
      </c>
      <c r="J88" s="238">
        <v>222</v>
      </c>
      <c r="K88" s="220">
        <v>214</v>
      </c>
      <c r="L88" s="280">
        <v>223</v>
      </c>
      <c r="M88" s="183" t="s">
        <v>21</v>
      </c>
      <c r="N88" s="228">
        <v>12201</v>
      </c>
      <c r="O88" s="228">
        <v>10100</v>
      </c>
      <c r="P88" s="228">
        <v>9185</v>
      </c>
      <c r="Q88" s="228">
        <v>9111</v>
      </c>
      <c r="R88" s="228">
        <v>10088</v>
      </c>
      <c r="S88" s="228">
        <v>9923</v>
      </c>
      <c r="T88" s="229">
        <v>11821</v>
      </c>
      <c r="U88" s="229">
        <v>12820</v>
      </c>
      <c r="V88" s="197">
        <v>15565</v>
      </c>
      <c r="W88" s="145">
        <v>15216</v>
      </c>
      <c r="X88" s="290">
        <v>16772</v>
      </c>
    </row>
    <row r="89" spans="1:24" x14ac:dyDescent="0.2">
      <c r="A89" s="140" t="s">
        <v>22</v>
      </c>
      <c r="B89" s="220">
        <v>27</v>
      </c>
      <c r="C89" s="220">
        <v>23</v>
      </c>
      <c r="D89" s="220">
        <v>19</v>
      </c>
      <c r="E89" s="220">
        <v>24</v>
      </c>
      <c r="F89" s="220">
        <v>24</v>
      </c>
      <c r="G89" s="220">
        <v>17</v>
      </c>
      <c r="H89" s="220">
        <v>18</v>
      </c>
      <c r="I89" s="220">
        <v>28</v>
      </c>
      <c r="J89" s="221">
        <v>43</v>
      </c>
      <c r="K89" s="220">
        <v>43</v>
      </c>
      <c r="L89" s="220">
        <v>43</v>
      </c>
      <c r="M89" s="397"/>
      <c r="N89" s="398"/>
      <c r="O89" s="398"/>
      <c r="P89" s="398"/>
      <c r="Q89" s="398"/>
      <c r="R89" s="398"/>
      <c r="S89" s="398"/>
      <c r="T89" s="398"/>
      <c r="U89" s="398"/>
      <c r="V89" s="398"/>
      <c r="W89" s="398"/>
      <c r="X89" s="399"/>
    </row>
    <row r="90" spans="1:24" x14ac:dyDescent="0.2">
      <c r="A90" s="122" t="s">
        <v>23</v>
      </c>
      <c r="B90" s="220">
        <v>2</v>
      </c>
      <c r="C90" s="220">
        <v>2</v>
      </c>
      <c r="D90" s="220">
        <v>3</v>
      </c>
      <c r="E90" s="220">
        <v>2</v>
      </c>
      <c r="F90" s="220">
        <v>3</v>
      </c>
      <c r="G90" s="220">
        <v>2</v>
      </c>
      <c r="H90" s="220">
        <v>2</v>
      </c>
      <c r="I90" s="239"/>
      <c r="J90" s="220">
        <v>1</v>
      </c>
      <c r="K90" s="220">
        <v>6</v>
      </c>
      <c r="L90" s="220">
        <v>3</v>
      </c>
      <c r="M90" s="400"/>
      <c r="N90" s="401"/>
      <c r="O90" s="401"/>
      <c r="P90" s="401"/>
      <c r="Q90" s="401"/>
      <c r="R90" s="401"/>
      <c r="S90" s="401"/>
      <c r="T90" s="401"/>
      <c r="U90" s="401"/>
      <c r="V90" s="401"/>
      <c r="W90" s="401"/>
      <c r="X90" s="402"/>
    </row>
    <row r="91" spans="1:24" x14ac:dyDescent="0.2">
      <c r="A91" s="122" t="s">
        <v>28</v>
      </c>
      <c r="B91" s="306"/>
      <c r="C91" s="306"/>
      <c r="D91" s="306"/>
      <c r="E91" s="306"/>
      <c r="F91" s="306"/>
      <c r="G91" s="240"/>
      <c r="H91" s="241">
        <v>1</v>
      </c>
      <c r="I91" s="242"/>
      <c r="J91" s="311"/>
      <c r="K91" s="220">
        <v>1</v>
      </c>
      <c r="L91" s="245"/>
      <c r="M91" s="403"/>
      <c r="N91" s="404"/>
      <c r="O91" s="404"/>
      <c r="P91" s="404"/>
      <c r="Q91" s="404"/>
      <c r="R91" s="404"/>
      <c r="S91" s="404"/>
      <c r="T91" s="404"/>
      <c r="U91" s="404"/>
      <c r="V91" s="404"/>
      <c r="W91" s="404"/>
      <c r="X91" s="405"/>
    </row>
    <row r="92" spans="1:24" x14ac:dyDescent="0.2">
      <c r="A92" s="140" t="s">
        <v>3</v>
      </c>
      <c r="B92" s="174">
        <f t="shared" ref="B92:L92" si="20">SUM(B86,B88,B89,B90,B91)</f>
        <v>1317</v>
      </c>
      <c r="C92" s="174">
        <f t="shared" si="20"/>
        <v>1253</v>
      </c>
      <c r="D92" s="174">
        <f t="shared" si="20"/>
        <v>1206</v>
      </c>
      <c r="E92" s="174">
        <f t="shared" si="20"/>
        <v>1204</v>
      </c>
      <c r="F92" s="174">
        <f t="shared" si="20"/>
        <v>1193</v>
      </c>
      <c r="G92" s="174">
        <f t="shared" si="20"/>
        <v>1149</v>
      </c>
      <c r="H92" s="174">
        <f t="shared" si="20"/>
        <v>1149</v>
      </c>
      <c r="I92" s="174">
        <f t="shared" si="20"/>
        <v>1195</v>
      </c>
      <c r="J92" s="244">
        <f t="shared" si="20"/>
        <v>1219</v>
      </c>
      <c r="K92" s="174">
        <f t="shared" si="20"/>
        <v>1200</v>
      </c>
      <c r="L92" s="174">
        <f t="shared" si="20"/>
        <v>1188</v>
      </c>
      <c r="M92" s="183" t="s">
        <v>3</v>
      </c>
      <c r="N92" s="214">
        <f t="shared" ref="N92:X92" si="21">SUM(N86,N88)</f>
        <v>674768</v>
      </c>
      <c r="O92" s="214">
        <f t="shared" si="21"/>
        <v>657077</v>
      </c>
      <c r="P92" s="214">
        <f t="shared" si="21"/>
        <v>637387</v>
      </c>
      <c r="Q92" s="214">
        <f t="shared" si="21"/>
        <v>624555</v>
      </c>
      <c r="R92" s="214">
        <f t="shared" si="21"/>
        <v>620311</v>
      </c>
      <c r="S92" s="214">
        <f t="shared" si="21"/>
        <v>599099</v>
      </c>
      <c r="T92" s="215">
        <f t="shared" si="21"/>
        <v>589566</v>
      </c>
      <c r="U92" s="215">
        <f t="shared" si="21"/>
        <v>595545</v>
      </c>
      <c r="V92" s="202">
        <f t="shared" si="21"/>
        <v>592413</v>
      </c>
      <c r="W92" s="201">
        <f t="shared" si="21"/>
        <v>580554</v>
      </c>
      <c r="X92" s="201">
        <f t="shared" si="21"/>
        <v>571797</v>
      </c>
    </row>
    <row r="93" spans="1:24" x14ac:dyDescent="0.2">
      <c r="A93" s="140" t="s">
        <v>29</v>
      </c>
      <c r="B93" s="220">
        <v>318</v>
      </c>
      <c r="C93" s="220">
        <v>284</v>
      </c>
      <c r="D93" s="220">
        <v>257</v>
      </c>
      <c r="E93" s="220">
        <v>267</v>
      </c>
      <c r="F93" s="220">
        <v>264</v>
      </c>
      <c r="G93" s="220">
        <v>233</v>
      </c>
      <c r="H93" s="220">
        <v>258</v>
      </c>
      <c r="I93" s="220">
        <v>290</v>
      </c>
      <c r="J93" s="221">
        <v>318</v>
      </c>
      <c r="K93" s="220">
        <v>353</v>
      </c>
      <c r="L93" s="273">
        <v>367</v>
      </c>
      <c r="M93" s="144" t="s">
        <v>29</v>
      </c>
      <c r="N93" s="216">
        <v>1577</v>
      </c>
      <c r="O93" s="216">
        <v>1403</v>
      </c>
      <c r="P93" s="216">
        <v>1269</v>
      </c>
      <c r="Q93" s="216">
        <v>1325</v>
      </c>
      <c r="R93" s="216">
        <v>1304</v>
      </c>
      <c r="S93" s="216">
        <v>1161</v>
      </c>
      <c r="T93" s="217">
        <v>1281</v>
      </c>
      <c r="U93" s="217">
        <v>1434</v>
      </c>
      <c r="V93" s="217">
        <v>1601</v>
      </c>
      <c r="W93" s="216">
        <v>1810</v>
      </c>
      <c r="X93" s="290">
        <v>1859</v>
      </c>
    </row>
    <row r="94" spans="1:24" x14ac:dyDescent="0.2">
      <c r="A94" s="372" t="s">
        <v>10</v>
      </c>
      <c r="B94" s="373"/>
      <c r="C94" s="373"/>
      <c r="D94" s="373"/>
      <c r="E94" s="373"/>
      <c r="F94" s="373"/>
      <c r="G94" s="373"/>
      <c r="H94" s="373"/>
      <c r="I94" s="373"/>
      <c r="J94" s="373"/>
      <c r="K94" s="373"/>
      <c r="L94" s="374"/>
      <c r="M94" s="387" t="s">
        <v>11</v>
      </c>
      <c r="N94" s="388"/>
      <c r="O94" s="388"/>
      <c r="P94" s="388"/>
      <c r="Q94" s="388"/>
      <c r="R94" s="388"/>
      <c r="S94" s="388"/>
      <c r="T94" s="388"/>
      <c r="U94" s="388"/>
      <c r="V94" s="388"/>
      <c r="W94" s="388"/>
      <c r="X94" s="389"/>
    </row>
    <row r="95" spans="1:24" x14ac:dyDescent="0.2">
      <c r="A95" s="134"/>
      <c r="B95" s="135">
        <v>2008</v>
      </c>
      <c r="C95" s="135">
        <v>2009</v>
      </c>
      <c r="D95" s="135">
        <v>2010</v>
      </c>
      <c r="E95" s="135">
        <v>2011</v>
      </c>
      <c r="F95" s="135">
        <v>2012</v>
      </c>
      <c r="G95" s="135">
        <v>2013</v>
      </c>
      <c r="H95" s="135">
        <v>2014</v>
      </c>
      <c r="I95" s="135">
        <v>2015</v>
      </c>
      <c r="J95" s="136">
        <v>2016</v>
      </c>
      <c r="K95" s="137">
        <v>2017</v>
      </c>
      <c r="L95" s="266">
        <v>2018</v>
      </c>
      <c r="M95" s="138"/>
      <c r="N95" s="192">
        <v>2008</v>
      </c>
      <c r="O95" s="192">
        <v>2009</v>
      </c>
      <c r="P95" s="192">
        <v>2010</v>
      </c>
      <c r="Q95" s="192">
        <v>2011</v>
      </c>
      <c r="R95" s="192">
        <v>2012</v>
      </c>
      <c r="S95" s="192">
        <v>2013</v>
      </c>
      <c r="T95" s="139">
        <v>2014</v>
      </c>
      <c r="U95" s="136">
        <v>2015</v>
      </c>
      <c r="V95" s="136">
        <v>2016</v>
      </c>
      <c r="W95" s="137">
        <v>2017</v>
      </c>
      <c r="X95" s="287">
        <v>2018</v>
      </c>
    </row>
    <row r="96" spans="1:24" x14ac:dyDescent="0.2">
      <c r="A96" s="140" t="s">
        <v>16</v>
      </c>
      <c r="B96" s="218">
        <v>155</v>
      </c>
      <c r="C96" s="218">
        <v>167</v>
      </c>
      <c r="D96" s="218">
        <v>165</v>
      </c>
      <c r="E96" s="218">
        <v>155</v>
      </c>
      <c r="F96" s="218">
        <v>152</v>
      </c>
      <c r="G96" s="218">
        <v>146</v>
      </c>
      <c r="H96" s="218">
        <v>141</v>
      </c>
      <c r="I96" s="218">
        <v>142</v>
      </c>
      <c r="J96" s="219">
        <v>132</v>
      </c>
      <c r="K96" s="218">
        <v>124</v>
      </c>
      <c r="L96" s="249">
        <v>115</v>
      </c>
      <c r="M96" s="144" t="s">
        <v>16</v>
      </c>
      <c r="N96" s="145">
        <v>54842</v>
      </c>
      <c r="O96" s="145">
        <v>57827</v>
      </c>
      <c r="P96" s="145">
        <v>56846</v>
      </c>
      <c r="Q96" s="145">
        <v>49461</v>
      </c>
      <c r="R96" s="145">
        <v>46651</v>
      </c>
      <c r="S96" s="145">
        <v>46086</v>
      </c>
      <c r="T96" s="197">
        <v>45005</v>
      </c>
      <c r="U96" s="197">
        <v>43331</v>
      </c>
      <c r="V96" s="197">
        <v>41441</v>
      </c>
      <c r="W96" s="145">
        <v>41066</v>
      </c>
      <c r="X96" s="290">
        <v>36273</v>
      </c>
    </row>
    <row r="97" spans="1:24" x14ac:dyDescent="0.2">
      <c r="A97" s="140" t="s">
        <v>17</v>
      </c>
      <c r="B97" s="218">
        <v>277</v>
      </c>
      <c r="C97" s="218">
        <v>254</v>
      </c>
      <c r="D97" s="218">
        <v>233</v>
      </c>
      <c r="E97" s="218">
        <v>226</v>
      </c>
      <c r="F97" s="218">
        <v>212</v>
      </c>
      <c r="G97" s="218">
        <v>187</v>
      </c>
      <c r="H97" s="218">
        <v>177</v>
      </c>
      <c r="I97" s="218">
        <v>160</v>
      </c>
      <c r="J97" s="219">
        <v>155</v>
      </c>
      <c r="K97" s="218">
        <v>144</v>
      </c>
      <c r="L97" s="249">
        <v>150</v>
      </c>
      <c r="M97" s="144" t="s">
        <v>17</v>
      </c>
      <c r="N97" s="145">
        <v>145605</v>
      </c>
      <c r="O97" s="145">
        <v>135600</v>
      </c>
      <c r="P97" s="145">
        <v>122960</v>
      </c>
      <c r="Q97" s="145">
        <v>120130</v>
      </c>
      <c r="R97" s="145">
        <v>114470</v>
      </c>
      <c r="S97" s="145">
        <v>100570</v>
      </c>
      <c r="T97" s="197">
        <v>95360</v>
      </c>
      <c r="U97" s="197">
        <v>87750</v>
      </c>
      <c r="V97" s="197">
        <v>83960</v>
      </c>
      <c r="W97" s="145">
        <v>77930</v>
      </c>
      <c r="X97" s="290">
        <v>80820</v>
      </c>
    </row>
    <row r="98" spans="1:24" x14ac:dyDescent="0.2">
      <c r="A98" s="140" t="s">
        <v>18</v>
      </c>
      <c r="B98" s="218">
        <v>30</v>
      </c>
      <c r="C98" s="218">
        <v>30</v>
      </c>
      <c r="D98" s="218">
        <v>30</v>
      </c>
      <c r="E98" s="218">
        <v>37</v>
      </c>
      <c r="F98" s="218">
        <v>38</v>
      </c>
      <c r="G98" s="218">
        <v>38</v>
      </c>
      <c r="H98" s="218">
        <v>39</v>
      </c>
      <c r="I98" s="218">
        <v>49</v>
      </c>
      <c r="J98" s="219">
        <v>52</v>
      </c>
      <c r="K98" s="218">
        <v>61</v>
      </c>
      <c r="L98" s="249">
        <v>59</v>
      </c>
      <c r="M98" s="144" t="s">
        <v>18</v>
      </c>
      <c r="N98" s="145">
        <v>17650</v>
      </c>
      <c r="O98" s="145">
        <v>17750</v>
      </c>
      <c r="P98" s="145">
        <v>18000</v>
      </c>
      <c r="Q98" s="145">
        <v>22200</v>
      </c>
      <c r="R98" s="145">
        <v>22300</v>
      </c>
      <c r="S98" s="145">
        <v>22500</v>
      </c>
      <c r="T98" s="197">
        <v>22600</v>
      </c>
      <c r="U98" s="197">
        <v>28700</v>
      </c>
      <c r="V98" s="197">
        <v>30500</v>
      </c>
      <c r="W98" s="145">
        <v>35900</v>
      </c>
      <c r="X98" s="290">
        <v>35100</v>
      </c>
    </row>
    <row r="99" spans="1:24" x14ac:dyDescent="0.2">
      <c r="A99" s="140" t="s">
        <v>19</v>
      </c>
      <c r="B99" s="218">
        <v>33</v>
      </c>
      <c r="C99" s="218">
        <v>24</v>
      </c>
      <c r="D99" s="218">
        <v>27</v>
      </c>
      <c r="E99" s="218">
        <v>24</v>
      </c>
      <c r="F99" s="218">
        <v>23</v>
      </c>
      <c r="G99" s="218">
        <v>19</v>
      </c>
      <c r="H99" s="218">
        <v>22</v>
      </c>
      <c r="I99" s="218">
        <v>21</v>
      </c>
      <c r="J99" s="219">
        <v>23</v>
      </c>
      <c r="K99" s="218">
        <v>22</v>
      </c>
      <c r="L99" s="249">
        <v>22</v>
      </c>
      <c r="M99" s="144" t="s">
        <v>19</v>
      </c>
      <c r="N99" s="145">
        <v>4459</v>
      </c>
      <c r="O99" s="145">
        <v>3291</v>
      </c>
      <c r="P99" s="145">
        <v>3202</v>
      </c>
      <c r="Q99" s="145">
        <v>2202</v>
      </c>
      <c r="R99" s="145">
        <v>1707</v>
      </c>
      <c r="S99" s="145">
        <v>1347</v>
      </c>
      <c r="T99" s="197">
        <v>1997</v>
      </c>
      <c r="U99" s="197">
        <v>2807</v>
      </c>
      <c r="V99" s="197">
        <v>3282</v>
      </c>
      <c r="W99" s="145">
        <v>2607</v>
      </c>
      <c r="X99" s="290">
        <v>2827</v>
      </c>
    </row>
    <row r="100" spans="1:24" x14ac:dyDescent="0.2">
      <c r="A100" s="140" t="s">
        <v>24</v>
      </c>
      <c r="B100" s="218">
        <v>17</v>
      </c>
      <c r="C100" s="218">
        <v>22</v>
      </c>
      <c r="D100" s="218">
        <v>22</v>
      </c>
      <c r="E100" s="218">
        <v>23</v>
      </c>
      <c r="F100" s="218">
        <v>22</v>
      </c>
      <c r="G100" s="218">
        <v>25</v>
      </c>
      <c r="H100" s="218">
        <v>24</v>
      </c>
      <c r="I100" s="218">
        <v>24</v>
      </c>
      <c r="J100" s="219">
        <v>24</v>
      </c>
      <c r="K100" s="218">
        <v>27</v>
      </c>
      <c r="L100" s="249">
        <v>26</v>
      </c>
      <c r="M100" s="144" t="s">
        <v>24</v>
      </c>
      <c r="N100" s="145">
        <v>6115</v>
      </c>
      <c r="O100" s="145">
        <v>7645</v>
      </c>
      <c r="P100" s="145">
        <v>7825</v>
      </c>
      <c r="Q100" s="145">
        <v>7820</v>
      </c>
      <c r="R100" s="145">
        <v>7715</v>
      </c>
      <c r="S100" s="145">
        <v>9045</v>
      </c>
      <c r="T100" s="197">
        <v>8380</v>
      </c>
      <c r="U100" s="197">
        <v>8395</v>
      </c>
      <c r="V100" s="197">
        <v>8365</v>
      </c>
      <c r="W100" s="145">
        <v>9715</v>
      </c>
      <c r="X100" s="290">
        <v>8805</v>
      </c>
    </row>
    <row r="101" spans="1:24" x14ac:dyDescent="0.2">
      <c r="A101" s="140" t="s">
        <v>25</v>
      </c>
      <c r="B101" s="245"/>
      <c r="C101" s="245"/>
      <c r="D101" s="245"/>
      <c r="E101" s="218">
        <v>2</v>
      </c>
      <c r="F101" s="218">
        <v>3</v>
      </c>
      <c r="G101" s="218">
        <v>3</v>
      </c>
      <c r="H101" s="218">
        <v>4</v>
      </c>
      <c r="I101" s="218">
        <v>3</v>
      </c>
      <c r="J101" s="219">
        <v>4</v>
      </c>
      <c r="K101" s="218">
        <v>3</v>
      </c>
      <c r="L101" s="249">
        <v>4</v>
      </c>
      <c r="M101" s="144" t="s">
        <v>25</v>
      </c>
      <c r="N101" s="307"/>
      <c r="O101" s="307"/>
      <c r="P101" s="246"/>
      <c r="Q101" s="145">
        <v>1200</v>
      </c>
      <c r="R101" s="145">
        <v>1800</v>
      </c>
      <c r="S101" s="145">
        <v>1800</v>
      </c>
      <c r="T101" s="197">
        <v>2400</v>
      </c>
      <c r="U101" s="197">
        <v>1800</v>
      </c>
      <c r="V101" s="197">
        <v>1500</v>
      </c>
      <c r="W101" s="145">
        <v>1300</v>
      </c>
      <c r="X101" s="290">
        <v>2400</v>
      </c>
    </row>
    <row r="102" spans="1:24" x14ac:dyDescent="0.2">
      <c r="A102" s="140" t="s">
        <v>20</v>
      </c>
      <c r="B102" s="218">
        <v>8</v>
      </c>
      <c r="C102" s="218">
        <v>8</v>
      </c>
      <c r="D102" s="218">
        <v>9</v>
      </c>
      <c r="E102" s="218">
        <v>5</v>
      </c>
      <c r="F102" s="218">
        <v>1</v>
      </c>
      <c r="G102" s="218">
        <v>3</v>
      </c>
      <c r="H102" s="218">
        <v>2</v>
      </c>
      <c r="I102" s="218">
        <v>2</v>
      </c>
      <c r="J102" s="219">
        <v>3</v>
      </c>
      <c r="K102" s="218">
        <v>1</v>
      </c>
      <c r="L102" s="249">
        <v>1</v>
      </c>
      <c r="M102" s="144" t="s">
        <v>20</v>
      </c>
      <c r="N102" s="145">
        <v>2100</v>
      </c>
      <c r="O102" s="145">
        <v>2070</v>
      </c>
      <c r="P102" s="145">
        <v>2400</v>
      </c>
      <c r="Q102" s="145">
        <v>1360</v>
      </c>
      <c r="R102" s="145">
        <v>200</v>
      </c>
      <c r="S102" s="145">
        <v>1000</v>
      </c>
      <c r="T102" s="197">
        <v>400</v>
      </c>
      <c r="U102" s="197">
        <v>500</v>
      </c>
      <c r="V102" s="197">
        <v>900</v>
      </c>
      <c r="W102" s="145">
        <v>50</v>
      </c>
      <c r="X102" s="290">
        <v>300</v>
      </c>
    </row>
    <row r="103" spans="1:24" x14ac:dyDescent="0.2">
      <c r="A103" s="140" t="s">
        <v>26</v>
      </c>
      <c r="B103" s="174">
        <f t="shared" ref="B103:L103" si="22">SUM(B96,B97,B98,B99,B100,B101,B102)</f>
        <v>520</v>
      </c>
      <c r="C103" s="174">
        <f t="shared" si="22"/>
        <v>505</v>
      </c>
      <c r="D103" s="174">
        <f t="shared" si="22"/>
        <v>486</v>
      </c>
      <c r="E103" s="174">
        <f t="shared" si="22"/>
        <v>472</v>
      </c>
      <c r="F103" s="174">
        <f t="shared" si="22"/>
        <v>451</v>
      </c>
      <c r="G103" s="174">
        <f t="shared" si="22"/>
        <v>421</v>
      </c>
      <c r="H103" s="174">
        <f t="shared" si="22"/>
        <v>409</v>
      </c>
      <c r="I103" s="174">
        <f t="shared" si="22"/>
        <v>401</v>
      </c>
      <c r="J103" s="175">
        <f t="shared" si="22"/>
        <v>393</v>
      </c>
      <c r="K103" s="174">
        <f t="shared" si="22"/>
        <v>382</v>
      </c>
      <c r="L103" s="174">
        <f t="shared" si="22"/>
        <v>377</v>
      </c>
      <c r="M103" s="144" t="s">
        <v>26</v>
      </c>
      <c r="N103" s="190">
        <f t="shared" ref="N103:V103" si="23">SUM(N96,N97,N98,N99,N100,N101,N102)</f>
        <v>230771</v>
      </c>
      <c r="O103" s="190">
        <f t="shared" si="23"/>
        <v>224183</v>
      </c>
      <c r="P103" s="190">
        <f t="shared" si="23"/>
        <v>211233</v>
      </c>
      <c r="Q103" s="190">
        <f t="shared" si="23"/>
        <v>204373</v>
      </c>
      <c r="R103" s="190">
        <f t="shared" si="23"/>
        <v>194843</v>
      </c>
      <c r="S103" s="190">
        <f t="shared" si="23"/>
        <v>182348</v>
      </c>
      <c r="T103" s="191">
        <f t="shared" si="23"/>
        <v>176142</v>
      </c>
      <c r="U103" s="191">
        <f t="shared" si="23"/>
        <v>173283</v>
      </c>
      <c r="V103" s="191">
        <f t="shared" si="23"/>
        <v>169948</v>
      </c>
      <c r="W103" s="190">
        <f>SUM(W96,W97,W98,W99,W100,W101,W102)</f>
        <v>168568</v>
      </c>
      <c r="X103" s="190">
        <f>SUM(X96,X97,X98,X99,X100,X101,X102)</f>
        <v>166525</v>
      </c>
    </row>
    <row r="104" spans="1:24" x14ac:dyDescent="0.2">
      <c r="A104" s="409"/>
      <c r="B104" s="410"/>
      <c r="C104" s="410"/>
      <c r="D104" s="410"/>
      <c r="E104" s="410"/>
      <c r="F104" s="410"/>
      <c r="G104" s="410"/>
      <c r="H104" s="410"/>
      <c r="I104" s="410"/>
      <c r="J104" s="410"/>
      <c r="K104" s="410"/>
      <c r="L104" s="152"/>
      <c r="M104" s="375"/>
      <c r="N104" s="376"/>
      <c r="O104" s="376"/>
      <c r="P104" s="376"/>
      <c r="Q104" s="376"/>
      <c r="R104" s="376"/>
      <c r="S104" s="376"/>
      <c r="T104" s="376"/>
      <c r="U104" s="376"/>
      <c r="V104" s="376"/>
      <c r="W104" s="390"/>
      <c r="X104" s="298"/>
    </row>
    <row r="105" spans="1:24" x14ac:dyDescent="0.2">
      <c r="A105" s="140" t="s">
        <v>21</v>
      </c>
      <c r="B105" s="218">
        <v>67</v>
      </c>
      <c r="C105" s="218">
        <v>57</v>
      </c>
      <c r="D105" s="218">
        <v>59</v>
      </c>
      <c r="E105" s="218">
        <v>59</v>
      </c>
      <c r="F105" s="218">
        <v>70</v>
      </c>
      <c r="G105" s="218">
        <v>57</v>
      </c>
      <c r="H105" s="218">
        <v>62</v>
      </c>
      <c r="I105" s="218">
        <v>65</v>
      </c>
      <c r="J105" s="227">
        <v>76</v>
      </c>
      <c r="K105" s="218">
        <v>76</v>
      </c>
      <c r="L105" s="278">
        <v>68</v>
      </c>
      <c r="M105" s="183" t="s">
        <v>21</v>
      </c>
      <c r="N105" s="228">
        <v>3950</v>
      </c>
      <c r="O105" s="228">
        <v>3675</v>
      </c>
      <c r="P105" s="228">
        <v>3730</v>
      </c>
      <c r="Q105" s="228">
        <v>3840</v>
      </c>
      <c r="R105" s="228">
        <v>4570</v>
      </c>
      <c r="S105" s="228">
        <v>3972</v>
      </c>
      <c r="T105" s="229">
        <v>4391</v>
      </c>
      <c r="U105" s="229">
        <v>3780</v>
      </c>
      <c r="V105" s="197">
        <v>4675</v>
      </c>
      <c r="W105" s="145">
        <v>4040</v>
      </c>
      <c r="X105" s="290">
        <v>4270</v>
      </c>
    </row>
    <row r="106" spans="1:24" x14ac:dyDescent="0.2">
      <c r="A106" s="140" t="s">
        <v>22</v>
      </c>
      <c r="B106" s="218">
        <v>20</v>
      </c>
      <c r="C106" s="218">
        <v>10</v>
      </c>
      <c r="D106" s="218">
        <v>13</v>
      </c>
      <c r="E106" s="218">
        <v>13</v>
      </c>
      <c r="F106" s="218">
        <v>16</v>
      </c>
      <c r="G106" s="218">
        <v>7</v>
      </c>
      <c r="H106" s="218">
        <v>5</v>
      </c>
      <c r="I106" s="218">
        <v>5</v>
      </c>
      <c r="J106" s="219">
        <v>8</v>
      </c>
      <c r="K106" s="247">
        <v>12</v>
      </c>
      <c r="L106" s="218">
        <v>15</v>
      </c>
      <c r="M106" s="397"/>
      <c r="N106" s="398"/>
      <c r="O106" s="398"/>
      <c r="P106" s="398"/>
      <c r="Q106" s="398"/>
      <c r="R106" s="398"/>
      <c r="S106" s="398"/>
      <c r="T106" s="398"/>
      <c r="U106" s="398"/>
      <c r="V106" s="398"/>
      <c r="W106" s="398"/>
      <c r="X106" s="399"/>
    </row>
    <row r="107" spans="1:24" x14ac:dyDescent="0.2">
      <c r="A107" s="122" t="s">
        <v>23</v>
      </c>
      <c r="B107" s="218">
        <v>1</v>
      </c>
      <c r="C107" s="218">
        <v>1</v>
      </c>
      <c r="D107" s="218">
        <v>1</v>
      </c>
      <c r="E107" s="218">
        <v>3</v>
      </c>
      <c r="F107" s="219">
        <v>1</v>
      </c>
      <c r="G107" s="248"/>
      <c r="H107" s="249">
        <v>1</v>
      </c>
      <c r="I107" s="221">
        <v>2</v>
      </c>
      <c r="J107" s="221">
        <v>3</v>
      </c>
      <c r="K107" s="250"/>
      <c r="L107" s="220">
        <v>1</v>
      </c>
      <c r="M107" s="400"/>
      <c r="N107" s="401"/>
      <c r="O107" s="401"/>
      <c r="P107" s="401"/>
      <c r="Q107" s="401"/>
      <c r="R107" s="401"/>
      <c r="S107" s="401"/>
      <c r="T107" s="401"/>
      <c r="U107" s="401"/>
      <c r="V107" s="401"/>
      <c r="W107" s="401"/>
      <c r="X107" s="402"/>
    </row>
    <row r="108" spans="1:24" x14ac:dyDescent="0.2">
      <c r="A108" s="122" t="s">
        <v>28</v>
      </c>
      <c r="B108" s="432"/>
      <c r="C108" s="433"/>
      <c r="D108" s="433"/>
      <c r="E108" s="433"/>
      <c r="F108" s="433"/>
      <c r="G108" s="434"/>
      <c r="H108" s="433"/>
      <c r="I108" s="433"/>
      <c r="J108" s="433"/>
      <c r="K108" s="434"/>
      <c r="L108" s="264"/>
      <c r="M108" s="403"/>
      <c r="N108" s="404"/>
      <c r="O108" s="404"/>
      <c r="P108" s="404"/>
      <c r="Q108" s="404"/>
      <c r="R108" s="404"/>
      <c r="S108" s="404"/>
      <c r="T108" s="404"/>
      <c r="U108" s="404"/>
      <c r="V108" s="404"/>
      <c r="W108" s="404"/>
      <c r="X108" s="405"/>
    </row>
    <row r="109" spans="1:24" x14ac:dyDescent="0.2">
      <c r="A109" s="140" t="s">
        <v>3</v>
      </c>
      <c r="B109" s="188">
        <f t="shared" ref="B109:L109" si="24">SUM(B103,B105,B106,B107,B108)</f>
        <v>608</v>
      </c>
      <c r="C109" s="188">
        <f t="shared" si="24"/>
        <v>573</v>
      </c>
      <c r="D109" s="188">
        <f t="shared" si="24"/>
        <v>559</v>
      </c>
      <c r="E109" s="188">
        <f t="shared" si="24"/>
        <v>547</v>
      </c>
      <c r="F109" s="188">
        <f t="shared" si="24"/>
        <v>538</v>
      </c>
      <c r="G109" s="188">
        <f t="shared" si="24"/>
        <v>485</v>
      </c>
      <c r="H109" s="188">
        <f t="shared" si="24"/>
        <v>477</v>
      </c>
      <c r="I109" s="188">
        <f t="shared" si="24"/>
        <v>473</v>
      </c>
      <c r="J109" s="251">
        <f t="shared" si="24"/>
        <v>480</v>
      </c>
      <c r="K109" s="188">
        <f t="shared" si="24"/>
        <v>470</v>
      </c>
      <c r="L109" s="188">
        <f t="shared" si="24"/>
        <v>461</v>
      </c>
      <c r="M109" s="183" t="s">
        <v>3</v>
      </c>
      <c r="N109" s="214">
        <f t="shared" ref="N109:X109" si="25">SUM(N103,N105)</f>
        <v>234721</v>
      </c>
      <c r="O109" s="214">
        <f t="shared" si="25"/>
        <v>227858</v>
      </c>
      <c r="P109" s="214">
        <f t="shared" si="25"/>
        <v>214963</v>
      </c>
      <c r="Q109" s="214">
        <f t="shared" si="25"/>
        <v>208213</v>
      </c>
      <c r="R109" s="214">
        <f t="shared" si="25"/>
        <v>199413</v>
      </c>
      <c r="S109" s="214">
        <f t="shared" si="25"/>
        <v>186320</v>
      </c>
      <c r="T109" s="215">
        <f t="shared" si="25"/>
        <v>180533</v>
      </c>
      <c r="U109" s="215">
        <f t="shared" si="25"/>
        <v>177063</v>
      </c>
      <c r="V109" s="202">
        <f t="shared" si="25"/>
        <v>174623</v>
      </c>
      <c r="W109" s="201">
        <f t="shared" si="25"/>
        <v>172608</v>
      </c>
      <c r="X109" s="201">
        <f t="shared" si="25"/>
        <v>170795</v>
      </c>
    </row>
    <row r="110" spans="1:24" x14ac:dyDescent="0.2">
      <c r="A110" s="140" t="s">
        <v>29</v>
      </c>
      <c r="B110" s="218">
        <v>222</v>
      </c>
      <c r="C110" s="218">
        <v>208</v>
      </c>
      <c r="D110" s="218">
        <v>207</v>
      </c>
      <c r="E110" s="218">
        <v>196</v>
      </c>
      <c r="F110" s="218">
        <v>177</v>
      </c>
      <c r="G110" s="218">
        <v>180</v>
      </c>
      <c r="H110" s="218">
        <v>177</v>
      </c>
      <c r="I110" s="218">
        <v>205</v>
      </c>
      <c r="J110" s="219">
        <v>217</v>
      </c>
      <c r="K110" s="218">
        <v>225</v>
      </c>
      <c r="L110" s="249">
        <v>241</v>
      </c>
      <c r="M110" s="144" t="s">
        <v>29</v>
      </c>
      <c r="N110" s="216">
        <v>1098</v>
      </c>
      <c r="O110" s="216">
        <v>1025</v>
      </c>
      <c r="P110" s="216">
        <v>1021</v>
      </c>
      <c r="Q110" s="216">
        <v>946</v>
      </c>
      <c r="R110" s="216">
        <v>864</v>
      </c>
      <c r="S110" s="216">
        <v>883</v>
      </c>
      <c r="T110" s="217">
        <v>872</v>
      </c>
      <c r="U110" s="217">
        <v>1004</v>
      </c>
      <c r="V110" s="217">
        <v>1055</v>
      </c>
      <c r="W110" s="216">
        <v>1147</v>
      </c>
      <c r="X110" s="290">
        <v>1231</v>
      </c>
    </row>
    <row r="111" spans="1:24" ht="12" customHeight="1" x14ac:dyDescent="0.2">
      <c r="A111" s="372" t="s">
        <v>47</v>
      </c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4"/>
      <c r="M111" s="387" t="s">
        <v>48</v>
      </c>
      <c r="N111" s="388"/>
      <c r="O111" s="388"/>
      <c r="P111" s="388"/>
      <c r="Q111" s="388"/>
      <c r="R111" s="388"/>
      <c r="S111" s="388"/>
      <c r="T111" s="388"/>
      <c r="U111" s="388"/>
      <c r="V111" s="388"/>
      <c r="W111" s="388"/>
      <c r="X111" s="389"/>
    </row>
    <row r="112" spans="1:24" x14ac:dyDescent="0.2">
      <c r="A112" s="134"/>
      <c r="B112" s="135">
        <v>2008</v>
      </c>
      <c r="C112" s="135">
        <v>2009</v>
      </c>
      <c r="D112" s="135">
        <v>2010</v>
      </c>
      <c r="E112" s="135">
        <v>2011</v>
      </c>
      <c r="F112" s="135">
        <v>2012</v>
      </c>
      <c r="G112" s="135">
        <v>2013</v>
      </c>
      <c r="H112" s="135">
        <v>2014</v>
      </c>
      <c r="I112" s="135">
        <v>2015</v>
      </c>
      <c r="J112" s="136">
        <v>2016</v>
      </c>
      <c r="K112" s="137">
        <v>2017</v>
      </c>
      <c r="L112" s="266">
        <v>2018</v>
      </c>
      <c r="M112" s="138"/>
      <c r="N112" s="192">
        <v>2008</v>
      </c>
      <c r="O112" s="192">
        <v>2009</v>
      </c>
      <c r="P112" s="192">
        <v>2010</v>
      </c>
      <c r="Q112" s="192">
        <v>2011</v>
      </c>
      <c r="R112" s="192">
        <v>2012</v>
      </c>
      <c r="S112" s="192">
        <v>2013</v>
      </c>
      <c r="T112" s="139">
        <v>2014</v>
      </c>
      <c r="U112" s="136">
        <v>2015</v>
      </c>
      <c r="V112" s="136">
        <v>2016</v>
      </c>
      <c r="W112" s="137">
        <v>2017</v>
      </c>
      <c r="X112" s="287">
        <v>2018</v>
      </c>
    </row>
    <row r="113" spans="1:24" x14ac:dyDescent="0.2">
      <c r="A113" s="140" t="s">
        <v>16</v>
      </c>
      <c r="B113" s="218">
        <v>290</v>
      </c>
      <c r="C113" s="218">
        <v>287</v>
      </c>
      <c r="D113" s="218">
        <v>277</v>
      </c>
      <c r="E113" s="218">
        <v>258</v>
      </c>
      <c r="F113" s="218">
        <v>240</v>
      </c>
      <c r="G113" s="218">
        <v>246</v>
      </c>
      <c r="H113" s="218">
        <v>244</v>
      </c>
      <c r="I113" s="218">
        <v>238</v>
      </c>
      <c r="J113" s="219">
        <v>229</v>
      </c>
      <c r="K113" s="218">
        <v>213</v>
      </c>
      <c r="L113" s="249">
        <v>208</v>
      </c>
      <c r="M113" s="144" t="s">
        <v>16</v>
      </c>
      <c r="N113" s="145">
        <v>102627</v>
      </c>
      <c r="O113" s="145">
        <v>99706</v>
      </c>
      <c r="P113" s="145">
        <v>92617</v>
      </c>
      <c r="Q113" s="145">
        <v>81798</v>
      </c>
      <c r="R113" s="145">
        <v>77221</v>
      </c>
      <c r="S113" s="145">
        <v>81884</v>
      </c>
      <c r="T113" s="197">
        <v>81131</v>
      </c>
      <c r="U113" s="197">
        <v>74180</v>
      </c>
      <c r="V113" s="197">
        <v>74820</v>
      </c>
      <c r="W113" s="145">
        <v>69986</v>
      </c>
      <c r="X113" s="290">
        <v>66813</v>
      </c>
    </row>
    <row r="114" spans="1:24" x14ac:dyDescent="0.2">
      <c r="A114" s="140" t="s">
        <v>17</v>
      </c>
      <c r="B114" s="218">
        <v>382</v>
      </c>
      <c r="C114" s="218">
        <v>368</v>
      </c>
      <c r="D114" s="218">
        <v>356</v>
      </c>
      <c r="E114" s="218">
        <v>340</v>
      </c>
      <c r="F114" s="218">
        <v>334</v>
      </c>
      <c r="G114" s="218">
        <v>310</v>
      </c>
      <c r="H114" s="218">
        <v>290</v>
      </c>
      <c r="I114" s="218">
        <v>283</v>
      </c>
      <c r="J114" s="219">
        <v>260</v>
      </c>
      <c r="K114" s="218">
        <v>238</v>
      </c>
      <c r="L114" s="249">
        <v>234</v>
      </c>
      <c r="M114" s="144" t="s">
        <v>17</v>
      </c>
      <c r="N114" s="145">
        <v>245521</v>
      </c>
      <c r="O114" s="145">
        <v>240080</v>
      </c>
      <c r="P114" s="145">
        <v>235901</v>
      </c>
      <c r="Q114" s="145">
        <v>223626</v>
      </c>
      <c r="R114" s="145">
        <v>215073</v>
      </c>
      <c r="S114" s="145">
        <v>199617</v>
      </c>
      <c r="T114" s="197">
        <v>185606</v>
      </c>
      <c r="U114" s="197">
        <v>178927</v>
      </c>
      <c r="V114" s="197">
        <v>164779</v>
      </c>
      <c r="W114" s="145">
        <v>150520</v>
      </c>
      <c r="X114" s="290">
        <v>146190</v>
      </c>
    </row>
    <row r="115" spans="1:24" x14ac:dyDescent="0.2">
      <c r="A115" s="140" t="s">
        <v>18</v>
      </c>
      <c r="B115" s="218">
        <v>139</v>
      </c>
      <c r="C115" s="218">
        <v>127</v>
      </c>
      <c r="D115" s="218">
        <v>124</v>
      </c>
      <c r="E115" s="218">
        <v>134</v>
      </c>
      <c r="F115" s="218">
        <v>141</v>
      </c>
      <c r="G115" s="218">
        <v>138</v>
      </c>
      <c r="H115" s="218">
        <v>139</v>
      </c>
      <c r="I115" s="218">
        <v>161</v>
      </c>
      <c r="J115" s="219">
        <v>154</v>
      </c>
      <c r="K115" s="218">
        <v>170</v>
      </c>
      <c r="L115" s="249">
        <v>175</v>
      </c>
      <c r="M115" s="144" t="s">
        <v>18</v>
      </c>
      <c r="N115" s="145">
        <v>107790</v>
      </c>
      <c r="O115" s="145">
        <v>97950</v>
      </c>
      <c r="P115" s="145">
        <v>95370</v>
      </c>
      <c r="Q115" s="145">
        <v>104400</v>
      </c>
      <c r="R115" s="145">
        <v>110020</v>
      </c>
      <c r="S115" s="145">
        <v>108190</v>
      </c>
      <c r="T115" s="197">
        <v>109050</v>
      </c>
      <c r="U115" s="197">
        <v>114150</v>
      </c>
      <c r="V115" s="197">
        <v>119570</v>
      </c>
      <c r="W115" s="145">
        <v>133220</v>
      </c>
      <c r="X115" s="290">
        <v>135470</v>
      </c>
    </row>
    <row r="116" spans="1:24" x14ac:dyDescent="0.2">
      <c r="A116" s="140" t="s">
        <v>19</v>
      </c>
      <c r="B116" s="218">
        <v>53</v>
      </c>
      <c r="C116" s="218">
        <v>51</v>
      </c>
      <c r="D116" s="218">
        <v>46</v>
      </c>
      <c r="E116" s="218">
        <v>47</v>
      </c>
      <c r="F116" s="218">
        <v>51</v>
      </c>
      <c r="G116" s="218">
        <v>47</v>
      </c>
      <c r="H116" s="218">
        <v>47</v>
      </c>
      <c r="I116" s="218">
        <v>55</v>
      </c>
      <c r="J116" s="219">
        <v>59</v>
      </c>
      <c r="K116" s="218">
        <v>56</v>
      </c>
      <c r="L116" s="249">
        <v>62</v>
      </c>
      <c r="M116" s="144" t="s">
        <v>19</v>
      </c>
      <c r="N116" s="145">
        <v>6496</v>
      </c>
      <c r="O116" s="145">
        <v>6538</v>
      </c>
      <c r="P116" s="145">
        <v>4977</v>
      </c>
      <c r="Q116" s="145">
        <v>5577</v>
      </c>
      <c r="R116" s="145">
        <v>6270</v>
      </c>
      <c r="S116" s="145">
        <v>5452</v>
      </c>
      <c r="T116" s="197">
        <v>6452</v>
      </c>
      <c r="U116" s="197">
        <v>9242</v>
      </c>
      <c r="V116" s="197">
        <v>10434</v>
      </c>
      <c r="W116" s="145">
        <v>11128</v>
      </c>
      <c r="X116" s="290">
        <v>10820</v>
      </c>
    </row>
    <row r="117" spans="1:24" x14ac:dyDescent="0.2">
      <c r="A117" s="140" t="s">
        <v>24</v>
      </c>
      <c r="B117" s="218">
        <v>30</v>
      </c>
      <c r="C117" s="218">
        <v>36</v>
      </c>
      <c r="D117" s="218">
        <v>41</v>
      </c>
      <c r="E117" s="218">
        <v>52</v>
      </c>
      <c r="F117" s="218">
        <v>44</v>
      </c>
      <c r="G117" s="218">
        <v>45</v>
      </c>
      <c r="H117" s="218">
        <v>53</v>
      </c>
      <c r="I117" s="218">
        <v>51</v>
      </c>
      <c r="J117" s="219">
        <v>38</v>
      </c>
      <c r="K117" s="218">
        <v>46</v>
      </c>
      <c r="L117" s="249">
        <v>46</v>
      </c>
      <c r="M117" s="144" t="s">
        <v>24</v>
      </c>
      <c r="N117" s="145">
        <v>10846</v>
      </c>
      <c r="O117" s="145">
        <v>13961</v>
      </c>
      <c r="P117" s="145">
        <v>15133</v>
      </c>
      <c r="Q117" s="145">
        <v>18894</v>
      </c>
      <c r="R117" s="145">
        <v>17614</v>
      </c>
      <c r="S117" s="145">
        <v>17814</v>
      </c>
      <c r="T117" s="197">
        <v>20699</v>
      </c>
      <c r="U117" s="197">
        <v>16281</v>
      </c>
      <c r="V117" s="197">
        <v>12655</v>
      </c>
      <c r="W117" s="145">
        <v>16579</v>
      </c>
      <c r="X117" s="290">
        <v>15289</v>
      </c>
    </row>
    <row r="118" spans="1:24" x14ac:dyDescent="0.2">
      <c r="A118" s="140" t="s">
        <v>25</v>
      </c>
      <c r="B118" s="218">
        <v>11</v>
      </c>
      <c r="C118" s="218">
        <v>11</v>
      </c>
      <c r="D118" s="218">
        <v>11</v>
      </c>
      <c r="E118" s="218">
        <v>8</v>
      </c>
      <c r="F118" s="218">
        <v>8</v>
      </c>
      <c r="G118" s="218">
        <v>12</v>
      </c>
      <c r="H118" s="218">
        <v>9</v>
      </c>
      <c r="I118" s="218">
        <v>46</v>
      </c>
      <c r="J118" s="219">
        <v>18</v>
      </c>
      <c r="K118" s="218">
        <v>15</v>
      </c>
      <c r="L118" s="249">
        <v>15</v>
      </c>
      <c r="M118" s="144" t="s">
        <v>25</v>
      </c>
      <c r="N118" s="145">
        <v>7850</v>
      </c>
      <c r="O118" s="145">
        <v>8100</v>
      </c>
      <c r="P118" s="145">
        <v>7280</v>
      </c>
      <c r="Q118" s="145">
        <v>6100</v>
      </c>
      <c r="R118" s="145">
        <v>6400</v>
      </c>
      <c r="S118" s="145">
        <v>8900</v>
      </c>
      <c r="T118" s="197">
        <v>6500</v>
      </c>
      <c r="U118" s="197">
        <v>8400</v>
      </c>
      <c r="V118" s="197">
        <v>12700</v>
      </c>
      <c r="W118" s="145">
        <v>11150</v>
      </c>
      <c r="X118" s="290">
        <v>10000</v>
      </c>
    </row>
    <row r="119" spans="1:24" x14ac:dyDescent="0.2">
      <c r="A119" s="140" t="s">
        <v>20</v>
      </c>
      <c r="B119" s="218">
        <v>11</v>
      </c>
      <c r="C119" s="218">
        <v>7</v>
      </c>
      <c r="D119" s="218">
        <v>8</v>
      </c>
      <c r="E119" s="218">
        <v>8</v>
      </c>
      <c r="F119" s="218">
        <v>4</v>
      </c>
      <c r="G119" s="218">
        <v>3</v>
      </c>
      <c r="H119" s="218">
        <v>7</v>
      </c>
      <c r="I119" s="218">
        <v>8</v>
      </c>
      <c r="J119" s="219">
        <v>1</v>
      </c>
      <c r="K119" s="218">
        <v>2</v>
      </c>
      <c r="L119" s="249">
        <v>7</v>
      </c>
      <c r="M119" s="144" t="s">
        <v>20</v>
      </c>
      <c r="N119" s="145">
        <v>4800</v>
      </c>
      <c r="O119" s="145">
        <v>3300</v>
      </c>
      <c r="P119" s="145">
        <v>4100</v>
      </c>
      <c r="Q119" s="145">
        <v>3150</v>
      </c>
      <c r="R119" s="145">
        <v>1125</v>
      </c>
      <c r="S119" s="145">
        <v>1100</v>
      </c>
      <c r="T119" s="197">
        <v>1520</v>
      </c>
      <c r="U119" s="197">
        <v>1920</v>
      </c>
      <c r="V119" s="197">
        <v>200</v>
      </c>
      <c r="W119" s="145">
        <v>600</v>
      </c>
      <c r="X119" s="290">
        <v>1110</v>
      </c>
    </row>
    <row r="120" spans="1:24" x14ac:dyDescent="0.2">
      <c r="A120" s="140" t="s">
        <v>26</v>
      </c>
      <c r="B120" s="174">
        <f t="shared" ref="B120:L120" si="26">SUM(B113,B114,B115,B116,B117,B118,B119)</f>
        <v>916</v>
      </c>
      <c r="C120" s="174">
        <f t="shared" si="26"/>
        <v>887</v>
      </c>
      <c r="D120" s="174">
        <f t="shared" si="26"/>
        <v>863</v>
      </c>
      <c r="E120" s="174">
        <f t="shared" si="26"/>
        <v>847</v>
      </c>
      <c r="F120" s="174">
        <f t="shared" si="26"/>
        <v>822</v>
      </c>
      <c r="G120" s="174">
        <f t="shared" si="26"/>
        <v>801</v>
      </c>
      <c r="H120" s="174">
        <f t="shared" si="26"/>
        <v>789</v>
      </c>
      <c r="I120" s="174">
        <f t="shared" si="26"/>
        <v>842</v>
      </c>
      <c r="J120" s="175">
        <f t="shared" si="26"/>
        <v>759</v>
      </c>
      <c r="K120" s="174">
        <f t="shared" si="26"/>
        <v>740</v>
      </c>
      <c r="L120" s="174">
        <f t="shared" si="26"/>
        <v>747</v>
      </c>
      <c r="M120" s="144" t="s">
        <v>26</v>
      </c>
      <c r="N120" s="190">
        <f t="shared" ref="N120:V120" si="27">SUM(N113,N114,N115,N116,N117,N118,N119)</f>
        <v>485930</v>
      </c>
      <c r="O120" s="190">
        <f t="shared" si="27"/>
        <v>469635</v>
      </c>
      <c r="P120" s="190">
        <f t="shared" si="27"/>
        <v>455378</v>
      </c>
      <c r="Q120" s="190">
        <f t="shared" si="27"/>
        <v>443545</v>
      </c>
      <c r="R120" s="190">
        <f t="shared" si="27"/>
        <v>433723</v>
      </c>
      <c r="S120" s="190">
        <f t="shared" si="27"/>
        <v>422957</v>
      </c>
      <c r="T120" s="191">
        <f t="shared" si="27"/>
        <v>410958</v>
      </c>
      <c r="U120" s="191">
        <f t="shared" si="27"/>
        <v>403100</v>
      </c>
      <c r="V120" s="191">
        <f t="shared" si="27"/>
        <v>395158</v>
      </c>
      <c r="W120" s="190">
        <f>SUM(W113,W114,W115,W116,W117,W118,W119)</f>
        <v>393183</v>
      </c>
      <c r="X120" s="190">
        <f>SUM(X113,X114,X115,X116,X117,X118,X119)</f>
        <v>385692</v>
      </c>
    </row>
    <row r="121" spans="1:24" x14ac:dyDescent="0.2">
      <c r="A121" s="437"/>
      <c r="B121" s="438"/>
      <c r="C121" s="438"/>
      <c r="D121" s="438"/>
      <c r="E121" s="438"/>
      <c r="F121" s="438"/>
      <c r="G121" s="438"/>
      <c r="H121" s="438"/>
      <c r="I121" s="438"/>
      <c r="J121" s="438"/>
      <c r="K121" s="438"/>
      <c r="L121" s="265"/>
      <c r="M121" s="375"/>
      <c r="N121" s="376"/>
      <c r="O121" s="376"/>
      <c r="P121" s="376"/>
      <c r="Q121" s="376"/>
      <c r="R121" s="376"/>
      <c r="S121" s="376"/>
      <c r="T121" s="376"/>
      <c r="U121" s="376"/>
      <c r="V121" s="376"/>
      <c r="W121" s="390"/>
      <c r="X121" s="298"/>
    </row>
    <row r="122" spans="1:24" x14ac:dyDescent="0.2">
      <c r="A122" s="140" t="s">
        <v>21</v>
      </c>
      <c r="B122" s="218">
        <v>122</v>
      </c>
      <c r="C122" s="218">
        <v>129</v>
      </c>
      <c r="D122" s="218">
        <v>119</v>
      </c>
      <c r="E122" s="218">
        <v>135</v>
      </c>
      <c r="F122" s="218">
        <v>134</v>
      </c>
      <c r="G122" s="218">
        <v>121</v>
      </c>
      <c r="H122" s="218">
        <v>122</v>
      </c>
      <c r="I122" s="218">
        <v>125</v>
      </c>
      <c r="J122" s="227">
        <v>134</v>
      </c>
      <c r="K122" s="218">
        <v>129</v>
      </c>
      <c r="L122" s="278">
        <v>124</v>
      </c>
      <c r="M122" s="183" t="s">
        <v>21</v>
      </c>
      <c r="N122" s="228">
        <v>8395</v>
      </c>
      <c r="O122" s="228">
        <v>9629</v>
      </c>
      <c r="P122" s="228">
        <v>8460</v>
      </c>
      <c r="Q122" s="228">
        <v>8680</v>
      </c>
      <c r="R122" s="228">
        <v>7773</v>
      </c>
      <c r="S122" s="228">
        <v>7496</v>
      </c>
      <c r="T122" s="229">
        <v>7811</v>
      </c>
      <c r="U122" s="229">
        <v>6765</v>
      </c>
      <c r="V122" s="197">
        <v>8140</v>
      </c>
      <c r="W122" s="145">
        <v>9187</v>
      </c>
      <c r="X122" s="290">
        <v>8276</v>
      </c>
    </row>
    <row r="123" spans="1:24" x14ac:dyDescent="0.2">
      <c r="A123" s="140" t="s">
        <v>22</v>
      </c>
      <c r="B123" s="218">
        <v>35</v>
      </c>
      <c r="C123" s="218">
        <v>32</v>
      </c>
      <c r="D123" s="218">
        <v>31</v>
      </c>
      <c r="E123" s="218">
        <v>36</v>
      </c>
      <c r="F123" s="218">
        <v>25</v>
      </c>
      <c r="G123" s="218">
        <v>24</v>
      </c>
      <c r="H123" s="218">
        <v>21</v>
      </c>
      <c r="I123" s="218">
        <v>27</v>
      </c>
      <c r="J123" s="219">
        <v>39</v>
      </c>
      <c r="K123" s="218">
        <v>32</v>
      </c>
      <c r="L123" s="218">
        <v>27</v>
      </c>
      <c r="M123" s="397"/>
      <c r="N123" s="398"/>
      <c r="O123" s="398"/>
      <c r="P123" s="398"/>
      <c r="Q123" s="398"/>
      <c r="R123" s="398"/>
      <c r="S123" s="398"/>
      <c r="T123" s="398"/>
      <c r="U123" s="398"/>
      <c r="V123" s="398"/>
      <c r="W123" s="398"/>
      <c r="X123" s="399"/>
    </row>
    <row r="124" spans="1:24" x14ac:dyDescent="0.2">
      <c r="A124" s="122" t="s">
        <v>23</v>
      </c>
      <c r="B124" s="218">
        <v>4</v>
      </c>
      <c r="C124" s="245"/>
      <c r="D124" s="218">
        <v>1</v>
      </c>
      <c r="E124" s="218">
        <v>1</v>
      </c>
      <c r="F124" s="245"/>
      <c r="G124" s="218">
        <v>1</v>
      </c>
      <c r="H124" s="218">
        <v>3</v>
      </c>
      <c r="I124" s="218">
        <v>5</v>
      </c>
      <c r="J124" s="219">
        <v>4</v>
      </c>
      <c r="K124" s="218">
        <v>5</v>
      </c>
      <c r="L124" s="218">
        <v>3</v>
      </c>
      <c r="M124" s="400"/>
      <c r="N124" s="401"/>
      <c r="O124" s="401"/>
      <c r="P124" s="401"/>
      <c r="Q124" s="401"/>
      <c r="R124" s="401"/>
      <c r="S124" s="401"/>
      <c r="T124" s="401"/>
      <c r="U124" s="401"/>
      <c r="V124" s="401"/>
      <c r="W124" s="401"/>
      <c r="X124" s="402"/>
    </row>
    <row r="125" spans="1:24" x14ac:dyDescent="0.2">
      <c r="A125" s="122" t="s">
        <v>28</v>
      </c>
      <c r="B125" s="218">
        <v>1</v>
      </c>
      <c r="C125" s="366"/>
      <c r="D125" s="383"/>
      <c r="E125" s="383"/>
      <c r="F125" s="367"/>
      <c r="G125" s="218">
        <v>1</v>
      </c>
      <c r="H125" s="218">
        <v>1</v>
      </c>
      <c r="I125" s="227">
        <v>1</v>
      </c>
      <c r="J125" s="242"/>
      <c r="K125" s="218">
        <v>2</v>
      </c>
      <c r="L125" s="242"/>
      <c r="M125" s="403"/>
      <c r="N125" s="404"/>
      <c r="O125" s="404"/>
      <c r="P125" s="404"/>
      <c r="Q125" s="404"/>
      <c r="R125" s="404"/>
      <c r="S125" s="404"/>
      <c r="T125" s="404"/>
      <c r="U125" s="404"/>
      <c r="V125" s="404"/>
      <c r="W125" s="404"/>
      <c r="X125" s="405"/>
    </row>
    <row r="126" spans="1:24" x14ac:dyDescent="0.2">
      <c r="A126" s="140" t="s">
        <v>3</v>
      </c>
      <c r="B126" s="174">
        <f t="shared" ref="B126:L126" si="28">SUM(B120,B122,B123,B124,B125)</f>
        <v>1078</v>
      </c>
      <c r="C126" s="174">
        <f t="shared" si="28"/>
        <v>1048</v>
      </c>
      <c r="D126" s="174">
        <f t="shared" si="28"/>
        <v>1014</v>
      </c>
      <c r="E126" s="174">
        <f t="shared" si="28"/>
        <v>1019</v>
      </c>
      <c r="F126" s="174">
        <f t="shared" si="28"/>
        <v>981</v>
      </c>
      <c r="G126" s="174">
        <f t="shared" si="28"/>
        <v>948</v>
      </c>
      <c r="H126" s="174">
        <f t="shared" si="28"/>
        <v>936</v>
      </c>
      <c r="I126" s="174">
        <f t="shared" si="28"/>
        <v>1000</v>
      </c>
      <c r="J126" s="244">
        <f t="shared" si="28"/>
        <v>936</v>
      </c>
      <c r="K126" s="174">
        <f t="shared" si="28"/>
        <v>908</v>
      </c>
      <c r="L126" s="174">
        <f t="shared" si="28"/>
        <v>901</v>
      </c>
      <c r="M126" s="183" t="s">
        <v>3</v>
      </c>
      <c r="N126" s="214">
        <f t="shared" ref="N126:X126" si="29">SUM(N120,N122)</f>
        <v>494325</v>
      </c>
      <c r="O126" s="214">
        <f t="shared" si="29"/>
        <v>479264</v>
      </c>
      <c r="P126" s="214">
        <f t="shared" si="29"/>
        <v>463838</v>
      </c>
      <c r="Q126" s="214">
        <f t="shared" si="29"/>
        <v>452225</v>
      </c>
      <c r="R126" s="214">
        <f t="shared" si="29"/>
        <v>441496</v>
      </c>
      <c r="S126" s="214">
        <f t="shared" si="29"/>
        <v>430453</v>
      </c>
      <c r="T126" s="215">
        <f t="shared" si="29"/>
        <v>418769</v>
      </c>
      <c r="U126" s="215">
        <f t="shared" si="29"/>
        <v>409865</v>
      </c>
      <c r="V126" s="202">
        <f t="shared" si="29"/>
        <v>403298</v>
      </c>
      <c r="W126" s="201">
        <f t="shared" si="29"/>
        <v>402370</v>
      </c>
      <c r="X126" s="201">
        <f t="shared" si="29"/>
        <v>393968</v>
      </c>
    </row>
    <row r="127" spans="1:24" x14ac:dyDescent="0.2">
      <c r="A127" s="140" t="s">
        <v>29</v>
      </c>
      <c r="B127" s="218">
        <v>547</v>
      </c>
      <c r="C127" s="218">
        <v>522</v>
      </c>
      <c r="D127" s="218">
        <v>469</v>
      </c>
      <c r="E127" s="218">
        <v>496</v>
      </c>
      <c r="F127" s="218">
        <v>493</v>
      </c>
      <c r="G127" s="218">
        <v>436</v>
      </c>
      <c r="H127" s="218">
        <v>430</v>
      </c>
      <c r="I127" s="218">
        <v>462</v>
      </c>
      <c r="J127" s="219">
        <v>523</v>
      </c>
      <c r="K127" s="218">
        <v>542</v>
      </c>
      <c r="L127" s="218">
        <v>531</v>
      </c>
      <c r="M127" s="144" t="s">
        <v>29</v>
      </c>
      <c r="N127" s="216">
        <v>2693</v>
      </c>
      <c r="O127" s="216">
        <v>2573</v>
      </c>
      <c r="P127" s="216">
        <v>2299</v>
      </c>
      <c r="Q127" s="216">
        <v>2449</v>
      </c>
      <c r="R127" s="216">
        <v>2448</v>
      </c>
      <c r="S127" s="216">
        <v>2159</v>
      </c>
      <c r="T127" s="217">
        <v>2116</v>
      </c>
      <c r="U127" s="217">
        <v>2284</v>
      </c>
      <c r="V127" s="217">
        <v>2589</v>
      </c>
      <c r="W127" s="216">
        <v>2747</v>
      </c>
      <c r="X127" s="290">
        <v>2703</v>
      </c>
    </row>
    <row r="128" spans="1:24" x14ac:dyDescent="0.2">
      <c r="A128" s="372" t="s">
        <v>12</v>
      </c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4"/>
      <c r="M128" s="372" t="s">
        <v>13</v>
      </c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4"/>
    </row>
    <row r="129" spans="1:24" x14ac:dyDescent="0.2">
      <c r="A129" s="134"/>
      <c r="B129" s="135">
        <v>2008</v>
      </c>
      <c r="C129" s="135">
        <v>2009</v>
      </c>
      <c r="D129" s="135">
        <v>2010</v>
      </c>
      <c r="E129" s="135">
        <v>2011</v>
      </c>
      <c r="F129" s="135">
        <v>2012</v>
      </c>
      <c r="G129" s="135">
        <v>2013</v>
      </c>
      <c r="H129" s="135">
        <v>2014</v>
      </c>
      <c r="I129" s="135">
        <v>2015</v>
      </c>
      <c r="J129" s="136">
        <v>2016</v>
      </c>
      <c r="K129" s="137">
        <v>2017</v>
      </c>
      <c r="L129" s="266">
        <v>2018</v>
      </c>
      <c r="M129" s="138"/>
      <c r="N129" s="192">
        <v>2008</v>
      </c>
      <c r="O129" s="192">
        <v>2009</v>
      </c>
      <c r="P129" s="192">
        <v>2010</v>
      </c>
      <c r="Q129" s="192">
        <v>2011</v>
      </c>
      <c r="R129" s="192">
        <v>2012</v>
      </c>
      <c r="S129" s="192">
        <v>2013</v>
      </c>
      <c r="T129" s="139">
        <v>2014</v>
      </c>
      <c r="U129" s="136">
        <v>2015</v>
      </c>
      <c r="V129" s="136">
        <v>2016</v>
      </c>
      <c r="W129" s="137">
        <v>2017</v>
      </c>
      <c r="X129" s="287">
        <v>2018</v>
      </c>
    </row>
    <row r="130" spans="1:24" x14ac:dyDescent="0.2">
      <c r="A130" s="140" t="s">
        <v>16</v>
      </c>
      <c r="B130" s="218">
        <v>136</v>
      </c>
      <c r="C130" s="218">
        <v>131</v>
      </c>
      <c r="D130" s="218">
        <v>123</v>
      </c>
      <c r="E130" s="218">
        <v>122</v>
      </c>
      <c r="F130" s="218">
        <v>119</v>
      </c>
      <c r="G130" s="218">
        <v>117</v>
      </c>
      <c r="H130" s="218">
        <v>113</v>
      </c>
      <c r="I130" s="218">
        <v>112</v>
      </c>
      <c r="J130" s="219">
        <v>96</v>
      </c>
      <c r="K130" s="218">
        <v>98</v>
      </c>
      <c r="L130" s="249">
        <v>103</v>
      </c>
      <c r="M130" s="144" t="s">
        <v>16</v>
      </c>
      <c r="N130" s="145">
        <v>43520</v>
      </c>
      <c r="O130" s="145">
        <v>38953</v>
      </c>
      <c r="P130" s="145">
        <v>37033</v>
      </c>
      <c r="Q130" s="145">
        <v>35569</v>
      </c>
      <c r="R130" s="145">
        <v>36455</v>
      </c>
      <c r="S130" s="145">
        <v>32686</v>
      </c>
      <c r="T130" s="197">
        <v>34970</v>
      </c>
      <c r="U130" s="197">
        <v>31685</v>
      </c>
      <c r="V130" s="197">
        <v>27571</v>
      </c>
      <c r="W130" s="145">
        <v>30676</v>
      </c>
      <c r="X130" s="290">
        <v>31711</v>
      </c>
    </row>
    <row r="131" spans="1:24" x14ac:dyDescent="0.2">
      <c r="A131" s="140" t="s">
        <v>17</v>
      </c>
      <c r="B131" s="218">
        <v>214</v>
      </c>
      <c r="C131" s="218">
        <v>204</v>
      </c>
      <c r="D131" s="218">
        <v>197</v>
      </c>
      <c r="E131" s="218">
        <v>187</v>
      </c>
      <c r="F131" s="218">
        <v>184</v>
      </c>
      <c r="G131" s="218">
        <v>170</v>
      </c>
      <c r="H131" s="218">
        <v>156</v>
      </c>
      <c r="I131" s="218">
        <v>162</v>
      </c>
      <c r="J131" s="219">
        <v>148</v>
      </c>
      <c r="K131" s="218">
        <v>134</v>
      </c>
      <c r="L131" s="249">
        <v>127</v>
      </c>
      <c r="M131" s="144" t="s">
        <v>17</v>
      </c>
      <c r="N131" s="145">
        <v>137723</v>
      </c>
      <c r="O131" s="145">
        <v>133900</v>
      </c>
      <c r="P131" s="145">
        <v>131170</v>
      </c>
      <c r="Q131" s="145">
        <v>120955</v>
      </c>
      <c r="R131" s="145">
        <v>118425</v>
      </c>
      <c r="S131" s="145">
        <v>111451</v>
      </c>
      <c r="T131" s="197">
        <v>103470</v>
      </c>
      <c r="U131" s="197">
        <v>99515</v>
      </c>
      <c r="V131" s="197">
        <v>98280</v>
      </c>
      <c r="W131" s="145">
        <v>89960</v>
      </c>
      <c r="X131" s="290">
        <v>84530</v>
      </c>
    </row>
    <row r="132" spans="1:24" x14ac:dyDescent="0.2">
      <c r="A132" s="140" t="s">
        <v>18</v>
      </c>
      <c r="B132" s="218">
        <v>46</v>
      </c>
      <c r="C132" s="218">
        <v>44</v>
      </c>
      <c r="D132" s="218">
        <v>45</v>
      </c>
      <c r="E132" s="218">
        <v>46</v>
      </c>
      <c r="F132" s="218">
        <v>44</v>
      </c>
      <c r="G132" s="218">
        <v>44</v>
      </c>
      <c r="H132" s="218">
        <v>48</v>
      </c>
      <c r="I132" s="218">
        <v>63</v>
      </c>
      <c r="J132" s="219">
        <v>55</v>
      </c>
      <c r="K132" s="218">
        <v>60</v>
      </c>
      <c r="L132" s="249">
        <v>61</v>
      </c>
      <c r="M132" s="144" t="s">
        <v>18</v>
      </c>
      <c r="N132" s="145">
        <v>35900</v>
      </c>
      <c r="O132" s="145">
        <v>34600</v>
      </c>
      <c r="P132" s="145">
        <v>34600</v>
      </c>
      <c r="Q132" s="145">
        <v>36100</v>
      </c>
      <c r="R132" s="145">
        <v>34050</v>
      </c>
      <c r="S132" s="145">
        <v>34200</v>
      </c>
      <c r="T132" s="197">
        <v>37150</v>
      </c>
      <c r="U132" s="197">
        <v>38450</v>
      </c>
      <c r="V132" s="197">
        <v>42950</v>
      </c>
      <c r="W132" s="145">
        <v>47175</v>
      </c>
      <c r="X132" s="290">
        <v>47975</v>
      </c>
    </row>
    <row r="133" spans="1:24" x14ac:dyDescent="0.2">
      <c r="A133" s="140" t="s">
        <v>19</v>
      </c>
      <c r="B133" s="218">
        <v>35</v>
      </c>
      <c r="C133" s="218">
        <v>30</v>
      </c>
      <c r="D133" s="218">
        <v>27</v>
      </c>
      <c r="E133" s="218">
        <v>28</v>
      </c>
      <c r="F133" s="218">
        <v>28</v>
      </c>
      <c r="G133" s="218">
        <v>26</v>
      </c>
      <c r="H133" s="218">
        <v>30</v>
      </c>
      <c r="I133" s="218">
        <v>32</v>
      </c>
      <c r="J133" s="219">
        <v>27</v>
      </c>
      <c r="K133" s="218">
        <v>24</v>
      </c>
      <c r="L133" s="249">
        <v>26</v>
      </c>
      <c r="M133" s="144" t="s">
        <v>19</v>
      </c>
      <c r="N133" s="145">
        <v>4655</v>
      </c>
      <c r="O133" s="145">
        <v>3830</v>
      </c>
      <c r="P133" s="145">
        <v>2080</v>
      </c>
      <c r="Q133" s="145">
        <v>1725</v>
      </c>
      <c r="R133" s="145">
        <v>2315</v>
      </c>
      <c r="S133" s="145">
        <v>2165</v>
      </c>
      <c r="T133" s="197">
        <v>2572</v>
      </c>
      <c r="U133" s="197">
        <v>2632</v>
      </c>
      <c r="V133" s="197">
        <v>2902</v>
      </c>
      <c r="W133" s="145">
        <v>3186</v>
      </c>
      <c r="X133" s="290">
        <v>3525</v>
      </c>
    </row>
    <row r="134" spans="1:24" x14ac:dyDescent="0.2">
      <c r="A134" s="140" t="s">
        <v>24</v>
      </c>
      <c r="B134" s="218">
        <v>10</v>
      </c>
      <c r="C134" s="218">
        <v>11</v>
      </c>
      <c r="D134" s="218">
        <v>14</v>
      </c>
      <c r="E134" s="218">
        <v>12</v>
      </c>
      <c r="F134" s="218">
        <v>17</v>
      </c>
      <c r="G134" s="218">
        <v>17</v>
      </c>
      <c r="H134" s="218">
        <v>17</v>
      </c>
      <c r="I134" s="218">
        <v>21</v>
      </c>
      <c r="J134" s="219">
        <v>20</v>
      </c>
      <c r="K134" s="218">
        <v>18</v>
      </c>
      <c r="L134" s="249">
        <v>15</v>
      </c>
      <c r="M134" s="285" t="s">
        <v>101</v>
      </c>
      <c r="N134" s="145">
        <v>2995</v>
      </c>
      <c r="O134" s="145">
        <v>3820</v>
      </c>
      <c r="P134" s="145">
        <v>4525</v>
      </c>
      <c r="Q134" s="145">
        <v>4350</v>
      </c>
      <c r="R134" s="145">
        <v>7500</v>
      </c>
      <c r="S134" s="145">
        <v>8250</v>
      </c>
      <c r="T134" s="197">
        <v>7860</v>
      </c>
      <c r="U134" s="197">
        <v>7505</v>
      </c>
      <c r="V134" s="197">
        <v>7585</v>
      </c>
      <c r="W134" s="145">
        <v>6635</v>
      </c>
      <c r="X134" s="290">
        <v>6280</v>
      </c>
    </row>
    <row r="135" spans="1:24" x14ac:dyDescent="0.2">
      <c r="A135" s="140" t="s">
        <v>25</v>
      </c>
      <c r="B135" s="218">
        <v>1</v>
      </c>
      <c r="C135" s="218">
        <v>1</v>
      </c>
      <c r="D135" s="218">
        <v>2</v>
      </c>
      <c r="E135" s="218">
        <v>5</v>
      </c>
      <c r="F135" s="218">
        <v>4</v>
      </c>
      <c r="G135" s="218">
        <v>3</v>
      </c>
      <c r="H135" s="218">
        <v>3</v>
      </c>
      <c r="I135" s="218">
        <v>5</v>
      </c>
      <c r="J135" s="219">
        <v>4</v>
      </c>
      <c r="K135" s="218">
        <v>6</v>
      </c>
      <c r="L135" s="249">
        <v>6</v>
      </c>
      <c r="M135" s="144" t="s">
        <v>25</v>
      </c>
      <c r="N135" s="145">
        <v>800</v>
      </c>
      <c r="O135" s="145">
        <v>800</v>
      </c>
      <c r="P135" s="145">
        <v>1400</v>
      </c>
      <c r="Q135" s="145">
        <v>2900</v>
      </c>
      <c r="R135" s="145">
        <v>2900</v>
      </c>
      <c r="S135" s="145">
        <v>1800</v>
      </c>
      <c r="T135" s="197">
        <v>2000</v>
      </c>
      <c r="U135" s="197">
        <v>1106</v>
      </c>
      <c r="V135" s="197">
        <v>3100</v>
      </c>
      <c r="W135" s="145">
        <v>4300</v>
      </c>
      <c r="X135" s="290">
        <v>4300</v>
      </c>
    </row>
    <row r="136" spans="1:24" x14ac:dyDescent="0.2">
      <c r="A136" s="140" t="s">
        <v>20</v>
      </c>
      <c r="B136" s="218">
        <v>5</v>
      </c>
      <c r="C136" s="218">
        <v>7</v>
      </c>
      <c r="D136" s="218">
        <v>7</v>
      </c>
      <c r="E136" s="218">
        <v>3</v>
      </c>
      <c r="F136" s="218">
        <v>1</v>
      </c>
      <c r="G136" s="218">
        <v>3</v>
      </c>
      <c r="H136" s="218">
        <v>3</v>
      </c>
      <c r="I136" s="218">
        <v>4</v>
      </c>
      <c r="J136" s="219">
        <v>2</v>
      </c>
      <c r="K136" s="218">
        <v>5</v>
      </c>
      <c r="L136" s="301"/>
      <c r="M136" s="144" t="s">
        <v>20</v>
      </c>
      <c r="N136" s="145">
        <v>1850</v>
      </c>
      <c r="O136" s="145">
        <v>2550</v>
      </c>
      <c r="P136" s="145">
        <v>2430</v>
      </c>
      <c r="Q136" s="145">
        <v>1500</v>
      </c>
      <c r="R136" s="145">
        <v>150</v>
      </c>
      <c r="S136" s="145">
        <v>510</v>
      </c>
      <c r="T136" s="197">
        <v>800</v>
      </c>
      <c r="U136" s="197">
        <v>1050</v>
      </c>
      <c r="V136" s="197">
        <v>700</v>
      </c>
      <c r="W136" s="145">
        <v>1600</v>
      </c>
      <c r="X136" s="299"/>
    </row>
    <row r="137" spans="1:24" x14ac:dyDescent="0.2">
      <c r="A137" s="140" t="s">
        <v>26</v>
      </c>
      <c r="B137" s="174">
        <f t="shared" ref="B137:L137" si="30">SUM(B130,B131,B132,B133,B134,B135,B136)</f>
        <v>447</v>
      </c>
      <c r="C137" s="174">
        <f t="shared" si="30"/>
        <v>428</v>
      </c>
      <c r="D137" s="174">
        <f t="shared" si="30"/>
        <v>415</v>
      </c>
      <c r="E137" s="174">
        <f t="shared" si="30"/>
        <v>403</v>
      </c>
      <c r="F137" s="174">
        <f t="shared" si="30"/>
        <v>397</v>
      </c>
      <c r="G137" s="174">
        <f t="shared" si="30"/>
        <v>380</v>
      </c>
      <c r="H137" s="174">
        <f t="shared" si="30"/>
        <v>370</v>
      </c>
      <c r="I137" s="174">
        <f t="shared" si="30"/>
        <v>399</v>
      </c>
      <c r="J137" s="175">
        <f t="shared" si="30"/>
        <v>352</v>
      </c>
      <c r="K137" s="174">
        <f t="shared" si="30"/>
        <v>345</v>
      </c>
      <c r="L137" s="174">
        <f t="shared" si="30"/>
        <v>338</v>
      </c>
      <c r="M137" s="144" t="s">
        <v>26</v>
      </c>
      <c r="N137" s="201">
        <f t="shared" ref="N137:V137" si="31">SUM(N130,N131,N132,N133,N134,N135,N136)</f>
        <v>227443</v>
      </c>
      <c r="O137" s="201">
        <f t="shared" si="31"/>
        <v>218453</v>
      </c>
      <c r="P137" s="201">
        <f t="shared" si="31"/>
        <v>213238</v>
      </c>
      <c r="Q137" s="201">
        <f t="shared" si="31"/>
        <v>203099</v>
      </c>
      <c r="R137" s="201">
        <f t="shared" si="31"/>
        <v>201795</v>
      </c>
      <c r="S137" s="201">
        <f t="shared" si="31"/>
        <v>191062</v>
      </c>
      <c r="T137" s="202">
        <f t="shared" si="31"/>
        <v>188822</v>
      </c>
      <c r="U137" s="202">
        <f t="shared" si="31"/>
        <v>181943</v>
      </c>
      <c r="V137" s="202">
        <f t="shared" si="31"/>
        <v>183088</v>
      </c>
      <c r="W137" s="201">
        <f>SUM(W130,W131,W132,W133,W134,W135,W136)</f>
        <v>183532</v>
      </c>
      <c r="X137" s="201">
        <f>SUM(X130,X131,X132,X133,X134,X135,X136)</f>
        <v>178321</v>
      </c>
    </row>
    <row r="138" spans="1:24" x14ac:dyDescent="0.2">
      <c r="A138" s="375"/>
      <c r="B138" s="376"/>
      <c r="C138" s="376"/>
      <c r="D138" s="376"/>
      <c r="E138" s="376"/>
      <c r="F138" s="376"/>
      <c r="G138" s="376"/>
      <c r="H138" s="376"/>
      <c r="I138" s="376"/>
      <c r="J138" s="376"/>
      <c r="K138" s="376"/>
      <c r="L138" s="256"/>
      <c r="M138" s="375"/>
      <c r="N138" s="376"/>
      <c r="O138" s="376"/>
      <c r="P138" s="376"/>
      <c r="Q138" s="376"/>
      <c r="R138" s="376"/>
      <c r="S138" s="376"/>
      <c r="T138" s="376"/>
      <c r="U138" s="376"/>
      <c r="V138" s="376"/>
      <c r="W138" s="390"/>
      <c r="X138" s="298"/>
    </row>
    <row r="139" spans="1:24" x14ac:dyDescent="0.2">
      <c r="A139" s="140" t="s">
        <v>21</v>
      </c>
      <c r="B139" s="218">
        <v>51</v>
      </c>
      <c r="C139" s="218">
        <v>52</v>
      </c>
      <c r="D139" s="218">
        <v>48</v>
      </c>
      <c r="E139" s="218">
        <v>49</v>
      </c>
      <c r="F139" s="218">
        <v>57</v>
      </c>
      <c r="G139" s="218">
        <v>45</v>
      </c>
      <c r="H139" s="218">
        <v>43</v>
      </c>
      <c r="I139" s="218">
        <v>33</v>
      </c>
      <c r="J139" s="227">
        <v>32</v>
      </c>
      <c r="K139" s="218">
        <v>38</v>
      </c>
      <c r="L139" s="278">
        <v>34</v>
      </c>
      <c r="M139" s="183" t="s">
        <v>21</v>
      </c>
      <c r="N139" s="228">
        <v>3670</v>
      </c>
      <c r="O139" s="228">
        <v>3585</v>
      </c>
      <c r="P139" s="228">
        <v>3505</v>
      </c>
      <c r="Q139" s="228">
        <v>3355</v>
      </c>
      <c r="R139" s="228">
        <v>4460</v>
      </c>
      <c r="S139" s="228">
        <v>3360</v>
      </c>
      <c r="T139" s="229">
        <v>3850</v>
      </c>
      <c r="U139" s="229">
        <v>1715</v>
      </c>
      <c r="V139" s="197">
        <v>2485</v>
      </c>
      <c r="W139" s="145">
        <v>2450</v>
      </c>
      <c r="X139" s="290">
        <v>2615</v>
      </c>
    </row>
    <row r="140" spans="1:24" x14ac:dyDescent="0.2">
      <c r="A140" s="140" t="s">
        <v>22</v>
      </c>
      <c r="B140" s="218">
        <v>26</v>
      </c>
      <c r="C140" s="218">
        <v>27</v>
      </c>
      <c r="D140" s="218">
        <v>24</v>
      </c>
      <c r="E140" s="218">
        <v>19</v>
      </c>
      <c r="F140" s="218">
        <v>23</v>
      </c>
      <c r="G140" s="218">
        <v>18</v>
      </c>
      <c r="H140" s="218">
        <v>16</v>
      </c>
      <c r="I140" s="218">
        <v>15</v>
      </c>
      <c r="J140" s="219">
        <v>15</v>
      </c>
      <c r="K140" s="218">
        <v>12</v>
      </c>
      <c r="L140" s="275">
        <v>18</v>
      </c>
      <c r="M140" s="397"/>
      <c r="N140" s="398"/>
      <c r="O140" s="398"/>
      <c r="P140" s="398"/>
      <c r="Q140" s="398"/>
      <c r="R140" s="398"/>
      <c r="S140" s="398"/>
      <c r="T140" s="398"/>
      <c r="U140" s="398"/>
      <c r="V140" s="398"/>
      <c r="W140" s="398"/>
      <c r="X140" s="399"/>
    </row>
    <row r="141" spans="1:24" x14ac:dyDescent="0.2">
      <c r="A141" s="122" t="s">
        <v>23</v>
      </c>
      <c r="B141" s="218"/>
      <c r="C141" s="218">
        <v>1</v>
      </c>
      <c r="D141" s="218">
        <v>1</v>
      </c>
      <c r="E141" s="218"/>
      <c r="F141" s="218">
        <v>1</v>
      </c>
      <c r="G141" s="218">
        <v>2</v>
      </c>
      <c r="H141" s="218">
        <v>1</v>
      </c>
      <c r="I141" s="218">
        <v>2</v>
      </c>
      <c r="J141" s="368"/>
      <c r="K141" s="218">
        <v>1</v>
      </c>
      <c r="L141" s="218">
        <v>1</v>
      </c>
      <c r="M141" s="400"/>
      <c r="N141" s="401"/>
      <c r="O141" s="401"/>
      <c r="P141" s="401"/>
      <c r="Q141" s="401"/>
      <c r="R141" s="401"/>
      <c r="S141" s="401"/>
      <c r="T141" s="401"/>
      <c r="U141" s="401"/>
      <c r="V141" s="401"/>
      <c r="W141" s="401"/>
      <c r="X141" s="402"/>
    </row>
    <row r="142" spans="1:24" x14ac:dyDescent="0.2">
      <c r="A142" s="122" t="s">
        <v>28</v>
      </c>
      <c r="B142" s="370"/>
      <c r="C142" s="371"/>
      <c r="D142" s="371"/>
      <c r="E142" s="371"/>
      <c r="F142" s="371"/>
      <c r="G142" s="371"/>
      <c r="H142" s="371"/>
      <c r="I142" s="371"/>
      <c r="J142" s="369"/>
      <c r="K142" s="312"/>
      <c r="L142" s="281"/>
      <c r="M142" s="403"/>
      <c r="N142" s="404"/>
      <c r="O142" s="404"/>
      <c r="P142" s="404"/>
      <c r="Q142" s="404"/>
      <c r="R142" s="404"/>
      <c r="S142" s="404"/>
      <c r="T142" s="404"/>
      <c r="U142" s="404"/>
      <c r="V142" s="404"/>
      <c r="W142" s="404"/>
      <c r="X142" s="405"/>
    </row>
    <row r="143" spans="1:24" x14ac:dyDescent="0.2">
      <c r="A143" s="140" t="s">
        <v>3</v>
      </c>
      <c r="B143" s="188">
        <f t="shared" ref="B143:L143" si="32">SUM(B137,B139,B140,B141,B142)</f>
        <v>524</v>
      </c>
      <c r="C143" s="188">
        <f t="shared" si="32"/>
        <v>508</v>
      </c>
      <c r="D143" s="188">
        <f t="shared" si="32"/>
        <v>488</v>
      </c>
      <c r="E143" s="188">
        <f t="shared" si="32"/>
        <v>471</v>
      </c>
      <c r="F143" s="188">
        <f t="shared" si="32"/>
        <v>478</v>
      </c>
      <c r="G143" s="188">
        <f t="shared" si="32"/>
        <v>445</v>
      </c>
      <c r="H143" s="188">
        <f t="shared" si="32"/>
        <v>430</v>
      </c>
      <c r="I143" s="188">
        <f t="shared" si="32"/>
        <v>449</v>
      </c>
      <c r="J143" s="251">
        <f t="shared" si="32"/>
        <v>399</v>
      </c>
      <c r="K143" s="188">
        <f t="shared" si="32"/>
        <v>396</v>
      </c>
      <c r="L143" s="188">
        <f t="shared" si="32"/>
        <v>391</v>
      </c>
      <c r="M143" s="183" t="s">
        <v>3</v>
      </c>
      <c r="N143" s="214">
        <f t="shared" ref="N143:V143" si="33">SUM(N137,N139)</f>
        <v>231113</v>
      </c>
      <c r="O143" s="214">
        <f t="shared" si="33"/>
        <v>222038</v>
      </c>
      <c r="P143" s="214">
        <f t="shared" si="33"/>
        <v>216743</v>
      </c>
      <c r="Q143" s="214">
        <f t="shared" si="33"/>
        <v>206454</v>
      </c>
      <c r="R143" s="214">
        <f t="shared" si="33"/>
        <v>206255</v>
      </c>
      <c r="S143" s="214">
        <f t="shared" si="33"/>
        <v>194422</v>
      </c>
      <c r="T143" s="215">
        <f t="shared" si="33"/>
        <v>192672</v>
      </c>
      <c r="U143" s="215">
        <f t="shared" si="33"/>
        <v>183658</v>
      </c>
      <c r="V143" s="202">
        <f t="shared" si="33"/>
        <v>185573</v>
      </c>
      <c r="W143" s="201">
        <f>SUM(W137,W139)</f>
        <v>185982</v>
      </c>
      <c r="X143" s="201">
        <f>SUM(X137,X139)</f>
        <v>180936</v>
      </c>
    </row>
    <row r="144" spans="1:24" x14ac:dyDescent="0.2">
      <c r="A144" s="140" t="s">
        <v>29</v>
      </c>
      <c r="B144" s="218">
        <v>365</v>
      </c>
      <c r="C144" s="218">
        <v>352</v>
      </c>
      <c r="D144" s="218">
        <v>346</v>
      </c>
      <c r="E144" s="218">
        <v>342</v>
      </c>
      <c r="F144" s="218">
        <v>334</v>
      </c>
      <c r="G144" s="218">
        <v>321</v>
      </c>
      <c r="H144" s="218">
        <v>296</v>
      </c>
      <c r="I144" s="218">
        <v>323</v>
      </c>
      <c r="J144" s="219">
        <v>355</v>
      </c>
      <c r="K144" s="218">
        <v>353</v>
      </c>
      <c r="L144" s="249">
        <v>362</v>
      </c>
      <c r="M144" s="144" t="s">
        <v>29</v>
      </c>
      <c r="N144" s="216">
        <v>1817</v>
      </c>
      <c r="O144" s="216">
        <v>1748</v>
      </c>
      <c r="P144" s="216">
        <v>1715</v>
      </c>
      <c r="Q144" s="216">
        <v>1694</v>
      </c>
      <c r="R144" s="216">
        <v>1652</v>
      </c>
      <c r="S144" s="216">
        <v>1586</v>
      </c>
      <c r="T144" s="217">
        <v>1466</v>
      </c>
      <c r="U144" s="217">
        <v>1601</v>
      </c>
      <c r="V144" s="217">
        <v>1766</v>
      </c>
      <c r="W144" s="216">
        <v>1782</v>
      </c>
      <c r="X144" s="290">
        <v>1857</v>
      </c>
    </row>
    <row r="145" spans="1:25" ht="12" customHeight="1" x14ac:dyDescent="0.2">
      <c r="A145" s="372" t="s">
        <v>36</v>
      </c>
      <c r="B145" s="373"/>
      <c r="C145" s="373"/>
      <c r="D145" s="373"/>
      <c r="E145" s="373"/>
      <c r="F145" s="373"/>
      <c r="G145" s="373"/>
      <c r="H145" s="373"/>
      <c r="I145" s="373"/>
      <c r="J145" s="373"/>
      <c r="K145" s="373"/>
      <c r="L145" s="374"/>
      <c r="M145" s="372" t="s">
        <v>35</v>
      </c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4"/>
    </row>
    <row r="146" spans="1:25" x14ac:dyDescent="0.2">
      <c r="A146" s="252"/>
      <c r="B146" s="192">
        <v>2008</v>
      </c>
      <c r="C146" s="192">
        <v>2009</v>
      </c>
      <c r="D146" s="192">
        <v>2010</v>
      </c>
      <c r="E146" s="192">
        <v>2011</v>
      </c>
      <c r="F146" s="192">
        <v>2012</v>
      </c>
      <c r="G146" s="192">
        <v>2013</v>
      </c>
      <c r="H146" s="135">
        <v>2014</v>
      </c>
      <c r="I146" s="135">
        <v>2015</v>
      </c>
      <c r="J146" s="136">
        <v>2016</v>
      </c>
      <c r="K146" s="137">
        <v>2017</v>
      </c>
      <c r="L146" s="137">
        <v>2018</v>
      </c>
      <c r="M146" s="253"/>
      <c r="N146" s="192">
        <v>2008</v>
      </c>
      <c r="O146" s="192">
        <v>2009</v>
      </c>
      <c r="P146" s="192">
        <v>2010</v>
      </c>
      <c r="Q146" s="192">
        <v>2011</v>
      </c>
      <c r="R146" s="192">
        <v>2012</v>
      </c>
      <c r="S146" s="192">
        <v>2013</v>
      </c>
      <c r="T146" s="139">
        <v>2014</v>
      </c>
      <c r="U146" s="136">
        <v>2015</v>
      </c>
      <c r="V146" s="136">
        <v>2016</v>
      </c>
      <c r="W146" s="137">
        <v>2017</v>
      </c>
      <c r="X146" s="291">
        <v>2018</v>
      </c>
    </row>
    <row r="147" spans="1:25" x14ac:dyDescent="0.2">
      <c r="A147" s="349" t="s">
        <v>86</v>
      </c>
      <c r="B147" s="350"/>
      <c r="C147" s="360"/>
      <c r="D147" s="421"/>
      <c r="E147" s="422"/>
      <c r="F147" s="422"/>
      <c r="G147" s="422"/>
      <c r="H147" s="422"/>
      <c r="I147" s="422"/>
      <c r="J147" s="423"/>
      <c r="K147" s="132">
        <v>22</v>
      </c>
      <c r="L147" s="282">
        <v>23</v>
      </c>
      <c r="M147" s="349" t="s">
        <v>87</v>
      </c>
      <c r="N147" s="350"/>
      <c r="O147" s="350"/>
      <c r="P147" s="350"/>
      <c r="Q147" s="422"/>
      <c r="R147" s="422"/>
      <c r="S147" s="422"/>
      <c r="T147" s="422"/>
      <c r="U147" s="422"/>
      <c r="V147" s="423"/>
      <c r="W147" s="128">
        <v>6993</v>
      </c>
      <c r="X147" s="290">
        <v>6883</v>
      </c>
      <c r="Y147" s="289"/>
    </row>
    <row r="148" spans="1:25" x14ac:dyDescent="0.2">
      <c r="A148" s="349" t="s">
        <v>70</v>
      </c>
      <c r="B148" s="350"/>
      <c r="C148" s="360"/>
      <c r="D148" s="421"/>
      <c r="E148" s="422"/>
      <c r="F148" s="422"/>
      <c r="G148" s="422"/>
      <c r="H148" s="422"/>
      <c r="I148" s="422"/>
      <c r="J148" s="423"/>
      <c r="K148" s="124">
        <v>1</v>
      </c>
      <c r="L148" s="283">
        <v>1</v>
      </c>
      <c r="M148" s="349" t="s">
        <v>71</v>
      </c>
      <c r="N148" s="350"/>
      <c r="O148" s="350"/>
      <c r="P148" s="350"/>
      <c r="Q148" s="422"/>
      <c r="R148" s="422"/>
      <c r="S148" s="422"/>
      <c r="T148" s="422"/>
      <c r="U148" s="422"/>
      <c r="V148" s="423"/>
      <c r="W148" s="128">
        <v>220</v>
      </c>
      <c r="X148" s="290">
        <v>269</v>
      </c>
    </row>
    <row r="149" spans="1:25" x14ac:dyDescent="0.2">
      <c r="A149" s="349" t="s">
        <v>72</v>
      </c>
      <c r="B149" s="350"/>
      <c r="C149" s="360"/>
      <c r="D149" s="421"/>
      <c r="E149" s="422"/>
      <c r="F149" s="422"/>
      <c r="G149" s="422"/>
      <c r="H149" s="422"/>
      <c r="I149" s="422"/>
      <c r="J149" s="423"/>
      <c r="K149" s="124">
        <v>24</v>
      </c>
      <c r="L149" s="283">
        <v>29</v>
      </c>
      <c r="M149" s="349" t="s">
        <v>73</v>
      </c>
      <c r="N149" s="350"/>
      <c r="O149" s="350"/>
      <c r="P149" s="350"/>
      <c r="Q149" s="422"/>
      <c r="R149" s="422"/>
      <c r="S149" s="422"/>
      <c r="T149" s="422"/>
      <c r="U149" s="422"/>
      <c r="V149" s="423"/>
      <c r="W149" s="128">
        <v>5695</v>
      </c>
      <c r="X149" s="290">
        <v>7749</v>
      </c>
    </row>
    <row r="150" spans="1:25" ht="27" customHeight="1" x14ac:dyDescent="0.2">
      <c r="A150" s="349" t="s">
        <v>37</v>
      </c>
      <c r="B150" s="350"/>
      <c r="C150" s="360"/>
      <c r="D150" s="62">
        <v>34</v>
      </c>
      <c r="E150" s="62">
        <v>46</v>
      </c>
      <c r="F150" s="62">
        <v>53</v>
      </c>
      <c r="G150" s="62">
        <v>50</v>
      </c>
      <c r="H150" s="62">
        <v>54</v>
      </c>
      <c r="I150" s="62">
        <v>54</v>
      </c>
      <c r="J150" s="51">
        <v>53</v>
      </c>
      <c r="K150" s="62">
        <v>47</v>
      </c>
      <c r="L150" s="51">
        <v>46</v>
      </c>
      <c r="M150" s="349" t="s">
        <v>42</v>
      </c>
      <c r="N150" s="350"/>
      <c r="O150" s="360"/>
      <c r="P150" s="129">
        <v>6726</v>
      </c>
      <c r="Q150" s="129">
        <v>7207</v>
      </c>
      <c r="R150" s="129">
        <v>9039</v>
      </c>
      <c r="S150" s="129">
        <v>9479</v>
      </c>
      <c r="T150" s="130">
        <v>9823</v>
      </c>
      <c r="U150" s="130">
        <v>9345</v>
      </c>
      <c r="V150" s="130">
        <v>9883</v>
      </c>
      <c r="W150" s="129">
        <v>8230</v>
      </c>
      <c r="X150" s="290">
        <v>7526</v>
      </c>
    </row>
    <row r="151" spans="1:25" ht="26.25" customHeight="1" x14ac:dyDescent="0.2">
      <c r="A151" s="349" t="s">
        <v>66</v>
      </c>
      <c r="B151" s="350"/>
      <c r="C151" s="360"/>
      <c r="D151" s="361"/>
      <c r="E151" s="358"/>
      <c r="F151" s="358"/>
      <c r="G151" s="358"/>
      <c r="H151" s="358"/>
      <c r="I151" s="359"/>
      <c r="J151" s="51">
        <v>3</v>
      </c>
      <c r="K151" s="62">
        <v>3</v>
      </c>
      <c r="L151" s="51">
        <v>4</v>
      </c>
      <c r="M151" s="349" t="s">
        <v>62</v>
      </c>
      <c r="N151" s="350"/>
      <c r="O151" s="350"/>
      <c r="P151" s="350"/>
      <c r="Q151" s="419"/>
      <c r="R151" s="419"/>
      <c r="S151" s="419"/>
      <c r="T151" s="419"/>
      <c r="U151" s="420"/>
      <c r="V151" s="130">
        <v>942</v>
      </c>
      <c r="W151" s="129">
        <v>1078</v>
      </c>
      <c r="X151" s="290">
        <v>1470</v>
      </c>
    </row>
    <row r="152" spans="1:25" x14ac:dyDescent="0.2">
      <c r="A152" s="349" t="s">
        <v>88</v>
      </c>
      <c r="B152" s="350"/>
      <c r="C152" s="360"/>
      <c r="D152" s="361"/>
      <c r="E152" s="358"/>
      <c r="F152" s="358"/>
      <c r="G152" s="358"/>
      <c r="H152" s="358"/>
      <c r="I152" s="358"/>
      <c r="J152" s="359"/>
      <c r="K152" s="62">
        <v>1</v>
      </c>
      <c r="L152" s="258"/>
      <c r="M152" s="349" t="s">
        <v>89</v>
      </c>
      <c r="N152" s="350"/>
      <c r="O152" s="350"/>
      <c r="P152" s="350"/>
      <c r="Q152" s="419"/>
      <c r="R152" s="419"/>
      <c r="S152" s="419"/>
      <c r="T152" s="419"/>
      <c r="U152" s="419"/>
      <c r="V152" s="420"/>
      <c r="W152" s="129">
        <v>50</v>
      </c>
      <c r="X152" s="299"/>
    </row>
    <row r="153" spans="1:25" ht="26.25" customHeight="1" x14ac:dyDescent="0.2">
      <c r="A153" s="349" t="s">
        <v>38</v>
      </c>
      <c r="B153" s="350"/>
      <c r="C153" s="360"/>
      <c r="D153" s="62">
        <v>14</v>
      </c>
      <c r="E153" s="62">
        <v>19</v>
      </c>
      <c r="F153" s="62">
        <v>18</v>
      </c>
      <c r="G153" s="62">
        <v>26</v>
      </c>
      <c r="H153" s="62">
        <v>27</v>
      </c>
      <c r="I153" s="62">
        <v>29</v>
      </c>
      <c r="J153" s="51">
        <v>25</v>
      </c>
      <c r="K153" s="62">
        <v>22</v>
      </c>
      <c r="L153" s="51">
        <v>25</v>
      </c>
      <c r="M153" s="349" t="s">
        <v>43</v>
      </c>
      <c r="N153" s="350"/>
      <c r="O153" s="360"/>
      <c r="P153" s="129">
        <v>2653</v>
      </c>
      <c r="Q153" s="129">
        <v>3327</v>
      </c>
      <c r="R153" s="129">
        <v>2918</v>
      </c>
      <c r="S153" s="129">
        <v>4161</v>
      </c>
      <c r="T153" s="130">
        <v>5095</v>
      </c>
      <c r="U153" s="130">
        <v>5290</v>
      </c>
      <c r="V153" s="130">
        <v>4346</v>
      </c>
      <c r="W153" s="129">
        <v>3208</v>
      </c>
      <c r="X153" s="290">
        <v>4231</v>
      </c>
    </row>
    <row r="154" spans="1:25" ht="26.25" customHeight="1" x14ac:dyDescent="0.2">
      <c r="A154" s="349" t="s">
        <v>67</v>
      </c>
      <c r="B154" s="350"/>
      <c r="C154" s="360"/>
      <c r="D154" s="361"/>
      <c r="E154" s="358"/>
      <c r="F154" s="358"/>
      <c r="G154" s="358"/>
      <c r="H154" s="358"/>
      <c r="I154" s="359"/>
      <c r="J154" s="51">
        <v>3</v>
      </c>
      <c r="K154" s="62">
        <v>6</v>
      </c>
      <c r="L154" s="51">
        <v>7</v>
      </c>
      <c r="M154" s="349" t="s">
        <v>63</v>
      </c>
      <c r="N154" s="350"/>
      <c r="O154" s="350"/>
      <c r="P154" s="350"/>
      <c r="Q154" s="419"/>
      <c r="R154" s="419"/>
      <c r="S154" s="419"/>
      <c r="T154" s="419"/>
      <c r="U154" s="420"/>
      <c r="V154" s="130">
        <v>784</v>
      </c>
      <c r="W154" s="129">
        <v>1284</v>
      </c>
      <c r="X154" s="290">
        <v>1144</v>
      </c>
    </row>
    <row r="155" spans="1:25" ht="25.5" customHeight="1" x14ac:dyDescent="0.2">
      <c r="A155" s="349" t="s">
        <v>60</v>
      </c>
      <c r="B155" s="350"/>
      <c r="C155" s="360"/>
      <c r="D155" s="361"/>
      <c r="E155" s="358"/>
      <c r="F155" s="358"/>
      <c r="G155" s="358"/>
      <c r="H155" s="358"/>
      <c r="I155" s="359"/>
      <c r="J155" s="51">
        <v>1</v>
      </c>
      <c r="K155" s="62">
        <v>2</v>
      </c>
      <c r="L155" s="51">
        <v>1</v>
      </c>
      <c r="M155" s="349" t="s">
        <v>61</v>
      </c>
      <c r="N155" s="350"/>
      <c r="O155" s="350"/>
      <c r="P155" s="350"/>
      <c r="Q155" s="419"/>
      <c r="R155" s="419"/>
      <c r="S155" s="419"/>
      <c r="T155" s="419"/>
      <c r="U155" s="420"/>
      <c r="V155" s="130">
        <v>392</v>
      </c>
      <c r="W155" s="129">
        <v>784</v>
      </c>
      <c r="X155" s="290">
        <v>392</v>
      </c>
    </row>
    <row r="156" spans="1:25" ht="27.75" customHeight="1" x14ac:dyDescent="0.2">
      <c r="A156" s="349" t="s">
        <v>39</v>
      </c>
      <c r="B156" s="360"/>
      <c r="C156" s="125">
        <v>1</v>
      </c>
      <c r="D156" s="62">
        <v>95</v>
      </c>
      <c r="E156" s="62">
        <v>117</v>
      </c>
      <c r="F156" s="62">
        <v>133</v>
      </c>
      <c r="G156" s="62">
        <v>136</v>
      </c>
      <c r="H156" s="62">
        <v>159</v>
      </c>
      <c r="I156" s="62">
        <v>155</v>
      </c>
      <c r="J156" s="51">
        <v>170</v>
      </c>
      <c r="K156" s="62">
        <v>174</v>
      </c>
      <c r="L156" s="51">
        <v>177</v>
      </c>
      <c r="M156" s="349" t="s">
        <v>44</v>
      </c>
      <c r="N156" s="360"/>
      <c r="O156" s="131">
        <v>392</v>
      </c>
      <c r="P156" s="129">
        <v>32208</v>
      </c>
      <c r="Q156" s="129">
        <v>38804</v>
      </c>
      <c r="R156" s="129">
        <v>43433</v>
      </c>
      <c r="S156" s="129">
        <v>44755</v>
      </c>
      <c r="T156" s="130">
        <v>50986</v>
      </c>
      <c r="U156" s="130">
        <v>52775</v>
      </c>
      <c r="V156" s="130">
        <v>56678</v>
      </c>
      <c r="W156" s="129">
        <v>58942</v>
      </c>
      <c r="X156" s="290">
        <v>58942</v>
      </c>
    </row>
    <row r="157" spans="1:25" x14ac:dyDescent="0.2">
      <c r="A157" s="349" t="s">
        <v>74</v>
      </c>
      <c r="B157" s="350"/>
      <c r="C157" s="350"/>
      <c r="D157" s="362"/>
      <c r="E157" s="362"/>
      <c r="F157" s="362"/>
      <c r="G157" s="362"/>
      <c r="H157" s="362"/>
      <c r="I157" s="362"/>
      <c r="J157" s="363"/>
      <c r="K157" s="62">
        <v>62</v>
      </c>
      <c r="L157" s="51">
        <v>78</v>
      </c>
      <c r="M157" s="349" t="s">
        <v>75</v>
      </c>
      <c r="N157" s="350"/>
      <c r="O157" s="350"/>
      <c r="P157" s="350"/>
      <c r="Q157" s="356"/>
      <c r="R157" s="356"/>
      <c r="S157" s="356"/>
      <c r="T157" s="356"/>
      <c r="U157" s="356"/>
      <c r="V157" s="357"/>
      <c r="W157" s="129">
        <v>18444</v>
      </c>
      <c r="X157" s="290">
        <v>22968</v>
      </c>
    </row>
    <row r="158" spans="1:25" ht="27" customHeight="1" x14ac:dyDescent="0.2">
      <c r="A158" s="349" t="s">
        <v>68</v>
      </c>
      <c r="B158" s="350"/>
      <c r="C158" s="350"/>
      <c r="D158" s="362"/>
      <c r="E158" s="362"/>
      <c r="F158" s="362"/>
      <c r="G158" s="362"/>
      <c r="H158" s="362"/>
      <c r="I158" s="363"/>
      <c r="J158" s="51">
        <v>9</v>
      </c>
      <c r="K158" s="62">
        <v>24</v>
      </c>
      <c r="L158" s="51">
        <v>32</v>
      </c>
      <c r="M158" s="349" t="s">
        <v>64</v>
      </c>
      <c r="N158" s="350"/>
      <c r="O158" s="350"/>
      <c r="P158" s="350"/>
      <c r="Q158" s="356"/>
      <c r="R158" s="356"/>
      <c r="S158" s="356"/>
      <c r="T158" s="356"/>
      <c r="U158" s="357"/>
      <c r="V158" s="130">
        <v>3430</v>
      </c>
      <c r="W158" s="129">
        <v>8880</v>
      </c>
      <c r="X158" s="290">
        <v>12353</v>
      </c>
    </row>
    <row r="159" spans="1:25" x14ac:dyDescent="0.2">
      <c r="A159" s="349" t="s">
        <v>76</v>
      </c>
      <c r="B159" s="350"/>
      <c r="C159" s="350"/>
      <c r="D159" s="362"/>
      <c r="E159" s="362"/>
      <c r="F159" s="362"/>
      <c r="G159" s="362"/>
      <c r="H159" s="362"/>
      <c r="I159" s="362"/>
      <c r="J159" s="363"/>
      <c r="K159" s="300">
        <v>93</v>
      </c>
      <c r="L159" s="51">
        <v>97</v>
      </c>
      <c r="M159" s="349" t="s">
        <v>78</v>
      </c>
      <c r="N159" s="350"/>
      <c r="O159" s="350"/>
      <c r="P159" s="350"/>
      <c r="Q159" s="356"/>
      <c r="R159" s="356"/>
      <c r="S159" s="356"/>
      <c r="T159" s="356"/>
      <c r="U159" s="356"/>
      <c r="V159" s="357"/>
      <c r="W159" s="129">
        <v>31420</v>
      </c>
      <c r="X159" s="290">
        <v>31361</v>
      </c>
    </row>
    <row r="160" spans="1:25" x14ac:dyDescent="0.2">
      <c r="A160" s="349" t="s">
        <v>77</v>
      </c>
      <c r="B160" s="350"/>
      <c r="C160" s="350"/>
      <c r="D160" s="362"/>
      <c r="E160" s="362"/>
      <c r="F160" s="362"/>
      <c r="G160" s="362"/>
      <c r="H160" s="362"/>
      <c r="I160" s="362"/>
      <c r="J160" s="363"/>
      <c r="K160" s="62">
        <v>4</v>
      </c>
      <c r="L160" s="51">
        <v>4</v>
      </c>
      <c r="M160" s="349" t="s">
        <v>79</v>
      </c>
      <c r="N160" s="350"/>
      <c r="O160" s="350"/>
      <c r="P160" s="350"/>
      <c r="Q160" s="356"/>
      <c r="R160" s="356"/>
      <c r="S160" s="356"/>
      <c r="T160" s="356"/>
      <c r="U160" s="356"/>
      <c r="V160" s="357"/>
      <c r="W160" s="129">
        <v>798</v>
      </c>
      <c r="X160" s="290">
        <v>798</v>
      </c>
    </row>
    <row r="161" spans="1:24" x14ac:dyDescent="0.2">
      <c r="A161" s="349" t="s">
        <v>80</v>
      </c>
      <c r="B161" s="350"/>
      <c r="C161" s="350"/>
      <c r="D161" s="362"/>
      <c r="E161" s="362"/>
      <c r="F161" s="362"/>
      <c r="G161" s="362"/>
      <c r="H161" s="362"/>
      <c r="I161" s="362"/>
      <c r="J161" s="363"/>
      <c r="K161" s="62">
        <v>21</v>
      </c>
      <c r="L161" s="51">
        <v>21</v>
      </c>
      <c r="M161" s="349" t="s">
        <v>82</v>
      </c>
      <c r="N161" s="350"/>
      <c r="O161" s="350"/>
      <c r="P161" s="350"/>
      <c r="Q161" s="356"/>
      <c r="R161" s="356"/>
      <c r="S161" s="356"/>
      <c r="T161" s="356"/>
      <c r="U161" s="356"/>
      <c r="V161" s="357"/>
      <c r="W161" s="129">
        <v>4596</v>
      </c>
      <c r="X161" s="290">
        <v>4238</v>
      </c>
    </row>
    <row r="162" spans="1:24" x14ac:dyDescent="0.2">
      <c r="A162" s="349" t="s">
        <v>81</v>
      </c>
      <c r="B162" s="350"/>
      <c r="C162" s="350"/>
      <c r="D162" s="362"/>
      <c r="E162" s="362"/>
      <c r="F162" s="362"/>
      <c r="G162" s="362"/>
      <c r="H162" s="362"/>
      <c r="I162" s="362"/>
      <c r="J162" s="363"/>
      <c r="K162" s="62">
        <v>14</v>
      </c>
      <c r="L162" s="51">
        <v>15</v>
      </c>
      <c r="M162" s="349" t="s">
        <v>83</v>
      </c>
      <c r="N162" s="350"/>
      <c r="O162" s="350"/>
      <c r="P162" s="350"/>
      <c r="Q162" s="356"/>
      <c r="R162" s="356"/>
      <c r="S162" s="356"/>
      <c r="T162" s="356"/>
      <c r="U162" s="356"/>
      <c r="V162" s="357"/>
      <c r="W162" s="129">
        <v>2681</v>
      </c>
      <c r="X162" s="290">
        <v>2677</v>
      </c>
    </row>
    <row r="163" spans="1:24" ht="27" customHeight="1" x14ac:dyDescent="0.2">
      <c r="A163" s="349" t="s">
        <v>90</v>
      </c>
      <c r="B163" s="350"/>
      <c r="C163" s="350"/>
      <c r="D163" s="362"/>
      <c r="E163" s="362"/>
      <c r="F163" s="362"/>
      <c r="G163" s="362"/>
      <c r="H163" s="362"/>
      <c r="I163" s="362"/>
      <c r="J163" s="363"/>
      <c r="K163" s="62">
        <v>8</v>
      </c>
      <c r="L163" s="51">
        <v>9</v>
      </c>
      <c r="M163" s="349" t="s">
        <v>91</v>
      </c>
      <c r="N163" s="350"/>
      <c r="O163" s="350"/>
      <c r="P163" s="350"/>
      <c r="Q163" s="356"/>
      <c r="R163" s="356"/>
      <c r="S163" s="356"/>
      <c r="T163" s="356"/>
      <c r="U163" s="356"/>
      <c r="V163" s="357"/>
      <c r="W163" s="129">
        <v>2064</v>
      </c>
      <c r="X163" s="290">
        <v>2358</v>
      </c>
    </row>
    <row r="164" spans="1:24" x14ac:dyDescent="0.2">
      <c r="A164" s="349" t="s">
        <v>97</v>
      </c>
      <c r="B164" s="350"/>
      <c r="C164" s="350"/>
      <c r="D164" s="362"/>
      <c r="E164" s="362"/>
      <c r="F164" s="362"/>
      <c r="G164" s="362"/>
      <c r="H164" s="362"/>
      <c r="I164" s="362"/>
      <c r="J164" s="363"/>
      <c r="K164" s="62">
        <v>1</v>
      </c>
      <c r="L164" s="51">
        <v>1</v>
      </c>
      <c r="M164" s="349" t="s">
        <v>96</v>
      </c>
      <c r="N164" s="350"/>
      <c r="O164" s="350"/>
      <c r="P164" s="350"/>
      <c r="Q164" s="356"/>
      <c r="R164" s="356"/>
      <c r="S164" s="356"/>
      <c r="T164" s="356"/>
      <c r="U164" s="356"/>
      <c r="V164" s="357"/>
      <c r="W164" s="129">
        <v>392</v>
      </c>
      <c r="X164" s="290">
        <v>382</v>
      </c>
    </row>
    <row r="165" spans="1:24" x14ac:dyDescent="0.2">
      <c r="A165" s="349" t="s">
        <v>92</v>
      </c>
      <c r="B165" s="350"/>
      <c r="C165" s="350"/>
      <c r="D165" s="362"/>
      <c r="E165" s="362"/>
      <c r="F165" s="362"/>
      <c r="G165" s="362"/>
      <c r="H165" s="362"/>
      <c r="I165" s="362"/>
      <c r="J165" s="363"/>
      <c r="K165" s="62">
        <v>1</v>
      </c>
      <c r="L165" s="51">
        <v>1</v>
      </c>
      <c r="M165" s="349" t="s">
        <v>93</v>
      </c>
      <c r="N165" s="350"/>
      <c r="O165" s="350"/>
      <c r="P165" s="350"/>
      <c r="Q165" s="356"/>
      <c r="R165" s="356"/>
      <c r="S165" s="356"/>
      <c r="T165" s="356"/>
      <c r="U165" s="356"/>
      <c r="V165" s="357"/>
      <c r="W165" s="129">
        <v>392</v>
      </c>
      <c r="X165" s="290">
        <v>392</v>
      </c>
    </row>
    <row r="166" spans="1:24" x14ac:dyDescent="0.2">
      <c r="A166" s="349" t="s">
        <v>98</v>
      </c>
      <c r="B166" s="350"/>
      <c r="C166" s="350"/>
      <c r="D166" s="362"/>
      <c r="E166" s="362"/>
      <c r="F166" s="362"/>
      <c r="G166" s="362"/>
      <c r="H166" s="362"/>
      <c r="I166" s="362"/>
      <c r="J166" s="363"/>
      <c r="K166" s="300">
        <v>1</v>
      </c>
      <c r="L166" s="258"/>
      <c r="M166" s="349" t="s">
        <v>99</v>
      </c>
      <c r="N166" s="350"/>
      <c r="O166" s="350"/>
      <c r="P166" s="350"/>
      <c r="Q166" s="356"/>
      <c r="R166" s="356"/>
      <c r="S166" s="356"/>
      <c r="T166" s="356"/>
      <c r="U166" s="356"/>
      <c r="V166" s="357"/>
      <c r="W166" s="129">
        <v>343</v>
      </c>
      <c r="X166" s="299"/>
    </row>
    <row r="167" spans="1:24" x14ac:dyDescent="0.2">
      <c r="A167" s="349" t="s">
        <v>84</v>
      </c>
      <c r="B167" s="350"/>
      <c r="C167" s="350"/>
      <c r="D167" s="362"/>
      <c r="E167" s="362"/>
      <c r="F167" s="362"/>
      <c r="G167" s="362"/>
      <c r="H167" s="362"/>
      <c r="I167" s="362"/>
      <c r="J167" s="363"/>
      <c r="K167" s="62">
        <v>22</v>
      </c>
      <c r="L167" s="51">
        <v>21</v>
      </c>
      <c r="M167" s="349" t="s">
        <v>85</v>
      </c>
      <c r="N167" s="350"/>
      <c r="O167" s="350"/>
      <c r="P167" s="350"/>
      <c r="Q167" s="356"/>
      <c r="R167" s="356"/>
      <c r="S167" s="356"/>
      <c r="T167" s="356"/>
      <c r="U167" s="356"/>
      <c r="V167" s="357"/>
      <c r="W167" s="129">
        <v>4520</v>
      </c>
      <c r="X167" s="290">
        <v>4769</v>
      </c>
    </row>
    <row r="168" spans="1:24" ht="36" x14ac:dyDescent="0.2">
      <c r="A168" s="122" t="s">
        <v>40</v>
      </c>
      <c r="B168" s="62">
        <v>108</v>
      </c>
      <c r="C168" s="62">
        <v>111</v>
      </c>
      <c r="D168" s="62">
        <v>116</v>
      </c>
      <c r="E168" s="62">
        <v>112</v>
      </c>
      <c r="F168" s="62">
        <v>113</v>
      </c>
      <c r="G168" s="62">
        <v>111</v>
      </c>
      <c r="H168" s="62">
        <v>117</v>
      </c>
      <c r="I168" s="62">
        <v>110</v>
      </c>
      <c r="J168" s="51">
        <v>117</v>
      </c>
      <c r="K168" s="62">
        <v>109</v>
      </c>
      <c r="L168" s="284">
        <v>112</v>
      </c>
      <c r="M168" s="308" t="s">
        <v>45</v>
      </c>
      <c r="N168" s="131">
        <v>36321</v>
      </c>
      <c r="O168" s="131">
        <v>37255</v>
      </c>
      <c r="P168" s="129">
        <v>38467</v>
      </c>
      <c r="Q168" s="129">
        <v>37193</v>
      </c>
      <c r="R168" s="129">
        <v>37981</v>
      </c>
      <c r="S168" s="129">
        <v>36219</v>
      </c>
      <c r="T168" s="130">
        <v>38217</v>
      </c>
      <c r="U168" s="130">
        <v>36319</v>
      </c>
      <c r="V168" s="130">
        <v>37039</v>
      </c>
      <c r="W168" s="129">
        <v>35619</v>
      </c>
      <c r="X168" s="290">
        <v>34912</v>
      </c>
    </row>
    <row r="169" spans="1:24" ht="26.25" customHeight="1" x14ac:dyDescent="0.2">
      <c r="A169" s="349" t="s">
        <v>69</v>
      </c>
      <c r="B169" s="350"/>
      <c r="C169" s="350"/>
      <c r="D169" s="358"/>
      <c r="E169" s="358"/>
      <c r="F169" s="358"/>
      <c r="G169" s="358"/>
      <c r="H169" s="358"/>
      <c r="I169" s="359"/>
      <c r="J169" s="126">
        <v>12</v>
      </c>
      <c r="K169" s="62">
        <v>19</v>
      </c>
      <c r="L169" s="51">
        <v>26</v>
      </c>
      <c r="M169" s="349" t="s">
        <v>65</v>
      </c>
      <c r="N169" s="350"/>
      <c r="O169" s="350"/>
      <c r="P169" s="350"/>
      <c r="Q169" s="356"/>
      <c r="R169" s="356"/>
      <c r="S169" s="356"/>
      <c r="T169" s="356"/>
      <c r="U169" s="357"/>
      <c r="V169" s="130">
        <v>3787</v>
      </c>
      <c r="W169" s="129">
        <v>6734</v>
      </c>
      <c r="X169" s="290">
        <v>9661</v>
      </c>
    </row>
    <row r="170" spans="1:24" x14ac:dyDescent="0.2">
      <c r="A170" s="349" t="s">
        <v>94</v>
      </c>
      <c r="B170" s="350"/>
      <c r="C170" s="350"/>
      <c r="D170" s="358"/>
      <c r="E170" s="358"/>
      <c r="F170" s="358"/>
      <c r="G170" s="358"/>
      <c r="H170" s="358"/>
      <c r="I170" s="358"/>
      <c r="J170" s="359"/>
      <c r="K170" s="62">
        <v>1</v>
      </c>
      <c r="L170" s="258"/>
      <c r="M170" s="349" t="s">
        <v>95</v>
      </c>
      <c r="N170" s="350"/>
      <c r="O170" s="350"/>
      <c r="P170" s="350"/>
      <c r="Q170" s="356"/>
      <c r="R170" s="356"/>
      <c r="S170" s="356"/>
      <c r="T170" s="356"/>
      <c r="U170" s="356"/>
      <c r="V170" s="357"/>
      <c r="W170" s="129">
        <v>294</v>
      </c>
      <c r="X170" s="299"/>
    </row>
    <row r="171" spans="1:24" ht="36" x14ac:dyDescent="0.2">
      <c r="A171" s="123" t="s">
        <v>41</v>
      </c>
      <c r="B171" s="127">
        <v>21</v>
      </c>
      <c r="C171" s="127">
        <v>25</v>
      </c>
      <c r="D171" s="127">
        <v>29</v>
      </c>
      <c r="E171" s="127">
        <v>30</v>
      </c>
      <c r="F171" s="127">
        <v>26</v>
      </c>
      <c r="G171" s="127">
        <v>24</v>
      </c>
      <c r="H171" s="127">
        <v>17</v>
      </c>
      <c r="I171" s="127">
        <v>19</v>
      </c>
      <c r="J171" s="126">
        <v>29</v>
      </c>
      <c r="K171" s="62">
        <v>28</v>
      </c>
      <c r="L171" s="284">
        <v>26</v>
      </c>
      <c r="M171" s="308" t="s">
        <v>46</v>
      </c>
      <c r="N171" s="131">
        <v>6240</v>
      </c>
      <c r="O171" s="131">
        <v>7120</v>
      </c>
      <c r="P171" s="129">
        <v>8857</v>
      </c>
      <c r="Q171" s="129">
        <v>9410</v>
      </c>
      <c r="R171" s="129">
        <v>8033</v>
      </c>
      <c r="S171" s="129">
        <v>7792</v>
      </c>
      <c r="T171" s="130">
        <v>5219</v>
      </c>
      <c r="U171" s="130">
        <v>6004</v>
      </c>
      <c r="V171" s="130">
        <v>7414</v>
      </c>
      <c r="W171" s="129">
        <v>7025</v>
      </c>
      <c r="X171" s="290">
        <v>6286</v>
      </c>
    </row>
    <row r="172" spans="1:24" x14ac:dyDescent="0.2">
      <c r="A172" s="379" t="s">
        <v>54</v>
      </c>
      <c r="B172" s="380"/>
      <c r="C172" s="380"/>
      <c r="D172" s="380"/>
      <c r="E172" s="380"/>
      <c r="F172" s="380"/>
      <c r="G172" s="380"/>
      <c r="H172" s="380"/>
      <c r="I172" s="380"/>
      <c r="J172" s="380"/>
      <c r="K172" s="380"/>
      <c r="L172" s="260"/>
      <c r="M172" s="351"/>
      <c r="N172" s="352"/>
      <c r="O172" s="352"/>
      <c r="P172" s="352"/>
      <c r="Q172" s="352"/>
      <c r="R172" s="352"/>
      <c r="S172" s="352"/>
      <c r="T172" s="352"/>
      <c r="U172" s="352"/>
      <c r="V172" s="352"/>
      <c r="W172" s="352"/>
      <c r="X172" s="455"/>
    </row>
    <row r="173" spans="1:24" x14ac:dyDescent="0.2">
      <c r="A173" s="381" t="s">
        <v>55</v>
      </c>
      <c r="B173" s="382"/>
      <c r="C173" s="382"/>
      <c r="D173" s="382"/>
      <c r="E173" s="382"/>
      <c r="F173" s="382"/>
      <c r="G173" s="382"/>
      <c r="H173" s="382"/>
      <c r="I173" s="382"/>
      <c r="J173" s="382"/>
      <c r="K173" s="382"/>
      <c r="L173" s="261"/>
      <c r="M173" s="353"/>
      <c r="N173" s="354"/>
      <c r="O173" s="354"/>
      <c r="P173" s="354"/>
      <c r="Q173" s="354"/>
      <c r="R173" s="354"/>
      <c r="S173" s="354"/>
      <c r="T173" s="354"/>
      <c r="U173" s="354"/>
      <c r="V173" s="354"/>
      <c r="W173" s="354"/>
      <c r="X173" s="456"/>
    </row>
    <row r="174" spans="1:24" x14ac:dyDescent="0.2">
      <c r="A174" s="381" t="s">
        <v>56</v>
      </c>
      <c r="B174" s="382"/>
      <c r="C174" s="382"/>
      <c r="D174" s="382"/>
      <c r="E174" s="382"/>
      <c r="F174" s="382"/>
      <c r="G174" s="382"/>
      <c r="H174" s="382"/>
      <c r="I174" s="382"/>
      <c r="J174" s="382"/>
      <c r="K174" s="382"/>
      <c r="L174" s="261"/>
      <c r="M174" s="353"/>
      <c r="N174" s="354"/>
      <c r="O174" s="354"/>
      <c r="P174" s="354"/>
      <c r="Q174" s="354"/>
      <c r="R174" s="354"/>
      <c r="S174" s="354"/>
      <c r="T174" s="354"/>
      <c r="U174" s="354"/>
      <c r="V174" s="354"/>
      <c r="W174" s="354"/>
      <c r="X174" s="456"/>
    </row>
    <row r="175" spans="1:24" x14ac:dyDescent="0.2">
      <c r="A175" s="377" t="s">
        <v>53</v>
      </c>
      <c r="B175" s="378"/>
      <c r="C175" s="378"/>
      <c r="D175" s="378"/>
      <c r="E175" s="378"/>
      <c r="F175" s="378"/>
      <c r="G175" s="378"/>
      <c r="H175" s="378"/>
      <c r="I175" s="378"/>
      <c r="J175" s="378"/>
      <c r="K175" s="378"/>
      <c r="L175" s="259"/>
      <c r="M175" s="457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458"/>
    </row>
    <row r="176" spans="1:24" s="255" customForma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54"/>
      <c r="N176" s="254"/>
      <c r="O176" s="254"/>
      <c r="P176" s="254"/>
      <c r="Q176" s="254"/>
      <c r="R176" s="254"/>
      <c r="S176" s="254"/>
      <c r="T176" s="254"/>
      <c r="U176" s="254"/>
      <c r="V176" s="254"/>
      <c r="W176" s="254"/>
    </row>
    <row r="177" spans="1:23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</row>
    <row r="178" spans="1:23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</row>
    <row r="179" spans="1:23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</row>
    <row r="180" spans="1:23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</row>
    <row r="181" spans="1:23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</row>
    <row r="182" spans="1:23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</row>
    <row r="183" spans="1:23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</row>
    <row r="184" spans="1:23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</row>
    <row r="185" spans="1:23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</row>
    <row r="186" spans="1:23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</row>
    <row r="187" spans="1:23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</row>
    <row r="188" spans="1:23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</row>
    <row r="189" spans="1:23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</row>
    <row r="190" spans="1:23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</row>
    <row r="191" spans="1:23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</row>
    <row r="192" spans="1:23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</row>
    <row r="193" spans="1:23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</row>
    <row r="194" spans="1:23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</row>
    <row r="195" spans="1:23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</row>
    <row r="196" spans="1:23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</row>
    <row r="197" spans="1:23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</row>
    <row r="198" spans="1:23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</row>
    <row r="199" spans="1:23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</row>
    <row r="200" spans="1:23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</row>
    <row r="201" spans="1:23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</row>
    <row r="202" spans="1:23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</row>
    <row r="203" spans="1:23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</row>
    <row r="204" spans="1:23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</row>
    <row r="205" spans="1:23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</row>
    <row r="206" spans="1:23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</row>
    <row r="207" spans="1:23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</row>
    <row r="208" spans="1:23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</row>
    <row r="209" spans="1:23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</row>
    <row r="210" spans="1:23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</row>
    <row r="211" spans="1:23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</row>
    <row r="212" spans="1:23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</row>
    <row r="213" spans="1:23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</row>
    <row r="214" spans="1:23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</row>
    <row r="215" spans="1:23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</row>
    <row r="216" spans="1:23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</row>
    <row r="217" spans="1:23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</row>
    <row r="218" spans="1:23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</row>
    <row r="219" spans="1:23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</row>
    <row r="220" spans="1:23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</row>
    <row r="221" spans="1:23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</row>
    <row r="222" spans="1:23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</row>
    <row r="223" spans="1:23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</row>
    <row r="224" spans="1:23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</row>
    <row r="225" spans="1:23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</row>
    <row r="226" spans="1:23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</row>
    <row r="227" spans="1:23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</row>
    <row r="228" spans="1:23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</row>
    <row r="229" spans="1:23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</row>
    <row r="230" spans="1:23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</row>
    <row r="231" spans="1:23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</row>
    <row r="232" spans="1:23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</row>
    <row r="233" spans="1:23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</row>
    <row r="234" spans="1:23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</row>
    <row r="235" spans="1:23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</row>
    <row r="236" spans="1:23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</row>
    <row r="237" spans="1:23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</row>
    <row r="238" spans="1:23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</row>
    <row r="239" spans="1:23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</row>
    <row r="240" spans="1:23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</row>
    <row r="241" spans="1:23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</row>
    <row r="242" spans="1:23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</row>
    <row r="243" spans="1:23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</row>
    <row r="244" spans="1:23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</row>
    <row r="245" spans="1:23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</row>
    <row r="246" spans="1:23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</row>
    <row r="247" spans="1:23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</row>
    <row r="248" spans="1:23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</row>
    <row r="249" spans="1:23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</row>
    <row r="250" spans="1:23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</row>
    <row r="251" spans="1:23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</row>
    <row r="252" spans="1:23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</row>
    <row r="253" spans="1:23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</row>
    <row r="254" spans="1:23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</row>
    <row r="255" spans="1:23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</row>
    <row r="256" spans="1:23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</row>
    <row r="257" spans="1:23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</row>
    <row r="258" spans="1:23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</row>
    <row r="259" spans="1:23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</row>
    <row r="260" spans="1:23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</row>
    <row r="261" spans="1:23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</row>
    <row r="262" spans="1:23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</row>
    <row r="263" spans="1:23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</row>
    <row r="264" spans="1:23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</row>
    <row r="265" spans="1:23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</row>
    <row r="266" spans="1:23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</row>
    <row r="267" spans="1:23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</row>
    <row r="268" spans="1:23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</row>
    <row r="269" spans="1:23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</row>
    <row r="270" spans="1:23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</row>
    <row r="271" spans="1:23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</row>
    <row r="272" spans="1:23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</row>
    <row r="273" spans="1:23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</row>
    <row r="274" spans="1:23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</row>
    <row r="275" spans="1:23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</row>
    <row r="276" spans="1:23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</row>
    <row r="277" spans="1:23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</row>
    <row r="278" spans="1:23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</row>
    <row r="279" spans="1:23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</row>
    <row r="280" spans="1:23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</row>
    <row r="281" spans="1:23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</row>
    <row r="282" spans="1:23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</row>
    <row r="283" spans="1:23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</row>
    <row r="284" spans="1:23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</row>
    <row r="285" spans="1:23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</row>
    <row r="286" spans="1:23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</row>
    <row r="287" spans="1:23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</row>
    <row r="288" spans="1:23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</row>
    <row r="289" spans="1:23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</row>
    <row r="290" spans="1:23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</row>
    <row r="291" spans="1:23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</row>
    <row r="292" spans="1:23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</row>
    <row r="293" spans="1:23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</row>
    <row r="294" spans="1:23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</row>
    <row r="295" spans="1:23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</row>
    <row r="296" spans="1:23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</row>
    <row r="297" spans="1:23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</row>
    <row r="298" spans="1:23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</row>
    <row r="299" spans="1:23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</row>
    <row r="300" spans="1:23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</row>
    <row r="301" spans="1:23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</row>
    <row r="302" spans="1:23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</row>
    <row r="303" spans="1:23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</row>
    <row r="304" spans="1:23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</row>
    <row r="305" spans="1:23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</row>
    <row r="306" spans="1:23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</row>
    <row r="307" spans="1:23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</row>
    <row r="308" spans="1:23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</row>
    <row r="309" spans="1:23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</row>
    <row r="310" spans="1:23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</row>
    <row r="311" spans="1:23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</row>
    <row r="312" spans="1:23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</row>
    <row r="313" spans="1:23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</row>
    <row r="314" spans="1:23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</row>
    <row r="315" spans="1:23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</row>
    <row r="316" spans="1:23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</row>
    <row r="317" spans="1:23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</row>
    <row r="318" spans="1:23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</row>
    <row r="319" spans="1:23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</row>
    <row r="320" spans="1:23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</row>
    <row r="321" spans="1:23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</row>
    <row r="322" spans="1:23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</row>
    <row r="323" spans="1:23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</row>
    <row r="324" spans="1:23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</row>
    <row r="325" spans="1:23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</row>
    <row r="326" spans="1:23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</row>
    <row r="327" spans="1:23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</row>
    <row r="328" spans="1:23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</row>
    <row r="329" spans="1:23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</row>
    <row r="330" spans="1:23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</row>
    <row r="331" spans="1:23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</row>
    <row r="332" spans="1:23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</row>
    <row r="333" spans="1:23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</row>
    <row r="334" spans="1:23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</row>
    <row r="335" spans="1:23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</row>
    <row r="336" spans="1:23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</row>
    <row r="337" spans="1:23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</row>
    <row r="338" spans="1:23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</row>
    <row r="339" spans="1:23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</row>
    <row r="340" spans="1:23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</row>
    <row r="341" spans="1:23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</row>
    <row r="342" spans="1:23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</row>
    <row r="343" spans="1:23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</row>
    <row r="344" spans="1:23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</row>
    <row r="345" spans="1:23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</row>
    <row r="346" spans="1:23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</row>
    <row r="347" spans="1:23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</row>
    <row r="348" spans="1:23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</row>
    <row r="349" spans="1:23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</row>
    <row r="350" spans="1:23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</row>
    <row r="351" spans="1:23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</row>
    <row r="352" spans="1:23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</row>
    <row r="353" spans="1:23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</row>
    <row r="354" spans="1:23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</row>
    <row r="355" spans="1:23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</row>
    <row r="356" spans="1:23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</row>
    <row r="357" spans="1:23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</row>
    <row r="358" spans="1:23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</row>
    <row r="359" spans="1:23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</row>
    <row r="360" spans="1:23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</row>
    <row r="361" spans="1:23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</row>
    <row r="362" spans="1:23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</row>
    <row r="363" spans="1:23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</row>
    <row r="364" spans="1:23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</row>
    <row r="365" spans="1:23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</row>
    <row r="366" spans="1:23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</row>
    <row r="367" spans="1:23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</row>
    <row r="368" spans="1:23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</row>
    <row r="369" spans="1:23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</row>
    <row r="370" spans="1:23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</row>
    <row r="371" spans="1:23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</row>
    <row r="372" spans="1:23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</row>
    <row r="373" spans="1:23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</row>
    <row r="374" spans="1:23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</row>
    <row r="375" spans="1:23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</row>
    <row r="376" spans="1:23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</row>
    <row r="377" spans="1:23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</row>
    <row r="378" spans="1:23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</row>
    <row r="379" spans="1:23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</row>
    <row r="380" spans="1:23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</row>
    <row r="381" spans="1:23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</row>
    <row r="382" spans="1:23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</row>
    <row r="383" spans="1:23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</row>
    <row r="384" spans="1:23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</row>
    <row r="385" spans="1:23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</row>
    <row r="386" spans="1:23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</row>
    <row r="387" spans="1:23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</row>
    <row r="388" spans="1:23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</row>
    <row r="389" spans="1:23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</row>
    <row r="390" spans="1:23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</row>
    <row r="391" spans="1:23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</row>
    <row r="392" spans="1:23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</row>
    <row r="393" spans="1:23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</row>
    <row r="394" spans="1:23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</row>
    <row r="395" spans="1:23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</row>
    <row r="396" spans="1:23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</row>
    <row r="397" spans="1:23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</row>
    <row r="398" spans="1:23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</row>
    <row r="399" spans="1:23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</row>
    <row r="400" spans="1:23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</row>
    <row r="401" spans="1:23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</row>
    <row r="402" spans="1:23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</row>
    <row r="403" spans="1:23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</row>
    <row r="404" spans="1:23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</row>
    <row r="405" spans="1:23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</row>
    <row r="406" spans="1:23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</row>
    <row r="407" spans="1:23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</row>
    <row r="408" spans="1:23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</row>
    <row r="409" spans="1:23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</row>
    <row r="410" spans="1:23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</row>
    <row r="411" spans="1:23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</row>
    <row r="412" spans="1:23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</row>
    <row r="413" spans="1:23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</row>
    <row r="414" spans="1:23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</row>
    <row r="415" spans="1:23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</row>
    <row r="416" spans="1:23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</row>
    <row r="417" spans="1:23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</row>
    <row r="418" spans="1:23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</row>
    <row r="419" spans="1:23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</row>
    <row r="420" spans="1:23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</row>
    <row r="421" spans="1:23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</row>
    <row r="422" spans="1:23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</row>
    <row r="423" spans="1:23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</row>
    <row r="424" spans="1:23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</row>
    <row r="425" spans="1:23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</row>
    <row r="426" spans="1:23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</row>
    <row r="427" spans="1:23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</row>
    <row r="428" spans="1:23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</row>
    <row r="429" spans="1:23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</row>
    <row r="430" spans="1:23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</row>
    <row r="431" spans="1:23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</row>
    <row r="432" spans="1:23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</row>
    <row r="433" spans="1:23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</row>
    <row r="434" spans="1:23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</row>
    <row r="435" spans="1:23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</row>
    <row r="436" spans="1:23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</row>
    <row r="437" spans="1:23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</row>
    <row r="438" spans="1:23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</row>
    <row r="439" spans="1:23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</row>
    <row r="440" spans="1:23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</row>
    <row r="441" spans="1:23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</row>
    <row r="442" spans="1:23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</row>
    <row r="443" spans="1:23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</row>
    <row r="444" spans="1:23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</row>
    <row r="445" spans="1:23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</row>
    <row r="446" spans="1:23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</row>
    <row r="447" spans="1:23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</row>
    <row r="448" spans="1:23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</row>
    <row r="449" spans="1:23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</row>
    <row r="450" spans="1:23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</row>
    <row r="451" spans="1:23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</row>
    <row r="452" spans="1:23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</row>
    <row r="453" spans="1:23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</row>
    <row r="454" spans="1:23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</row>
    <row r="455" spans="1:23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</row>
    <row r="456" spans="1:23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</row>
    <row r="457" spans="1:23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</row>
    <row r="458" spans="1:23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</row>
    <row r="459" spans="1:23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</row>
    <row r="460" spans="1:23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</row>
    <row r="461" spans="1:23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</row>
    <row r="462" spans="1:23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</row>
    <row r="463" spans="1:23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</row>
    <row r="464" spans="1:23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</row>
    <row r="465" spans="1:23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</row>
    <row r="466" spans="1:23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</row>
    <row r="467" spans="1:23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</row>
    <row r="468" spans="1:23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</row>
    <row r="469" spans="1:23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</row>
    <row r="470" spans="1:23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</row>
    <row r="471" spans="1:23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</row>
    <row r="472" spans="1:23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</row>
    <row r="473" spans="1:23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</row>
    <row r="474" spans="1:23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</row>
    <row r="475" spans="1:23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</row>
    <row r="476" spans="1:23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</row>
    <row r="477" spans="1:23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</row>
    <row r="478" spans="1:23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</row>
    <row r="479" spans="1:23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</row>
    <row r="480" spans="1:23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</row>
    <row r="481" spans="1:23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</row>
    <row r="482" spans="1:23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</row>
    <row r="483" spans="1:23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</row>
    <row r="484" spans="1:23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</row>
    <row r="485" spans="1:23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</row>
    <row r="486" spans="1:23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</row>
    <row r="487" spans="1:23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</row>
    <row r="488" spans="1:23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</row>
    <row r="489" spans="1:23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</row>
    <row r="490" spans="1:23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</row>
    <row r="491" spans="1:23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</row>
    <row r="492" spans="1:23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</row>
    <row r="493" spans="1:23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</row>
    <row r="494" spans="1:23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</row>
    <row r="495" spans="1:23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</row>
    <row r="496" spans="1:23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</row>
    <row r="497" spans="1:23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</row>
    <row r="498" spans="1:23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</row>
    <row r="499" spans="1:23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</row>
    <row r="500" spans="1:23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</row>
    <row r="501" spans="1:23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</row>
    <row r="502" spans="1:23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</row>
    <row r="503" spans="1:23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</row>
    <row r="504" spans="1:23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</row>
    <row r="505" spans="1:23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</row>
    <row r="506" spans="1:23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</row>
    <row r="507" spans="1:23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</row>
    <row r="508" spans="1:23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</row>
    <row r="509" spans="1:23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</row>
    <row r="510" spans="1:23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</row>
    <row r="511" spans="1:23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</row>
    <row r="512" spans="1:23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</row>
    <row r="513" spans="1:23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</row>
    <row r="514" spans="1:23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</row>
    <row r="515" spans="1:23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</row>
    <row r="516" spans="1:23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</row>
    <row r="517" spans="1:23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</row>
    <row r="518" spans="1:23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</row>
    <row r="519" spans="1:23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</row>
    <row r="520" spans="1:23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</row>
    <row r="521" spans="1:23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</row>
    <row r="522" spans="1:23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</row>
    <row r="523" spans="1:23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</row>
    <row r="524" spans="1:23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</row>
    <row r="525" spans="1:23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</row>
    <row r="526" spans="1:23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</row>
    <row r="527" spans="1:23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</row>
    <row r="528" spans="1:23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</row>
    <row r="529" spans="1:23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</row>
    <row r="530" spans="1:23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</row>
    <row r="531" spans="1:23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</row>
    <row r="532" spans="1:23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</row>
    <row r="533" spans="1:23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</row>
    <row r="534" spans="1:23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</row>
    <row r="535" spans="1:23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</row>
    <row r="536" spans="1:23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</row>
    <row r="537" spans="1:23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</row>
    <row r="538" spans="1:23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</row>
    <row r="539" spans="1:23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</row>
    <row r="540" spans="1:23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</row>
    <row r="541" spans="1:23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</row>
    <row r="542" spans="1:23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</row>
    <row r="543" spans="1:23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</row>
    <row r="544" spans="1:23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</row>
    <row r="545" spans="1:23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</row>
    <row r="546" spans="1:23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</row>
    <row r="547" spans="1:23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</row>
    <row r="548" spans="1:23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</row>
    <row r="549" spans="1:23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</row>
    <row r="550" spans="1:23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</row>
    <row r="551" spans="1:23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</row>
    <row r="552" spans="1:23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</row>
    <row r="553" spans="1:23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</row>
    <row r="554" spans="1:23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</row>
    <row r="555" spans="1:23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</row>
    <row r="556" spans="1:23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</row>
    <row r="557" spans="1:23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</row>
    <row r="558" spans="1:23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</row>
    <row r="559" spans="1:23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</row>
    <row r="560" spans="1:23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</row>
    <row r="561" spans="1:23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</row>
    <row r="562" spans="1:23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</row>
    <row r="563" spans="1:23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</row>
    <row r="564" spans="1:23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</row>
    <row r="565" spans="1:23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</row>
    <row r="566" spans="1:23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</row>
    <row r="567" spans="1:23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</row>
    <row r="568" spans="1:23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</row>
    <row r="569" spans="1:23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</row>
    <row r="570" spans="1:23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</row>
    <row r="571" spans="1:23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</row>
    <row r="572" spans="1:23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</row>
    <row r="573" spans="1:23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</row>
    <row r="574" spans="1:23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</row>
    <row r="575" spans="1:23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</row>
    <row r="576" spans="1:23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</row>
    <row r="577" spans="1:23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</row>
    <row r="578" spans="1:23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</row>
    <row r="579" spans="1:23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</row>
    <row r="580" spans="1:23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</row>
    <row r="581" spans="1:23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</row>
    <row r="582" spans="1:23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</row>
    <row r="583" spans="1:23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</row>
    <row r="584" spans="1:23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</row>
    <row r="585" spans="1:23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</row>
    <row r="586" spans="1:23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</row>
    <row r="587" spans="1:23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</row>
    <row r="588" spans="1:23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</row>
    <row r="589" spans="1:23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</row>
    <row r="590" spans="1:23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</row>
    <row r="591" spans="1:23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</row>
    <row r="592" spans="1:23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</row>
    <row r="593" spans="1:23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</row>
    <row r="594" spans="1:23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</row>
    <row r="595" spans="1:23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</row>
    <row r="596" spans="1:23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</row>
    <row r="597" spans="1:23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</row>
    <row r="598" spans="1:23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</row>
    <row r="599" spans="1:23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</row>
    <row r="600" spans="1:23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</row>
    <row r="601" spans="1:23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</row>
    <row r="602" spans="1:23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</row>
    <row r="603" spans="1:23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</row>
    <row r="604" spans="1:23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</row>
    <row r="605" spans="1:23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</row>
    <row r="606" spans="1:23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</row>
    <row r="607" spans="1:23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</row>
    <row r="608" spans="1:23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</row>
    <row r="609" spans="1:23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</row>
    <row r="610" spans="1:23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</row>
    <row r="611" spans="1:23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</row>
    <row r="612" spans="1:23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</row>
    <row r="613" spans="1:23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</row>
    <row r="614" spans="1:23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</row>
    <row r="615" spans="1:23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</row>
    <row r="616" spans="1:23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</row>
    <row r="617" spans="1:23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</row>
    <row r="618" spans="1:23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</row>
    <row r="619" spans="1:23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</row>
    <row r="620" spans="1:23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</row>
    <row r="621" spans="1:23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</row>
    <row r="622" spans="1:23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</row>
    <row r="623" spans="1:23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</row>
    <row r="624" spans="1:23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</row>
    <row r="625" spans="1:23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</row>
    <row r="626" spans="1:23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</row>
    <row r="627" spans="1:23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</row>
    <row r="628" spans="1:23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</row>
    <row r="629" spans="1:23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</row>
    <row r="630" spans="1:23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</row>
    <row r="631" spans="1:23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</row>
    <row r="632" spans="1:23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</row>
    <row r="633" spans="1:23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</row>
    <row r="634" spans="1:23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</row>
    <row r="635" spans="1:23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</row>
    <row r="636" spans="1:23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</row>
    <row r="637" spans="1:23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</row>
    <row r="638" spans="1:23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</row>
    <row r="639" spans="1:23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</row>
    <row r="640" spans="1:23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</row>
    <row r="641" spans="1:23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</row>
    <row r="642" spans="1:23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</row>
    <row r="643" spans="1:23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</row>
    <row r="644" spans="1:23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</row>
    <row r="645" spans="1:23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</row>
    <row r="646" spans="1:23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</row>
    <row r="647" spans="1:23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</row>
    <row r="648" spans="1:23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</row>
    <row r="649" spans="1:23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</row>
    <row r="650" spans="1:23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</row>
    <row r="651" spans="1:23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</row>
    <row r="652" spans="1:23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</row>
    <row r="653" spans="1:23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</row>
    <row r="654" spans="1:23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</row>
    <row r="655" spans="1:23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</row>
    <row r="656" spans="1:23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</row>
    <row r="657" spans="1:23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</row>
    <row r="658" spans="1:23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</row>
    <row r="659" spans="1:23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</row>
    <row r="660" spans="1:23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</row>
    <row r="661" spans="1:23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</row>
    <row r="662" spans="1:23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</row>
    <row r="663" spans="1:23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</row>
    <row r="664" spans="1:23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</row>
    <row r="665" spans="1:23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</row>
    <row r="666" spans="1:23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</row>
    <row r="667" spans="1:23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</row>
    <row r="668" spans="1:23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</row>
    <row r="669" spans="1:23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</row>
    <row r="670" spans="1:23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</row>
    <row r="671" spans="1:23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</row>
    <row r="672" spans="1:23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</row>
    <row r="673" spans="1:23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</row>
    <row r="674" spans="1:23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</row>
    <row r="675" spans="1:23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</row>
    <row r="676" spans="1:23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</row>
    <row r="677" spans="1:23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</row>
    <row r="678" spans="1:23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</row>
    <row r="679" spans="1:23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</row>
    <row r="680" spans="1:23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</row>
    <row r="681" spans="1:23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</row>
    <row r="682" spans="1:23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</row>
    <row r="683" spans="1:23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</row>
    <row r="684" spans="1:23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</row>
    <row r="685" spans="1:23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</row>
    <row r="686" spans="1:23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</row>
    <row r="687" spans="1:23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</row>
    <row r="688" spans="1:23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</row>
    <row r="689" spans="1:23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</row>
    <row r="690" spans="1:23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</row>
    <row r="691" spans="1:23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</row>
    <row r="692" spans="1:23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</row>
    <row r="693" spans="1:23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</row>
    <row r="694" spans="1:23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</row>
    <row r="695" spans="1:23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</row>
    <row r="696" spans="1:23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</row>
    <row r="697" spans="1:23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</row>
    <row r="698" spans="1:23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</row>
    <row r="699" spans="1:23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</row>
    <row r="700" spans="1:23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</row>
    <row r="701" spans="1:23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</row>
    <row r="702" spans="1:23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</row>
    <row r="703" spans="1:23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</row>
    <row r="704" spans="1:23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</row>
    <row r="705" spans="1:23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</row>
    <row r="706" spans="1:23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</row>
    <row r="707" spans="1:23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</row>
    <row r="708" spans="1:23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</row>
    <row r="709" spans="1:23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</row>
    <row r="710" spans="1:23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</row>
    <row r="711" spans="1:23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</row>
    <row r="712" spans="1:23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</row>
    <row r="713" spans="1:23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</row>
    <row r="714" spans="1:23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</row>
    <row r="715" spans="1:23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</row>
    <row r="716" spans="1:23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</row>
    <row r="717" spans="1:23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</row>
    <row r="718" spans="1:23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</row>
    <row r="719" spans="1:23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</row>
    <row r="720" spans="1:23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</row>
    <row r="721" spans="1:23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</row>
    <row r="722" spans="1:23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</row>
    <row r="723" spans="1:23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</row>
    <row r="724" spans="1:23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</row>
    <row r="725" spans="1:23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</row>
    <row r="726" spans="1:23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</row>
    <row r="727" spans="1:23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</row>
    <row r="728" spans="1:23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</row>
    <row r="729" spans="1:23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</row>
    <row r="730" spans="1:23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</row>
    <row r="731" spans="1:23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</row>
    <row r="732" spans="1:23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</row>
    <row r="733" spans="1:23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</row>
    <row r="734" spans="1:23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</row>
    <row r="735" spans="1:23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</row>
    <row r="736" spans="1:23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</row>
    <row r="737" spans="1:23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</row>
    <row r="738" spans="1:23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</row>
    <row r="739" spans="1:23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</row>
    <row r="740" spans="1:23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</row>
    <row r="741" spans="1:23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</row>
    <row r="742" spans="1:23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</row>
    <row r="743" spans="1:23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</row>
    <row r="744" spans="1:23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</row>
    <row r="745" spans="1:23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</row>
    <row r="746" spans="1:23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</row>
    <row r="747" spans="1:23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</row>
    <row r="748" spans="1:23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</row>
    <row r="749" spans="1:23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</row>
    <row r="750" spans="1:23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</row>
    <row r="751" spans="1:23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</row>
    <row r="752" spans="1:23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</row>
    <row r="753" spans="1:23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</row>
    <row r="754" spans="1:23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</row>
    <row r="755" spans="1:23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</row>
    <row r="756" spans="1:23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</row>
    <row r="757" spans="1:23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</row>
    <row r="758" spans="1:23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</row>
    <row r="759" spans="1:23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</row>
    <row r="760" spans="1:23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</row>
    <row r="761" spans="1:23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</row>
    <row r="762" spans="1:23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</row>
    <row r="763" spans="1:23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</row>
    <row r="764" spans="1:23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</row>
    <row r="765" spans="1:23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</row>
    <row r="766" spans="1:23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</row>
    <row r="767" spans="1:23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</row>
    <row r="768" spans="1:23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</row>
    <row r="769" spans="1:23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</row>
    <row r="770" spans="1:23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</row>
    <row r="771" spans="1:23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</row>
    <row r="772" spans="1:23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</row>
    <row r="773" spans="1:23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</row>
    <row r="774" spans="1:23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</row>
    <row r="775" spans="1:23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</row>
    <row r="776" spans="1:23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</row>
    <row r="777" spans="1:23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</row>
    <row r="778" spans="1:23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</row>
    <row r="779" spans="1:23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</row>
    <row r="780" spans="1:23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</row>
    <row r="781" spans="1:23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</row>
    <row r="782" spans="1:23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</row>
    <row r="783" spans="1:23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</row>
    <row r="784" spans="1:23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</row>
    <row r="785" spans="1:23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</row>
    <row r="786" spans="1:23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</row>
    <row r="787" spans="1:23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</row>
    <row r="788" spans="1:23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</row>
    <row r="789" spans="1:23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</row>
    <row r="790" spans="1:23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</row>
    <row r="791" spans="1:23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</row>
    <row r="792" spans="1:23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</row>
    <row r="793" spans="1:23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</row>
    <row r="794" spans="1:23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</row>
    <row r="795" spans="1:23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</row>
    <row r="796" spans="1:23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</row>
    <row r="797" spans="1:23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</row>
    <row r="798" spans="1:23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</row>
    <row r="799" spans="1:23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</row>
    <row r="800" spans="1:23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</row>
    <row r="801" spans="1:23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</row>
    <row r="802" spans="1:23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</row>
    <row r="803" spans="1:23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</row>
    <row r="804" spans="1:23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</row>
    <row r="805" spans="1:23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</row>
    <row r="806" spans="1:23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</row>
    <row r="807" spans="1:23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</row>
    <row r="808" spans="1:23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</row>
    <row r="809" spans="1:23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</row>
    <row r="810" spans="1:23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</row>
    <row r="811" spans="1:23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</row>
    <row r="812" spans="1:23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</row>
    <row r="813" spans="1:23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</row>
    <row r="814" spans="1:23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</row>
    <row r="815" spans="1:23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</row>
    <row r="816" spans="1:23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</row>
    <row r="817" spans="1:23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</row>
    <row r="818" spans="1:23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</row>
    <row r="819" spans="1:23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</row>
    <row r="820" spans="1:23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</row>
    <row r="821" spans="1:23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</row>
    <row r="822" spans="1:23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</row>
    <row r="823" spans="1:23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</row>
    <row r="824" spans="1:23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</row>
    <row r="825" spans="1:23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</row>
    <row r="826" spans="1:23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</row>
    <row r="827" spans="1:23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</row>
    <row r="828" spans="1:23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</row>
    <row r="829" spans="1:23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</row>
    <row r="830" spans="1:23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</row>
    <row r="831" spans="1:23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</row>
    <row r="832" spans="1:23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</row>
    <row r="833" spans="1:23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</row>
    <row r="834" spans="1:23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</row>
    <row r="835" spans="1:23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</row>
    <row r="836" spans="1:23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</row>
    <row r="837" spans="1:23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</row>
    <row r="838" spans="1:23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</row>
    <row r="839" spans="1:23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</row>
    <row r="840" spans="1:23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</row>
    <row r="841" spans="1:23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</row>
    <row r="842" spans="1:23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</row>
    <row r="843" spans="1:23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</row>
    <row r="844" spans="1:23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</row>
    <row r="845" spans="1:23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</row>
    <row r="846" spans="1:23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</row>
    <row r="847" spans="1:23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</row>
    <row r="848" spans="1:23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</row>
    <row r="849" spans="1:23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</row>
    <row r="850" spans="1:23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</row>
    <row r="851" spans="1:23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</row>
    <row r="852" spans="1:23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</row>
    <row r="853" spans="1:23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</row>
    <row r="854" spans="1:23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</row>
    <row r="855" spans="1:23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</row>
    <row r="856" spans="1:23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</row>
    <row r="857" spans="1:23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</row>
    <row r="858" spans="1:23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</row>
    <row r="859" spans="1:23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</row>
    <row r="860" spans="1:23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</row>
    <row r="861" spans="1:23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</row>
    <row r="862" spans="1:23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</row>
    <row r="863" spans="1:23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</row>
    <row r="864" spans="1:23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</row>
    <row r="865" spans="1:23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</row>
    <row r="866" spans="1:23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</row>
    <row r="867" spans="1:23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</row>
    <row r="868" spans="1:23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</row>
    <row r="869" spans="1:23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</row>
    <row r="870" spans="1:23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</row>
    <row r="871" spans="1:23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</row>
    <row r="872" spans="1:23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</row>
    <row r="873" spans="1:23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</row>
    <row r="874" spans="1:23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</row>
    <row r="875" spans="1:23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</row>
    <row r="876" spans="1:23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</row>
    <row r="877" spans="1:23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</row>
    <row r="878" spans="1:23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</row>
    <row r="879" spans="1:23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</row>
    <row r="880" spans="1:23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</row>
    <row r="881" spans="1:23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</row>
    <row r="882" spans="1:23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</row>
    <row r="883" spans="1:23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</row>
    <row r="884" spans="1:23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</row>
    <row r="885" spans="1:23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</row>
    <row r="886" spans="1:23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</row>
    <row r="887" spans="1:23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</row>
    <row r="888" spans="1:23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</row>
    <row r="889" spans="1:23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</row>
    <row r="890" spans="1:23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</row>
    <row r="891" spans="1:23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</row>
    <row r="892" spans="1:23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</row>
    <row r="893" spans="1:23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</row>
    <row r="894" spans="1:23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</row>
    <row r="895" spans="1:23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</row>
    <row r="896" spans="1:23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</row>
    <row r="897" spans="1:23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</row>
    <row r="898" spans="1:23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</row>
    <row r="899" spans="1:23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</row>
    <row r="900" spans="1:23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</row>
    <row r="901" spans="1:23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</row>
    <row r="902" spans="1:23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</row>
    <row r="903" spans="1:23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</row>
    <row r="904" spans="1:23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</row>
    <row r="905" spans="1:23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</row>
    <row r="906" spans="1:23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</row>
    <row r="907" spans="1:23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</row>
    <row r="908" spans="1:23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</row>
    <row r="909" spans="1:23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</row>
    <row r="910" spans="1:23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</row>
    <row r="911" spans="1:23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</row>
    <row r="912" spans="1:23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</row>
    <row r="913" spans="1:23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</row>
    <row r="914" spans="1:23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</row>
    <row r="915" spans="1:23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</row>
    <row r="916" spans="1:23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</row>
    <row r="917" spans="1:23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</row>
    <row r="918" spans="1:23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</row>
    <row r="919" spans="1:23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</row>
    <row r="920" spans="1:23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</row>
    <row r="921" spans="1:23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</row>
    <row r="922" spans="1:23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</row>
    <row r="923" spans="1:23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</row>
    <row r="924" spans="1:23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</row>
    <row r="925" spans="1:23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</row>
    <row r="926" spans="1:23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</row>
    <row r="927" spans="1:23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</row>
    <row r="928" spans="1:23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</row>
    <row r="929" spans="1:23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</row>
    <row r="930" spans="1:23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</row>
    <row r="931" spans="1:23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</row>
    <row r="932" spans="1:23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</row>
    <row r="933" spans="1:23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</row>
    <row r="934" spans="1:23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</row>
    <row r="935" spans="1:23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</row>
    <row r="936" spans="1:23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</row>
    <row r="937" spans="1:23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</row>
    <row r="938" spans="1:23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</row>
    <row r="939" spans="1:23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</row>
    <row r="940" spans="1:23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</row>
    <row r="941" spans="1:23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</row>
    <row r="942" spans="1:23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</row>
    <row r="943" spans="1:23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</row>
    <row r="944" spans="1:23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</row>
    <row r="945" spans="1:23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</row>
    <row r="946" spans="1:23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</row>
    <row r="947" spans="1:23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</row>
    <row r="948" spans="1:23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</row>
    <row r="949" spans="1:23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</row>
    <row r="950" spans="1:23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</row>
    <row r="951" spans="1:23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</row>
    <row r="952" spans="1:23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</row>
    <row r="953" spans="1:23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</row>
    <row r="954" spans="1:23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</row>
    <row r="955" spans="1:23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</row>
    <row r="956" spans="1:23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</row>
    <row r="957" spans="1:23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</row>
    <row r="958" spans="1:23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</row>
    <row r="959" spans="1:23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</row>
    <row r="960" spans="1:23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</row>
    <row r="961" spans="1:23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</row>
    <row r="962" spans="1:23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</row>
    <row r="963" spans="1:23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</row>
    <row r="964" spans="1:23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</row>
    <row r="965" spans="1:23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</row>
    <row r="966" spans="1:23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</row>
    <row r="967" spans="1:23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</row>
    <row r="968" spans="1:23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</row>
    <row r="969" spans="1:23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</row>
    <row r="970" spans="1:23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</row>
    <row r="971" spans="1:23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</row>
    <row r="972" spans="1:23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</row>
    <row r="973" spans="1:23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</row>
    <row r="974" spans="1:23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</row>
    <row r="975" spans="1:23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</row>
    <row r="976" spans="1:23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</row>
    <row r="977" spans="1:23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</row>
    <row r="978" spans="1:23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</row>
    <row r="979" spans="1:23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</row>
    <row r="980" spans="1:23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</row>
    <row r="981" spans="1:23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</row>
    <row r="982" spans="1:23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</row>
    <row r="983" spans="1:23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</row>
    <row r="984" spans="1:23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</row>
    <row r="985" spans="1:23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</row>
    <row r="986" spans="1:23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</row>
    <row r="987" spans="1:23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</row>
    <row r="988" spans="1:23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</row>
    <row r="989" spans="1:23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</row>
    <row r="990" spans="1:23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</row>
    <row r="991" spans="1:23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</row>
    <row r="992" spans="1:23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</row>
    <row r="993" spans="1:23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</row>
    <row r="994" spans="1:23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</row>
    <row r="995" spans="1:23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</row>
    <row r="996" spans="1:23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</row>
    <row r="997" spans="1:23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</row>
    <row r="998" spans="1:23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</row>
    <row r="999" spans="1:23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</row>
    <row r="1000" spans="1:23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</row>
    <row r="1001" spans="1:23" x14ac:dyDescent="0.2">
      <c r="A1001" s="133"/>
      <c r="B1001" s="133"/>
      <c r="C1001" s="133"/>
      <c r="D1001" s="133"/>
      <c r="E1001" s="133"/>
      <c r="F1001" s="133"/>
      <c r="G1001" s="133"/>
      <c r="H1001" s="133"/>
      <c r="I1001" s="133"/>
      <c r="J1001" s="133"/>
      <c r="K1001" s="133"/>
      <c r="L1001" s="133"/>
      <c r="M1001" s="133"/>
      <c r="N1001" s="133"/>
      <c r="O1001" s="133"/>
      <c r="P1001" s="133"/>
      <c r="Q1001" s="133"/>
      <c r="R1001" s="133"/>
      <c r="S1001" s="133"/>
      <c r="T1001" s="133"/>
      <c r="U1001" s="133"/>
      <c r="V1001" s="133"/>
      <c r="W1001" s="133"/>
    </row>
    <row r="1002" spans="1:23" x14ac:dyDescent="0.2">
      <c r="A1002" s="133"/>
      <c r="B1002" s="133"/>
      <c r="C1002" s="133"/>
      <c r="D1002" s="133"/>
      <c r="E1002" s="133"/>
      <c r="F1002" s="133"/>
      <c r="G1002" s="133"/>
      <c r="H1002" s="133"/>
      <c r="I1002" s="133"/>
      <c r="J1002" s="133"/>
      <c r="K1002" s="133"/>
      <c r="L1002" s="133"/>
      <c r="M1002" s="133"/>
      <c r="N1002" s="133"/>
      <c r="O1002" s="133"/>
      <c r="P1002" s="133"/>
      <c r="Q1002" s="133"/>
      <c r="R1002" s="133"/>
      <c r="S1002" s="133"/>
      <c r="T1002" s="133"/>
      <c r="U1002" s="133"/>
      <c r="V1002" s="133"/>
      <c r="W1002" s="133"/>
    </row>
    <row r="1003" spans="1:23" x14ac:dyDescent="0.2">
      <c r="A1003" s="133"/>
      <c r="B1003" s="133"/>
      <c r="C1003" s="133"/>
      <c r="D1003" s="133"/>
      <c r="E1003" s="133"/>
      <c r="F1003" s="133"/>
      <c r="G1003" s="133"/>
      <c r="H1003" s="133"/>
      <c r="I1003" s="133"/>
      <c r="J1003" s="133"/>
      <c r="K1003" s="133"/>
      <c r="L1003" s="133"/>
      <c r="M1003" s="133"/>
      <c r="N1003" s="133"/>
      <c r="O1003" s="133"/>
      <c r="P1003" s="133"/>
      <c r="Q1003" s="133"/>
      <c r="R1003" s="133"/>
      <c r="S1003" s="133"/>
      <c r="T1003" s="133"/>
      <c r="U1003" s="133"/>
      <c r="V1003" s="133"/>
      <c r="W1003" s="133"/>
    </row>
    <row r="1004" spans="1:23" x14ac:dyDescent="0.2">
      <c r="A1004" s="133"/>
      <c r="B1004" s="133"/>
      <c r="C1004" s="133"/>
      <c r="D1004" s="133"/>
      <c r="E1004" s="133"/>
      <c r="F1004" s="133"/>
      <c r="G1004" s="133"/>
      <c r="H1004" s="133"/>
      <c r="I1004" s="133"/>
      <c r="J1004" s="133"/>
      <c r="K1004" s="133"/>
      <c r="L1004" s="133"/>
      <c r="M1004" s="133"/>
      <c r="N1004" s="133"/>
      <c r="O1004" s="133"/>
      <c r="P1004" s="133"/>
      <c r="Q1004" s="133"/>
      <c r="R1004" s="133"/>
      <c r="S1004" s="133"/>
      <c r="T1004" s="133"/>
      <c r="U1004" s="133"/>
      <c r="V1004" s="133"/>
      <c r="W1004" s="133"/>
    </row>
    <row r="1005" spans="1:23" x14ac:dyDescent="0.2">
      <c r="A1005" s="133"/>
      <c r="B1005" s="133"/>
      <c r="C1005" s="133"/>
      <c r="D1005" s="133"/>
      <c r="E1005" s="133"/>
      <c r="F1005" s="133"/>
      <c r="G1005" s="133"/>
      <c r="H1005" s="133"/>
      <c r="I1005" s="133"/>
      <c r="J1005" s="133"/>
      <c r="K1005" s="133"/>
      <c r="L1005" s="133"/>
      <c r="M1005" s="133"/>
      <c r="N1005" s="133"/>
      <c r="O1005" s="133"/>
      <c r="P1005" s="133"/>
      <c r="Q1005" s="133"/>
      <c r="R1005" s="133"/>
      <c r="S1005" s="133"/>
      <c r="T1005" s="133"/>
      <c r="U1005" s="133"/>
      <c r="V1005" s="133"/>
      <c r="W1005" s="133"/>
    </row>
    <row r="1006" spans="1:23" x14ac:dyDescent="0.2">
      <c r="A1006" s="133"/>
      <c r="B1006" s="133"/>
      <c r="C1006" s="133"/>
      <c r="D1006" s="133"/>
      <c r="E1006" s="133"/>
      <c r="F1006" s="133"/>
      <c r="G1006" s="133"/>
      <c r="H1006" s="133"/>
      <c r="I1006" s="133"/>
      <c r="J1006" s="133"/>
      <c r="K1006" s="133"/>
      <c r="L1006" s="133"/>
      <c r="M1006" s="133"/>
      <c r="N1006" s="133"/>
      <c r="O1006" s="133"/>
      <c r="P1006" s="133"/>
      <c r="Q1006" s="133"/>
      <c r="R1006" s="133"/>
      <c r="S1006" s="133"/>
      <c r="T1006" s="133"/>
      <c r="U1006" s="133"/>
      <c r="V1006" s="133"/>
      <c r="W1006" s="133"/>
    </row>
    <row r="1007" spans="1:23" x14ac:dyDescent="0.2">
      <c r="A1007" s="133"/>
      <c r="B1007" s="133"/>
      <c r="C1007" s="133"/>
      <c r="D1007" s="133"/>
      <c r="E1007" s="133"/>
      <c r="F1007" s="133"/>
      <c r="G1007" s="133"/>
      <c r="H1007" s="133"/>
      <c r="I1007" s="133"/>
      <c r="J1007" s="133"/>
      <c r="K1007" s="133"/>
      <c r="L1007" s="133"/>
      <c r="M1007" s="133"/>
      <c r="N1007" s="133"/>
      <c r="O1007" s="133"/>
      <c r="P1007" s="133"/>
      <c r="Q1007" s="133"/>
      <c r="R1007" s="133"/>
      <c r="S1007" s="133"/>
      <c r="T1007" s="133"/>
      <c r="U1007" s="133"/>
      <c r="V1007" s="133"/>
      <c r="W1007" s="133"/>
    </row>
    <row r="1008" spans="1:23" x14ac:dyDescent="0.2">
      <c r="A1008" s="133"/>
      <c r="B1008" s="133"/>
      <c r="C1008" s="133"/>
      <c r="D1008" s="133"/>
      <c r="E1008" s="133"/>
      <c r="F1008" s="133"/>
      <c r="G1008" s="133"/>
      <c r="H1008" s="133"/>
      <c r="I1008" s="133"/>
      <c r="J1008" s="133"/>
      <c r="K1008" s="133"/>
      <c r="L1008" s="133"/>
      <c r="M1008" s="133"/>
      <c r="N1008" s="133"/>
      <c r="O1008" s="133"/>
      <c r="P1008" s="133"/>
      <c r="Q1008" s="133"/>
      <c r="R1008" s="133"/>
      <c r="S1008" s="133"/>
      <c r="T1008" s="133"/>
      <c r="U1008" s="133"/>
      <c r="V1008" s="133"/>
      <c r="W1008" s="133"/>
    </row>
    <row r="1009" spans="1:23" x14ac:dyDescent="0.2">
      <c r="A1009" s="133"/>
      <c r="B1009" s="133"/>
      <c r="C1009" s="133"/>
      <c r="D1009" s="133"/>
      <c r="E1009" s="133"/>
      <c r="F1009" s="133"/>
      <c r="G1009" s="133"/>
      <c r="H1009" s="133"/>
      <c r="I1009" s="133"/>
      <c r="J1009" s="133"/>
      <c r="K1009" s="133"/>
      <c r="L1009" s="133"/>
      <c r="M1009" s="133"/>
      <c r="N1009" s="133"/>
      <c r="O1009" s="133"/>
      <c r="P1009" s="133"/>
      <c r="Q1009" s="133"/>
      <c r="R1009" s="133"/>
      <c r="S1009" s="133"/>
      <c r="T1009" s="133"/>
      <c r="U1009" s="133"/>
      <c r="V1009" s="133"/>
      <c r="W1009" s="133"/>
    </row>
    <row r="1010" spans="1:23" x14ac:dyDescent="0.2">
      <c r="A1010" s="133"/>
      <c r="B1010" s="133"/>
      <c r="C1010" s="133"/>
      <c r="D1010" s="133"/>
      <c r="E1010" s="133"/>
      <c r="F1010" s="133"/>
      <c r="G1010" s="133"/>
      <c r="H1010" s="133"/>
      <c r="I1010" s="133"/>
      <c r="J1010" s="133"/>
      <c r="K1010" s="133"/>
      <c r="L1010" s="133"/>
      <c r="M1010" s="133"/>
      <c r="N1010" s="133"/>
      <c r="O1010" s="133"/>
      <c r="P1010" s="133"/>
      <c r="Q1010" s="133"/>
      <c r="R1010" s="133"/>
      <c r="S1010" s="133"/>
      <c r="T1010" s="133"/>
      <c r="U1010" s="133"/>
      <c r="V1010" s="133"/>
      <c r="W1010" s="133"/>
    </row>
    <row r="1011" spans="1:23" x14ac:dyDescent="0.2">
      <c r="A1011" s="133"/>
      <c r="B1011" s="133"/>
      <c r="C1011" s="133"/>
      <c r="D1011" s="133"/>
      <c r="E1011" s="133"/>
      <c r="F1011" s="133"/>
      <c r="G1011" s="133"/>
      <c r="H1011" s="133"/>
      <c r="I1011" s="133"/>
      <c r="J1011" s="133"/>
      <c r="K1011" s="133"/>
      <c r="L1011" s="133"/>
      <c r="M1011" s="133"/>
      <c r="N1011" s="133"/>
      <c r="O1011" s="133"/>
      <c r="P1011" s="133"/>
      <c r="Q1011" s="133"/>
      <c r="R1011" s="133"/>
      <c r="S1011" s="133"/>
      <c r="T1011" s="133"/>
      <c r="U1011" s="133"/>
      <c r="V1011" s="133"/>
      <c r="W1011" s="133"/>
    </row>
    <row r="1012" spans="1:23" x14ac:dyDescent="0.2">
      <c r="A1012" s="133"/>
      <c r="B1012" s="133"/>
      <c r="C1012" s="133"/>
      <c r="D1012" s="133"/>
      <c r="E1012" s="133"/>
      <c r="F1012" s="133"/>
      <c r="G1012" s="133"/>
      <c r="H1012" s="133"/>
      <c r="I1012" s="133"/>
      <c r="J1012" s="133"/>
      <c r="K1012" s="133"/>
      <c r="L1012" s="133"/>
      <c r="M1012" s="133"/>
      <c r="N1012" s="133"/>
      <c r="O1012" s="133"/>
      <c r="P1012" s="133"/>
      <c r="Q1012" s="133"/>
      <c r="R1012" s="133"/>
      <c r="S1012" s="133"/>
      <c r="T1012" s="133"/>
      <c r="U1012" s="133"/>
      <c r="V1012" s="133"/>
      <c r="W1012" s="133"/>
    </row>
    <row r="1013" spans="1:23" x14ac:dyDescent="0.2">
      <c r="A1013" s="133"/>
      <c r="B1013" s="133"/>
      <c r="C1013" s="133"/>
      <c r="D1013" s="133"/>
      <c r="E1013" s="133"/>
      <c r="F1013" s="133"/>
      <c r="G1013" s="133"/>
      <c r="H1013" s="133"/>
      <c r="I1013" s="133"/>
      <c r="J1013" s="133"/>
      <c r="K1013" s="133"/>
      <c r="L1013" s="133"/>
      <c r="M1013" s="133"/>
      <c r="N1013" s="133"/>
      <c r="O1013" s="133"/>
      <c r="P1013" s="133"/>
      <c r="Q1013" s="133"/>
      <c r="R1013" s="133"/>
      <c r="S1013" s="133"/>
      <c r="T1013" s="133"/>
      <c r="U1013" s="133"/>
      <c r="V1013" s="133"/>
      <c r="W1013" s="133"/>
    </row>
    <row r="1014" spans="1:23" x14ac:dyDescent="0.2">
      <c r="A1014" s="133"/>
      <c r="B1014" s="133"/>
      <c r="C1014" s="133"/>
      <c r="D1014" s="133"/>
      <c r="E1014" s="133"/>
      <c r="F1014" s="133"/>
      <c r="G1014" s="133"/>
      <c r="H1014" s="133"/>
      <c r="I1014" s="133"/>
      <c r="J1014" s="133"/>
      <c r="K1014" s="133"/>
      <c r="L1014" s="133"/>
      <c r="M1014" s="133"/>
      <c r="N1014" s="133"/>
      <c r="O1014" s="133"/>
      <c r="P1014" s="133"/>
      <c r="Q1014" s="133"/>
      <c r="R1014" s="133"/>
      <c r="S1014" s="133"/>
      <c r="T1014" s="133"/>
      <c r="U1014" s="133"/>
      <c r="V1014" s="133"/>
      <c r="W1014" s="133"/>
    </row>
    <row r="1015" spans="1:23" x14ac:dyDescent="0.2">
      <c r="A1015" s="133"/>
      <c r="B1015" s="133"/>
      <c r="C1015" s="133"/>
      <c r="D1015" s="133"/>
      <c r="E1015" s="133"/>
      <c r="F1015" s="133"/>
      <c r="G1015" s="133"/>
      <c r="H1015" s="133"/>
      <c r="I1015" s="133"/>
      <c r="J1015" s="133"/>
      <c r="K1015" s="133"/>
      <c r="L1015" s="133"/>
      <c r="M1015" s="133"/>
      <c r="N1015" s="133"/>
      <c r="O1015" s="133"/>
      <c r="P1015" s="133"/>
      <c r="Q1015" s="133"/>
      <c r="R1015" s="133"/>
      <c r="S1015" s="133"/>
      <c r="T1015" s="133"/>
      <c r="U1015" s="133"/>
      <c r="V1015" s="133"/>
      <c r="W1015" s="133"/>
    </row>
    <row r="1016" spans="1:23" x14ac:dyDescent="0.2">
      <c r="A1016" s="133"/>
      <c r="B1016" s="133"/>
      <c r="C1016" s="133"/>
      <c r="D1016" s="133"/>
      <c r="E1016" s="133"/>
      <c r="F1016" s="133"/>
      <c r="G1016" s="133"/>
      <c r="H1016" s="133"/>
      <c r="I1016" s="133"/>
      <c r="J1016" s="133"/>
      <c r="K1016" s="133"/>
      <c r="L1016" s="133"/>
      <c r="M1016" s="133"/>
      <c r="N1016" s="133"/>
      <c r="O1016" s="133"/>
      <c r="P1016" s="133"/>
      <c r="Q1016" s="133"/>
      <c r="R1016" s="133"/>
      <c r="S1016" s="133"/>
      <c r="T1016" s="133"/>
      <c r="U1016" s="133"/>
      <c r="V1016" s="133"/>
      <c r="W1016" s="133"/>
    </row>
    <row r="1017" spans="1:23" x14ac:dyDescent="0.2">
      <c r="A1017" s="133"/>
      <c r="B1017" s="133"/>
      <c r="C1017" s="133"/>
      <c r="D1017" s="133"/>
      <c r="E1017" s="133"/>
      <c r="F1017" s="133"/>
      <c r="G1017" s="133"/>
      <c r="H1017" s="133"/>
      <c r="I1017" s="133"/>
      <c r="J1017" s="133"/>
      <c r="K1017" s="133"/>
      <c r="L1017" s="133"/>
      <c r="M1017" s="133"/>
      <c r="N1017" s="133"/>
      <c r="O1017" s="133"/>
      <c r="P1017" s="133"/>
      <c r="Q1017" s="133"/>
      <c r="R1017" s="133"/>
      <c r="S1017" s="133"/>
      <c r="T1017" s="133"/>
      <c r="U1017" s="133"/>
      <c r="V1017" s="133"/>
      <c r="W1017" s="133"/>
    </row>
    <row r="1018" spans="1:23" x14ac:dyDescent="0.2">
      <c r="A1018" s="133"/>
      <c r="B1018" s="133"/>
      <c r="C1018" s="133"/>
      <c r="D1018" s="133"/>
      <c r="E1018" s="133"/>
      <c r="F1018" s="133"/>
      <c r="G1018" s="133"/>
      <c r="H1018" s="133"/>
      <c r="I1018" s="133"/>
      <c r="J1018" s="133"/>
      <c r="K1018" s="133"/>
      <c r="L1018" s="133"/>
      <c r="M1018" s="133"/>
      <c r="N1018" s="133"/>
      <c r="O1018" s="133"/>
      <c r="P1018" s="133"/>
      <c r="Q1018" s="133"/>
      <c r="R1018" s="133"/>
      <c r="S1018" s="133"/>
      <c r="T1018" s="133"/>
      <c r="U1018" s="133"/>
      <c r="V1018" s="133"/>
      <c r="W1018" s="133"/>
    </row>
    <row r="1019" spans="1:23" x14ac:dyDescent="0.2">
      <c r="A1019" s="133"/>
      <c r="B1019" s="133"/>
      <c r="C1019" s="133"/>
      <c r="D1019" s="133"/>
      <c r="E1019" s="133"/>
      <c r="F1019" s="133"/>
      <c r="G1019" s="133"/>
      <c r="H1019" s="133"/>
      <c r="I1019" s="133"/>
      <c r="J1019" s="133"/>
      <c r="K1019" s="133"/>
      <c r="L1019" s="133"/>
      <c r="M1019" s="133"/>
      <c r="N1019" s="133"/>
      <c r="O1019" s="133"/>
      <c r="P1019" s="133"/>
      <c r="Q1019" s="133"/>
      <c r="R1019" s="133"/>
      <c r="S1019" s="133"/>
      <c r="T1019" s="133"/>
      <c r="U1019" s="133"/>
      <c r="V1019" s="133"/>
      <c r="W1019" s="133"/>
    </row>
    <row r="1020" spans="1:23" x14ac:dyDescent="0.2">
      <c r="A1020" s="133"/>
      <c r="B1020" s="133"/>
      <c r="C1020" s="133"/>
      <c r="D1020" s="133"/>
      <c r="E1020" s="133"/>
      <c r="F1020" s="133"/>
      <c r="G1020" s="133"/>
      <c r="H1020" s="133"/>
      <c r="I1020" s="133"/>
      <c r="J1020" s="133"/>
      <c r="K1020" s="133"/>
      <c r="L1020" s="133"/>
      <c r="M1020" s="133"/>
      <c r="N1020" s="133"/>
      <c r="O1020" s="133"/>
      <c r="P1020" s="133"/>
      <c r="Q1020" s="133"/>
      <c r="R1020" s="133"/>
      <c r="S1020" s="133"/>
      <c r="T1020" s="133"/>
      <c r="U1020" s="133"/>
      <c r="V1020" s="133"/>
      <c r="W1020" s="133"/>
    </row>
    <row r="1021" spans="1:23" x14ac:dyDescent="0.2">
      <c r="A1021" s="133"/>
      <c r="B1021" s="133"/>
      <c r="C1021" s="133"/>
      <c r="D1021" s="133"/>
      <c r="E1021" s="133"/>
      <c r="F1021" s="133"/>
      <c r="G1021" s="133"/>
      <c r="H1021" s="133"/>
      <c r="I1021" s="133"/>
      <c r="J1021" s="133"/>
      <c r="K1021" s="133"/>
      <c r="L1021" s="133"/>
      <c r="M1021" s="133"/>
      <c r="N1021" s="133"/>
      <c r="O1021" s="133"/>
      <c r="P1021" s="133"/>
      <c r="Q1021" s="133"/>
      <c r="R1021" s="133"/>
      <c r="S1021" s="133"/>
      <c r="T1021" s="133"/>
      <c r="U1021" s="133"/>
      <c r="V1021" s="133"/>
      <c r="W1021" s="133"/>
    </row>
    <row r="1022" spans="1:23" x14ac:dyDescent="0.2">
      <c r="A1022" s="133"/>
      <c r="B1022" s="133"/>
      <c r="C1022" s="133"/>
      <c r="D1022" s="133"/>
      <c r="E1022" s="133"/>
      <c r="F1022" s="133"/>
      <c r="G1022" s="133"/>
      <c r="H1022" s="133"/>
      <c r="I1022" s="133"/>
      <c r="J1022" s="133"/>
      <c r="K1022" s="133"/>
      <c r="L1022" s="133"/>
      <c r="M1022" s="133"/>
      <c r="N1022" s="133"/>
      <c r="O1022" s="133"/>
      <c r="P1022" s="133"/>
      <c r="Q1022" s="133"/>
      <c r="R1022" s="133"/>
      <c r="S1022" s="133"/>
      <c r="T1022" s="133"/>
      <c r="U1022" s="133"/>
      <c r="V1022" s="133"/>
      <c r="W1022" s="133"/>
    </row>
    <row r="1023" spans="1:23" x14ac:dyDescent="0.2">
      <c r="A1023" s="133"/>
      <c r="B1023" s="133"/>
      <c r="C1023" s="133"/>
      <c r="D1023" s="133"/>
      <c r="E1023" s="133"/>
      <c r="F1023" s="133"/>
      <c r="G1023" s="133"/>
      <c r="H1023" s="133"/>
      <c r="I1023" s="133"/>
      <c r="J1023" s="133"/>
      <c r="K1023" s="133"/>
      <c r="L1023" s="133"/>
      <c r="M1023" s="133"/>
      <c r="N1023" s="133"/>
      <c r="O1023" s="133"/>
      <c r="P1023" s="133"/>
      <c r="Q1023" s="133"/>
      <c r="R1023" s="133"/>
      <c r="S1023" s="133"/>
      <c r="T1023" s="133"/>
      <c r="U1023" s="133"/>
      <c r="V1023" s="133"/>
      <c r="W1023" s="133"/>
    </row>
    <row r="1024" spans="1:23" x14ac:dyDescent="0.2">
      <c r="A1024" s="133"/>
      <c r="B1024" s="133"/>
      <c r="C1024" s="133"/>
      <c r="D1024" s="133"/>
      <c r="E1024" s="133"/>
      <c r="F1024" s="133"/>
      <c r="G1024" s="133"/>
      <c r="H1024" s="133"/>
      <c r="I1024" s="133"/>
      <c r="J1024" s="133"/>
      <c r="K1024" s="133"/>
      <c r="L1024" s="133"/>
      <c r="M1024" s="133"/>
      <c r="N1024" s="133"/>
      <c r="O1024" s="133"/>
      <c r="P1024" s="133"/>
      <c r="Q1024" s="133"/>
      <c r="R1024" s="133"/>
      <c r="S1024" s="133"/>
      <c r="T1024" s="133"/>
      <c r="U1024" s="133"/>
      <c r="V1024" s="133"/>
      <c r="W1024" s="133"/>
    </row>
    <row r="1025" spans="1:23" x14ac:dyDescent="0.2">
      <c r="A1025" s="133"/>
      <c r="B1025" s="133"/>
      <c r="C1025" s="133"/>
      <c r="D1025" s="133"/>
      <c r="E1025" s="133"/>
      <c r="F1025" s="133"/>
      <c r="G1025" s="133"/>
      <c r="H1025" s="133"/>
      <c r="I1025" s="133"/>
      <c r="J1025" s="133"/>
      <c r="K1025" s="133"/>
      <c r="L1025" s="133"/>
      <c r="M1025" s="133"/>
      <c r="N1025" s="133"/>
      <c r="O1025" s="133"/>
      <c r="P1025" s="133"/>
      <c r="Q1025" s="133"/>
      <c r="R1025" s="133"/>
      <c r="S1025" s="133"/>
      <c r="T1025" s="133"/>
      <c r="U1025" s="133"/>
      <c r="V1025" s="133"/>
      <c r="W1025" s="133"/>
    </row>
    <row r="1026" spans="1:23" x14ac:dyDescent="0.2">
      <c r="A1026" s="133"/>
      <c r="B1026" s="133"/>
      <c r="C1026" s="133"/>
      <c r="D1026" s="133"/>
      <c r="E1026" s="133"/>
      <c r="F1026" s="133"/>
      <c r="G1026" s="133"/>
      <c r="H1026" s="133"/>
      <c r="I1026" s="133"/>
      <c r="J1026" s="133"/>
      <c r="K1026" s="133"/>
      <c r="L1026" s="133"/>
      <c r="M1026" s="133"/>
      <c r="N1026" s="133"/>
      <c r="O1026" s="133"/>
      <c r="P1026" s="133"/>
      <c r="Q1026" s="133"/>
      <c r="R1026" s="133"/>
      <c r="S1026" s="133"/>
      <c r="T1026" s="133"/>
      <c r="U1026" s="133"/>
      <c r="V1026" s="133"/>
      <c r="W1026" s="133"/>
    </row>
    <row r="1027" spans="1:23" x14ac:dyDescent="0.2">
      <c r="A1027" s="133"/>
      <c r="B1027" s="133"/>
      <c r="C1027" s="133"/>
      <c r="D1027" s="133"/>
      <c r="E1027" s="133"/>
      <c r="F1027" s="133"/>
      <c r="G1027" s="133"/>
      <c r="H1027" s="133"/>
      <c r="I1027" s="133"/>
      <c r="J1027" s="133"/>
      <c r="K1027" s="133"/>
      <c r="L1027" s="133"/>
      <c r="M1027" s="133"/>
      <c r="N1027" s="133"/>
      <c r="O1027" s="133"/>
      <c r="P1027" s="133"/>
      <c r="Q1027" s="133"/>
      <c r="R1027" s="133"/>
      <c r="S1027" s="133"/>
      <c r="T1027" s="133"/>
      <c r="U1027" s="133"/>
      <c r="V1027" s="133"/>
      <c r="W1027" s="133"/>
    </row>
    <row r="1028" spans="1:23" x14ac:dyDescent="0.2">
      <c r="A1028" s="133"/>
      <c r="B1028" s="133"/>
      <c r="C1028" s="133"/>
      <c r="D1028" s="133"/>
      <c r="E1028" s="133"/>
      <c r="F1028" s="133"/>
      <c r="G1028" s="133"/>
      <c r="H1028" s="133"/>
      <c r="I1028" s="133"/>
      <c r="J1028" s="133"/>
      <c r="K1028" s="133"/>
      <c r="L1028" s="133"/>
      <c r="M1028" s="133"/>
      <c r="N1028" s="133"/>
      <c r="O1028" s="133"/>
      <c r="P1028" s="133"/>
      <c r="Q1028" s="133"/>
      <c r="R1028" s="133"/>
      <c r="S1028" s="133"/>
      <c r="T1028" s="133"/>
      <c r="U1028" s="133"/>
      <c r="V1028" s="133"/>
      <c r="W1028" s="133"/>
    </row>
    <row r="1029" spans="1:23" x14ac:dyDescent="0.2">
      <c r="A1029" s="133"/>
      <c r="B1029" s="133"/>
      <c r="C1029" s="133"/>
      <c r="D1029" s="133"/>
      <c r="E1029" s="133"/>
      <c r="F1029" s="133"/>
      <c r="G1029" s="133"/>
      <c r="H1029" s="133"/>
      <c r="I1029" s="133"/>
      <c r="J1029" s="133"/>
      <c r="K1029" s="133"/>
      <c r="L1029" s="133"/>
      <c r="M1029" s="133"/>
      <c r="N1029" s="133"/>
      <c r="O1029" s="133"/>
      <c r="P1029" s="133"/>
      <c r="Q1029" s="133"/>
      <c r="R1029" s="133"/>
      <c r="S1029" s="133"/>
      <c r="T1029" s="133"/>
      <c r="U1029" s="133"/>
      <c r="V1029" s="133"/>
      <c r="W1029" s="133"/>
    </row>
    <row r="1030" spans="1:23" x14ac:dyDescent="0.2">
      <c r="A1030" s="133"/>
      <c r="B1030" s="133"/>
      <c r="C1030" s="133"/>
      <c r="D1030" s="133"/>
      <c r="E1030" s="133"/>
      <c r="F1030" s="133"/>
      <c r="G1030" s="133"/>
      <c r="H1030" s="133"/>
      <c r="I1030" s="133"/>
      <c r="J1030" s="133"/>
      <c r="K1030" s="133"/>
      <c r="L1030" s="133"/>
      <c r="M1030" s="133"/>
      <c r="N1030" s="133"/>
      <c r="O1030" s="133"/>
      <c r="P1030" s="133"/>
      <c r="Q1030" s="133"/>
      <c r="R1030" s="133"/>
      <c r="S1030" s="133"/>
      <c r="T1030" s="133"/>
      <c r="U1030" s="133"/>
      <c r="V1030" s="133"/>
      <c r="W1030" s="133"/>
    </row>
    <row r="1031" spans="1:23" x14ac:dyDescent="0.2">
      <c r="A1031" s="133"/>
      <c r="B1031" s="133"/>
      <c r="C1031" s="133"/>
      <c r="D1031" s="133"/>
      <c r="E1031" s="133"/>
      <c r="F1031" s="133"/>
      <c r="G1031" s="133"/>
      <c r="H1031" s="133"/>
      <c r="I1031" s="133"/>
      <c r="J1031" s="133"/>
      <c r="K1031" s="133"/>
      <c r="L1031" s="133"/>
      <c r="M1031" s="133"/>
      <c r="N1031" s="133"/>
      <c r="O1031" s="133"/>
      <c r="P1031" s="133"/>
      <c r="Q1031" s="133"/>
      <c r="R1031" s="133"/>
      <c r="S1031" s="133"/>
      <c r="T1031" s="133"/>
      <c r="U1031" s="133"/>
      <c r="V1031" s="133"/>
      <c r="W1031" s="133"/>
    </row>
    <row r="1032" spans="1:23" x14ac:dyDescent="0.2">
      <c r="A1032" s="133"/>
      <c r="B1032" s="133"/>
      <c r="C1032" s="133"/>
      <c r="D1032" s="133"/>
      <c r="E1032" s="133"/>
      <c r="F1032" s="133"/>
      <c r="G1032" s="133"/>
      <c r="H1032" s="133"/>
      <c r="I1032" s="133"/>
      <c r="J1032" s="133"/>
      <c r="K1032" s="133"/>
      <c r="L1032" s="133"/>
      <c r="M1032" s="133"/>
      <c r="N1032" s="133"/>
      <c r="O1032" s="133"/>
      <c r="P1032" s="133"/>
      <c r="Q1032" s="133"/>
      <c r="R1032" s="133"/>
      <c r="S1032" s="133"/>
      <c r="T1032" s="133"/>
      <c r="U1032" s="133"/>
      <c r="V1032" s="133"/>
      <c r="W1032" s="133"/>
    </row>
    <row r="1033" spans="1:23" x14ac:dyDescent="0.2">
      <c r="A1033" s="133"/>
      <c r="B1033" s="133"/>
      <c r="C1033" s="133"/>
      <c r="D1033" s="133"/>
      <c r="E1033" s="133"/>
      <c r="F1033" s="133"/>
      <c r="G1033" s="133"/>
      <c r="H1033" s="133"/>
      <c r="I1033" s="133"/>
      <c r="J1033" s="133"/>
      <c r="K1033" s="133"/>
      <c r="L1033" s="133"/>
      <c r="M1033" s="133"/>
      <c r="N1033" s="133"/>
      <c r="O1033" s="133"/>
      <c r="P1033" s="133"/>
      <c r="Q1033" s="133"/>
      <c r="R1033" s="133"/>
      <c r="S1033" s="133"/>
      <c r="T1033" s="133"/>
      <c r="U1033" s="133"/>
      <c r="V1033" s="133"/>
      <c r="W1033" s="133"/>
    </row>
    <row r="1034" spans="1:23" x14ac:dyDescent="0.2">
      <c r="A1034" s="133"/>
      <c r="B1034" s="133"/>
      <c r="C1034" s="133"/>
      <c r="D1034" s="133"/>
      <c r="E1034" s="133"/>
      <c r="F1034" s="133"/>
      <c r="G1034" s="133"/>
      <c r="H1034" s="133"/>
      <c r="I1034" s="133"/>
      <c r="J1034" s="133"/>
      <c r="K1034" s="133"/>
      <c r="L1034" s="133"/>
      <c r="M1034" s="133"/>
      <c r="N1034" s="133"/>
      <c r="O1034" s="133"/>
      <c r="P1034" s="133"/>
      <c r="Q1034" s="133"/>
      <c r="R1034" s="133"/>
      <c r="S1034" s="133"/>
      <c r="T1034" s="133"/>
      <c r="U1034" s="133"/>
      <c r="V1034" s="133"/>
      <c r="W1034" s="133"/>
    </row>
    <row r="1035" spans="1:23" x14ac:dyDescent="0.2">
      <c r="A1035" s="133"/>
      <c r="B1035" s="133"/>
      <c r="C1035" s="133"/>
      <c r="D1035" s="133"/>
      <c r="E1035" s="133"/>
      <c r="F1035" s="133"/>
      <c r="G1035" s="133"/>
      <c r="H1035" s="133"/>
      <c r="I1035" s="133"/>
      <c r="J1035" s="133"/>
      <c r="K1035" s="133"/>
      <c r="L1035" s="133"/>
      <c r="M1035" s="133"/>
      <c r="N1035" s="133"/>
      <c r="O1035" s="133"/>
      <c r="P1035" s="133"/>
      <c r="Q1035" s="133"/>
      <c r="R1035" s="133"/>
      <c r="S1035" s="133"/>
      <c r="T1035" s="133"/>
      <c r="U1035" s="133"/>
      <c r="V1035" s="133"/>
      <c r="W1035" s="133"/>
    </row>
    <row r="1036" spans="1:23" x14ac:dyDescent="0.2">
      <c r="A1036" s="133"/>
      <c r="B1036" s="133"/>
      <c r="C1036" s="133"/>
      <c r="D1036" s="133"/>
      <c r="E1036" s="133"/>
      <c r="F1036" s="133"/>
      <c r="G1036" s="133"/>
      <c r="H1036" s="133"/>
      <c r="I1036" s="133"/>
      <c r="J1036" s="133"/>
      <c r="K1036" s="133"/>
      <c r="L1036" s="133"/>
      <c r="M1036" s="133"/>
      <c r="N1036" s="133"/>
      <c r="O1036" s="133"/>
      <c r="P1036" s="133"/>
      <c r="Q1036" s="133"/>
      <c r="R1036" s="133"/>
      <c r="S1036" s="133"/>
      <c r="T1036" s="133"/>
      <c r="U1036" s="133"/>
      <c r="V1036" s="133"/>
      <c r="W1036" s="133"/>
    </row>
    <row r="1037" spans="1:23" x14ac:dyDescent="0.2">
      <c r="A1037" s="133"/>
      <c r="B1037" s="133"/>
      <c r="C1037" s="133"/>
      <c r="D1037" s="133"/>
      <c r="E1037" s="133"/>
      <c r="F1037" s="133"/>
      <c r="G1037" s="133"/>
      <c r="H1037" s="133"/>
      <c r="I1037" s="133"/>
      <c r="J1037" s="133"/>
      <c r="K1037" s="133"/>
      <c r="L1037" s="133"/>
      <c r="M1037" s="133"/>
      <c r="N1037" s="133"/>
      <c r="O1037" s="133"/>
      <c r="P1037" s="133"/>
      <c r="Q1037" s="133"/>
      <c r="R1037" s="133"/>
      <c r="S1037" s="133"/>
      <c r="T1037" s="133"/>
      <c r="U1037" s="133"/>
      <c r="V1037" s="133"/>
      <c r="W1037" s="133"/>
    </row>
    <row r="1038" spans="1:23" x14ac:dyDescent="0.2">
      <c r="A1038" s="133"/>
      <c r="B1038" s="133"/>
      <c r="C1038" s="133"/>
      <c r="D1038" s="133"/>
      <c r="E1038" s="133"/>
      <c r="F1038" s="133"/>
      <c r="G1038" s="133"/>
      <c r="H1038" s="133"/>
      <c r="I1038" s="133"/>
      <c r="J1038" s="133"/>
      <c r="K1038" s="133"/>
      <c r="L1038" s="133"/>
      <c r="M1038" s="133"/>
      <c r="N1038" s="133"/>
      <c r="O1038" s="133"/>
      <c r="P1038" s="133"/>
      <c r="Q1038" s="133"/>
      <c r="R1038" s="133"/>
      <c r="S1038" s="133"/>
      <c r="T1038" s="133"/>
      <c r="U1038" s="133"/>
      <c r="V1038" s="133"/>
      <c r="W1038" s="133"/>
    </row>
    <row r="1039" spans="1:23" x14ac:dyDescent="0.2">
      <c r="A1039" s="133"/>
      <c r="B1039" s="133"/>
      <c r="C1039" s="133"/>
      <c r="D1039" s="133"/>
      <c r="E1039" s="133"/>
      <c r="F1039" s="133"/>
      <c r="G1039" s="133"/>
      <c r="H1039" s="133"/>
      <c r="I1039" s="133"/>
      <c r="J1039" s="133"/>
      <c r="K1039" s="133"/>
      <c r="L1039" s="133"/>
      <c r="M1039" s="133"/>
      <c r="N1039" s="133"/>
      <c r="O1039" s="133"/>
      <c r="P1039" s="133"/>
      <c r="Q1039" s="133"/>
      <c r="R1039" s="133"/>
      <c r="S1039" s="133"/>
      <c r="T1039" s="133"/>
      <c r="U1039" s="133"/>
      <c r="V1039" s="133"/>
      <c r="W1039" s="133"/>
    </row>
    <row r="1040" spans="1:23" x14ac:dyDescent="0.2">
      <c r="A1040" s="133"/>
      <c r="B1040" s="133"/>
      <c r="C1040" s="133"/>
      <c r="D1040" s="133"/>
      <c r="E1040" s="133"/>
      <c r="F1040" s="133"/>
      <c r="G1040" s="133"/>
      <c r="H1040" s="133"/>
      <c r="I1040" s="133"/>
      <c r="J1040" s="133"/>
      <c r="K1040" s="133"/>
      <c r="L1040" s="133"/>
      <c r="M1040" s="133"/>
      <c r="N1040" s="133"/>
      <c r="O1040" s="133"/>
      <c r="P1040" s="133"/>
      <c r="Q1040" s="133"/>
      <c r="R1040" s="133"/>
      <c r="S1040" s="133"/>
      <c r="T1040" s="133"/>
      <c r="U1040" s="133"/>
      <c r="V1040" s="133"/>
      <c r="W1040" s="133"/>
    </row>
    <row r="1041" spans="1:23" x14ac:dyDescent="0.2">
      <c r="A1041" s="133"/>
      <c r="B1041" s="133"/>
      <c r="C1041" s="133"/>
      <c r="D1041" s="133"/>
      <c r="E1041" s="133"/>
      <c r="F1041" s="133"/>
      <c r="G1041" s="133"/>
      <c r="H1041" s="133"/>
      <c r="I1041" s="133"/>
      <c r="J1041" s="133"/>
      <c r="K1041" s="133"/>
      <c r="L1041" s="133"/>
      <c r="M1041" s="133"/>
      <c r="N1041" s="133"/>
      <c r="O1041" s="133"/>
      <c r="P1041" s="133"/>
      <c r="Q1041" s="133"/>
      <c r="R1041" s="133"/>
      <c r="S1041" s="133"/>
      <c r="T1041" s="133"/>
      <c r="U1041" s="133"/>
      <c r="V1041" s="133"/>
      <c r="W1041" s="133"/>
    </row>
    <row r="1042" spans="1:23" x14ac:dyDescent="0.2">
      <c r="A1042" s="133"/>
      <c r="B1042" s="133"/>
      <c r="C1042" s="133"/>
      <c r="D1042" s="133"/>
      <c r="E1042" s="133"/>
      <c r="F1042" s="133"/>
      <c r="G1042" s="133"/>
      <c r="H1042" s="133"/>
      <c r="I1042" s="133"/>
      <c r="J1042" s="133"/>
      <c r="K1042" s="133"/>
      <c r="L1042" s="133"/>
      <c r="M1042" s="133"/>
      <c r="N1042" s="133"/>
      <c r="O1042" s="133"/>
      <c r="P1042" s="133"/>
      <c r="Q1042" s="133"/>
      <c r="R1042" s="133"/>
      <c r="S1042" s="133"/>
      <c r="T1042" s="133"/>
      <c r="U1042" s="133"/>
      <c r="V1042" s="133"/>
      <c r="W1042" s="133"/>
    </row>
    <row r="1043" spans="1:23" x14ac:dyDescent="0.2">
      <c r="A1043" s="133"/>
      <c r="B1043" s="133"/>
      <c r="C1043" s="133"/>
      <c r="D1043" s="133"/>
      <c r="E1043" s="133"/>
      <c r="F1043" s="133"/>
      <c r="G1043" s="133"/>
      <c r="H1043" s="133"/>
      <c r="I1043" s="133"/>
      <c r="J1043" s="133"/>
      <c r="K1043" s="133"/>
      <c r="L1043" s="133"/>
      <c r="M1043" s="133"/>
      <c r="N1043" s="133"/>
      <c r="O1043" s="133"/>
      <c r="P1043" s="133"/>
      <c r="Q1043" s="133"/>
      <c r="R1043" s="133"/>
      <c r="S1043" s="133"/>
      <c r="T1043" s="133"/>
      <c r="U1043" s="133"/>
      <c r="V1043" s="133"/>
      <c r="W1043" s="133"/>
    </row>
    <row r="1044" spans="1:23" x14ac:dyDescent="0.2">
      <c r="A1044" s="133"/>
      <c r="B1044" s="133"/>
      <c r="C1044" s="133"/>
      <c r="D1044" s="133"/>
      <c r="E1044" s="133"/>
      <c r="F1044" s="133"/>
      <c r="G1044" s="133"/>
      <c r="H1044" s="133"/>
      <c r="I1044" s="133"/>
      <c r="J1044" s="133"/>
      <c r="K1044" s="133"/>
      <c r="L1044" s="133"/>
      <c r="M1044" s="133"/>
      <c r="N1044" s="133"/>
      <c r="O1044" s="133"/>
      <c r="P1044" s="133"/>
      <c r="Q1044" s="133"/>
      <c r="R1044" s="133"/>
      <c r="S1044" s="133"/>
      <c r="T1044" s="133"/>
      <c r="U1044" s="133"/>
      <c r="V1044" s="133"/>
      <c r="W1044" s="133"/>
    </row>
    <row r="1045" spans="1:23" x14ac:dyDescent="0.2">
      <c r="A1045" s="133"/>
      <c r="B1045" s="133"/>
      <c r="C1045" s="133"/>
      <c r="D1045" s="133"/>
      <c r="E1045" s="133"/>
      <c r="F1045" s="133"/>
      <c r="G1045" s="133"/>
      <c r="H1045" s="133"/>
      <c r="I1045" s="133"/>
      <c r="J1045" s="133"/>
      <c r="K1045" s="133"/>
      <c r="L1045" s="133"/>
      <c r="M1045" s="133"/>
      <c r="N1045" s="133"/>
      <c r="O1045" s="133"/>
      <c r="P1045" s="133"/>
      <c r="Q1045" s="133"/>
      <c r="R1045" s="133"/>
      <c r="S1045" s="133"/>
      <c r="T1045" s="133"/>
      <c r="U1045" s="133"/>
      <c r="V1045" s="133"/>
      <c r="W1045" s="133"/>
    </row>
    <row r="1046" spans="1:23" x14ac:dyDescent="0.2">
      <c r="A1046" s="133"/>
      <c r="B1046" s="133"/>
      <c r="C1046" s="133"/>
      <c r="D1046" s="133"/>
      <c r="E1046" s="133"/>
      <c r="F1046" s="133"/>
      <c r="G1046" s="133"/>
      <c r="H1046" s="133"/>
      <c r="I1046" s="133"/>
      <c r="J1046" s="133"/>
      <c r="K1046" s="133"/>
      <c r="L1046" s="133"/>
      <c r="M1046" s="133"/>
      <c r="N1046" s="133"/>
      <c r="O1046" s="133"/>
      <c r="P1046" s="133"/>
      <c r="Q1046" s="133"/>
      <c r="R1046" s="133"/>
      <c r="S1046" s="133"/>
      <c r="T1046" s="133"/>
      <c r="U1046" s="133"/>
      <c r="V1046" s="133"/>
      <c r="W1046" s="133"/>
    </row>
    <row r="1047" spans="1:23" x14ac:dyDescent="0.2">
      <c r="A1047" s="133"/>
      <c r="B1047" s="133"/>
      <c r="C1047" s="133"/>
      <c r="D1047" s="133"/>
      <c r="E1047" s="133"/>
      <c r="F1047" s="133"/>
      <c r="G1047" s="133"/>
      <c r="H1047" s="133"/>
      <c r="I1047" s="133"/>
      <c r="J1047" s="133"/>
      <c r="K1047" s="133"/>
      <c r="L1047" s="133"/>
      <c r="M1047" s="133"/>
      <c r="N1047" s="133"/>
      <c r="O1047" s="133"/>
      <c r="P1047" s="133"/>
      <c r="Q1047" s="133"/>
      <c r="R1047" s="133"/>
      <c r="S1047" s="133"/>
      <c r="T1047" s="133"/>
      <c r="U1047" s="133"/>
      <c r="V1047" s="133"/>
      <c r="W1047" s="133"/>
    </row>
    <row r="1048" spans="1:23" x14ac:dyDescent="0.2">
      <c r="A1048" s="133"/>
      <c r="B1048" s="133"/>
      <c r="C1048" s="133"/>
      <c r="D1048" s="133"/>
      <c r="E1048" s="133"/>
      <c r="F1048" s="133"/>
      <c r="G1048" s="133"/>
      <c r="H1048" s="133"/>
      <c r="I1048" s="133"/>
      <c r="J1048" s="133"/>
      <c r="K1048" s="133"/>
      <c r="L1048" s="133"/>
      <c r="M1048" s="133"/>
      <c r="N1048" s="133"/>
      <c r="O1048" s="133"/>
      <c r="P1048" s="133"/>
      <c r="Q1048" s="133"/>
      <c r="R1048" s="133"/>
      <c r="S1048" s="133"/>
      <c r="T1048" s="133"/>
      <c r="U1048" s="133"/>
      <c r="V1048" s="133"/>
      <c r="W1048" s="133"/>
    </row>
    <row r="1049" spans="1:23" x14ac:dyDescent="0.2">
      <c r="A1049" s="133"/>
      <c r="B1049" s="133"/>
      <c r="C1049" s="133"/>
      <c r="D1049" s="133"/>
      <c r="E1049" s="133"/>
      <c r="F1049" s="133"/>
      <c r="G1049" s="133"/>
      <c r="H1049" s="133"/>
      <c r="I1049" s="133"/>
      <c r="J1049" s="133"/>
      <c r="K1049" s="133"/>
      <c r="L1049" s="133"/>
      <c r="M1049" s="133"/>
      <c r="N1049" s="133"/>
      <c r="O1049" s="133"/>
      <c r="P1049" s="133"/>
      <c r="Q1049" s="133"/>
      <c r="R1049" s="133"/>
      <c r="S1049" s="133"/>
      <c r="T1049" s="133"/>
      <c r="U1049" s="133"/>
      <c r="V1049" s="133"/>
      <c r="W1049" s="133"/>
    </row>
    <row r="1050" spans="1:23" x14ac:dyDescent="0.2">
      <c r="A1050" s="133"/>
      <c r="B1050" s="133"/>
      <c r="C1050" s="133"/>
      <c r="D1050" s="133"/>
      <c r="E1050" s="133"/>
      <c r="F1050" s="133"/>
      <c r="G1050" s="133"/>
      <c r="H1050" s="133"/>
      <c r="I1050" s="133"/>
      <c r="J1050" s="133"/>
      <c r="K1050" s="133"/>
      <c r="L1050" s="133"/>
      <c r="M1050" s="133"/>
      <c r="N1050" s="133"/>
      <c r="O1050" s="133"/>
      <c r="P1050" s="133"/>
      <c r="Q1050" s="133"/>
      <c r="R1050" s="133"/>
      <c r="S1050" s="133"/>
      <c r="T1050" s="133"/>
      <c r="U1050" s="133"/>
      <c r="V1050" s="133"/>
      <c r="W1050" s="133"/>
    </row>
    <row r="1051" spans="1:23" x14ac:dyDescent="0.2">
      <c r="A1051" s="133"/>
      <c r="B1051" s="133"/>
      <c r="C1051" s="133"/>
      <c r="D1051" s="133"/>
      <c r="E1051" s="133"/>
      <c r="F1051" s="133"/>
      <c r="G1051" s="133"/>
      <c r="H1051" s="133"/>
      <c r="I1051" s="133"/>
      <c r="J1051" s="133"/>
      <c r="K1051" s="133"/>
      <c r="L1051" s="133"/>
      <c r="M1051" s="133"/>
      <c r="N1051" s="133"/>
      <c r="O1051" s="133"/>
      <c r="P1051" s="133"/>
      <c r="Q1051" s="133"/>
      <c r="R1051" s="133"/>
      <c r="S1051" s="133"/>
      <c r="T1051" s="133"/>
      <c r="U1051" s="133"/>
      <c r="V1051" s="133"/>
      <c r="W1051" s="133"/>
    </row>
    <row r="1052" spans="1:23" x14ac:dyDescent="0.2">
      <c r="A1052" s="133"/>
      <c r="B1052" s="133"/>
      <c r="C1052" s="133"/>
      <c r="D1052" s="133"/>
      <c r="E1052" s="133"/>
      <c r="F1052" s="133"/>
      <c r="G1052" s="133"/>
      <c r="H1052" s="133"/>
      <c r="I1052" s="133"/>
      <c r="J1052" s="133"/>
      <c r="K1052" s="133"/>
      <c r="L1052" s="133"/>
      <c r="M1052" s="133"/>
      <c r="N1052" s="133"/>
      <c r="O1052" s="133"/>
      <c r="P1052" s="133"/>
      <c r="Q1052" s="133"/>
      <c r="R1052" s="133"/>
      <c r="S1052" s="133"/>
      <c r="T1052" s="133"/>
      <c r="U1052" s="133"/>
      <c r="V1052" s="133"/>
      <c r="W1052" s="133"/>
    </row>
    <row r="1053" spans="1:23" x14ac:dyDescent="0.2">
      <c r="A1053" s="133"/>
      <c r="B1053" s="133"/>
      <c r="C1053" s="133"/>
      <c r="D1053" s="133"/>
      <c r="E1053" s="133"/>
      <c r="F1053" s="133"/>
      <c r="G1053" s="133"/>
      <c r="H1053" s="133"/>
      <c r="I1053" s="133"/>
      <c r="J1053" s="133"/>
      <c r="K1053" s="133"/>
      <c r="L1053" s="133"/>
      <c r="M1053" s="133"/>
      <c r="N1053" s="133"/>
      <c r="O1053" s="133"/>
      <c r="P1053" s="133"/>
      <c r="Q1053" s="133"/>
      <c r="R1053" s="133"/>
      <c r="S1053" s="133"/>
      <c r="T1053" s="133"/>
      <c r="U1053" s="133"/>
      <c r="V1053" s="133"/>
      <c r="W1053" s="133"/>
    </row>
    <row r="1054" spans="1:23" x14ac:dyDescent="0.2">
      <c r="A1054" s="133"/>
      <c r="B1054" s="133"/>
      <c r="C1054" s="133"/>
      <c r="D1054" s="133"/>
      <c r="E1054" s="133"/>
      <c r="F1054" s="133"/>
      <c r="G1054" s="133"/>
      <c r="H1054" s="133"/>
      <c r="I1054" s="133"/>
      <c r="J1054" s="133"/>
      <c r="K1054" s="133"/>
      <c r="L1054" s="133"/>
      <c r="M1054" s="133"/>
      <c r="N1054" s="133"/>
      <c r="O1054" s="133"/>
      <c r="P1054" s="133"/>
      <c r="Q1054" s="133"/>
      <c r="R1054" s="133"/>
      <c r="S1054" s="133"/>
      <c r="T1054" s="133"/>
      <c r="U1054" s="133"/>
      <c r="V1054" s="133"/>
      <c r="W1054" s="133"/>
    </row>
    <row r="1055" spans="1:23" x14ac:dyDescent="0.2">
      <c r="A1055" s="133"/>
      <c r="B1055" s="133"/>
      <c r="C1055" s="133"/>
      <c r="D1055" s="133"/>
      <c r="E1055" s="133"/>
      <c r="F1055" s="133"/>
      <c r="G1055" s="133"/>
      <c r="H1055" s="133"/>
      <c r="I1055" s="133"/>
      <c r="J1055" s="133"/>
      <c r="K1055" s="133"/>
      <c r="L1055" s="133"/>
      <c r="M1055" s="133"/>
      <c r="N1055" s="133"/>
      <c r="O1055" s="133"/>
      <c r="P1055" s="133"/>
      <c r="Q1055" s="133"/>
      <c r="R1055" s="133"/>
      <c r="S1055" s="133"/>
      <c r="T1055" s="133"/>
      <c r="U1055" s="133"/>
      <c r="V1055" s="133"/>
      <c r="W1055" s="133"/>
    </row>
    <row r="1056" spans="1:23" x14ac:dyDescent="0.2">
      <c r="A1056" s="133"/>
      <c r="B1056" s="133"/>
      <c r="C1056" s="133"/>
      <c r="D1056" s="133"/>
      <c r="E1056" s="133"/>
      <c r="F1056" s="133"/>
      <c r="G1056" s="133"/>
      <c r="H1056" s="133"/>
      <c r="I1056" s="133"/>
      <c r="J1056" s="133"/>
      <c r="K1056" s="133"/>
      <c r="L1056" s="133"/>
      <c r="M1056" s="133"/>
      <c r="N1056" s="133"/>
      <c r="O1056" s="133"/>
      <c r="P1056" s="133"/>
      <c r="Q1056" s="133"/>
      <c r="R1056" s="133"/>
      <c r="S1056" s="133"/>
      <c r="T1056" s="133"/>
      <c r="U1056" s="133"/>
      <c r="V1056" s="133"/>
      <c r="W1056" s="133"/>
    </row>
    <row r="1057" spans="1:23" x14ac:dyDescent="0.2">
      <c r="A1057" s="133"/>
      <c r="B1057" s="133"/>
      <c r="C1057" s="133"/>
      <c r="D1057" s="133"/>
      <c r="E1057" s="133"/>
      <c r="F1057" s="133"/>
      <c r="G1057" s="133"/>
      <c r="H1057" s="133"/>
      <c r="I1057" s="133"/>
      <c r="J1057" s="133"/>
      <c r="K1057" s="133"/>
      <c r="L1057" s="133"/>
      <c r="M1057" s="133"/>
      <c r="N1057" s="133"/>
      <c r="O1057" s="133"/>
      <c r="P1057" s="133"/>
      <c r="Q1057" s="133"/>
      <c r="R1057" s="133"/>
      <c r="S1057" s="133"/>
      <c r="T1057" s="133"/>
      <c r="U1057" s="133"/>
      <c r="V1057" s="133"/>
      <c r="W1057" s="133"/>
    </row>
    <row r="1058" spans="1:23" x14ac:dyDescent="0.2">
      <c r="A1058" s="133"/>
      <c r="B1058" s="133"/>
      <c r="C1058" s="133"/>
      <c r="D1058" s="133"/>
      <c r="E1058" s="133"/>
      <c r="F1058" s="133"/>
      <c r="G1058" s="133"/>
      <c r="H1058" s="133"/>
      <c r="I1058" s="133"/>
      <c r="J1058" s="133"/>
      <c r="K1058" s="133"/>
      <c r="L1058" s="133"/>
      <c r="M1058" s="133"/>
      <c r="N1058" s="133"/>
      <c r="O1058" s="133"/>
      <c r="P1058" s="133"/>
      <c r="Q1058" s="133"/>
      <c r="R1058" s="133"/>
      <c r="S1058" s="133"/>
      <c r="T1058" s="133"/>
      <c r="U1058" s="133"/>
      <c r="V1058" s="133"/>
      <c r="W1058" s="133"/>
    </row>
    <row r="1059" spans="1:23" x14ac:dyDescent="0.2">
      <c r="A1059" s="133"/>
      <c r="B1059" s="133"/>
      <c r="C1059" s="133"/>
      <c r="D1059" s="133"/>
      <c r="E1059" s="133"/>
      <c r="F1059" s="133"/>
      <c r="G1059" s="133"/>
      <c r="H1059" s="133"/>
      <c r="I1059" s="133"/>
      <c r="J1059" s="133"/>
      <c r="K1059" s="133"/>
      <c r="L1059" s="133"/>
      <c r="M1059" s="133"/>
      <c r="N1059" s="133"/>
      <c r="O1059" s="133"/>
      <c r="P1059" s="133"/>
      <c r="Q1059" s="133"/>
      <c r="R1059" s="133"/>
      <c r="S1059" s="133"/>
      <c r="T1059" s="133"/>
      <c r="U1059" s="133"/>
      <c r="V1059" s="133"/>
      <c r="W1059" s="133"/>
    </row>
    <row r="1060" spans="1:23" x14ac:dyDescent="0.2">
      <c r="A1060" s="133"/>
      <c r="B1060" s="133"/>
      <c r="C1060" s="133"/>
      <c r="D1060" s="133"/>
      <c r="E1060" s="133"/>
      <c r="F1060" s="133"/>
      <c r="G1060" s="133"/>
      <c r="H1060" s="133"/>
      <c r="I1060" s="133"/>
      <c r="J1060" s="133"/>
      <c r="K1060" s="133"/>
      <c r="L1060" s="133"/>
      <c r="M1060" s="133"/>
      <c r="N1060" s="133"/>
      <c r="O1060" s="133"/>
      <c r="P1060" s="133"/>
      <c r="Q1060" s="133"/>
      <c r="R1060" s="133"/>
      <c r="S1060" s="133"/>
      <c r="T1060" s="133"/>
      <c r="U1060" s="133"/>
      <c r="V1060" s="133"/>
      <c r="W1060" s="133"/>
    </row>
    <row r="1061" spans="1:23" x14ac:dyDescent="0.2">
      <c r="A1061" s="133"/>
      <c r="B1061" s="133"/>
      <c r="C1061" s="133"/>
      <c r="D1061" s="133"/>
      <c r="E1061" s="133"/>
      <c r="F1061" s="133"/>
      <c r="G1061" s="133"/>
      <c r="H1061" s="133"/>
      <c r="I1061" s="133"/>
      <c r="J1061" s="133"/>
      <c r="K1061" s="133"/>
      <c r="L1061" s="133"/>
      <c r="M1061" s="133"/>
      <c r="N1061" s="133"/>
      <c r="O1061" s="133"/>
      <c r="P1061" s="133"/>
      <c r="Q1061" s="133"/>
      <c r="R1061" s="133"/>
      <c r="S1061" s="133"/>
      <c r="T1061" s="133"/>
      <c r="U1061" s="133"/>
      <c r="V1061" s="133"/>
      <c r="W1061" s="133"/>
    </row>
    <row r="1062" spans="1:23" x14ac:dyDescent="0.2">
      <c r="A1062" s="133"/>
      <c r="B1062" s="133"/>
      <c r="C1062" s="133"/>
      <c r="D1062" s="133"/>
      <c r="E1062" s="133"/>
      <c r="F1062" s="133"/>
      <c r="G1062" s="133"/>
      <c r="H1062" s="133"/>
      <c r="I1062" s="133"/>
      <c r="J1062" s="133"/>
      <c r="K1062" s="133"/>
      <c r="L1062" s="133"/>
      <c r="M1062" s="133"/>
      <c r="N1062" s="133"/>
      <c r="O1062" s="133"/>
      <c r="P1062" s="133"/>
      <c r="Q1062" s="133"/>
      <c r="R1062" s="133"/>
      <c r="S1062" s="133"/>
      <c r="T1062" s="133"/>
      <c r="U1062" s="133"/>
      <c r="V1062" s="133"/>
      <c r="W1062" s="133"/>
    </row>
    <row r="1063" spans="1:23" x14ac:dyDescent="0.2">
      <c r="A1063" s="133"/>
      <c r="B1063" s="133"/>
      <c r="C1063" s="133"/>
      <c r="D1063" s="133"/>
      <c r="E1063" s="133"/>
      <c r="F1063" s="133"/>
      <c r="G1063" s="133"/>
      <c r="H1063" s="133"/>
      <c r="I1063" s="133"/>
      <c r="J1063" s="133"/>
      <c r="K1063" s="133"/>
      <c r="L1063" s="133"/>
      <c r="M1063" s="133"/>
      <c r="N1063" s="133"/>
      <c r="O1063" s="133"/>
      <c r="P1063" s="133"/>
      <c r="Q1063" s="133"/>
      <c r="R1063" s="133"/>
      <c r="S1063" s="133"/>
      <c r="T1063" s="133"/>
      <c r="U1063" s="133"/>
      <c r="V1063" s="133"/>
      <c r="W1063" s="133"/>
    </row>
    <row r="1064" spans="1:23" x14ac:dyDescent="0.2">
      <c r="A1064" s="133"/>
      <c r="B1064" s="133"/>
      <c r="C1064" s="133"/>
      <c r="D1064" s="133"/>
      <c r="E1064" s="133"/>
      <c r="F1064" s="133"/>
      <c r="G1064" s="133"/>
      <c r="H1064" s="133"/>
      <c r="I1064" s="133"/>
      <c r="J1064" s="133"/>
      <c r="K1064" s="133"/>
      <c r="L1064" s="133"/>
      <c r="M1064" s="133"/>
      <c r="N1064" s="133"/>
      <c r="O1064" s="133"/>
      <c r="P1064" s="133"/>
      <c r="Q1064" s="133"/>
      <c r="R1064" s="133"/>
      <c r="S1064" s="133"/>
      <c r="T1064" s="133"/>
      <c r="U1064" s="133"/>
      <c r="V1064" s="133"/>
      <c r="W1064" s="133"/>
    </row>
    <row r="1065" spans="1:23" x14ac:dyDescent="0.2">
      <c r="A1065" s="133"/>
      <c r="B1065" s="133"/>
      <c r="C1065" s="133"/>
      <c r="D1065" s="133"/>
      <c r="E1065" s="133"/>
      <c r="F1065" s="133"/>
      <c r="G1065" s="133"/>
      <c r="H1065" s="133"/>
      <c r="I1065" s="133"/>
      <c r="J1065" s="133"/>
      <c r="K1065" s="133"/>
      <c r="L1065" s="133"/>
      <c r="M1065" s="133"/>
      <c r="N1065" s="133"/>
      <c r="O1065" s="133"/>
      <c r="P1065" s="133"/>
      <c r="Q1065" s="133"/>
      <c r="R1065" s="133"/>
      <c r="S1065" s="133"/>
      <c r="T1065" s="133"/>
      <c r="U1065" s="133"/>
      <c r="V1065" s="133"/>
      <c r="W1065" s="133"/>
    </row>
    <row r="1066" spans="1:23" x14ac:dyDescent="0.2">
      <c r="A1066" s="133"/>
      <c r="B1066" s="133"/>
      <c r="C1066" s="133"/>
      <c r="D1066" s="133"/>
      <c r="E1066" s="133"/>
      <c r="F1066" s="133"/>
      <c r="G1066" s="133"/>
      <c r="H1066" s="133"/>
      <c r="I1066" s="133"/>
      <c r="J1066" s="133"/>
      <c r="K1066" s="133"/>
      <c r="L1066" s="133"/>
      <c r="M1066" s="133"/>
      <c r="N1066" s="133"/>
      <c r="O1066" s="133"/>
      <c r="P1066" s="133"/>
      <c r="Q1066" s="133"/>
      <c r="R1066" s="133"/>
      <c r="S1066" s="133"/>
      <c r="T1066" s="133"/>
      <c r="U1066" s="133"/>
      <c r="V1066" s="133"/>
      <c r="W1066" s="133"/>
    </row>
    <row r="1067" spans="1:23" x14ac:dyDescent="0.2">
      <c r="A1067" s="133"/>
      <c r="B1067" s="133"/>
      <c r="C1067" s="133"/>
      <c r="D1067" s="133"/>
      <c r="E1067" s="133"/>
      <c r="F1067" s="133"/>
      <c r="G1067" s="133"/>
      <c r="H1067" s="133"/>
      <c r="I1067" s="133"/>
      <c r="J1067" s="133"/>
      <c r="K1067" s="133"/>
      <c r="L1067" s="133"/>
      <c r="M1067" s="133"/>
      <c r="N1067" s="133"/>
      <c r="O1067" s="133"/>
      <c r="P1067" s="133"/>
      <c r="Q1067" s="133"/>
      <c r="R1067" s="133"/>
      <c r="S1067" s="133"/>
      <c r="T1067" s="133"/>
      <c r="U1067" s="133"/>
      <c r="V1067" s="133"/>
      <c r="W1067" s="133"/>
    </row>
    <row r="1068" spans="1:23" x14ac:dyDescent="0.2">
      <c r="A1068" s="133"/>
      <c r="B1068" s="133"/>
      <c r="C1068" s="133"/>
      <c r="D1068" s="133"/>
      <c r="E1068" s="133"/>
      <c r="F1068" s="133"/>
      <c r="G1068" s="133"/>
      <c r="H1068" s="133"/>
      <c r="I1068" s="133"/>
      <c r="J1068" s="133"/>
      <c r="K1068" s="133"/>
      <c r="L1068" s="133"/>
      <c r="M1068" s="133"/>
      <c r="N1068" s="133"/>
      <c r="O1068" s="133"/>
      <c r="P1068" s="133"/>
      <c r="Q1068" s="133"/>
      <c r="R1068" s="133"/>
      <c r="S1068" s="133"/>
      <c r="T1068" s="133"/>
      <c r="U1068" s="133"/>
      <c r="V1068" s="133"/>
      <c r="W1068" s="133"/>
    </row>
    <row r="1069" spans="1:23" x14ac:dyDescent="0.2">
      <c r="A1069" s="133"/>
      <c r="B1069" s="133"/>
      <c r="C1069" s="133"/>
      <c r="D1069" s="133"/>
      <c r="E1069" s="133"/>
      <c r="F1069" s="133"/>
      <c r="G1069" s="133"/>
      <c r="H1069" s="133"/>
      <c r="I1069" s="133"/>
      <c r="J1069" s="133"/>
      <c r="K1069" s="133"/>
      <c r="L1069" s="133"/>
      <c r="M1069" s="133"/>
      <c r="N1069" s="133"/>
      <c r="O1069" s="133"/>
      <c r="P1069" s="133"/>
      <c r="Q1069" s="133"/>
      <c r="R1069" s="133"/>
      <c r="S1069" s="133"/>
      <c r="T1069" s="133"/>
      <c r="U1069" s="133"/>
      <c r="V1069" s="133"/>
      <c r="W1069" s="133"/>
    </row>
    <row r="1070" spans="1:23" x14ac:dyDescent="0.2">
      <c r="A1070" s="133"/>
      <c r="B1070" s="133"/>
      <c r="C1070" s="133"/>
      <c r="D1070" s="133"/>
      <c r="E1070" s="133"/>
      <c r="F1070" s="133"/>
      <c r="G1070" s="133"/>
      <c r="H1070" s="133"/>
      <c r="I1070" s="133"/>
      <c r="J1070" s="133"/>
      <c r="K1070" s="133"/>
      <c r="L1070" s="133"/>
      <c r="M1070" s="133"/>
      <c r="N1070" s="133"/>
      <c r="O1070" s="133"/>
      <c r="P1070" s="133"/>
      <c r="Q1070" s="133"/>
      <c r="R1070" s="133"/>
      <c r="S1070" s="133"/>
      <c r="T1070" s="133"/>
      <c r="U1070" s="133"/>
      <c r="V1070" s="133"/>
      <c r="W1070" s="133"/>
    </row>
    <row r="1071" spans="1:23" x14ac:dyDescent="0.2">
      <c r="A1071" s="133"/>
      <c r="B1071" s="133"/>
      <c r="C1071" s="133"/>
      <c r="D1071" s="133"/>
      <c r="E1071" s="133"/>
      <c r="F1071" s="133"/>
      <c r="G1071" s="133"/>
      <c r="H1071" s="133"/>
      <c r="I1071" s="133"/>
      <c r="J1071" s="133"/>
      <c r="K1071" s="133"/>
      <c r="L1071" s="133"/>
      <c r="M1071" s="133"/>
      <c r="N1071" s="133"/>
      <c r="O1071" s="133"/>
      <c r="P1071" s="133"/>
      <c r="Q1071" s="133"/>
      <c r="R1071" s="133"/>
      <c r="S1071" s="133"/>
      <c r="T1071" s="133"/>
      <c r="U1071" s="133"/>
      <c r="V1071" s="133"/>
      <c r="W1071" s="133"/>
    </row>
    <row r="1072" spans="1:23" x14ac:dyDescent="0.2">
      <c r="A1072" s="133"/>
      <c r="B1072" s="133"/>
      <c r="C1072" s="133"/>
      <c r="D1072" s="133"/>
      <c r="E1072" s="133"/>
      <c r="F1072" s="133"/>
      <c r="G1072" s="133"/>
      <c r="H1072" s="133"/>
      <c r="I1072" s="133"/>
      <c r="J1072" s="133"/>
      <c r="K1072" s="133"/>
      <c r="L1072" s="133"/>
      <c r="M1072" s="133"/>
      <c r="N1072" s="133"/>
      <c r="O1072" s="133"/>
      <c r="P1072" s="133"/>
      <c r="Q1072" s="133"/>
      <c r="R1072" s="133"/>
      <c r="S1072" s="133"/>
      <c r="T1072" s="133"/>
      <c r="U1072" s="133"/>
      <c r="V1072" s="133"/>
      <c r="W1072" s="133"/>
    </row>
    <row r="1073" spans="1:23" x14ac:dyDescent="0.2">
      <c r="A1073" s="133"/>
      <c r="B1073" s="133"/>
      <c r="C1073" s="133"/>
      <c r="D1073" s="133"/>
      <c r="E1073" s="133"/>
      <c r="F1073" s="133"/>
      <c r="G1073" s="133"/>
      <c r="H1073" s="133"/>
      <c r="I1073" s="133"/>
      <c r="J1073" s="133"/>
      <c r="K1073" s="133"/>
      <c r="L1073" s="133"/>
      <c r="M1073" s="133"/>
      <c r="N1073" s="133"/>
      <c r="O1073" s="133"/>
      <c r="P1073" s="133"/>
      <c r="Q1073" s="133"/>
      <c r="R1073" s="133"/>
      <c r="S1073" s="133"/>
      <c r="T1073" s="133"/>
      <c r="U1073" s="133"/>
      <c r="V1073" s="133"/>
      <c r="W1073" s="133"/>
    </row>
    <row r="1074" spans="1:23" x14ac:dyDescent="0.2">
      <c r="A1074" s="133"/>
      <c r="B1074" s="133"/>
      <c r="C1074" s="133"/>
      <c r="D1074" s="133"/>
      <c r="E1074" s="133"/>
      <c r="F1074" s="133"/>
      <c r="G1074" s="133"/>
      <c r="H1074" s="133"/>
      <c r="I1074" s="133"/>
      <c r="J1074" s="133"/>
      <c r="K1074" s="133"/>
      <c r="L1074" s="133"/>
      <c r="M1074" s="133"/>
      <c r="N1074" s="133"/>
      <c r="O1074" s="133"/>
      <c r="P1074" s="133"/>
      <c r="Q1074" s="133"/>
      <c r="R1074" s="133"/>
      <c r="S1074" s="133"/>
      <c r="T1074" s="133"/>
      <c r="U1074" s="133"/>
      <c r="V1074" s="133"/>
      <c r="W1074" s="133"/>
    </row>
    <row r="1075" spans="1:23" x14ac:dyDescent="0.2">
      <c r="A1075" s="133"/>
      <c r="B1075" s="133"/>
      <c r="C1075" s="133"/>
      <c r="D1075" s="133"/>
      <c r="E1075" s="133"/>
      <c r="F1075" s="133"/>
      <c r="G1075" s="133"/>
      <c r="H1075" s="133"/>
      <c r="I1075" s="133"/>
      <c r="J1075" s="133"/>
      <c r="K1075" s="133"/>
      <c r="L1075" s="133"/>
      <c r="M1075" s="133"/>
      <c r="N1075" s="133"/>
      <c r="O1075" s="133"/>
      <c r="P1075" s="133"/>
      <c r="Q1075" s="133"/>
      <c r="R1075" s="133"/>
      <c r="S1075" s="133"/>
      <c r="T1075" s="133"/>
      <c r="U1075" s="133"/>
      <c r="V1075" s="133"/>
      <c r="W1075" s="133"/>
    </row>
    <row r="1076" spans="1:23" x14ac:dyDescent="0.2">
      <c r="A1076" s="133"/>
      <c r="B1076" s="133"/>
      <c r="C1076" s="133"/>
      <c r="D1076" s="133"/>
      <c r="E1076" s="133"/>
      <c r="F1076" s="133"/>
      <c r="G1076" s="133"/>
      <c r="H1076" s="133"/>
      <c r="I1076" s="133"/>
      <c r="J1076" s="133"/>
      <c r="K1076" s="133"/>
      <c r="L1076" s="133"/>
      <c r="M1076" s="133"/>
      <c r="N1076" s="133"/>
      <c r="O1076" s="133"/>
      <c r="P1076" s="133"/>
      <c r="Q1076" s="133"/>
      <c r="R1076" s="133"/>
      <c r="S1076" s="133"/>
      <c r="T1076" s="133"/>
      <c r="U1076" s="133"/>
      <c r="V1076" s="133"/>
      <c r="W1076" s="133"/>
    </row>
    <row r="1077" spans="1:23" x14ac:dyDescent="0.2">
      <c r="A1077" s="133"/>
      <c r="B1077" s="133"/>
      <c r="C1077" s="133"/>
      <c r="D1077" s="133"/>
      <c r="E1077" s="133"/>
      <c r="F1077" s="133"/>
      <c r="G1077" s="133"/>
      <c r="H1077" s="133"/>
      <c r="I1077" s="133"/>
      <c r="J1077" s="133"/>
      <c r="K1077" s="133"/>
      <c r="L1077" s="133"/>
      <c r="M1077" s="133"/>
      <c r="N1077" s="133"/>
      <c r="O1077" s="133"/>
      <c r="P1077" s="133"/>
      <c r="Q1077" s="133"/>
      <c r="R1077" s="133"/>
      <c r="S1077" s="133"/>
      <c r="T1077" s="133"/>
      <c r="U1077" s="133"/>
      <c r="V1077" s="133"/>
      <c r="W1077" s="133"/>
    </row>
    <row r="1078" spans="1:23" x14ac:dyDescent="0.2">
      <c r="A1078" s="133"/>
      <c r="B1078" s="133"/>
      <c r="C1078" s="133"/>
      <c r="D1078" s="133"/>
      <c r="E1078" s="133"/>
      <c r="F1078" s="133"/>
      <c r="G1078" s="133"/>
      <c r="H1078" s="133"/>
      <c r="I1078" s="133"/>
      <c r="J1078" s="133"/>
      <c r="K1078" s="133"/>
      <c r="L1078" s="133"/>
      <c r="M1078" s="133"/>
      <c r="N1078" s="133"/>
      <c r="O1078" s="133"/>
      <c r="P1078" s="133"/>
      <c r="Q1078" s="133"/>
      <c r="R1078" s="133"/>
      <c r="S1078" s="133"/>
      <c r="T1078" s="133"/>
      <c r="U1078" s="133"/>
      <c r="V1078" s="133"/>
      <c r="W1078" s="133"/>
    </row>
    <row r="1079" spans="1:23" x14ac:dyDescent="0.2">
      <c r="A1079" s="133"/>
      <c r="B1079" s="133"/>
      <c r="C1079" s="133"/>
      <c r="D1079" s="133"/>
      <c r="E1079" s="133"/>
      <c r="F1079" s="133"/>
      <c r="G1079" s="133"/>
      <c r="H1079" s="133"/>
      <c r="I1079" s="133"/>
      <c r="J1079" s="133"/>
      <c r="K1079" s="133"/>
      <c r="L1079" s="133"/>
      <c r="M1079" s="133"/>
      <c r="N1079" s="133"/>
      <c r="O1079" s="133"/>
      <c r="P1079" s="133"/>
      <c r="Q1079" s="133"/>
      <c r="R1079" s="133"/>
      <c r="S1079" s="133"/>
      <c r="T1079" s="133"/>
      <c r="U1079" s="133"/>
      <c r="V1079" s="133"/>
      <c r="W1079" s="133"/>
    </row>
    <row r="1080" spans="1:23" x14ac:dyDescent="0.2">
      <c r="A1080" s="133"/>
      <c r="B1080" s="133"/>
      <c r="C1080" s="133"/>
      <c r="D1080" s="133"/>
      <c r="E1080" s="133"/>
      <c r="F1080" s="133"/>
      <c r="G1080" s="133"/>
      <c r="H1080" s="133"/>
      <c r="I1080" s="133"/>
      <c r="J1080" s="133"/>
      <c r="K1080" s="133"/>
      <c r="L1080" s="133"/>
      <c r="M1080" s="133"/>
      <c r="N1080" s="133"/>
      <c r="O1080" s="133"/>
      <c r="P1080" s="133"/>
      <c r="Q1080" s="133"/>
      <c r="R1080" s="133"/>
      <c r="S1080" s="133"/>
      <c r="T1080" s="133"/>
      <c r="U1080" s="133"/>
      <c r="V1080" s="133"/>
      <c r="W1080" s="133"/>
    </row>
    <row r="1081" spans="1:23" x14ac:dyDescent="0.2">
      <c r="A1081" s="133"/>
      <c r="B1081" s="133"/>
      <c r="C1081" s="133"/>
      <c r="D1081" s="133"/>
      <c r="E1081" s="133"/>
      <c r="F1081" s="133"/>
      <c r="G1081" s="133"/>
      <c r="H1081" s="133"/>
      <c r="I1081" s="133"/>
      <c r="J1081" s="133"/>
      <c r="K1081" s="133"/>
      <c r="L1081" s="133"/>
      <c r="M1081" s="133"/>
      <c r="N1081" s="133"/>
      <c r="O1081" s="133"/>
      <c r="P1081" s="133"/>
      <c r="Q1081" s="133"/>
      <c r="R1081" s="133"/>
      <c r="S1081" s="133"/>
      <c r="T1081" s="133"/>
      <c r="U1081" s="133"/>
      <c r="V1081" s="133"/>
      <c r="W1081" s="133"/>
    </row>
    <row r="1082" spans="1:23" x14ac:dyDescent="0.2">
      <c r="A1082" s="133"/>
      <c r="B1082" s="133"/>
      <c r="C1082" s="133"/>
      <c r="D1082" s="133"/>
      <c r="E1082" s="133"/>
      <c r="F1082" s="133"/>
      <c r="G1082" s="133"/>
      <c r="H1082" s="133"/>
      <c r="I1082" s="133"/>
      <c r="J1082" s="133"/>
      <c r="K1082" s="133"/>
      <c r="L1082" s="133"/>
      <c r="M1082" s="133"/>
      <c r="N1082" s="133"/>
      <c r="O1082" s="133"/>
      <c r="P1082" s="133"/>
      <c r="Q1082" s="133"/>
      <c r="R1082" s="133"/>
      <c r="S1082" s="133"/>
      <c r="T1082" s="133"/>
      <c r="U1082" s="133"/>
      <c r="V1082" s="133"/>
      <c r="W1082" s="133"/>
    </row>
    <row r="1083" spans="1:23" x14ac:dyDescent="0.2">
      <c r="A1083" s="133"/>
      <c r="B1083" s="133"/>
      <c r="C1083" s="133"/>
      <c r="D1083" s="133"/>
      <c r="E1083" s="133"/>
      <c r="F1083" s="133"/>
      <c r="G1083" s="133"/>
      <c r="H1083" s="133"/>
      <c r="I1083" s="133"/>
      <c r="J1083" s="133"/>
      <c r="K1083" s="133"/>
      <c r="L1083" s="133"/>
      <c r="M1083" s="133"/>
      <c r="N1083" s="133"/>
      <c r="O1083" s="133"/>
      <c r="P1083" s="133"/>
      <c r="Q1083" s="133"/>
      <c r="R1083" s="133"/>
      <c r="S1083" s="133"/>
      <c r="T1083" s="133"/>
      <c r="U1083" s="133"/>
      <c r="V1083" s="133"/>
      <c r="W1083" s="133"/>
    </row>
    <row r="1084" spans="1:23" x14ac:dyDescent="0.2">
      <c r="A1084" s="133"/>
      <c r="B1084" s="133"/>
      <c r="C1084" s="133"/>
      <c r="D1084" s="133"/>
      <c r="E1084" s="133"/>
      <c r="F1084" s="133"/>
      <c r="G1084" s="133"/>
      <c r="H1084" s="133"/>
      <c r="I1084" s="133"/>
      <c r="J1084" s="133"/>
      <c r="K1084" s="133"/>
      <c r="L1084" s="133"/>
      <c r="M1084" s="133"/>
      <c r="N1084" s="133"/>
      <c r="O1084" s="133"/>
      <c r="P1084" s="133"/>
      <c r="Q1084" s="133"/>
      <c r="R1084" s="133"/>
      <c r="S1084" s="133"/>
      <c r="T1084" s="133"/>
      <c r="U1084" s="133"/>
      <c r="V1084" s="133"/>
      <c r="W1084" s="133"/>
    </row>
    <row r="1085" spans="1:23" x14ac:dyDescent="0.2">
      <c r="A1085" s="133"/>
      <c r="B1085" s="133"/>
      <c r="C1085" s="133"/>
      <c r="D1085" s="133"/>
      <c r="E1085" s="133"/>
      <c r="F1085" s="133"/>
      <c r="G1085" s="133"/>
      <c r="H1085" s="133"/>
      <c r="I1085" s="133"/>
      <c r="J1085" s="133"/>
      <c r="K1085" s="133"/>
      <c r="L1085" s="133"/>
      <c r="M1085" s="133"/>
      <c r="N1085" s="133"/>
      <c r="O1085" s="133"/>
      <c r="P1085" s="133"/>
      <c r="Q1085" s="133"/>
      <c r="R1085" s="133"/>
      <c r="S1085" s="133"/>
      <c r="T1085" s="133"/>
      <c r="U1085" s="133"/>
      <c r="V1085" s="133"/>
      <c r="W1085" s="133"/>
    </row>
    <row r="1086" spans="1:23" x14ac:dyDescent="0.2">
      <c r="A1086" s="133"/>
      <c r="B1086" s="133"/>
      <c r="C1086" s="133"/>
      <c r="D1086" s="133"/>
      <c r="E1086" s="133"/>
      <c r="F1086" s="133"/>
      <c r="G1086" s="133"/>
      <c r="H1086" s="133"/>
      <c r="I1086" s="133"/>
      <c r="J1086" s="133"/>
      <c r="K1086" s="133"/>
      <c r="L1086" s="133"/>
      <c r="M1086" s="133"/>
      <c r="N1086" s="133"/>
      <c r="O1086" s="133"/>
      <c r="P1086" s="133"/>
      <c r="Q1086" s="133"/>
      <c r="R1086" s="133"/>
      <c r="S1086" s="133"/>
      <c r="T1086" s="133"/>
      <c r="U1086" s="133"/>
      <c r="V1086" s="133"/>
      <c r="W1086" s="133"/>
    </row>
    <row r="1087" spans="1:23" x14ac:dyDescent="0.2">
      <c r="A1087" s="133"/>
      <c r="B1087" s="133"/>
      <c r="C1087" s="133"/>
      <c r="D1087" s="133"/>
      <c r="E1087" s="133"/>
      <c r="F1087" s="133"/>
      <c r="G1087" s="133"/>
      <c r="H1087" s="133"/>
      <c r="I1087" s="133"/>
      <c r="J1087" s="133"/>
      <c r="K1087" s="133"/>
      <c r="L1087" s="133"/>
      <c r="M1087" s="133"/>
      <c r="N1087" s="133"/>
      <c r="O1087" s="133"/>
      <c r="P1087" s="133"/>
      <c r="Q1087" s="133"/>
      <c r="R1087" s="133"/>
      <c r="S1087" s="133"/>
      <c r="T1087" s="133"/>
      <c r="U1087" s="133"/>
      <c r="V1087" s="133"/>
      <c r="W1087" s="133"/>
    </row>
    <row r="1088" spans="1:23" x14ac:dyDescent="0.2">
      <c r="A1088" s="133"/>
      <c r="B1088" s="133"/>
      <c r="C1088" s="133"/>
      <c r="D1088" s="133"/>
      <c r="E1088" s="133"/>
      <c r="F1088" s="133"/>
      <c r="G1088" s="133"/>
      <c r="H1088" s="133"/>
      <c r="I1088" s="133"/>
      <c r="J1088" s="133"/>
      <c r="K1088" s="133"/>
      <c r="L1088" s="133"/>
      <c r="M1088" s="133"/>
      <c r="N1088" s="133"/>
      <c r="O1088" s="133"/>
      <c r="P1088" s="133"/>
      <c r="Q1088" s="133"/>
      <c r="R1088" s="133"/>
      <c r="S1088" s="133"/>
      <c r="T1088" s="133"/>
      <c r="U1088" s="133"/>
      <c r="V1088" s="133"/>
      <c r="W1088" s="133"/>
    </row>
    <row r="1089" spans="1:23" x14ac:dyDescent="0.2">
      <c r="A1089" s="133"/>
      <c r="B1089" s="133"/>
      <c r="C1089" s="133"/>
      <c r="D1089" s="133"/>
      <c r="E1089" s="133"/>
      <c r="F1089" s="133"/>
      <c r="G1089" s="133"/>
      <c r="H1089" s="133"/>
      <c r="I1089" s="133"/>
      <c r="J1089" s="133"/>
      <c r="K1089" s="133"/>
      <c r="L1089" s="133"/>
      <c r="M1089" s="133"/>
      <c r="N1089" s="133"/>
      <c r="O1089" s="133"/>
      <c r="P1089" s="133"/>
      <c r="Q1089" s="133"/>
      <c r="R1089" s="133"/>
      <c r="S1089" s="133"/>
      <c r="T1089" s="133"/>
      <c r="U1089" s="133"/>
      <c r="V1089" s="133"/>
      <c r="W1089" s="133"/>
    </row>
    <row r="1090" spans="1:23" x14ac:dyDescent="0.2">
      <c r="A1090" s="133"/>
      <c r="B1090" s="133"/>
      <c r="C1090" s="133"/>
      <c r="D1090" s="133"/>
      <c r="E1090" s="133"/>
      <c r="F1090" s="133"/>
      <c r="G1090" s="133"/>
      <c r="H1090" s="133"/>
      <c r="I1090" s="133"/>
      <c r="J1090" s="133"/>
      <c r="K1090" s="133"/>
      <c r="L1090" s="133"/>
      <c r="M1090" s="133"/>
      <c r="N1090" s="133"/>
      <c r="O1090" s="133"/>
      <c r="P1090" s="133"/>
      <c r="Q1090" s="133"/>
      <c r="R1090" s="133"/>
      <c r="S1090" s="133"/>
      <c r="T1090" s="133"/>
      <c r="U1090" s="133"/>
      <c r="V1090" s="133"/>
      <c r="W1090" s="133"/>
    </row>
    <row r="1091" spans="1:23" x14ac:dyDescent="0.2">
      <c r="A1091" s="133"/>
      <c r="B1091" s="133"/>
      <c r="C1091" s="133"/>
      <c r="D1091" s="133"/>
      <c r="E1091" s="133"/>
      <c r="F1091" s="133"/>
      <c r="G1091" s="133"/>
      <c r="H1091" s="133"/>
      <c r="I1091" s="133"/>
      <c r="J1091" s="133"/>
      <c r="K1091" s="133"/>
      <c r="L1091" s="133"/>
      <c r="M1091" s="133"/>
      <c r="N1091" s="133"/>
      <c r="O1091" s="133"/>
      <c r="P1091" s="133"/>
      <c r="Q1091" s="133"/>
      <c r="R1091" s="133"/>
      <c r="S1091" s="133"/>
      <c r="T1091" s="133"/>
      <c r="U1091" s="133"/>
      <c r="V1091" s="133"/>
      <c r="W1091" s="133"/>
    </row>
    <row r="1092" spans="1:23" x14ac:dyDescent="0.2">
      <c r="A1092" s="133"/>
      <c r="B1092" s="133"/>
      <c r="C1092" s="133"/>
      <c r="D1092" s="133"/>
      <c r="E1092" s="133"/>
      <c r="F1092" s="133"/>
      <c r="G1092" s="133"/>
      <c r="H1092" s="133"/>
      <c r="I1092" s="133"/>
      <c r="J1092" s="133"/>
      <c r="K1092" s="133"/>
      <c r="L1092" s="133"/>
      <c r="M1092" s="133"/>
      <c r="N1092" s="133"/>
      <c r="O1092" s="133"/>
      <c r="P1092" s="133"/>
      <c r="Q1092" s="133"/>
      <c r="R1092" s="133"/>
      <c r="S1092" s="133"/>
      <c r="T1092" s="133"/>
      <c r="U1092" s="133"/>
      <c r="V1092" s="133"/>
      <c r="W1092" s="133"/>
    </row>
    <row r="1093" spans="1:23" x14ac:dyDescent="0.2">
      <c r="A1093" s="133"/>
      <c r="B1093" s="133"/>
      <c r="C1093" s="133"/>
      <c r="D1093" s="133"/>
      <c r="E1093" s="133"/>
      <c r="F1093" s="133"/>
      <c r="G1093" s="133"/>
      <c r="H1093" s="133"/>
      <c r="I1093" s="133"/>
      <c r="J1093" s="133"/>
      <c r="K1093" s="133"/>
      <c r="L1093" s="133"/>
      <c r="M1093" s="133"/>
      <c r="N1093" s="133"/>
      <c r="O1093" s="133"/>
      <c r="P1093" s="133"/>
      <c r="Q1093" s="133"/>
      <c r="R1093" s="133"/>
      <c r="S1093" s="133"/>
      <c r="T1093" s="133"/>
      <c r="U1093" s="133"/>
      <c r="V1093" s="133"/>
      <c r="W1093" s="133"/>
    </row>
    <row r="1094" spans="1:23" x14ac:dyDescent="0.2">
      <c r="A1094" s="133"/>
      <c r="B1094" s="133"/>
      <c r="C1094" s="133"/>
      <c r="D1094" s="133"/>
      <c r="E1094" s="133"/>
      <c r="F1094" s="133"/>
      <c r="G1094" s="133"/>
      <c r="H1094" s="133"/>
      <c r="I1094" s="133"/>
      <c r="J1094" s="133"/>
      <c r="K1094" s="133"/>
      <c r="L1094" s="133"/>
      <c r="M1094" s="133"/>
      <c r="N1094" s="133"/>
      <c r="O1094" s="133"/>
      <c r="P1094" s="133"/>
      <c r="Q1094" s="133"/>
      <c r="R1094" s="133"/>
      <c r="S1094" s="133"/>
      <c r="T1094" s="133"/>
      <c r="U1094" s="133"/>
      <c r="V1094" s="133"/>
      <c r="W1094" s="133"/>
    </row>
    <row r="1095" spans="1:23" x14ac:dyDescent="0.2">
      <c r="A1095" s="133"/>
      <c r="B1095" s="133"/>
      <c r="C1095" s="133"/>
      <c r="D1095" s="133"/>
      <c r="E1095" s="133"/>
      <c r="F1095" s="133"/>
      <c r="G1095" s="133"/>
      <c r="H1095" s="133"/>
      <c r="I1095" s="133"/>
      <c r="J1095" s="133"/>
      <c r="K1095" s="133"/>
      <c r="L1095" s="133"/>
      <c r="M1095" s="133"/>
      <c r="N1095" s="133"/>
      <c r="O1095" s="133"/>
      <c r="P1095" s="133"/>
      <c r="Q1095" s="133"/>
      <c r="R1095" s="133"/>
      <c r="S1095" s="133"/>
      <c r="T1095" s="133"/>
      <c r="U1095" s="133"/>
      <c r="V1095" s="133"/>
      <c r="W1095" s="133"/>
    </row>
    <row r="1096" spans="1:23" x14ac:dyDescent="0.2">
      <c r="A1096" s="133"/>
      <c r="B1096" s="133"/>
      <c r="C1096" s="133"/>
      <c r="D1096" s="133"/>
      <c r="E1096" s="133"/>
      <c r="F1096" s="133"/>
      <c r="G1096" s="133"/>
      <c r="H1096" s="133"/>
      <c r="I1096" s="133"/>
      <c r="J1096" s="133"/>
      <c r="K1096" s="133"/>
      <c r="L1096" s="133"/>
      <c r="M1096" s="133"/>
      <c r="N1096" s="133"/>
      <c r="O1096" s="133"/>
      <c r="P1096" s="133"/>
      <c r="Q1096" s="133"/>
      <c r="R1096" s="133"/>
      <c r="S1096" s="133"/>
      <c r="T1096" s="133"/>
      <c r="U1096" s="133"/>
      <c r="V1096" s="133"/>
      <c r="W1096" s="133"/>
    </row>
    <row r="1097" spans="1:23" x14ac:dyDescent="0.2">
      <c r="A1097" s="133"/>
      <c r="B1097" s="133"/>
      <c r="C1097" s="133"/>
      <c r="D1097" s="133"/>
      <c r="E1097" s="133"/>
      <c r="F1097" s="133"/>
      <c r="G1097" s="133"/>
      <c r="H1097" s="133"/>
      <c r="I1097" s="133"/>
      <c r="J1097" s="133"/>
      <c r="K1097" s="133"/>
      <c r="L1097" s="133"/>
      <c r="M1097" s="133"/>
      <c r="N1097" s="133"/>
      <c r="O1097" s="133"/>
      <c r="P1097" s="133"/>
      <c r="Q1097" s="133"/>
      <c r="R1097" s="133"/>
      <c r="S1097" s="133"/>
      <c r="T1097" s="133"/>
      <c r="U1097" s="133"/>
      <c r="V1097" s="133"/>
      <c r="W1097" s="133"/>
    </row>
    <row r="1098" spans="1:23" x14ac:dyDescent="0.2">
      <c r="A1098" s="133"/>
      <c r="B1098" s="133"/>
      <c r="C1098" s="133"/>
      <c r="D1098" s="133"/>
      <c r="E1098" s="133"/>
      <c r="F1098" s="133"/>
      <c r="G1098" s="133"/>
      <c r="H1098" s="133"/>
      <c r="I1098" s="133"/>
      <c r="J1098" s="133"/>
      <c r="K1098" s="133"/>
      <c r="L1098" s="133"/>
      <c r="M1098" s="133"/>
      <c r="N1098" s="133"/>
      <c r="O1098" s="133"/>
      <c r="P1098" s="133"/>
      <c r="Q1098" s="133"/>
      <c r="R1098" s="133"/>
      <c r="S1098" s="133"/>
      <c r="T1098" s="133"/>
      <c r="U1098" s="133"/>
      <c r="V1098" s="133"/>
      <c r="W1098" s="133"/>
    </row>
    <row r="1099" spans="1:23" x14ac:dyDescent="0.2">
      <c r="A1099" s="133"/>
      <c r="B1099" s="133"/>
      <c r="C1099" s="133"/>
      <c r="D1099" s="133"/>
      <c r="E1099" s="133"/>
      <c r="F1099" s="133"/>
      <c r="G1099" s="133"/>
      <c r="H1099" s="133"/>
      <c r="I1099" s="133"/>
      <c r="J1099" s="133"/>
      <c r="K1099" s="133"/>
      <c r="L1099" s="133"/>
      <c r="M1099" s="133"/>
      <c r="N1099" s="133"/>
      <c r="O1099" s="133"/>
      <c r="P1099" s="133"/>
      <c r="Q1099" s="133"/>
      <c r="R1099" s="133"/>
      <c r="S1099" s="133"/>
      <c r="T1099" s="133"/>
      <c r="U1099" s="133"/>
      <c r="V1099" s="133"/>
      <c r="W1099" s="133"/>
    </row>
    <row r="1100" spans="1:23" x14ac:dyDescent="0.2">
      <c r="A1100" s="133"/>
      <c r="B1100" s="133"/>
      <c r="C1100" s="133"/>
      <c r="D1100" s="133"/>
      <c r="E1100" s="133"/>
      <c r="F1100" s="133"/>
      <c r="G1100" s="133"/>
      <c r="H1100" s="133"/>
      <c r="I1100" s="133"/>
      <c r="J1100" s="133"/>
      <c r="K1100" s="133"/>
      <c r="L1100" s="133"/>
      <c r="M1100" s="133"/>
      <c r="N1100" s="133"/>
      <c r="O1100" s="133"/>
      <c r="P1100" s="133"/>
      <c r="Q1100" s="133"/>
      <c r="R1100" s="133"/>
      <c r="S1100" s="133"/>
      <c r="T1100" s="133"/>
      <c r="U1100" s="133"/>
      <c r="V1100" s="133"/>
      <c r="W1100" s="133"/>
    </row>
    <row r="1101" spans="1:23" x14ac:dyDescent="0.2">
      <c r="A1101" s="133"/>
      <c r="B1101" s="133"/>
      <c r="C1101" s="133"/>
      <c r="D1101" s="133"/>
      <c r="E1101" s="133"/>
      <c r="F1101" s="133"/>
      <c r="G1101" s="133"/>
      <c r="H1101" s="133"/>
      <c r="I1101" s="133"/>
      <c r="J1101" s="133"/>
      <c r="K1101" s="133"/>
      <c r="L1101" s="133"/>
      <c r="M1101" s="133"/>
      <c r="N1101" s="133"/>
      <c r="O1101" s="133"/>
      <c r="P1101" s="133"/>
      <c r="Q1101" s="133"/>
      <c r="R1101" s="133"/>
      <c r="S1101" s="133"/>
      <c r="T1101" s="133"/>
      <c r="U1101" s="133"/>
      <c r="V1101" s="133"/>
      <c r="W1101" s="133"/>
    </row>
    <row r="1102" spans="1:23" x14ac:dyDescent="0.2">
      <c r="A1102" s="133"/>
      <c r="B1102" s="133"/>
      <c r="C1102" s="133"/>
      <c r="D1102" s="133"/>
      <c r="E1102" s="133"/>
      <c r="F1102" s="133"/>
      <c r="G1102" s="133"/>
      <c r="H1102" s="133"/>
      <c r="I1102" s="133"/>
      <c r="J1102" s="133"/>
      <c r="K1102" s="133"/>
      <c r="L1102" s="133"/>
      <c r="M1102" s="133"/>
      <c r="N1102" s="133"/>
      <c r="O1102" s="133"/>
      <c r="P1102" s="133"/>
      <c r="Q1102" s="133"/>
      <c r="R1102" s="133"/>
      <c r="S1102" s="133"/>
      <c r="T1102" s="133"/>
      <c r="U1102" s="133"/>
      <c r="V1102" s="133"/>
      <c r="W1102" s="133"/>
    </row>
    <row r="1103" spans="1:23" x14ac:dyDescent="0.2">
      <c r="A1103" s="133"/>
      <c r="B1103" s="133"/>
      <c r="C1103" s="133"/>
      <c r="D1103" s="133"/>
      <c r="E1103" s="133"/>
      <c r="F1103" s="133"/>
      <c r="G1103" s="133"/>
      <c r="H1103" s="133"/>
      <c r="I1103" s="133"/>
      <c r="J1103" s="133"/>
      <c r="K1103" s="133"/>
      <c r="L1103" s="133"/>
      <c r="M1103" s="133"/>
      <c r="N1103" s="133"/>
      <c r="O1103" s="133"/>
      <c r="P1103" s="133"/>
      <c r="Q1103" s="133"/>
      <c r="R1103" s="133"/>
      <c r="S1103" s="133"/>
      <c r="T1103" s="133"/>
      <c r="U1103" s="133"/>
      <c r="V1103" s="133"/>
      <c r="W1103" s="133"/>
    </row>
    <row r="1104" spans="1:23" x14ac:dyDescent="0.2">
      <c r="A1104" s="133"/>
      <c r="B1104" s="133"/>
      <c r="C1104" s="133"/>
      <c r="D1104" s="133"/>
      <c r="E1104" s="133"/>
      <c r="F1104" s="133"/>
      <c r="G1104" s="133"/>
      <c r="H1104" s="133"/>
      <c r="I1104" s="133"/>
      <c r="J1104" s="133"/>
      <c r="K1104" s="133"/>
      <c r="L1104" s="133"/>
      <c r="M1104" s="133"/>
      <c r="N1104" s="133"/>
      <c r="O1104" s="133"/>
      <c r="P1104" s="133"/>
      <c r="Q1104" s="133"/>
      <c r="R1104" s="133"/>
      <c r="S1104" s="133"/>
      <c r="T1104" s="133"/>
      <c r="U1104" s="133"/>
      <c r="V1104" s="133"/>
      <c r="W1104" s="133"/>
    </row>
    <row r="1105" spans="1:23" x14ac:dyDescent="0.2">
      <c r="A1105" s="133"/>
      <c r="B1105" s="133"/>
      <c r="C1105" s="133"/>
      <c r="D1105" s="133"/>
      <c r="E1105" s="133"/>
      <c r="F1105" s="133"/>
      <c r="G1105" s="133"/>
      <c r="H1105" s="133"/>
      <c r="I1105" s="133"/>
      <c r="J1105" s="133"/>
      <c r="K1105" s="133"/>
      <c r="L1105" s="133"/>
      <c r="M1105" s="133"/>
      <c r="N1105" s="133"/>
      <c r="O1105" s="133"/>
      <c r="P1105" s="133"/>
      <c r="Q1105" s="133"/>
      <c r="R1105" s="133"/>
      <c r="S1105" s="133"/>
      <c r="T1105" s="133"/>
      <c r="U1105" s="133"/>
      <c r="V1105" s="133"/>
      <c r="W1105" s="133"/>
    </row>
    <row r="1106" spans="1:23" x14ac:dyDescent="0.2">
      <c r="A1106" s="133"/>
      <c r="B1106" s="133"/>
      <c r="C1106" s="133"/>
      <c r="D1106" s="133"/>
      <c r="E1106" s="133"/>
      <c r="F1106" s="133"/>
      <c r="G1106" s="133"/>
      <c r="H1106" s="133"/>
      <c r="I1106" s="133"/>
      <c r="J1106" s="133"/>
      <c r="K1106" s="133"/>
      <c r="L1106" s="133"/>
      <c r="M1106" s="133"/>
      <c r="N1106" s="133"/>
      <c r="O1106" s="133"/>
      <c r="P1106" s="133"/>
      <c r="Q1106" s="133"/>
      <c r="R1106" s="133"/>
      <c r="S1106" s="133"/>
      <c r="T1106" s="133"/>
      <c r="U1106" s="133"/>
      <c r="V1106" s="133"/>
      <c r="W1106" s="133"/>
    </row>
    <row r="1107" spans="1:23" x14ac:dyDescent="0.2">
      <c r="A1107" s="133"/>
      <c r="B1107" s="133"/>
      <c r="C1107" s="133"/>
      <c r="D1107" s="133"/>
      <c r="E1107" s="133"/>
      <c r="F1107" s="133"/>
      <c r="G1107" s="133"/>
      <c r="H1107" s="133"/>
      <c r="I1107" s="133"/>
      <c r="J1107" s="133"/>
      <c r="K1107" s="133"/>
      <c r="L1107" s="133"/>
      <c r="M1107" s="133"/>
      <c r="N1107" s="133"/>
      <c r="O1107" s="133"/>
      <c r="P1107" s="133"/>
      <c r="Q1107" s="133"/>
      <c r="R1107" s="133"/>
      <c r="S1107" s="133"/>
      <c r="T1107" s="133"/>
      <c r="U1107" s="133"/>
      <c r="V1107" s="133"/>
      <c r="W1107" s="133"/>
    </row>
    <row r="1108" spans="1:23" x14ac:dyDescent="0.2">
      <c r="A1108" s="133"/>
      <c r="B1108" s="133"/>
      <c r="C1108" s="133"/>
      <c r="D1108" s="133"/>
      <c r="E1108" s="133"/>
      <c r="F1108" s="133"/>
      <c r="G1108" s="133"/>
      <c r="H1108" s="133"/>
      <c r="I1108" s="133"/>
      <c r="J1108" s="133"/>
      <c r="K1108" s="133"/>
      <c r="L1108" s="133"/>
      <c r="M1108" s="133"/>
      <c r="N1108" s="133"/>
      <c r="O1108" s="133"/>
      <c r="P1108" s="133"/>
      <c r="Q1108" s="133"/>
      <c r="R1108" s="133"/>
      <c r="S1108" s="133"/>
      <c r="T1108" s="133"/>
      <c r="U1108" s="133"/>
      <c r="V1108" s="133"/>
      <c r="W1108" s="133"/>
    </row>
    <row r="1109" spans="1:23" x14ac:dyDescent="0.2">
      <c r="A1109" s="133"/>
      <c r="B1109" s="133"/>
      <c r="C1109" s="133"/>
      <c r="D1109" s="133"/>
      <c r="E1109" s="133"/>
      <c r="F1109" s="133"/>
      <c r="G1109" s="133"/>
      <c r="H1109" s="133"/>
      <c r="I1109" s="133"/>
      <c r="J1109" s="133"/>
      <c r="K1109" s="133"/>
      <c r="L1109" s="133"/>
      <c r="M1109" s="133"/>
      <c r="N1109" s="133"/>
      <c r="O1109" s="133"/>
      <c r="P1109" s="133"/>
      <c r="Q1109" s="133"/>
      <c r="R1109" s="133"/>
      <c r="S1109" s="133"/>
      <c r="T1109" s="133"/>
      <c r="U1109" s="133"/>
      <c r="V1109" s="133"/>
      <c r="W1109" s="133"/>
    </row>
    <row r="1110" spans="1:23" x14ac:dyDescent="0.2">
      <c r="A1110" s="133"/>
      <c r="B1110" s="133"/>
      <c r="C1110" s="133"/>
      <c r="D1110" s="133"/>
      <c r="E1110" s="133"/>
      <c r="F1110" s="133"/>
      <c r="G1110" s="133"/>
      <c r="H1110" s="133"/>
      <c r="I1110" s="133"/>
      <c r="J1110" s="133"/>
      <c r="K1110" s="133"/>
      <c r="L1110" s="133"/>
      <c r="M1110" s="133"/>
      <c r="N1110" s="133"/>
      <c r="O1110" s="133"/>
      <c r="P1110" s="133"/>
      <c r="Q1110" s="133"/>
      <c r="R1110" s="133"/>
      <c r="S1110" s="133"/>
      <c r="T1110" s="133"/>
      <c r="U1110" s="133"/>
      <c r="V1110" s="133"/>
      <c r="W1110" s="133"/>
    </row>
    <row r="1111" spans="1:23" x14ac:dyDescent="0.2">
      <c r="A1111" s="133"/>
      <c r="B1111" s="133"/>
      <c r="C1111" s="133"/>
      <c r="D1111" s="133"/>
      <c r="E1111" s="133"/>
      <c r="F1111" s="133"/>
      <c r="G1111" s="133"/>
      <c r="H1111" s="133"/>
      <c r="I1111" s="133"/>
      <c r="J1111" s="133"/>
      <c r="K1111" s="133"/>
      <c r="L1111" s="133"/>
      <c r="M1111" s="133"/>
      <c r="N1111" s="133"/>
      <c r="O1111" s="133"/>
      <c r="P1111" s="133"/>
      <c r="Q1111" s="133"/>
      <c r="R1111" s="133"/>
      <c r="S1111" s="133"/>
      <c r="T1111" s="133"/>
      <c r="U1111" s="133"/>
      <c r="V1111" s="133"/>
      <c r="W1111" s="133"/>
    </row>
    <row r="1112" spans="1:23" x14ac:dyDescent="0.2">
      <c r="A1112" s="133"/>
      <c r="B1112" s="133"/>
      <c r="C1112" s="133"/>
      <c r="D1112" s="133"/>
      <c r="E1112" s="133"/>
      <c r="F1112" s="133"/>
      <c r="G1112" s="133"/>
      <c r="H1112" s="133"/>
      <c r="I1112" s="133"/>
      <c r="J1112" s="133"/>
      <c r="K1112" s="133"/>
      <c r="L1112" s="133"/>
      <c r="M1112" s="133"/>
      <c r="N1112" s="133"/>
      <c r="O1112" s="133"/>
      <c r="P1112" s="133"/>
      <c r="Q1112" s="133"/>
      <c r="R1112" s="133"/>
      <c r="S1112" s="133"/>
      <c r="T1112" s="133"/>
      <c r="U1112" s="133"/>
      <c r="V1112" s="133"/>
      <c r="W1112" s="133"/>
    </row>
    <row r="1113" spans="1:23" x14ac:dyDescent="0.2">
      <c r="A1113" s="133"/>
      <c r="B1113" s="133"/>
      <c r="C1113" s="133"/>
      <c r="D1113" s="133"/>
      <c r="E1113" s="133"/>
      <c r="F1113" s="133"/>
      <c r="G1113" s="133"/>
      <c r="H1113" s="133"/>
      <c r="I1113" s="133"/>
      <c r="J1113" s="133"/>
      <c r="K1113" s="133"/>
      <c r="L1113" s="133"/>
      <c r="M1113" s="133"/>
      <c r="N1113" s="133"/>
      <c r="O1113" s="133"/>
      <c r="P1113" s="133"/>
      <c r="Q1113" s="133"/>
      <c r="R1113" s="133"/>
      <c r="S1113" s="133"/>
      <c r="T1113" s="133"/>
      <c r="U1113" s="133"/>
      <c r="V1113" s="133"/>
      <c r="W1113" s="133"/>
    </row>
    <row r="1114" spans="1:23" x14ac:dyDescent="0.2">
      <c r="A1114" s="133"/>
      <c r="B1114" s="133"/>
      <c r="C1114" s="133"/>
      <c r="D1114" s="133"/>
      <c r="E1114" s="133"/>
      <c r="F1114" s="133"/>
      <c r="G1114" s="133"/>
      <c r="H1114" s="133"/>
      <c r="I1114" s="133"/>
      <c r="J1114" s="133"/>
      <c r="K1114" s="133"/>
      <c r="L1114" s="133"/>
      <c r="M1114" s="133"/>
      <c r="N1114" s="133"/>
      <c r="O1114" s="133"/>
      <c r="P1114" s="133"/>
      <c r="Q1114" s="133"/>
      <c r="R1114" s="133"/>
      <c r="S1114" s="133"/>
      <c r="T1114" s="133"/>
      <c r="U1114" s="133"/>
      <c r="V1114" s="133"/>
      <c r="W1114" s="133"/>
    </row>
    <row r="1115" spans="1:23" x14ac:dyDescent="0.2">
      <c r="A1115" s="133"/>
      <c r="B1115" s="133"/>
      <c r="C1115" s="133"/>
      <c r="D1115" s="133"/>
      <c r="E1115" s="133"/>
      <c r="F1115" s="133"/>
      <c r="G1115" s="133"/>
      <c r="H1115" s="133"/>
      <c r="I1115" s="133"/>
      <c r="J1115" s="133"/>
      <c r="K1115" s="133"/>
      <c r="L1115" s="133"/>
      <c r="M1115" s="133"/>
      <c r="N1115" s="133"/>
      <c r="O1115" s="133"/>
      <c r="P1115" s="133"/>
      <c r="Q1115" s="133"/>
      <c r="R1115" s="133"/>
      <c r="S1115" s="133"/>
      <c r="T1115" s="133"/>
      <c r="U1115" s="133"/>
      <c r="V1115" s="133"/>
      <c r="W1115" s="133"/>
    </row>
    <row r="1116" spans="1:23" x14ac:dyDescent="0.2">
      <c r="A1116" s="133"/>
      <c r="B1116" s="133"/>
      <c r="C1116" s="133"/>
      <c r="D1116" s="133"/>
      <c r="E1116" s="133"/>
      <c r="F1116" s="133"/>
      <c r="G1116" s="133"/>
      <c r="H1116" s="133"/>
      <c r="I1116" s="133"/>
      <c r="J1116" s="133"/>
      <c r="K1116" s="133"/>
      <c r="L1116" s="133"/>
      <c r="M1116" s="133"/>
      <c r="N1116" s="133"/>
      <c r="O1116" s="133"/>
      <c r="P1116" s="133"/>
      <c r="Q1116" s="133"/>
      <c r="R1116" s="133"/>
      <c r="S1116" s="133"/>
      <c r="T1116" s="133"/>
      <c r="U1116" s="133"/>
      <c r="V1116" s="133"/>
      <c r="W1116" s="133"/>
    </row>
    <row r="1117" spans="1:23" x14ac:dyDescent="0.2">
      <c r="A1117" s="133"/>
      <c r="B1117" s="133"/>
      <c r="C1117" s="133"/>
      <c r="D1117" s="133"/>
      <c r="E1117" s="133"/>
      <c r="F1117" s="133"/>
      <c r="G1117" s="133"/>
      <c r="H1117" s="133"/>
      <c r="I1117" s="133"/>
      <c r="J1117" s="133"/>
      <c r="K1117" s="133"/>
      <c r="L1117" s="133"/>
      <c r="M1117" s="133"/>
      <c r="N1117" s="133"/>
      <c r="O1117" s="133"/>
      <c r="P1117" s="133"/>
      <c r="Q1117" s="133"/>
      <c r="R1117" s="133"/>
      <c r="S1117" s="133"/>
      <c r="T1117" s="133"/>
      <c r="U1117" s="133"/>
      <c r="V1117" s="133"/>
      <c r="W1117" s="133"/>
    </row>
    <row r="1118" spans="1:23" x14ac:dyDescent="0.2">
      <c r="A1118" s="133"/>
      <c r="B1118" s="133"/>
      <c r="C1118" s="133"/>
      <c r="D1118" s="133"/>
      <c r="E1118" s="133"/>
      <c r="F1118" s="133"/>
      <c r="G1118" s="133"/>
      <c r="H1118" s="133"/>
      <c r="I1118" s="133"/>
      <c r="J1118" s="133"/>
      <c r="K1118" s="133"/>
      <c r="L1118" s="133"/>
      <c r="M1118" s="133"/>
      <c r="N1118" s="133"/>
      <c r="O1118" s="133"/>
      <c r="P1118" s="133"/>
      <c r="Q1118" s="133"/>
      <c r="R1118" s="133"/>
      <c r="S1118" s="133"/>
      <c r="T1118" s="133"/>
      <c r="U1118" s="133"/>
      <c r="V1118" s="133"/>
      <c r="W1118" s="133"/>
    </row>
    <row r="1119" spans="1:23" x14ac:dyDescent="0.2">
      <c r="A1119" s="133"/>
      <c r="B1119" s="133"/>
      <c r="C1119" s="133"/>
      <c r="D1119" s="133"/>
      <c r="E1119" s="133"/>
      <c r="F1119" s="133"/>
      <c r="G1119" s="133"/>
      <c r="H1119" s="133"/>
      <c r="I1119" s="133"/>
      <c r="J1119" s="133"/>
      <c r="K1119" s="133"/>
      <c r="L1119" s="133"/>
      <c r="M1119" s="133"/>
      <c r="N1119" s="133"/>
      <c r="O1119" s="133"/>
      <c r="P1119" s="133"/>
      <c r="Q1119" s="133"/>
      <c r="R1119" s="133"/>
      <c r="S1119" s="133"/>
      <c r="T1119" s="133"/>
      <c r="U1119" s="133"/>
      <c r="V1119" s="133"/>
      <c r="W1119" s="133"/>
    </row>
    <row r="1120" spans="1:23" x14ac:dyDescent="0.2">
      <c r="A1120" s="133"/>
      <c r="B1120" s="133"/>
      <c r="C1120" s="133"/>
      <c r="D1120" s="133"/>
      <c r="E1120" s="133"/>
      <c r="F1120" s="133"/>
      <c r="G1120" s="133"/>
      <c r="H1120" s="133"/>
      <c r="I1120" s="133"/>
      <c r="J1120" s="133"/>
      <c r="K1120" s="133"/>
      <c r="L1120" s="133"/>
      <c r="M1120" s="133"/>
      <c r="N1120" s="133"/>
      <c r="O1120" s="133"/>
      <c r="P1120" s="133"/>
      <c r="Q1120" s="133"/>
      <c r="R1120" s="133"/>
      <c r="S1120" s="133"/>
      <c r="T1120" s="133"/>
      <c r="U1120" s="133"/>
      <c r="V1120" s="133"/>
      <c r="W1120" s="133"/>
    </row>
    <row r="1121" spans="1:23" x14ac:dyDescent="0.2">
      <c r="A1121" s="133"/>
      <c r="B1121" s="133"/>
      <c r="C1121" s="133"/>
      <c r="D1121" s="133"/>
      <c r="E1121" s="133"/>
      <c r="F1121" s="133"/>
      <c r="G1121" s="133"/>
      <c r="H1121" s="133"/>
      <c r="I1121" s="133"/>
      <c r="J1121" s="133"/>
      <c r="K1121" s="133"/>
      <c r="L1121" s="133"/>
      <c r="M1121" s="133"/>
      <c r="N1121" s="133"/>
      <c r="O1121" s="133"/>
      <c r="P1121" s="133"/>
      <c r="Q1121" s="133"/>
      <c r="R1121" s="133"/>
      <c r="S1121" s="133"/>
      <c r="T1121" s="133"/>
      <c r="U1121" s="133"/>
      <c r="V1121" s="133"/>
      <c r="W1121" s="133"/>
    </row>
    <row r="1122" spans="1:23" x14ac:dyDescent="0.2">
      <c r="A1122" s="133"/>
      <c r="B1122" s="133"/>
      <c r="C1122" s="133"/>
      <c r="D1122" s="133"/>
      <c r="E1122" s="133"/>
      <c r="F1122" s="133"/>
      <c r="G1122" s="133"/>
      <c r="H1122" s="133"/>
      <c r="I1122" s="133"/>
      <c r="J1122" s="133"/>
      <c r="K1122" s="133"/>
      <c r="L1122" s="133"/>
      <c r="M1122" s="133"/>
      <c r="N1122" s="133"/>
      <c r="O1122" s="133"/>
      <c r="P1122" s="133"/>
      <c r="Q1122" s="133"/>
      <c r="R1122" s="133"/>
      <c r="S1122" s="133"/>
      <c r="T1122" s="133"/>
      <c r="U1122" s="133"/>
      <c r="V1122" s="133"/>
      <c r="W1122" s="133"/>
    </row>
    <row r="1123" spans="1:23" x14ac:dyDescent="0.2">
      <c r="A1123" s="133"/>
      <c r="B1123" s="133"/>
      <c r="C1123" s="133"/>
      <c r="D1123" s="133"/>
      <c r="E1123" s="133"/>
      <c r="F1123" s="133"/>
      <c r="G1123" s="133"/>
      <c r="H1123" s="133"/>
      <c r="I1123" s="133"/>
      <c r="J1123" s="133"/>
      <c r="K1123" s="133"/>
      <c r="L1123" s="133"/>
      <c r="M1123" s="133"/>
      <c r="N1123" s="133"/>
      <c r="O1123" s="133"/>
      <c r="P1123" s="133"/>
      <c r="Q1123" s="133"/>
      <c r="R1123" s="133"/>
      <c r="S1123" s="133"/>
      <c r="T1123" s="133"/>
      <c r="U1123" s="133"/>
      <c r="V1123" s="133"/>
      <c r="W1123" s="133"/>
    </row>
    <row r="1124" spans="1:23" x14ac:dyDescent="0.2">
      <c r="A1124" s="133"/>
      <c r="B1124" s="133"/>
      <c r="C1124" s="133"/>
      <c r="D1124" s="133"/>
      <c r="E1124" s="133"/>
      <c r="F1124" s="133"/>
      <c r="G1124" s="133"/>
      <c r="H1124" s="133"/>
      <c r="I1124" s="133"/>
      <c r="J1124" s="133"/>
      <c r="K1124" s="133"/>
      <c r="L1124" s="133"/>
      <c r="M1124" s="133"/>
      <c r="N1124" s="133"/>
      <c r="O1124" s="133"/>
      <c r="P1124" s="133"/>
      <c r="Q1124" s="133"/>
      <c r="R1124" s="133"/>
      <c r="S1124" s="133"/>
      <c r="T1124" s="133"/>
      <c r="U1124" s="133"/>
      <c r="V1124" s="133"/>
      <c r="W1124" s="133"/>
    </row>
    <row r="1125" spans="1:23" x14ac:dyDescent="0.2">
      <c r="A1125" s="133"/>
      <c r="B1125" s="133"/>
      <c r="C1125" s="133"/>
      <c r="D1125" s="133"/>
      <c r="E1125" s="133"/>
      <c r="F1125" s="133"/>
      <c r="G1125" s="133"/>
      <c r="H1125" s="133"/>
      <c r="I1125" s="133"/>
      <c r="J1125" s="133"/>
      <c r="K1125" s="133"/>
      <c r="L1125" s="133"/>
      <c r="M1125" s="133"/>
      <c r="N1125" s="133"/>
      <c r="O1125" s="133"/>
      <c r="P1125" s="133"/>
      <c r="Q1125" s="133"/>
      <c r="R1125" s="133"/>
      <c r="S1125" s="133"/>
      <c r="T1125" s="133"/>
      <c r="U1125" s="133"/>
      <c r="V1125" s="133"/>
      <c r="W1125" s="133"/>
    </row>
    <row r="1126" spans="1:23" x14ac:dyDescent="0.2">
      <c r="A1126" s="133"/>
      <c r="B1126" s="133"/>
      <c r="C1126" s="133"/>
      <c r="D1126" s="133"/>
      <c r="E1126" s="133"/>
      <c r="F1126" s="133"/>
      <c r="G1126" s="133"/>
      <c r="H1126" s="133"/>
      <c r="I1126" s="133"/>
      <c r="J1126" s="133"/>
      <c r="K1126" s="133"/>
      <c r="L1126" s="133"/>
      <c r="M1126" s="133"/>
      <c r="N1126" s="133"/>
      <c r="O1126" s="133"/>
      <c r="P1126" s="133"/>
      <c r="Q1126" s="133"/>
      <c r="R1126" s="133"/>
      <c r="S1126" s="133"/>
      <c r="T1126" s="133"/>
      <c r="U1126" s="133"/>
      <c r="V1126" s="133"/>
      <c r="W1126" s="133"/>
    </row>
    <row r="1127" spans="1:23" x14ac:dyDescent="0.2">
      <c r="A1127" s="133"/>
      <c r="B1127" s="133"/>
      <c r="C1127" s="133"/>
      <c r="D1127" s="133"/>
      <c r="E1127" s="133"/>
      <c r="F1127" s="133"/>
      <c r="G1127" s="133"/>
      <c r="H1127" s="133"/>
      <c r="I1127" s="133"/>
      <c r="J1127" s="133"/>
      <c r="K1127" s="133"/>
      <c r="L1127" s="133"/>
      <c r="M1127" s="133"/>
      <c r="N1127" s="133"/>
      <c r="O1127" s="133"/>
      <c r="P1127" s="133"/>
      <c r="Q1127" s="133"/>
      <c r="R1127" s="133"/>
      <c r="S1127" s="133"/>
      <c r="T1127" s="133"/>
      <c r="U1127" s="133"/>
      <c r="V1127" s="133"/>
      <c r="W1127" s="133"/>
    </row>
    <row r="1128" spans="1:23" x14ac:dyDescent="0.2">
      <c r="A1128" s="133"/>
      <c r="B1128" s="133"/>
      <c r="C1128" s="133"/>
      <c r="D1128" s="133"/>
      <c r="E1128" s="133"/>
      <c r="F1128" s="133"/>
      <c r="G1128" s="133"/>
      <c r="H1128" s="133"/>
      <c r="I1128" s="133"/>
      <c r="J1128" s="133"/>
      <c r="K1128" s="133"/>
      <c r="L1128" s="133"/>
      <c r="M1128" s="133"/>
      <c r="N1128" s="133"/>
      <c r="O1128" s="133"/>
      <c r="P1128" s="133"/>
      <c r="Q1128" s="133"/>
      <c r="R1128" s="133"/>
      <c r="S1128" s="133"/>
      <c r="T1128" s="133"/>
      <c r="U1128" s="133"/>
      <c r="V1128" s="133"/>
      <c r="W1128" s="133"/>
    </row>
    <row r="1129" spans="1:23" x14ac:dyDescent="0.2">
      <c r="A1129" s="133"/>
      <c r="B1129" s="133"/>
      <c r="C1129" s="133"/>
      <c r="D1129" s="133"/>
      <c r="E1129" s="133"/>
      <c r="F1129" s="133"/>
      <c r="G1129" s="133"/>
      <c r="H1129" s="133"/>
      <c r="I1129" s="133"/>
      <c r="J1129" s="133"/>
      <c r="K1129" s="133"/>
      <c r="L1129" s="133"/>
      <c r="M1129" s="133"/>
      <c r="N1129" s="133"/>
      <c r="O1129" s="133"/>
      <c r="P1129" s="133"/>
      <c r="Q1129" s="133"/>
      <c r="R1129" s="133"/>
      <c r="S1129" s="133"/>
      <c r="T1129" s="133"/>
      <c r="U1129" s="133"/>
      <c r="V1129" s="133"/>
      <c r="W1129" s="133"/>
    </row>
    <row r="1130" spans="1:23" x14ac:dyDescent="0.2">
      <c r="A1130" s="133"/>
      <c r="B1130" s="133"/>
      <c r="C1130" s="133"/>
      <c r="D1130" s="133"/>
      <c r="E1130" s="133"/>
      <c r="F1130" s="133"/>
      <c r="G1130" s="133"/>
      <c r="H1130" s="133"/>
      <c r="I1130" s="133"/>
      <c r="J1130" s="133"/>
      <c r="K1130" s="133"/>
      <c r="L1130" s="133"/>
      <c r="M1130" s="133"/>
      <c r="N1130" s="133"/>
      <c r="O1130" s="133"/>
      <c r="P1130" s="133"/>
      <c r="Q1130" s="133"/>
      <c r="R1130" s="133"/>
      <c r="S1130" s="133"/>
      <c r="T1130" s="133"/>
      <c r="U1130" s="133"/>
      <c r="V1130" s="133"/>
      <c r="W1130" s="133"/>
    </row>
    <row r="1131" spans="1:23" x14ac:dyDescent="0.2">
      <c r="A1131" s="133"/>
      <c r="B1131" s="133"/>
      <c r="C1131" s="133"/>
      <c r="D1131" s="133"/>
      <c r="E1131" s="133"/>
      <c r="F1131" s="133"/>
      <c r="G1131" s="133"/>
      <c r="H1131" s="133"/>
      <c r="I1131" s="133"/>
      <c r="J1131" s="133"/>
      <c r="K1131" s="133"/>
      <c r="L1131" s="133"/>
      <c r="M1131" s="133"/>
      <c r="N1131" s="133"/>
      <c r="O1131" s="133"/>
      <c r="P1131" s="133"/>
      <c r="Q1131" s="133"/>
      <c r="R1131" s="133"/>
      <c r="S1131" s="133"/>
      <c r="T1131" s="133"/>
      <c r="U1131" s="133"/>
      <c r="V1131" s="133"/>
      <c r="W1131" s="133"/>
    </row>
    <row r="1132" spans="1:23" x14ac:dyDescent="0.2">
      <c r="A1132" s="133"/>
      <c r="B1132" s="133"/>
      <c r="C1132" s="133"/>
      <c r="D1132" s="133"/>
      <c r="E1132" s="133"/>
      <c r="F1132" s="133"/>
      <c r="G1132" s="133"/>
      <c r="H1132" s="133"/>
      <c r="I1132" s="133"/>
      <c r="J1132" s="133"/>
      <c r="K1132" s="133"/>
      <c r="L1132" s="133"/>
      <c r="M1132" s="133"/>
      <c r="N1132" s="133"/>
      <c r="O1132" s="133"/>
      <c r="P1132" s="133"/>
      <c r="Q1132" s="133"/>
      <c r="R1132" s="133"/>
      <c r="S1132" s="133"/>
      <c r="T1132" s="133"/>
      <c r="U1132" s="133"/>
      <c r="V1132" s="133"/>
      <c r="W1132" s="133"/>
    </row>
    <row r="1133" spans="1:23" x14ac:dyDescent="0.2">
      <c r="A1133" s="133"/>
      <c r="B1133" s="133"/>
      <c r="C1133" s="133"/>
      <c r="D1133" s="133"/>
      <c r="E1133" s="133"/>
      <c r="F1133" s="133"/>
      <c r="G1133" s="133"/>
      <c r="H1133" s="133"/>
      <c r="I1133" s="133"/>
      <c r="J1133" s="133"/>
      <c r="K1133" s="133"/>
      <c r="L1133" s="133"/>
      <c r="M1133" s="133"/>
      <c r="N1133" s="133"/>
      <c r="O1133" s="133"/>
      <c r="P1133" s="133"/>
      <c r="Q1133" s="133"/>
      <c r="R1133" s="133"/>
      <c r="S1133" s="133"/>
      <c r="T1133" s="133"/>
      <c r="U1133" s="133"/>
      <c r="V1133" s="133"/>
      <c r="W1133" s="133"/>
    </row>
    <row r="1134" spans="1:23" x14ac:dyDescent="0.2">
      <c r="A1134" s="133"/>
      <c r="B1134" s="133"/>
      <c r="C1134" s="133"/>
      <c r="D1134" s="133"/>
      <c r="E1134" s="133"/>
      <c r="F1134" s="133"/>
      <c r="G1134" s="133"/>
      <c r="H1134" s="133"/>
      <c r="I1134" s="133"/>
      <c r="J1134" s="133"/>
      <c r="K1134" s="133"/>
      <c r="L1134" s="133"/>
      <c r="M1134" s="133"/>
      <c r="N1134" s="133"/>
      <c r="O1134" s="133"/>
      <c r="P1134" s="133"/>
      <c r="Q1134" s="133"/>
      <c r="R1134" s="133"/>
      <c r="S1134" s="133"/>
      <c r="T1134" s="133"/>
      <c r="U1134" s="133"/>
      <c r="V1134" s="133"/>
      <c r="W1134" s="133"/>
    </row>
    <row r="1135" spans="1:23" x14ac:dyDescent="0.2">
      <c r="A1135" s="133"/>
      <c r="B1135" s="133"/>
      <c r="C1135" s="133"/>
      <c r="D1135" s="133"/>
      <c r="E1135" s="133"/>
      <c r="F1135" s="133"/>
      <c r="G1135" s="133"/>
      <c r="H1135" s="133"/>
      <c r="I1135" s="133"/>
      <c r="J1135" s="133"/>
      <c r="K1135" s="133"/>
      <c r="L1135" s="133"/>
      <c r="M1135" s="133"/>
      <c r="N1135" s="133"/>
      <c r="O1135" s="133"/>
      <c r="P1135" s="133"/>
      <c r="Q1135" s="133"/>
      <c r="R1135" s="133"/>
      <c r="S1135" s="133"/>
      <c r="T1135" s="133"/>
      <c r="U1135" s="133"/>
      <c r="V1135" s="133"/>
      <c r="W1135" s="133"/>
    </row>
    <row r="1136" spans="1:23" x14ac:dyDescent="0.2">
      <c r="A1136" s="133"/>
      <c r="B1136" s="133"/>
      <c r="C1136" s="133"/>
      <c r="D1136" s="133"/>
      <c r="E1136" s="133"/>
      <c r="F1136" s="133"/>
      <c r="G1136" s="133"/>
      <c r="H1136" s="133"/>
      <c r="I1136" s="133"/>
      <c r="J1136" s="133"/>
      <c r="K1136" s="133"/>
      <c r="L1136" s="133"/>
      <c r="M1136" s="133"/>
      <c r="N1136" s="133"/>
      <c r="O1136" s="133"/>
      <c r="P1136" s="133"/>
      <c r="Q1136" s="133"/>
      <c r="R1136" s="133"/>
      <c r="S1136" s="133"/>
      <c r="T1136" s="133"/>
      <c r="U1136" s="133"/>
      <c r="V1136" s="133"/>
      <c r="W1136" s="133"/>
    </row>
    <row r="1137" spans="1:23" x14ac:dyDescent="0.2">
      <c r="A1137" s="133"/>
      <c r="B1137" s="133"/>
      <c r="C1137" s="133"/>
      <c r="D1137" s="133"/>
      <c r="E1137" s="133"/>
      <c r="F1137" s="133"/>
      <c r="G1137" s="133"/>
      <c r="H1137" s="133"/>
      <c r="I1137" s="133"/>
      <c r="J1137" s="133"/>
      <c r="K1137" s="133"/>
      <c r="L1137" s="133"/>
      <c r="M1137" s="133"/>
      <c r="N1137" s="133"/>
      <c r="O1137" s="133"/>
      <c r="P1137" s="133"/>
      <c r="Q1137" s="133"/>
      <c r="R1137" s="133"/>
      <c r="S1137" s="133"/>
      <c r="T1137" s="133"/>
      <c r="U1137" s="133"/>
      <c r="V1137" s="133"/>
      <c r="W1137" s="133"/>
    </row>
    <row r="1138" spans="1:23" x14ac:dyDescent="0.2">
      <c r="A1138" s="133"/>
      <c r="B1138" s="133"/>
      <c r="C1138" s="133"/>
      <c r="D1138" s="133"/>
      <c r="E1138" s="133"/>
      <c r="F1138" s="133"/>
      <c r="G1138" s="133"/>
      <c r="H1138" s="133"/>
      <c r="I1138" s="133"/>
      <c r="J1138" s="133"/>
      <c r="K1138" s="133"/>
      <c r="L1138" s="133"/>
      <c r="M1138" s="133"/>
      <c r="N1138" s="133"/>
      <c r="O1138" s="133"/>
      <c r="P1138" s="133"/>
      <c r="Q1138" s="133"/>
      <c r="R1138" s="133"/>
      <c r="S1138" s="133"/>
      <c r="T1138" s="133"/>
      <c r="U1138" s="133"/>
      <c r="V1138" s="133"/>
      <c r="W1138" s="133"/>
    </row>
    <row r="1139" spans="1:23" x14ac:dyDescent="0.2">
      <c r="A1139" s="133"/>
      <c r="B1139" s="133"/>
      <c r="C1139" s="133"/>
      <c r="D1139" s="133"/>
      <c r="E1139" s="133"/>
      <c r="F1139" s="133"/>
      <c r="G1139" s="133"/>
      <c r="H1139" s="133"/>
      <c r="I1139" s="133"/>
      <c r="J1139" s="133"/>
      <c r="K1139" s="133"/>
      <c r="L1139" s="133"/>
      <c r="M1139" s="133"/>
      <c r="N1139" s="133"/>
      <c r="O1139" s="133"/>
      <c r="P1139" s="133"/>
      <c r="Q1139" s="133"/>
      <c r="R1139" s="133"/>
      <c r="S1139" s="133"/>
      <c r="T1139" s="133"/>
      <c r="U1139" s="133"/>
      <c r="V1139" s="133"/>
      <c r="W1139" s="133"/>
    </row>
    <row r="1140" spans="1:23" x14ac:dyDescent="0.2">
      <c r="A1140" s="133"/>
      <c r="B1140" s="133"/>
      <c r="C1140" s="133"/>
      <c r="D1140" s="133"/>
      <c r="E1140" s="133"/>
      <c r="F1140" s="133"/>
      <c r="G1140" s="133"/>
      <c r="H1140" s="133"/>
      <c r="I1140" s="133"/>
      <c r="J1140" s="133"/>
      <c r="K1140" s="133"/>
      <c r="L1140" s="133"/>
      <c r="M1140" s="133"/>
      <c r="N1140" s="133"/>
      <c r="O1140" s="133"/>
      <c r="P1140" s="133"/>
      <c r="Q1140" s="133"/>
      <c r="R1140" s="133"/>
      <c r="S1140" s="133"/>
      <c r="T1140" s="133"/>
      <c r="U1140" s="133"/>
      <c r="V1140" s="133"/>
      <c r="W1140" s="133"/>
    </row>
    <row r="1141" spans="1:23" x14ac:dyDescent="0.2">
      <c r="A1141" s="133"/>
      <c r="B1141" s="133"/>
      <c r="C1141" s="133"/>
      <c r="D1141" s="133"/>
      <c r="E1141" s="133"/>
      <c r="F1141" s="133"/>
      <c r="G1141" s="133"/>
      <c r="H1141" s="133"/>
      <c r="I1141" s="133"/>
      <c r="J1141" s="133"/>
      <c r="K1141" s="133"/>
      <c r="L1141" s="133"/>
      <c r="M1141" s="133"/>
      <c r="N1141" s="133"/>
      <c r="O1141" s="133"/>
      <c r="P1141" s="133"/>
      <c r="Q1141" s="133"/>
      <c r="R1141" s="133"/>
      <c r="S1141" s="133"/>
      <c r="T1141" s="133"/>
      <c r="U1141" s="133"/>
      <c r="V1141" s="133"/>
      <c r="W1141" s="133"/>
    </row>
    <row r="1142" spans="1:23" x14ac:dyDescent="0.2">
      <c r="A1142" s="133"/>
      <c r="B1142" s="133"/>
      <c r="C1142" s="133"/>
      <c r="D1142" s="133"/>
      <c r="E1142" s="133"/>
      <c r="F1142" s="133"/>
      <c r="G1142" s="133"/>
      <c r="H1142" s="133"/>
      <c r="I1142" s="133"/>
      <c r="J1142" s="133"/>
      <c r="K1142" s="133"/>
      <c r="L1142" s="133"/>
      <c r="M1142" s="133"/>
      <c r="N1142" s="133"/>
      <c r="O1142" s="133"/>
      <c r="P1142" s="133"/>
      <c r="Q1142" s="133"/>
      <c r="R1142" s="133"/>
      <c r="S1142" s="133"/>
      <c r="T1142" s="133"/>
      <c r="U1142" s="133"/>
      <c r="V1142" s="133"/>
      <c r="W1142" s="133"/>
    </row>
    <row r="1143" spans="1:23" x14ac:dyDescent="0.2">
      <c r="A1143" s="133"/>
      <c r="B1143" s="133"/>
      <c r="C1143" s="133"/>
      <c r="D1143" s="133"/>
      <c r="E1143" s="133"/>
      <c r="F1143" s="133"/>
      <c r="G1143" s="133"/>
      <c r="H1143" s="133"/>
      <c r="I1143" s="133"/>
      <c r="J1143" s="133"/>
      <c r="K1143" s="133"/>
      <c r="L1143" s="133"/>
      <c r="M1143" s="133"/>
      <c r="N1143" s="133"/>
      <c r="O1143" s="133"/>
      <c r="P1143" s="133"/>
      <c r="Q1143" s="133"/>
      <c r="R1143" s="133"/>
      <c r="S1143" s="133"/>
      <c r="T1143" s="133"/>
      <c r="U1143" s="133"/>
      <c r="V1143" s="133"/>
      <c r="W1143" s="133"/>
    </row>
    <row r="1144" spans="1:23" x14ac:dyDescent="0.2">
      <c r="A1144" s="133"/>
      <c r="B1144" s="133"/>
      <c r="C1144" s="133"/>
      <c r="D1144" s="133"/>
      <c r="E1144" s="133"/>
      <c r="F1144" s="133"/>
      <c r="G1144" s="133"/>
      <c r="H1144" s="133"/>
      <c r="I1144" s="133"/>
      <c r="J1144" s="133"/>
      <c r="K1144" s="133"/>
      <c r="L1144" s="133"/>
      <c r="M1144" s="133"/>
      <c r="N1144" s="133"/>
      <c r="O1144" s="133"/>
      <c r="P1144" s="133"/>
      <c r="Q1144" s="133"/>
      <c r="R1144" s="133"/>
      <c r="S1144" s="133"/>
      <c r="T1144" s="133"/>
      <c r="U1144" s="133"/>
      <c r="V1144" s="133"/>
      <c r="W1144" s="133"/>
    </row>
    <row r="1145" spans="1:23" x14ac:dyDescent="0.2">
      <c r="A1145" s="133"/>
      <c r="B1145" s="133"/>
      <c r="C1145" s="133"/>
      <c r="D1145" s="133"/>
      <c r="E1145" s="133"/>
      <c r="F1145" s="133"/>
      <c r="G1145" s="133"/>
      <c r="H1145" s="133"/>
      <c r="I1145" s="133"/>
      <c r="J1145" s="133"/>
      <c r="K1145" s="133"/>
      <c r="L1145" s="133"/>
      <c r="M1145" s="133"/>
      <c r="N1145" s="133"/>
      <c r="O1145" s="133"/>
      <c r="P1145" s="133"/>
      <c r="Q1145" s="133"/>
      <c r="R1145" s="133"/>
      <c r="S1145" s="133"/>
      <c r="T1145" s="133"/>
      <c r="U1145" s="133"/>
      <c r="V1145" s="133"/>
      <c r="W1145" s="133"/>
    </row>
    <row r="1146" spans="1:23" x14ac:dyDescent="0.2">
      <c r="A1146" s="133"/>
      <c r="B1146" s="133"/>
      <c r="C1146" s="133"/>
      <c r="D1146" s="133"/>
      <c r="E1146" s="133"/>
      <c r="F1146" s="133"/>
      <c r="G1146" s="133"/>
      <c r="H1146" s="133"/>
      <c r="I1146" s="133"/>
      <c r="J1146" s="133"/>
      <c r="K1146" s="133"/>
      <c r="L1146" s="133"/>
      <c r="M1146" s="133"/>
      <c r="N1146" s="133"/>
      <c r="O1146" s="133"/>
      <c r="P1146" s="133"/>
      <c r="Q1146" s="133"/>
      <c r="R1146" s="133"/>
      <c r="S1146" s="133"/>
      <c r="T1146" s="133"/>
      <c r="U1146" s="133"/>
      <c r="V1146" s="133"/>
      <c r="W1146" s="133"/>
    </row>
    <row r="1147" spans="1:23" x14ac:dyDescent="0.2">
      <c r="A1147" s="133"/>
      <c r="B1147" s="133"/>
      <c r="C1147" s="133"/>
      <c r="D1147" s="133"/>
      <c r="E1147" s="133"/>
      <c r="F1147" s="133"/>
      <c r="G1147" s="133"/>
      <c r="H1147" s="133"/>
      <c r="I1147" s="133"/>
      <c r="J1147" s="133"/>
      <c r="K1147" s="133"/>
      <c r="L1147" s="133"/>
      <c r="M1147" s="133"/>
      <c r="N1147" s="133"/>
      <c r="O1147" s="133"/>
      <c r="P1147" s="133"/>
      <c r="Q1147" s="133"/>
      <c r="R1147" s="133"/>
      <c r="S1147" s="133"/>
      <c r="T1147" s="133"/>
      <c r="U1147" s="133"/>
      <c r="V1147" s="133"/>
      <c r="W1147" s="133"/>
    </row>
    <row r="1148" spans="1:23" x14ac:dyDescent="0.2">
      <c r="A1148" s="133"/>
      <c r="B1148" s="133"/>
      <c r="C1148" s="133"/>
      <c r="D1148" s="133"/>
      <c r="E1148" s="133"/>
      <c r="F1148" s="133"/>
      <c r="G1148" s="133"/>
      <c r="H1148" s="133"/>
      <c r="I1148" s="133"/>
      <c r="J1148" s="133"/>
      <c r="K1148" s="133"/>
      <c r="L1148" s="133"/>
      <c r="M1148" s="133"/>
      <c r="N1148" s="133"/>
      <c r="O1148" s="133"/>
      <c r="P1148" s="133"/>
      <c r="Q1148" s="133"/>
      <c r="R1148" s="133"/>
      <c r="S1148" s="133"/>
      <c r="T1148" s="133"/>
      <c r="U1148" s="133"/>
      <c r="V1148" s="133"/>
      <c r="W1148" s="133"/>
    </row>
    <row r="1149" spans="1:23" x14ac:dyDescent="0.2">
      <c r="A1149" s="133"/>
      <c r="B1149" s="133"/>
      <c r="C1149" s="133"/>
      <c r="D1149" s="133"/>
      <c r="E1149" s="133"/>
      <c r="F1149" s="133"/>
      <c r="G1149" s="133"/>
      <c r="H1149" s="133"/>
      <c r="I1149" s="133"/>
      <c r="J1149" s="133"/>
      <c r="K1149" s="133"/>
      <c r="L1149" s="133"/>
      <c r="M1149" s="133"/>
      <c r="N1149" s="133"/>
      <c r="O1149" s="133"/>
      <c r="P1149" s="133"/>
      <c r="Q1149" s="133"/>
      <c r="R1149" s="133"/>
      <c r="S1149" s="133"/>
      <c r="T1149" s="133"/>
      <c r="U1149" s="133"/>
      <c r="V1149" s="133"/>
      <c r="W1149" s="133"/>
    </row>
    <row r="1150" spans="1:23" x14ac:dyDescent="0.2">
      <c r="A1150" s="133"/>
      <c r="B1150" s="133"/>
      <c r="C1150" s="133"/>
      <c r="D1150" s="133"/>
      <c r="E1150" s="133"/>
      <c r="F1150" s="133"/>
      <c r="G1150" s="133"/>
      <c r="H1150" s="133"/>
      <c r="I1150" s="133"/>
      <c r="J1150" s="133"/>
      <c r="K1150" s="133"/>
      <c r="L1150" s="133"/>
      <c r="M1150" s="133"/>
      <c r="N1150" s="133"/>
      <c r="O1150" s="133"/>
      <c r="P1150" s="133"/>
      <c r="Q1150" s="133"/>
      <c r="R1150" s="133"/>
      <c r="S1150" s="133"/>
      <c r="T1150" s="133"/>
      <c r="U1150" s="133"/>
      <c r="V1150" s="133"/>
      <c r="W1150" s="133"/>
    </row>
    <row r="1151" spans="1:23" x14ac:dyDescent="0.2">
      <c r="A1151" s="133"/>
      <c r="B1151" s="133"/>
      <c r="C1151" s="133"/>
      <c r="D1151" s="133"/>
      <c r="E1151" s="133"/>
      <c r="F1151" s="133"/>
      <c r="G1151" s="133"/>
      <c r="H1151" s="133"/>
      <c r="I1151" s="133"/>
      <c r="J1151" s="133"/>
      <c r="K1151" s="133"/>
      <c r="L1151" s="133"/>
      <c r="M1151" s="133"/>
      <c r="N1151" s="133"/>
      <c r="O1151" s="133"/>
      <c r="P1151" s="133"/>
      <c r="Q1151" s="133"/>
      <c r="R1151" s="133"/>
      <c r="S1151" s="133"/>
      <c r="T1151" s="133"/>
      <c r="U1151" s="133"/>
      <c r="V1151" s="133"/>
      <c r="W1151" s="133"/>
    </row>
    <row r="1152" spans="1:23" x14ac:dyDescent="0.2">
      <c r="A1152" s="133"/>
      <c r="B1152" s="133"/>
      <c r="C1152" s="133"/>
      <c r="D1152" s="133"/>
      <c r="E1152" s="133"/>
      <c r="F1152" s="133"/>
      <c r="G1152" s="133"/>
      <c r="H1152" s="133"/>
      <c r="I1152" s="133"/>
      <c r="J1152" s="133"/>
      <c r="K1152" s="133"/>
      <c r="L1152" s="133"/>
      <c r="M1152" s="133"/>
      <c r="N1152" s="133"/>
      <c r="O1152" s="133"/>
      <c r="P1152" s="133"/>
      <c r="Q1152" s="133"/>
      <c r="R1152" s="133"/>
      <c r="S1152" s="133"/>
      <c r="T1152" s="133"/>
      <c r="U1152" s="133"/>
      <c r="V1152" s="133"/>
      <c r="W1152" s="133"/>
    </row>
    <row r="1153" spans="1:23" x14ac:dyDescent="0.2">
      <c r="A1153" s="133"/>
      <c r="B1153" s="133"/>
      <c r="C1153" s="133"/>
      <c r="D1153" s="133"/>
      <c r="E1153" s="133"/>
      <c r="F1153" s="133"/>
      <c r="G1153" s="133"/>
      <c r="H1153" s="133"/>
      <c r="I1153" s="133"/>
      <c r="J1153" s="133"/>
      <c r="K1153" s="133"/>
      <c r="L1153" s="133"/>
      <c r="M1153" s="133"/>
      <c r="N1153" s="133"/>
      <c r="O1153" s="133"/>
      <c r="P1153" s="133"/>
      <c r="Q1153" s="133"/>
      <c r="R1153" s="133"/>
      <c r="S1153" s="133"/>
      <c r="T1153" s="133"/>
      <c r="U1153" s="133"/>
      <c r="V1153" s="133"/>
      <c r="W1153" s="133"/>
    </row>
    <row r="1154" spans="1:23" x14ac:dyDescent="0.2">
      <c r="A1154" s="133"/>
      <c r="B1154" s="133"/>
      <c r="C1154" s="133"/>
      <c r="D1154" s="133"/>
      <c r="E1154" s="133"/>
      <c r="F1154" s="133"/>
      <c r="G1154" s="133"/>
      <c r="H1154" s="133"/>
      <c r="I1154" s="133"/>
      <c r="J1154" s="133"/>
      <c r="K1154" s="133"/>
      <c r="L1154" s="133"/>
      <c r="M1154" s="133"/>
      <c r="N1154" s="133"/>
      <c r="O1154" s="133"/>
      <c r="P1154" s="133"/>
      <c r="Q1154" s="133"/>
      <c r="R1154" s="133"/>
      <c r="S1154" s="133"/>
      <c r="T1154" s="133"/>
      <c r="U1154" s="133"/>
      <c r="V1154" s="133"/>
      <c r="W1154" s="133"/>
    </row>
    <row r="1155" spans="1:23" x14ac:dyDescent="0.2">
      <c r="A1155" s="133"/>
      <c r="B1155" s="133"/>
      <c r="C1155" s="133"/>
      <c r="D1155" s="133"/>
      <c r="E1155" s="133"/>
      <c r="F1155" s="133"/>
      <c r="G1155" s="133"/>
      <c r="H1155" s="133"/>
      <c r="I1155" s="133"/>
      <c r="J1155" s="133"/>
      <c r="K1155" s="133"/>
      <c r="L1155" s="133"/>
      <c r="M1155" s="133"/>
      <c r="N1155" s="133"/>
      <c r="O1155" s="133"/>
      <c r="P1155" s="133"/>
      <c r="Q1155" s="133"/>
      <c r="R1155" s="133"/>
      <c r="S1155" s="133"/>
      <c r="T1155" s="133"/>
      <c r="U1155" s="133"/>
      <c r="V1155" s="133"/>
      <c r="W1155" s="133"/>
    </row>
    <row r="1156" spans="1:23" x14ac:dyDescent="0.2">
      <c r="A1156" s="133"/>
      <c r="B1156" s="133"/>
      <c r="C1156" s="133"/>
      <c r="D1156" s="133"/>
      <c r="E1156" s="133"/>
      <c r="F1156" s="133"/>
      <c r="G1156" s="133"/>
      <c r="H1156" s="133"/>
      <c r="I1156" s="133"/>
      <c r="J1156" s="133"/>
      <c r="K1156" s="133"/>
      <c r="L1156" s="133"/>
      <c r="M1156" s="133"/>
      <c r="N1156" s="133"/>
      <c r="O1156" s="133"/>
      <c r="P1156" s="133"/>
      <c r="Q1156" s="133"/>
      <c r="R1156" s="133"/>
      <c r="S1156" s="133"/>
      <c r="T1156" s="133"/>
      <c r="U1156" s="133"/>
      <c r="V1156" s="133"/>
      <c r="W1156" s="133"/>
    </row>
    <row r="1157" spans="1:23" x14ac:dyDescent="0.2">
      <c r="A1157" s="133"/>
      <c r="B1157" s="133"/>
      <c r="C1157" s="133"/>
      <c r="D1157" s="133"/>
      <c r="E1157" s="133"/>
      <c r="F1157" s="133"/>
      <c r="G1157" s="133"/>
      <c r="H1157" s="133"/>
      <c r="I1157" s="133"/>
      <c r="J1157" s="133"/>
      <c r="K1157" s="133"/>
      <c r="L1157" s="133"/>
      <c r="M1157" s="133"/>
      <c r="N1157" s="133"/>
      <c r="O1157" s="133"/>
      <c r="P1157" s="133"/>
      <c r="Q1157" s="133"/>
      <c r="R1157" s="133"/>
      <c r="S1157" s="133"/>
      <c r="T1157" s="133"/>
      <c r="U1157" s="133"/>
      <c r="V1157" s="133"/>
      <c r="W1157" s="133"/>
    </row>
    <row r="1158" spans="1:23" x14ac:dyDescent="0.2">
      <c r="A1158" s="133"/>
      <c r="B1158" s="133"/>
      <c r="C1158" s="133"/>
      <c r="D1158" s="133"/>
      <c r="E1158" s="133"/>
      <c r="F1158" s="133"/>
      <c r="G1158" s="133"/>
      <c r="H1158" s="133"/>
      <c r="I1158" s="133"/>
      <c r="J1158" s="133"/>
      <c r="K1158" s="133"/>
      <c r="L1158" s="133"/>
      <c r="M1158" s="133"/>
      <c r="N1158" s="133"/>
      <c r="O1158" s="133"/>
      <c r="P1158" s="133"/>
      <c r="Q1158" s="133"/>
      <c r="R1158" s="133"/>
      <c r="S1158" s="133"/>
      <c r="T1158" s="133"/>
      <c r="U1158" s="133"/>
      <c r="V1158" s="133"/>
      <c r="W1158" s="133"/>
    </row>
    <row r="1159" spans="1:23" x14ac:dyDescent="0.2">
      <c r="A1159" s="133"/>
      <c r="B1159" s="133"/>
      <c r="C1159" s="133"/>
      <c r="D1159" s="133"/>
      <c r="E1159" s="133"/>
      <c r="F1159" s="133"/>
      <c r="G1159" s="133"/>
      <c r="H1159" s="133"/>
      <c r="I1159" s="133"/>
      <c r="J1159" s="133"/>
      <c r="K1159" s="133"/>
      <c r="L1159" s="133"/>
      <c r="M1159" s="133"/>
      <c r="N1159" s="133"/>
      <c r="O1159" s="133"/>
      <c r="P1159" s="133"/>
      <c r="Q1159" s="133"/>
      <c r="R1159" s="133"/>
      <c r="S1159" s="133"/>
      <c r="T1159" s="133"/>
      <c r="U1159" s="133"/>
      <c r="V1159" s="133"/>
      <c r="W1159" s="133"/>
    </row>
    <row r="1160" spans="1:23" x14ac:dyDescent="0.2">
      <c r="A1160" s="133"/>
      <c r="B1160" s="133"/>
      <c r="C1160" s="133"/>
      <c r="D1160" s="133"/>
      <c r="E1160" s="133"/>
      <c r="F1160" s="133"/>
      <c r="G1160" s="133"/>
      <c r="H1160" s="133"/>
      <c r="I1160" s="133"/>
      <c r="J1160" s="133"/>
      <c r="K1160" s="133"/>
      <c r="L1160" s="133"/>
      <c r="M1160" s="133"/>
      <c r="N1160" s="133"/>
      <c r="O1160" s="133"/>
      <c r="P1160" s="133"/>
      <c r="Q1160" s="133"/>
      <c r="R1160" s="133"/>
      <c r="S1160" s="133"/>
      <c r="T1160" s="133"/>
      <c r="U1160" s="133"/>
      <c r="V1160" s="133"/>
      <c r="W1160" s="133"/>
    </row>
    <row r="1161" spans="1:23" x14ac:dyDescent="0.2">
      <c r="A1161" s="133"/>
      <c r="B1161" s="133"/>
      <c r="C1161" s="133"/>
      <c r="D1161" s="133"/>
      <c r="E1161" s="133"/>
      <c r="F1161" s="133"/>
      <c r="G1161" s="133"/>
      <c r="H1161" s="133"/>
      <c r="I1161" s="133"/>
      <c r="J1161" s="133"/>
      <c r="K1161" s="133"/>
      <c r="L1161" s="133"/>
      <c r="M1161" s="133"/>
      <c r="N1161" s="133"/>
      <c r="O1161" s="133"/>
      <c r="P1161" s="133"/>
      <c r="Q1161" s="133"/>
      <c r="R1161" s="133"/>
      <c r="S1161" s="133"/>
      <c r="T1161" s="133"/>
      <c r="U1161" s="133"/>
      <c r="V1161" s="133"/>
      <c r="W1161" s="133"/>
    </row>
    <row r="1162" spans="1:23" x14ac:dyDescent="0.2">
      <c r="A1162" s="133"/>
      <c r="B1162" s="133"/>
      <c r="C1162" s="133"/>
      <c r="D1162" s="133"/>
      <c r="E1162" s="133"/>
      <c r="F1162" s="133"/>
      <c r="G1162" s="133"/>
      <c r="H1162" s="133"/>
      <c r="I1162" s="133"/>
      <c r="J1162" s="133"/>
      <c r="K1162" s="133"/>
      <c r="L1162" s="133"/>
      <c r="M1162" s="133"/>
      <c r="N1162" s="133"/>
      <c r="O1162" s="133"/>
      <c r="P1162" s="133"/>
      <c r="Q1162" s="133"/>
      <c r="R1162" s="133"/>
      <c r="S1162" s="133"/>
      <c r="T1162" s="133"/>
      <c r="U1162" s="133"/>
      <c r="V1162" s="133"/>
      <c r="W1162" s="133"/>
    </row>
    <row r="1163" spans="1:23" x14ac:dyDescent="0.2">
      <c r="A1163" s="133"/>
      <c r="B1163" s="133"/>
      <c r="C1163" s="133"/>
      <c r="D1163" s="133"/>
      <c r="E1163" s="133"/>
      <c r="F1163" s="133"/>
      <c r="G1163" s="133"/>
      <c r="H1163" s="133"/>
      <c r="I1163" s="133"/>
      <c r="J1163" s="133"/>
      <c r="K1163" s="133"/>
      <c r="L1163" s="133"/>
      <c r="M1163" s="133"/>
      <c r="N1163" s="133"/>
      <c r="O1163" s="133"/>
      <c r="P1163" s="133"/>
      <c r="Q1163" s="133"/>
      <c r="R1163" s="133"/>
      <c r="S1163" s="133"/>
      <c r="T1163" s="133"/>
      <c r="U1163" s="133"/>
      <c r="V1163" s="133"/>
      <c r="W1163" s="133"/>
    </row>
    <row r="1164" spans="1:23" x14ac:dyDescent="0.2">
      <c r="A1164" s="133"/>
      <c r="B1164" s="133"/>
      <c r="C1164" s="133"/>
      <c r="D1164" s="133"/>
      <c r="E1164" s="133"/>
      <c r="F1164" s="133"/>
      <c r="G1164" s="133"/>
      <c r="H1164" s="133"/>
      <c r="I1164" s="133"/>
      <c r="J1164" s="133"/>
      <c r="K1164" s="133"/>
      <c r="L1164" s="133"/>
      <c r="M1164" s="133"/>
      <c r="N1164" s="133"/>
      <c r="O1164" s="133"/>
      <c r="P1164" s="133"/>
      <c r="Q1164" s="133"/>
      <c r="R1164" s="133"/>
      <c r="S1164" s="133"/>
      <c r="T1164" s="133"/>
      <c r="U1164" s="133"/>
      <c r="V1164" s="133"/>
      <c r="W1164" s="133"/>
    </row>
    <row r="1165" spans="1:23" x14ac:dyDescent="0.2">
      <c r="A1165" s="133"/>
      <c r="B1165" s="133"/>
      <c r="C1165" s="133"/>
      <c r="D1165" s="133"/>
      <c r="E1165" s="133"/>
      <c r="F1165" s="133"/>
      <c r="G1165" s="133"/>
      <c r="H1165" s="133"/>
      <c r="I1165" s="133"/>
      <c r="J1165" s="133"/>
      <c r="K1165" s="133"/>
      <c r="L1165" s="133"/>
      <c r="M1165" s="133"/>
      <c r="N1165" s="133"/>
      <c r="O1165" s="133"/>
      <c r="P1165" s="133"/>
      <c r="Q1165" s="133"/>
      <c r="R1165" s="133"/>
      <c r="S1165" s="133"/>
      <c r="T1165" s="133"/>
      <c r="U1165" s="133"/>
      <c r="V1165" s="133"/>
      <c r="W1165" s="133"/>
    </row>
    <row r="1166" spans="1:23" x14ac:dyDescent="0.2">
      <c r="A1166" s="133"/>
      <c r="B1166" s="133"/>
      <c r="C1166" s="133"/>
      <c r="D1166" s="133"/>
      <c r="E1166" s="133"/>
      <c r="F1166" s="133"/>
      <c r="G1166" s="133"/>
      <c r="H1166" s="133"/>
      <c r="I1166" s="133"/>
      <c r="J1166" s="133"/>
      <c r="K1166" s="133"/>
      <c r="L1166" s="133"/>
      <c r="M1166" s="133"/>
      <c r="N1166" s="133"/>
      <c r="O1166" s="133"/>
      <c r="P1166" s="133"/>
      <c r="Q1166" s="133"/>
      <c r="R1166" s="133"/>
      <c r="S1166" s="133"/>
      <c r="T1166" s="133"/>
      <c r="U1166" s="133"/>
      <c r="V1166" s="133"/>
      <c r="W1166" s="133"/>
    </row>
    <row r="1167" spans="1:23" x14ac:dyDescent="0.2">
      <c r="A1167" s="133"/>
      <c r="B1167" s="133"/>
      <c r="C1167" s="133"/>
      <c r="D1167" s="133"/>
      <c r="E1167" s="133"/>
      <c r="F1167" s="133"/>
      <c r="G1167" s="133"/>
      <c r="H1167" s="133"/>
      <c r="I1167" s="133"/>
      <c r="J1167" s="133"/>
      <c r="K1167" s="133"/>
      <c r="L1167" s="133"/>
      <c r="M1167" s="133"/>
      <c r="N1167" s="133"/>
      <c r="O1167" s="133"/>
      <c r="P1167" s="133"/>
      <c r="Q1167" s="133"/>
      <c r="R1167" s="133"/>
      <c r="S1167" s="133"/>
      <c r="T1167" s="133"/>
      <c r="U1167" s="133"/>
      <c r="V1167" s="133"/>
      <c r="W1167" s="133"/>
    </row>
    <row r="1168" spans="1:23" x14ac:dyDescent="0.2">
      <c r="A1168" s="133"/>
      <c r="B1168" s="133"/>
      <c r="C1168" s="133"/>
      <c r="D1168" s="133"/>
      <c r="E1168" s="133"/>
      <c r="F1168" s="133"/>
      <c r="G1168" s="133"/>
      <c r="H1168" s="133"/>
      <c r="I1168" s="133"/>
      <c r="J1168" s="133"/>
      <c r="K1168" s="133"/>
      <c r="L1168" s="133"/>
      <c r="M1168" s="133"/>
      <c r="N1168" s="133"/>
      <c r="O1168" s="133"/>
      <c r="P1168" s="133"/>
      <c r="Q1168" s="133"/>
      <c r="R1168" s="133"/>
      <c r="S1168" s="133"/>
      <c r="T1168" s="133"/>
      <c r="U1168" s="133"/>
      <c r="V1168" s="133"/>
      <c r="W1168" s="133"/>
    </row>
    <row r="1169" spans="1:23" x14ac:dyDescent="0.2">
      <c r="A1169" s="133"/>
      <c r="B1169" s="133"/>
      <c r="C1169" s="133"/>
      <c r="D1169" s="133"/>
      <c r="E1169" s="133"/>
      <c r="F1169" s="133"/>
      <c r="G1169" s="133"/>
      <c r="H1169" s="133"/>
      <c r="I1169" s="133"/>
      <c r="J1169" s="133"/>
      <c r="K1169" s="133"/>
      <c r="L1169" s="133"/>
      <c r="M1169" s="133"/>
      <c r="N1169" s="133"/>
      <c r="O1169" s="133"/>
      <c r="P1169" s="133"/>
      <c r="Q1169" s="133"/>
      <c r="R1169" s="133"/>
      <c r="S1169" s="133"/>
      <c r="T1169" s="133"/>
      <c r="U1169" s="133"/>
      <c r="V1169" s="133"/>
      <c r="W1169" s="133"/>
    </row>
    <row r="1170" spans="1:23" x14ac:dyDescent="0.2">
      <c r="A1170" s="133"/>
      <c r="B1170" s="133"/>
      <c r="C1170" s="133"/>
      <c r="D1170" s="133"/>
      <c r="E1170" s="133"/>
      <c r="F1170" s="133"/>
      <c r="G1170" s="133"/>
      <c r="H1170" s="133"/>
      <c r="I1170" s="133"/>
      <c r="J1170" s="133"/>
      <c r="K1170" s="133"/>
      <c r="L1170" s="133"/>
      <c r="M1170" s="133"/>
      <c r="N1170" s="133"/>
      <c r="O1170" s="133"/>
      <c r="P1170" s="133"/>
      <c r="Q1170" s="133"/>
      <c r="R1170" s="133"/>
      <c r="S1170" s="133"/>
      <c r="T1170" s="133"/>
      <c r="U1170" s="133"/>
      <c r="V1170" s="133"/>
      <c r="W1170" s="133"/>
    </row>
    <row r="1171" spans="1:23" x14ac:dyDescent="0.2">
      <c r="A1171" s="133"/>
      <c r="B1171" s="133"/>
      <c r="C1171" s="133"/>
      <c r="D1171" s="133"/>
      <c r="E1171" s="133"/>
      <c r="F1171" s="133"/>
      <c r="G1171" s="133"/>
      <c r="H1171" s="133"/>
      <c r="I1171" s="133"/>
      <c r="J1171" s="133"/>
      <c r="K1171" s="133"/>
      <c r="L1171" s="133"/>
      <c r="M1171" s="133"/>
      <c r="N1171" s="133"/>
      <c r="O1171" s="133"/>
      <c r="P1171" s="133"/>
      <c r="Q1171" s="133"/>
      <c r="R1171" s="133"/>
      <c r="S1171" s="133"/>
      <c r="T1171" s="133"/>
      <c r="U1171" s="133"/>
      <c r="V1171" s="133"/>
      <c r="W1171" s="133"/>
    </row>
    <row r="1172" spans="1:23" x14ac:dyDescent="0.2">
      <c r="A1172" s="133"/>
      <c r="B1172" s="133"/>
      <c r="C1172" s="133"/>
      <c r="D1172" s="133"/>
      <c r="E1172" s="133"/>
      <c r="F1172" s="133"/>
      <c r="G1172" s="133"/>
      <c r="H1172" s="133"/>
      <c r="I1172" s="133"/>
      <c r="J1172" s="133"/>
      <c r="K1172" s="133"/>
      <c r="L1172" s="133"/>
      <c r="M1172" s="133"/>
      <c r="N1172" s="133"/>
      <c r="O1172" s="133"/>
      <c r="P1172" s="133"/>
      <c r="Q1172" s="133"/>
      <c r="R1172" s="133"/>
      <c r="S1172" s="133"/>
      <c r="T1172" s="133"/>
      <c r="U1172" s="133"/>
      <c r="V1172" s="133"/>
      <c r="W1172" s="133"/>
    </row>
    <row r="1173" spans="1:23" x14ac:dyDescent="0.2">
      <c r="A1173" s="133"/>
      <c r="B1173" s="133"/>
      <c r="C1173" s="133"/>
      <c r="D1173" s="133"/>
      <c r="E1173" s="133"/>
      <c r="F1173" s="133"/>
      <c r="G1173" s="133"/>
      <c r="H1173" s="133"/>
      <c r="I1173" s="133"/>
      <c r="J1173" s="133"/>
      <c r="K1173" s="133"/>
      <c r="L1173" s="133"/>
      <c r="M1173" s="133"/>
      <c r="N1173" s="133"/>
      <c r="O1173" s="133"/>
      <c r="P1173" s="133"/>
      <c r="Q1173" s="133"/>
      <c r="R1173" s="133"/>
      <c r="S1173" s="133"/>
      <c r="T1173" s="133"/>
      <c r="U1173" s="133"/>
      <c r="V1173" s="133"/>
      <c r="W1173" s="133"/>
    </row>
    <row r="1174" spans="1:23" x14ac:dyDescent="0.2">
      <c r="A1174" s="133"/>
      <c r="B1174" s="133"/>
      <c r="C1174" s="133"/>
      <c r="D1174" s="133"/>
      <c r="E1174" s="133"/>
      <c r="F1174" s="133"/>
      <c r="G1174" s="133"/>
      <c r="H1174" s="133"/>
      <c r="I1174" s="133"/>
      <c r="J1174" s="133"/>
      <c r="K1174" s="133"/>
      <c r="L1174" s="133"/>
      <c r="M1174" s="133"/>
      <c r="N1174" s="133"/>
      <c r="O1174" s="133"/>
      <c r="P1174" s="133"/>
      <c r="Q1174" s="133"/>
      <c r="R1174" s="133"/>
      <c r="S1174" s="133"/>
      <c r="T1174" s="133"/>
      <c r="U1174" s="133"/>
      <c r="V1174" s="133"/>
      <c r="W1174" s="133"/>
    </row>
    <row r="1175" spans="1:23" x14ac:dyDescent="0.2">
      <c r="A1175" s="133"/>
      <c r="B1175" s="133"/>
      <c r="C1175" s="133"/>
      <c r="D1175" s="133"/>
      <c r="E1175" s="133"/>
      <c r="F1175" s="133"/>
      <c r="G1175" s="133"/>
      <c r="H1175" s="133"/>
      <c r="I1175" s="133"/>
      <c r="J1175" s="133"/>
      <c r="K1175" s="133"/>
      <c r="L1175" s="133"/>
      <c r="M1175" s="133"/>
      <c r="N1175" s="133"/>
      <c r="O1175" s="133"/>
      <c r="P1175" s="133"/>
      <c r="Q1175" s="133"/>
      <c r="R1175" s="133"/>
      <c r="S1175" s="133"/>
      <c r="T1175" s="133"/>
      <c r="U1175" s="133"/>
      <c r="V1175" s="133"/>
      <c r="W1175" s="133"/>
    </row>
    <row r="1176" spans="1:23" x14ac:dyDescent="0.2">
      <c r="A1176" s="133"/>
      <c r="B1176" s="133"/>
      <c r="C1176" s="133"/>
      <c r="D1176" s="133"/>
      <c r="E1176" s="133"/>
      <c r="F1176" s="133"/>
      <c r="G1176" s="133"/>
      <c r="H1176" s="133"/>
      <c r="I1176" s="133"/>
      <c r="J1176" s="133"/>
      <c r="K1176" s="133"/>
      <c r="L1176" s="133"/>
      <c r="M1176" s="133"/>
      <c r="N1176" s="133"/>
      <c r="O1176" s="133"/>
      <c r="P1176" s="133"/>
      <c r="Q1176" s="133"/>
      <c r="R1176" s="133"/>
      <c r="S1176" s="133"/>
      <c r="T1176" s="133"/>
      <c r="U1176" s="133"/>
      <c r="V1176" s="133"/>
      <c r="W1176" s="133"/>
    </row>
    <row r="1177" spans="1:23" x14ac:dyDescent="0.2">
      <c r="A1177" s="133"/>
      <c r="B1177" s="133"/>
      <c r="C1177" s="133"/>
      <c r="D1177" s="133"/>
      <c r="E1177" s="133"/>
      <c r="F1177" s="133"/>
      <c r="G1177" s="133"/>
      <c r="H1177" s="133"/>
      <c r="I1177" s="133"/>
      <c r="J1177" s="133"/>
      <c r="K1177" s="133"/>
      <c r="L1177" s="133"/>
      <c r="M1177" s="133"/>
      <c r="N1177" s="133"/>
      <c r="O1177" s="133"/>
      <c r="P1177" s="133"/>
      <c r="Q1177" s="133"/>
      <c r="R1177" s="133"/>
      <c r="S1177" s="133"/>
      <c r="T1177" s="133"/>
      <c r="U1177" s="133"/>
      <c r="V1177" s="133"/>
      <c r="W1177" s="133"/>
    </row>
    <row r="1178" spans="1:23" x14ac:dyDescent="0.2">
      <c r="A1178" s="133"/>
      <c r="B1178" s="133"/>
      <c r="C1178" s="133"/>
      <c r="D1178" s="133"/>
      <c r="E1178" s="133"/>
      <c r="F1178" s="133"/>
      <c r="G1178" s="133"/>
      <c r="H1178" s="133"/>
      <c r="I1178" s="133"/>
      <c r="J1178" s="133"/>
      <c r="K1178" s="133"/>
      <c r="L1178" s="133"/>
      <c r="M1178" s="133"/>
      <c r="N1178" s="133"/>
      <c r="O1178" s="133"/>
      <c r="P1178" s="133"/>
      <c r="Q1178" s="133"/>
      <c r="R1178" s="133"/>
      <c r="S1178" s="133"/>
      <c r="T1178" s="133"/>
      <c r="U1178" s="133"/>
      <c r="V1178" s="133"/>
      <c r="W1178" s="133"/>
    </row>
    <row r="1179" spans="1:23" x14ac:dyDescent="0.2">
      <c r="A1179" s="133"/>
      <c r="B1179" s="133"/>
      <c r="C1179" s="133"/>
      <c r="D1179" s="133"/>
      <c r="E1179" s="133"/>
      <c r="F1179" s="133"/>
      <c r="G1179" s="133"/>
      <c r="H1179" s="133"/>
      <c r="I1179" s="133"/>
      <c r="J1179" s="133"/>
      <c r="K1179" s="133"/>
      <c r="L1179" s="133"/>
      <c r="M1179" s="133"/>
      <c r="N1179" s="133"/>
      <c r="O1179" s="133"/>
      <c r="P1179" s="133"/>
      <c r="Q1179" s="133"/>
      <c r="R1179" s="133"/>
      <c r="S1179" s="133"/>
      <c r="T1179" s="133"/>
      <c r="U1179" s="133"/>
      <c r="V1179" s="133"/>
      <c r="W1179" s="133"/>
    </row>
    <row r="1180" spans="1:23" x14ac:dyDescent="0.2">
      <c r="A1180" s="133"/>
      <c r="B1180" s="133"/>
      <c r="C1180" s="133"/>
      <c r="D1180" s="133"/>
      <c r="E1180" s="133"/>
      <c r="F1180" s="133"/>
      <c r="G1180" s="133"/>
      <c r="H1180" s="133"/>
      <c r="I1180" s="133"/>
      <c r="J1180" s="133"/>
      <c r="K1180" s="133"/>
      <c r="L1180" s="133"/>
      <c r="M1180" s="133"/>
      <c r="N1180" s="133"/>
      <c r="O1180" s="133"/>
      <c r="P1180" s="133"/>
      <c r="Q1180" s="133"/>
      <c r="R1180" s="133"/>
      <c r="S1180" s="133"/>
      <c r="T1180" s="133"/>
      <c r="U1180" s="133"/>
      <c r="V1180" s="133"/>
      <c r="W1180" s="133"/>
    </row>
    <row r="1181" spans="1:23" x14ac:dyDescent="0.2">
      <c r="A1181" s="133"/>
      <c r="B1181" s="133"/>
      <c r="C1181" s="133"/>
      <c r="D1181" s="133"/>
      <c r="E1181" s="133"/>
      <c r="F1181" s="133"/>
      <c r="G1181" s="133"/>
      <c r="H1181" s="133"/>
      <c r="I1181" s="133"/>
      <c r="J1181" s="133"/>
      <c r="K1181" s="133"/>
      <c r="L1181" s="133"/>
      <c r="M1181" s="133"/>
      <c r="N1181" s="133"/>
      <c r="O1181" s="133"/>
      <c r="P1181" s="133"/>
      <c r="Q1181" s="133"/>
      <c r="R1181" s="133"/>
      <c r="S1181" s="133"/>
      <c r="T1181" s="133"/>
      <c r="U1181" s="133"/>
      <c r="V1181" s="133"/>
      <c r="W1181" s="133"/>
    </row>
    <row r="1182" spans="1:23" x14ac:dyDescent="0.2">
      <c r="A1182" s="133"/>
      <c r="B1182" s="133"/>
      <c r="C1182" s="133"/>
      <c r="D1182" s="133"/>
      <c r="E1182" s="133"/>
      <c r="F1182" s="133"/>
      <c r="G1182" s="133"/>
      <c r="H1182" s="133"/>
      <c r="I1182" s="133"/>
      <c r="J1182" s="133"/>
      <c r="K1182" s="133"/>
      <c r="L1182" s="133"/>
      <c r="M1182" s="133"/>
      <c r="N1182" s="133"/>
      <c r="O1182" s="133"/>
      <c r="P1182" s="133"/>
      <c r="Q1182" s="133"/>
      <c r="R1182" s="133"/>
      <c r="S1182" s="133"/>
      <c r="T1182" s="133"/>
      <c r="U1182" s="133"/>
      <c r="V1182" s="133"/>
      <c r="W1182" s="133"/>
    </row>
    <row r="1183" spans="1:23" x14ac:dyDescent="0.2">
      <c r="A1183" s="133"/>
      <c r="B1183" s="133"/>
      <c r="C1183" s="133"/>
      <c r="D1183" s="133"/>
      <c r="E1183" s="133"/>
      <c r="F1183" s="133"/>
      <c r="G1183" s="133"/>
      <c r="H1183" s="133"/>
      <c r="I1183" s="133"/>
      <c r="J1183" s="133"/>
      <c r="K1183" s="133"/>
      <c r="L1183" s="133"/>
      <c r="M1183" s="133"/>
      <c r="N1183" s="133"/>
      <c r="O1183" s="133"/>
      <c r="P1183" s="133"/>
      <c r="Q1183" s="133"/>
      <c r="R1183" s="133"/>
      <c r="S1183" s="133"/>
      <c r="T1183" s="133"/>
      <c r="U1183" s="133"/>
      <c r="V1183" s="133"/>
      <c r="W1183" s="133"/>
    </row>
    <row r="1184" spans="1:23" x14ac:dyDescent="0.2">
      <c r="A1184" s="133"/>
      <c r="B1184" s="133"/>
      <c r="C1184" s="133"/>
      <c r="D1184" s="133"/>
      <c r="E1184" s="133"/>
      <c r="F1184" s="133"/>
      <c r="G1184" s="133"/>
      <c r="H1184" s="133"/>
      <c r="I1184" s="133"/>
      <c r="J1184" s="133"/>
      <c r="K1184" s="133"/>
      <c r="L1184" s="133"/>
      <c r="M1184" s="133"/>
      <c r="N1184" s="133"/>
      <c r="O1184" s="133"/>
      <c r="P1184" s="133"/>
      <c r="Q1184" s="133"/>
      <c r="R1184" s="133"/>
      <c r="S1184" s="133"/>
      <c r="T1184" s="133"/>
      <c r="U1184" s="133"/>
      <c r="V1184" s="133"/>
      <c r="W1184" s="133"/>
    </row>
    <row r="1185" spans="1:23" x14ac:dyDescent="0.2">
      <c r="A1185" s="133"/>
      <c r="B1185" s="133"/>
      <c r="C1185" s="133"/>
      <c r="D1185" s="133"/>
      <c r="E1185" s="133"/>
      <c r="F1185" s="133"/>
      <c r="G1185" s="133"/>
      <c r="H1185" s="133"/>
      <c r="I1185" s="133"/>
      <c r="J1185" s="133"/>
      <c r="K1185" s="133"/>
      <c r="L1185" s="133"/>
      <c r="M1185" s="133"/>
      <c r="N1185" s="133"/>
      <c r="O1185" s="133"/>
      <c r="P1185" s="133"/>
      <c r="Q1185" s="133"/>
      <c r="R1185" s="133"/>
      <c r="S1185" s="133"/>
      <c r="T1185" s="133"/>
      <c r="U1185" s="133"/>
      <c r="V1185" s="133"/>
      <c r="W1185" s="133"/>
    </row>
    <row r="1186" spans="1:23" x14ac:dyDescent="0.2">
      <c r="A1186" s="133"/>
      <c r="B1186" s="133"/>
      <c r="C1186" s="133"/>
      <c r="D1186" s="133"/>
      <c r="E1186" s="133"/>
      <c r="F1186" s="133"/>
      <c r="G1186" s="133"/>
      <c r="H1186" s="133"/>
      <c r="I1186" s="133"/>
      <c r="J1186" s="133"/>
      <c r="K1186" s="133"/>
      <c r="L1186" s="133"/>
      <c r="M1186" s="133"/>
      <c r="N1186" s="133"/>
      <c r="O1186" s="133"/>
      <c r="P1186" s="133"/>
      <c r="Q1186" s="133"/>
      <c r="R1186" s="133"/>
      <c r="S1186" s="133"/>
      <c r="T1186" s="133"/>
      <c r="U1186" s="133"/>
      <c r="V1186" s="133"/>
      <c r="W1186" s="133"/>
    </row>
    <row r="1187" spans="1:23" x14ac:dyDescent="0.2">
      <c r="A1187" s="133"/>
      <c r="B1187" s="133"/>
      <c r="C1187" s="133"/>
      <c r="D1187" s="133"/>
      <c r="E1187" s="133"/>
      <c r="F1187" s="133"/>
      <c r="G1187" s="133"/>
      <c r="H1187" s="133"/>
      <c r="I1187" s="133"/>
      <c r="J1187" s="133"/>
      <c r="K1187" s="133"/>
      <c r="L1187" s="133"/>
      <c r="M1187" s="133"/>
      <c r="N1187" s="133"/>
      <c r="O1187" s="133"/>
      <c r="P1187" s="133"/>
      <c r="Q1187" s="133"/>
      <c r="R1187" s="133"/>
      <c r="S1187" s="133"/>
      <c r="T1187" s="133"/>
      <c r="U1187" s="133"/>
      <c r="V1187" s="133"/>
      <c r="W1187" s="133"/>
    </row>
    <row r="1188" spans="1:23" x14ac:dyDescent="0.2">
      <c r="A1188" s="133"/>
      <c r="B1188" s="133"/>
      <c r="C1188" s="133"/>
      <c r="D1188" s="133"/>
      <c r="E1188" s="133"/>
      <c r="F1188" s="133"/>
      <c r="G1188" s="133"/>
      <c r="H1188" s="133"/>
      <c r="I1188" s="133"/>
      <c r="J1188" s="133"/>
      <c r="K1188" s="133"/>
      <c r="L1188" s="133"/>
      <c r="M1188" s="133"/>
      <c r="N1188" s="133"/>
      <c r="O1188" s="133"/>
      <c r="P1188" s="133"/>
      <c r="Q1188" s="133"/>
      <c r="R1188" s="133"/>
      <c r="S1188" s="133"/>
      <c r="T1188" s="133"/>
      <c r="U1188" s="133"/>
      <c r="V1188" s="133"/>
      <c r="W1188" s="133"/>
    </row>
    <row r="1189" spans="1:23" x14ac:dyDescent="0.2">
      <c r="A1189" s="133"/>
      <c r="B1189" s="133"/>
      <c r="C1189" s="133"/>
      <c r="D1189" s="133"/>
      <c r="E1189" s="133"/>
      <c r="F1189" s="133"/>
      <c r="G1189" s="133"/>
      <c r="H1189" s="133"/>
      <c r="I1189" s="133"/>
      <c r="J1189" s="133"/>
      <c r="K1189" s="133"/>
      <c r="L1189" s="133"/>
      <c r="M1189" s="133"/>
      <c r="N1189" s="133"/>
      <c r="O1189" s="133"/>
      <c r="P1189" s="133"/>
      <c r="Q1189" s="133"/>
      <c r="R1189" s="133"/>
      <c r="S1189" s="133"/>
      <c r="T1189" s="133"/>
      <c r="U1189" s="133"/>
      <c r="V1189" s="133"/>
      <c r="W1189" s="133"/>
    </row>
    <row r="1190" spans="1:23" x14ac:dyDescent="0.2">
      <c r="A1190" s="133"/>
      <c r="B1190" s="133"/>
      <c r="C1190" s="133"/>
      <c r="D1190" s="133"/>
      <c r="E1190" s="133"/>
      <c r="F1190" s="133"/>
      <c r="G1190" s="133"/>
      <c r="H1190" s="133"/>
      <c r="I1190" s="133"/>
      <c r="J1190" s="133"/>
      <c r="K1190" s="133"/>
      <c r="L1190" s="133"/>
      <c r="M1190" s="133"/>
      <c r="N1190" s="133"/>
      <c r="O1190" s="133"/>
      <c r="P1190" s="133"/>
      <c r="Q1190" s="133"/>
      <c r="R1190" s="133"/>
      <c r="S1190" s="133"/>
      <c r="T1190" s="133"/>
      <c r="U1190" s="133"/>
      <c r="V1190" s="133"/>
      <c r="W1190" s="133"/>
    </row>
    <row r="1191" spans="1:23" x14ac:dyDescent="0.2">
      <c r="A1191" s="133"/>
      <c r="B1191" s="133"/>
      <c r="C1191" s="133"/>
      <c r="D1191" s="133"/>
      <c r="E1191" s="133"/>
      <c r="F1191" s="133"/>
      <c r="G1191" s="133"/>
      <c r="H1191" s="133"/>
      <c r="I1191" s="133"/>
      <c r="J1191" s="133"/>
      <c r="K1191" s="133"/>
      <c r="L1191" s="133"/>
      <c r="M1191" s="133"/>
      <c r="N1191" s="133"/>
      <c r="O1191" s="133"/>
      <c r="P1191" s="133"/>
      <c r="Q1191" s="133"/>
      <c r="R1191" s="133"/>
      <c r="S1191" s="133"/>
      <c r="T1191" s="133"/>
      <c r="U1191" s="133"/>
      <c r="V1191" s="133"/>
      <c r="W1191" s="133"/>
    </row>
    <row r="1192" spans="1:23" x14ac:dyDescent="0.2">
      <c r="A1192" s="133"/>
      <c r="B1192" s="133"/>
      <c r="C1192" s="133"/>
      <c r="D1192" s="133"/>
      <c r="E1192" s="133"/>
      <c r="F1192" s="133"/>
      <c r="G1192" s="133"/>
      <c r="H1192" s="133"/>
      <c r="I1192" s="133"/>
      <c r="J1192" s="133"/>
      <c r="K1192" s="133"/>
      <c r="L1192" s="133"/>
      <c r="M1192" s="133"/>
      <c r="N1192" s="133"/>
      <c r="O1192" s="133"/>
      <c r="P1192" s="133"/>
      <c r="Q1192" s="133"/>
      <c r="R1192" s="133"/>
      <c r="S1192" s="133"/>
      <c r="T1192" s="133"/>
      <c r="U1192" s="133"/>
      <c r="V1192" s="133"/>
      <c r="W1192" s="133"/>
    </row>
    <row r="1193" spans="1:23" x14ac:dyDescent="0.2">
      <c r="A1193" s="133"/>
      <c r="B1193" s="133"/>
      <c r="C1193" s="133"/>
      <c r="D1193" s="133"/>
      <c r="E1193" s="133"/>
      <c r="F1193" s="133"/>
      <c r="G1193" s="133"/>
      <c r="H1193" s="133"/>
      <c r="I1193" s="133"/>
      <c r="J1193" s="133"/>
      <c r="K1193" s="133"/>
      <c r="L1193" s="133"/>
      <c r="M1193" s="133"/>
      <c r="N1193" s="133"/>
      <c r="O1193" s="133"/>
      <c r="P1193" s="133"/>
      <c r="Q1193" s="133"/>
      <c r="R1193" s="133"/>
      <c r="S1193" s="133"/>
      <c r="T1193" s="133"/>
      <c r="U1193" s="133"/>
      <c r="V1193" s="133"/>
      <c r="W1193" s="133"/>
    </row>
    <row r="1194" spans="1:23" x14ac:dyDescent="0.2">
      <c r="A1194" s="133"/>
      <c r="B1194" s="133"/>
      <c r="C1194" s="133"/>
      <c r="D1194" s="133"/>
      <c r="E1194" s="133"/>
      <c r="F1194" s="133"/>
      <c r="G1194" s="133"/>
      <c r="H1194" s="133"/>
      <c r="I1194" s="133"/>
      <c r="J1194" s="133"/>
      <c r="K1194" s="133"/>
      <c r="L1194" s="133"/>
      <c r="M1194" s="133"/>
      <c r="N1194" s="133"/>
      <c r="O1194" s="133"/>
      <c r="P1194" s="133"/>
      <c r="Q1194" s="133"/>
      <c r="R1194" s="133"/>
      <c r="S1194" s="133"/>
      <c r="T1194" s="133"/>
      <c r="U1194" s="133"/>
      <c r="V1194" s="133"/>
      <c r="W1194" s="133"/>
    </row>
    <row r="1195" spans="1:23" x14ac:dyDescent="0.2">
      <c r="A1195" s="133"/>
      <c r="B1195" s="133"/>
      <c r="C1195" s="133"/>
      <c r="D1195" s="133"/>
      <c r="E1195" s="133"/>
      <c r="F1195" s="133"/>
      <c r="G1195" s="133"/>
      <c r="H1195" s="133"/>
      <c r="I1195" s="133"/>
      <c r="J1195" s="133"/>
      <c r="K1195" s="133"/>
      <c r="L1195" s="133"/>
      <c r="M1195" s="133"/>
      <c r="N1195" s="133"/>
      <c r="O1195" s="133"/>
      <c r="P1195" s="133"/>
      <c r="Q1195" s="133"/>
      <c r="R1195" s="133"/>
      <c r="S1195" s="133"/>
      <c r="T1195" s="133"/>
      <c r="U1195" s="133"/>
      <c r="V1195" s="133"/>
      <c r="W1195" s="133"/>
    </row>
    <row r="1196" spans="1:23" x14ac:dyDescent="0.2">
      <c r="A1196" s="133"/>
      <c r="B1196" s="133"/>
      <c r="C1196" s="133"/>
      <c r="D1196" s="133"/>
      <c r="E1196" s="133"/>
      <c r="F1196" s="133"/>
      <c r="G1196" s="133"/>
      <c r="H1196" s="133"/>
      <c r="I1196" s="133"/>
      <c r="J1196" s="133"/>
      <c r="K1196" s="133"/>
      <c r="L1196" s="133"/>
      <c r="M1196" s="133"/>
      <c r="N1196" s="133"/>
      <c r="O1196" s="133"/>
      <c r="P1196" s="133"/>
      <c r="Q1196" s="133"/>
      <c r="R1196" s="133"/>
      <c r="S1196" s="133"/>
      <c r="T1196" s="133"/>
      <c r="U1196" s="133"/>
      <c r="V1196" s="133"/>
      <c r="W1196" s="133"/>
    </row>
    <row r="1197" spans="1:23" x14ac:dyDescent="0.2">
      <c r="A1197" s="133"/>
      <c r="B1197" s="133"/>
      <c r="C1197" s="133"/>
      <c r="D1197" s="133"/>
      <c r="E1197" s="133"/>
      <c r="F1197" s="133"/>
      <c r="G1197" s="133"/>
      <c r="H1197" s="133"/>
      <c r="I1197" s="133"/>
      <c r="J1197" s="133"/>
      <c r="K1197" s="133"/>
      <c r="L1197" s="133"/>
      <c r="M1197" s="133"/>
      <c r="N1197" s="133"/>
      <c r="O1197" s="133"/>
      <c r="P1197" s="133"/>
      <c r="Q1197" s="133"/>
      <c r="R1197" s="133"/>
      <c r="S1197" s="133"/>
      <c r="T1197" s="133"/>
      <c r="U1197" s="133"/>
      <c r="V1197" s="133"/>
      <c r="W1197" s="133"/>
    </row>
    <row r="1198" spans="1:23" x14ac:dyDescent="0.2">
      <c r="A1198" s="133"/>
      <c r="B1198" s="133"/>
      <c r="C1198" s="133"/>
      <c r="D1198" s="133"/>
      <c r="E1198" s="133"/>
      <c r="F1198" s="133"/>
      <c r="G1198" s="133"/>
      <c r="H1198" s="133"/>
      <c r="I1198" s="133"/>
      <c r="J1198" s="133"/>
      <c r="K1198" s="133"/>
      <c r="L1198" s="133"/>
      <c r="M1198" s="133"/>
      <c r="N1198" s="133"/>
      <c r="O1198" s="133"/>
      <c r="P1198" s="133"/>
      <c r="Q1198" s="133"/>
      <c r="R1198" s="133"/>
      <c r="S1198" s="133"/>
      <c r="T1198" s="133"/>
      <c r="U1198" s="133"/>
      <c r="V1198" s="133"/>
      <c r="W1198" s="133"/>
    </row>
    <row r="1199" spans="1:23" x14ac:dyDescent="0.2">
      <c r="A1199" s="133"/>
      <c r="B1199" s="133"/>
      <c r="C1199" s="133"/>
      <c r="D1199" s="133"/>
      <c r="E1199" s="133"/>
      <c r="F1199" s="133"/>
      <c r="G1199" s="133"/>
      <c r="H1199" s="133"/>
      <c r="I1199" s="133"/>
      <c r="J1199" s="133"/>
      <c r="K1199" s="133"/>
      <c r="L1199" s="133"/>
      <c r="M1199" s="133"/>
      <c r="N1199" s="133"/>
      <c r="O1199" s="133"/>
      <c r="P1199" s="133"/>
      <c r="Q1199" s="133"/>
      <c r="R1199" s="133"/>
      <c r="S1199" s="133"/>
      <c r="T1199" s="133"/>
      <c r="U1199" s="133"/>
      <c r="V1199" s="133"/>
      <c r="W1199" s="133"/>
    </row>
    <row r="1200" spans="1:23" x14ac:dyDescent="0.2">
      <c r="A1200" s="133"/>
      <c r="B1200" s="133"/>
      <c r="C1200" s="133"/>
      <c r="D1200" s="133"/>
      <c r="E1200" s="133"/>
      <c r="F1200" s="133"/>
      <c r="G1200" s="133"/>
      <c r="H1200" s="133"/>
      <c r="I1200" s="133"/>
      <c r="J1200" s="133"/>
      <c r="K1200" s="133"/>
      <c r="L1200" s="133"/>
      <c r="M1200" s="133"/>
      <c r="N1200" s="133"/>
      <c r="O1200" s="133"/>
      <c r="P1200" s="133"/>
      <c r="Q1200" s="133"/>
      <c r="R1200" s="133"/>
      <c r="S1200" s="133"/>
      <c r="T1200" s="133"/>
      <c r="U1200" s="133"/>
      <c r="V1200" s="133"/>
      <c r="W1200" s="133"/>
    </row>
    <row r="1201" spans="1:23" x14ac:dyDescent="0.2">
      <c r="A1201" s="133"/>
      <c r="B1201" s="133"/>
      <c r="C1201" s="133"/>
      <c r="D1201" s="133"/>
      <c r="E1201" s="133"/>
      <c r="F1201" s="133"/>
      <c r="G1201" s="133"/>
      <c r="H1201" s="133"/>
      <c r="I1201" s="133"/>
      <c r="J1201" s="133"/>
      <c r="K1201" s="133"/>
      <c r="L1201" s="133"/>
      <c r="M1201" s="133"/>
      <c r="N1201" s="133"/>
      <c r="O1201" s="133"/>
      <c r="P1201" s="133"/>
      <c r="Q1201" s="133"/>
      <c r="R1201" s="133"/>
      <c r="S1201" s="133"/>
      <c r="T1201" s="133"/>
      <c r="U1201" s="133"/>
      <c r="V1201" s="133"/>
      <c r="W1201" s="133"/>
    </row>
    <row r="1202" spans="1:23" x14ac:dyDescent="0.2">
      <c r="A1202" s="133"/>
      <c r="B1202" s="133"/>
      <c r="C1202" s="133"/>
      <c r="D1202" s="133"/>
      <c r="E1202" s="133"/>
      <c r="F1202" s="133"/>
      <c r="G1202" s="133"/>
      <c r="H1202" s="133"/>
      <c r="I1202" s="133"/>
      <c r="J1202" s="133"/>
      <c r="K1202" s="133"/>
      <c r="L1202" s="133"/>
      <c r="M1202" s="133"/>
      <c r="N1202" s="133"/>
      <c r="O1202" s="133"/>
      <c r="P1202" s="133"/>
      <c r="Q1202" s="133"/>
      <c r="R1202" s="133"/>
      <c r="S1202" s="133"/>
      <c r="T1202" s="133"/>
      <c r="U1202" s="133"/>
      <c r="V1202" s="133"/>
      <c r="W1202" s="133"/>
    </row>
    <row r="1203" spans="1:23" x14ac:dyDescent="0.2">
      <c r="A1203" s="133"/>
      <c r="B1203" s="133"/>
      <c r="C1203" s="133"/>
      <c r="D1203" s="133"/>
      <c r="E1203" s="133"/>
      <c r="F1203" s="133"/>
      <c r="G1203" s="133"/>
      <c r="H1203" s="133"/>
      <c r="I1203" s="133"/>
      <c r="J1203" s="133"/>
      <c r="K1203" s="133"/>
      <c r="L1203" s="133"/>
      <c r="M1203" s="133"/>
      <c r="N1203" s="133"/>
      <c r="O1203" s="133"/>
      <c r="P1203" s="133"/>
      <c r="Q1203" s="133"/>
      <c r="R1203" s="133"/>
      <c r="S1203" s="133"/>
      <c r="T1203" s="133"/>
      <c r="U1203" s="133"/>
      <c r="V1203" s="133"/>
      <c r="W1203" s="133"/>
    </row>
    <row r="1204" spans="1:23" x14ac:dyDescent="0.2">
      <c r="A1204" s="133"/>
      <c r="B1204" s="133"/>
      <c r="C1204" s="133"/>
      <c r="D1204" s="133"/>
      <c r="E1204" s="133"/>
      <c r="F1204" s="133"/>
      <c r="G1204" s="133"/>
      <c r="H1204" s="133"/>
      <c r="I1204" s="133"/>
      <c r="J1204" s="133"/>
      <c r="K1204" s="133"/>
      <c r="L1204" s="133"/>
      <c r="M1204" s="133"/>
      <c r="N1204" s="133"/>
      <c r="O1204" s="133"/>
      <c r="P1204" s="133"/>
      <c r="Q1204" s="133"/>
      <c r="R1204" s="133"/>
      <c r="S1204" s="133"/>
      <c r="T1204" s="133"/>
      <c r="U1204" s="133"/>
      <c r="V1204" s="133"/>
      <c r="W1204" s="133"/>
    </row>
    <row r="1205" spans="1:23" x14ac:dyDescent="0.2">
      <c r="A1205" s="133"/>
      <c r="B1205" s="133"/>
      <c r="C1205" s="133"/>
      <c r="D1205" s="133"/>
      <c r="E1205" s="133"/>
      <c r="F1205" s="133"/>
      <c r="G1205" s="133"/>
      <c r="H1205" s="133"/>
      <c r="I1205" s="133"/>
      <c r="J1205" s="133"/>
      <c r="K1205" s="133"/>
      <c r="L1205" s="133"/>
      <c r="M1205" s="133"/>
      <c r="N1205" s="133"/>
      <c r="O1205" s="133"/>
      <c r="P1205" s="133"/>
      <c r="Q1205" s="133"/>
      <c r="R1205" s="133"/>
      <c r="S1205" s="133"/>
      <c r="T1205" s="133"/>
      <c r="U1205" s="133"/>
      <c r="V1205" s="133"/>
      <c r="W1205" s="133"/>
    </row>
    <row r="1206" spans="1:23" x14ac:dyDescent="0.2">
      <c r="A1206" s="133"/>
      <c r="B1206" s="133"/>
      <c r="C1206" s="133"/>
      <c r="D1206" s="133"/>
      <c r="E1206" s="133"/>
      <c r="F1206" s="133"/>
      <c r="G1206" s="133"/>
      <c r="H1206" s="133"/>
      <c r="I1206" s="133"/>
      <c r="J1206" s="133"/>
      <c r="K1206" s="133"/>
      <c r="L1206" s="133"/>
      <c r="M1206" s="133"/>
      <c r="N1206" s="133"/>
      <c r="O1206" s="133"/>
      <c r="P1206" s="133"/>
      <c r="Q1206" s="133"/>
      <c r="R1206" s="133"/>
      <c r="S1206" s="133"/>
      <c r="T1206" s="133"/>
      <c r="U1206" s="133"/>
      <c r="V1206" s="133"/>
      <c r="W1206" s="133"/>
    </row>
    <row r="1207" spans="1:23" x14ac:dyDescent="0.2">
      <c r="A1207" s="133"/>
      <c r="B1207" s="133"/>
      <c r="C1207" s="133"/>
      <c r="D1207" s="133"/>
      <c r="E1207" s="133"/>
      <c r="F1207" s="133"/>
      <c r="G1207" s="133"/>
      <c r="H1207" s="133"/>
      <c r="I1207" s="133"/>
      <c r="J1207" s="133"/>
      <c r="K1207" s="133"/>
      <c r="L1207" s="133"/>
      <c r="M1207" s="133"/>
      <c r="N1207" s="133"/>
      <c r="O1207" s="133"/>
      <c r="P1207" s="133"/>
      <c r="Q1207" s="133"/>
      <c r="R1207" s="133"/>
      <c r="S1207" s="133"/>
      <c r="T1207" s="133"/>
      <c r="U1207" s="133"/>
      <c r="V1207" s="133"/>
      <c r="W1207" s="133"/>
    </row>
    <row r="1208" spans="1:23" x14ac:dyDescent="0.2">
      <c r="A1208" s="133"/>
      <c r="B1208" s="133"/>
      <c r="C1208" s="133"/>
      <c r="D1208" s="133"/>
      <c r="E1208" s="133"/>
      <c r="F1208" s="133"/>
      <c r="G1208" s="133"/>
      <c r="H1208" s="133"/>
      <c r="I1208" s="133"/>
      <c r="J1208" s="133"/>
      <c r="K1208" s="133"/>
      <c r="L1208" s="133"/>
      <c r="M1208" s="133"/>
      <c r="N1208" s="133"/>
      <c r="O1208" s="133"/>
      <c r="P1208" s="133"/>
      <c r="Q1208" s="133"/>
      <c r="R1208" s="133"/>
      <c r="S1208" s="133"/>
      <c r="T1208" s="133"/>
      <c r="U1208" s="133"/>
      <c r="V1208" s="133"/>
      <c r="W1208" s="133"/>
    </row>
    <row r="1209" spans="1:23" x14ac:dyDescent="0.2">
      <c r="A1209" s="133"/>
      <c r="B1209" s="133"/>
      <c r="C1209" s="133"/>
      <c r="D1209" s="133"/>
      <c r="E1209" s="133"/>
      <c r="F1209" s="133"/>
      <c r="G1209" s="133"/>
      <c r="H1209" s="133"/>
      <c r="I1209" s="133"/>
      <c r="J1209" s="133"/>
      <c r="K1209" s="133"/>
      <c r="L1209" s="133"/>
      <c r="M1209" s="133"/>
      <c r="N1209" s="133"/>
      <c r="O1209" s="133"/>
      <c r="P1209" s="133"/>
      <c r="Q1209" s="133"/>
      <c r="R1209" s="133"/>
      <c r="S1209" s="133"/>
      <c r="T1209" s="133"/>
      <c r="U1209" s="133"/>
      <c r="V1209" s="133"/>
      <c r="W1209" s="133"/>
    </row>
    <row r="1210" spans="1:23" x14ac:dyDescent="0.2">
      <c r="A1210" s="133"/>
      <c r="B1210" s="133"/>
      <c r="C1210" s="133"/>
      <c r="D1210" s="133"/>
      <c r="E1210" s="133"/>
      <c r="F1210" s="133"/>
      <c r="G1210" s="133"/>
      <c r="H1210" s="133"/>
      <c r="I1210" s="133"/>
      <c r="J1210" s="133"/>
      <c r="K1210" s="133"/>
      <c r="L1210" s="133"/>
      <c r="M1210" s="133"/>
      <c r="N1210" s="133"/>
      <c r="O1210" s="133"/>
      <c r="P1210" s="133"/>
      <c r="Q1210" s="133"/>
      <c r="R1210" s="133"/>
      <c r="S1210" s="133"/>
      <c r="T1210" s="133"/>
      <c r="U1210" s="133"/>
      <c r="V1210" s="133"/>
      <c r="W1210" s="133"/>
    </row>
    <row r="1211" spans="1:23" x14ac:dyDescent="0.2">
      <c r="A1211" s="133"/>
      <c r="B1211" s="133"/>
      <c r="C1211" s="133"/>
      <c r="D1211" s="133"/>
      <c r="E1211" s="133"/>
      <c r="F1211" s="133"/>
      <c r="G1211" s="133"/>
      <c r="H1211" s="133"/>
      <c r="I1211" s="133"/>
      <c r="J1211" s="133"/>
      <c r="K1211" s="133"/>
      <c r="L1211" s="133"/>
      <c r="M1211" s="133"/>
      <c r="N1211" s="133"/>
      <c r="O1211" s="133"/>
      <c r="P1211" s="133"/>
      <c r="Q1211" s="133"/>
      <c r="R1211" s="133"/>
      <c r="S1211" s="133"/>
      <c r="T1211" s="133"/>
      <c r="U1211" s="133"/>
      <c r="V1211" s="133"/>
      <c r="W1211" s="133"/>
    </row>
    <row r="1212" spans="1:23" x14ac:dyDescent="0.2">
      <c r="A1212" s="133"/>
      <c r="B1212" s="133"/>
      <c r="C1212" s="133"/>
      <c r="D1212" s="133"/>
      <c r="E1212" s="133"/>
      <c r="F1212" s="133"/>
      <c r="G1212" s="133"/>
      <c r="H1212" s="133"/>
      <c r="I1212" s="133"/>
      <c r="J1212" s="133"/>
      <c r="K1212" s="133"/>
      <c r="L1212" s="133"/>
      <c r="M1212" s="133"/>
      <c r="N1212" s="133"/>
      <c r="O1212" s="133"/>
      <c r="P1212" s="133"/>
      <c r="Q1212" s="133"/>
      <c r="R1212" s="133"/>
      <c r="S1212" s="133"/>
      <c r="T1212" s="133"/>
      <c r="U1212" s="133"/>
      <c r="V1212" s="133"/>
      <c r="W1212" s="133"/>
    </row>
    <row r="1213" spans="1:23" x14ac:dyDescent="0.2">
      <c r="A1213" s="133"/>
      <c r="B1213" s="133"/>
      <c r="C1213" s="133"/>
      <c r="D1213" s="133"/>
      <c r="E1213" s="133"/>
      <c r="F1213" s="133"/>
      <c r="G1213" s="133"/>
      <c r="H1213" s="133"/>
      <c r="I1213" s="133"/>
      <c r="J1213" s="133"/>
      <c r="K1213" s="133"/>
      <c r="L1213" s="133"/>
      <c r="M1213" s="133"/>
      <c r="N1213" s="133"/>
      <c r="O1213" s="133"/>
      <c r="P1213" s="133"/>
      <c r="Q1213" s="133"/>
      <c r="R1213" s="133"/>
      <c r="S1213" s="133"/>
      <c r="T1213" s="133"/>
      <c r="U1213" s="133"/>
      <c r="V1213" s="133"/>
      <c r="W1213" s="133"/>
    </row>
    <row r="1214" spans="1:23" x14ac:dyDescent="0.2">
      <c r="A1214" s="133"/>
      <c r="B1214" s="133"/>
      <c r="C1214" s="133"/>
      <c r="D1214" s="133"/>
      <c r="E1214" s="133"/>
      <c r="F1214" s="133"/>
      <c r="G1214" s="133"/>
      <c r="H1214" s="133"/>
      <c r="I1214" s="133"/>
      <c r="J1214" s="133"/>
      <c r="K1214" s="133"/>
      <c r="L1214" s="133"/>
      <c r="M1214" s="133"/>
      <c r="N1214" s="133"/>
      <c r="O1214" s="133"/>
      <c r="P1214" s="133"/>
      <c r="Q1214" s="133"/>
      <c r="R1214" s="133"/>
      <c r="S1214" s="133"/>
      <c r="T1214" s="133"/>
      <c r="U1214" s="133"/>
      <c r="V1214" s="133"/>
      <c r="W1214" s="133"/>
    </row>
    <row r="1215" spans="1:23" x14ac:dyDescent="0.2">
      <c r="A1215" s="133"/>
      <c r="B1215" s="133"/>
      <c r="C1215" s="133"/>
      <c r="D1215" s="133"/>
      <c r="E1215" s="133"/>
      <c r="F1215" s="133"/>
      <c r="G1215" s="133"/>
      <c r="H1215" s="133"/>
      <c r="I1215" s="133"/>
      <c r="J1215" s="133"/>
      <c r="K1215" s="133"/>
      <c r="L1215" s="133"/>
      <c r="M1215" s="133"/>
      <c r="N1215" s="133"/>
      <c r="O1215" s="133"/>
      <c r="P1215" s="133"/>
      <c r="Q1215" s="133"/>
      <c r="R1215" s="133"/>
      <c r="S1215" s="133"/>
      <c r="T1215" s="133"/>
      <c r="U1215" s="133"/>
      <c r="V1215" s="133"/>
      <c r="W1215" s="133"/>
    </row>
    <row r="1216" spans="1:23" x14ac:dyDescent="0.2">
      <c r="A1216" s="133"/>
      <c r="B1216" s="133"/>
      <c r="C1216" s="133"/>
      <c r="D1216" s="133"/>
      <c r="E1216" s="133"/>
      <c r="F1216" s="133"/>
      <c r="G1216" s="133"/>
      <c r="H1216" s="133"/>
      <c r="I1216" s="133"/>
      <c r="J1216" s="133"/>
      <c r="K1216" s="133"/>
      <c r="L1216" s="133"/>
      <c r="M1216" s="133"/>
      <c r="N1216" s="133"/>
      <c r="O1216" s="133"/>
      <c r="P1216" s="133"/>
      <c r="Q1216" s="133"/>
      <c r="R1216" s="133"/>
      <c r="S1216" s="133"/>
      <c r="T1216" s="133"/>
      <c r="U1216" s="133"/>
      <c r="V1216" s="133"/>
      <c r="W1216" s="133"/>
    </row>
    <row r="1217" spans="1:23" x14ac:dyDescent="0.2">
      <c r="A1217" s="133"/>
      <c r="B1217" s="133"/>
      <c r="C1217" s="133"/>
      <c r="D1217" s="133"/>
      <c r="E1217" s="133"/>
      <c r="F1217" s="133"/>
      <c r="G1217" s="133"/>
      <c r="H1217" s="133"/>
      <c r="I1217" s="133"/>
      <c r="J1217" s="133"/>
      <c r="K1217" s="133"/>
      <c r="L1217" s="133"/>
      <c r="M1217" s="133"/>
      <c r="N1217" s="133"/>
      <c r="O1217" s="133"/>
      <c r="P1217" s="133"/>
      <c r="Q1217" s="133"/>
      <c r="R1217" s="133"/>
      <c r="S1217" s="133"/>
      <c r="T1217" s="133"/>
      <c r="U1217" s="133"/>
      <c r="V1217" s="133"/>
      <c r="W1217" s="133"/>
    </row>
    <row r="1218" spans="1:23" x14ac:dyDescent="0.2">
      <c r="A1218" s="133"/>
      <c r="B1218" s="133"/>
      <c r="C1218" s="133"/>
      <c r="D1218" s="133"/>
      <c r="E1218" s="133"/>
      <c r="F1218" s="133"/>
      <c r="G1218" s="133"/>
      <c r="H1218" s="133"/>
      <c r="I1218" s="133"/>
      <c r="J1218" s="133"/>
      <c r="K1218" s="133"/>
      <c r="L1218" s="133"/>
      <c r="M1218" s="133"/>
      <c r="N1218" s="133"/>
      <c r="O1218" s="133"/>
      <c r="P1218" s="133"/>
      <c r="Q1218" s="133"/>
      <c r="R1218" s="133"/>
      <c r="S1218" s="133"/>
      <c r="T1218" s="133"/>
      <c r="U1218" s="133"/>
      <c r="V1218" s="133"/>
      <c r="W1218" s="133"/>
    </row>
    <row r="1219" spans="1:23" x14ac:dyDescent="0.2">
      <c r="A1219" s="133"/>
      <c r="B1219" s="133"/>
      <c r="C1219" s="133"/>
      <c r="D1219" s="133"/>
      <c r="E1219" s="133"/>
      <c r="F1219" s="133"/>
      <c r="G1219" s="133"/>
      <c r="H1219" s="133"/>
      <c r="I1219" s="133"/>
      <c r="J1219" s="133"/>
      <c r="K1219" s="133"/>
      <c r="L1219" s="133"/>
      <c r="M1219" s="133"/>
      <c r="N1219" s="133"/>
      <c r="O1219" s="133"/>
      <c r="P1219" s="133"/>
      <c r="Q1219" s="133"/>
      <c r="R1219" s="133"/>
      <c r="S1219" s="133"/>
      <c r="T1219" s="133"/>
      <c r="U1219" s="133"/>
      <c r="V1219" s="133"/>
      <c r="W1219" s="133"/>
    </row>
    <row r="1220" spans="1:23" x14ac:dyDescent="0.2">
      <c r="A1220" s="133"/>
      <c r="B1220" s="133"/>
      <c r="C1220" s="133"/>
      <c r="D1220" s="133"/>
      <c r="E1220" s="133"/>
      <c r="F1220" s="133"/>
      <c r="G1220" s="133"/>
      <c r="H1220" s="133"/>
      <c r="I1220" s="133"/>
      <c r="J1220" s="133"/>
      <c r="K1220" s="133"/>
      <c r="L1220" s="133"/>
      <c r="M1220" s="133"/>
      <c r="N1220" s="133"/>
      <c r="O1220" s="133"/>
      <c r="P1220" s="133"/>
      <c r="Q1220" s="133"/>
      <c r="R1220" s="133"/>
      <c r="S1220" s="133"/>
      <c r="T1220" s="133"/>
      <c r="U1220" s="133"/>
      <c r="V1220" s="133"/>
      <c r="W1220" s="133"/>
    </row>
    <row r="1221" spans="1:23" x14ac:dyDescent="0.2">
      <c r="A1221" s="133"/>
      <c r="B1221" s="133"/>
      <c r="C1221" s="133"/>
      <c r="D1221" s="133"/>
      <c r="E1221" s="133"/>
      <c r="F1221" s="133"/>
      <c r="G1221" s="133"/>
      <c r="H1221" s="133"/>
      <c r="I1221" s="133"/>
      <c r="J1221" s="133"/>
      <c r="K1221" s="133"/>
      <c r="L1221" s="133"/>
      <c r="M1221" s="133"/>
      <c r="N1221" s="133"/>
      <c r="O1221" s="133"/>
      <c r="P1221" s="133"/>
      <c r="Q1221" s="133"/>
      <c r="R1221" s="133"/>
      <c r="S1221" s="133"/>
      <c r="T1221" s="133"/>
      <c r="U1221" s="133"/>
      <c r="V1221" s="133"/>
      <c r="W1221" s="133"/>
    </row>
    <row r="1222" spans="1:23" x14ac:dyDescent="0.2">
      <c r="A1222" s="133"/>
      <c r="B1222" s="133"/>
      <c r="C1222" s="133"/>
      <c r="D1222" s="133"/>
      <c r="E1222" s="133"/>
      <c r="F1222" s="133"/>
      <c r="G1222" s="133"/>
      <c r="H1222" s="133"/>
      <c r="I1222" s="133"/>
      <c r="J1222" s="133"/>
      <c r="K1222" s="133"/>
      <c r="L1222" s="133"/>
      <c r="M1222" s="133"/>
      <c r="N1222" s="133"/>
      <c r="O1222" s="133"/>
      <c r="P1222" s="133"/>
      <c r="Q1222" s="133"/>
      <c r="R1222" s="133"/>
      <c r="S1222" s="133"/>
      <c r="T1222" s="133"/>
      <c r="U1222" s="133"/>
      <c r="V1222" s="133"/>
      <c r="W1222" s="133"/>
    </row>
    <row r="1223" spans="1:23" x14ac:dyDescent="0.2">
      <c r="A1223" s="133"/>
      <c r="B1223" s="133"/>
      <c r="C1223" s="133"/>
      <c r="D1223" s="133"/>
      <c r="E1223" s="133"/>
      <c r="F1223" s="133"/>
      <c r="G1223" s="133"/>
      <c r="H1223" s="133"/>
      <c r="I1223" s="133"/>
      <c r="J1223" s="133"/>
      <c r="K1223" s="133"/>
      <c r="L1223" s="133"/>
      <c r="M1223" s="133"/>
      <c r="N1223" s="133"/>
      <c r="O1223" s="133"/>
      <c r="P1223" s="133"/>
      <c r="Q1223" s="133"/>
      <c r="R1223" s="133"/>
      <c r="S1223" s="133"/>
      <c r="T1223" s="133"/>
      <c r="U1223" s="133"/>
      <c r="V1223" s="133"/>
      <c r="W1223" s="133"/>
    </row>
    <row r="1224" spans="1:23" x14ac:dyDescent="0.2">
      <c r="A1224" s="133"/>
      <c r="B1224" s="133"/>
      <c r="C1224" s="133"/>
      <c r="D1224" s="133"/>
      <c r="E1224" s="133"/>
      <c r="F1224" s="133"/>
      <c r="G1224" s="133"/>
      <c r="H1224" s="133"/>
      <c r="I1224" s="133"/>
      <c r="J1224" s="133"/>
      <c r="K1224" s="133"/>
      <c r="L1224" s="133"/>
      <c r="M1224" s="133"/>
      <c r="N1224" s="133"/>
      <c r="O1224" s="133"/>
      <c r="P1224" s="133"/>
      <c r="Q1224" s="133"/>
      <c r="R1224" s="133"/>
      <c r="S1224" s="133"/>
      <c r="T1224" s="133"/>
      <c r="U1224" s="133"/>
      <c r="V1224" s="133"/>
      <c r="W1224" s="133"/>
    </row>
    <row r="1225" spans="1:23" x14ac:dyDescent="0.2">
      <c r="A1225" s="133"/>
      <c r="B1225" s="133"/>
      <c r="C1225" s="133"/>
      <c r="D1225" s="133"/>
      <c r="E1225" s="133"/>
      <c r="F1225" s="133"/>
      <c r="G1225" s="133"/>
      <c r="H1225" s="133"/>
      <c r="I1225" s="133"/>
      <c r="J1225" s="133"/>
      <c r="K1225" s="133"/>
      <c r="L1225" s="133"/>
      <c r="M1225" s="133"/>
      <c r="N1225" s="133"/>
      <c r="O1225" s="133"/>
      <c r="P1225" s="133"/>
      <c r="Q1225" s="133"/>
      <c r="R1225" s="133"/>
      <c r="S1225" s="133"/>
      <c r="T1225" s="133"/>
      <c r="U1225" s="133"/>
      <c r="V1225" s="133"/>
      <c r="W1225" s="133"/>
    </row>
    <row r="1226" spans="1:23" x14ac:dyDescent="0.2">
      <c r="A1226" s="133"/>
      <c r="B1226" s="133"/>
      <c r="C1226" s="133"/>
      <c r="D1226" s="133"/>
      <c r="E1226" s="133"/>
      <c r="F1226" s="133"/>
      <c r="G1226" s="133"/>
      <c r="H1226" s="133"/>
      <c r="I1226" s="133"/>
      <c r="J1226" s="133"/>
      <c r="K1226" s="133"/>
      <c r="L1226" s="133"/>
      <c r="M1226" s="133"/>
      <c r="N1226" s="133"/>
      <c r="O1226" s="133"/>
      <c r="P1226" s="133"/>
      <c r="Q1226" s="133"/>
      <c r="R1226" s="133"/>
      <c r="S1226" s="133"/>
      <c r="T1226" s="133"/>
      <c r="U1226" s="133"/>
      <c r="V1226" s="133"/>
      <c r="W1226" s="133"/>
    </row>
    <row r="1227" spans="1:23" x14ac:dyDescent="0.2">
      <c r="A1227" s="133"/>
      <c r="B1227" s="133"/>
      <c r="C1227" s="133"/>
      <c r="D1227" s="133"/>
      <c r="E1227" s="133"/>
      <c r="F1227" s="133"/>
      <c r="G1227" s="133"/>
      <c r="H1227" s="133"/>
      <c r="I1227" s="133"/>
      <c r="J1227" s="133"/>
      <c r="K1227" s="133"/>
      <c r="L1227" s="133"/>
      <c r="M1227" s="133"/>
      <c r="N1227" s="133"/>
      <c r="O1227" s="133"/>
      <c r="P1227" s="133"/>
      <c r="Q1227" s="133"/>
      <c r="R1227" s="133"/>
      <c r="S1227" s="133"/>
      <c r="T1227" s="133"/>
      <c r="U1227" s="133"/>
      <c r="V1227" s="133"/>
      <c r="W1227" s="133"/>
    </row>
    <row r="1228" spans="1:23" x14ac:dyDescent="0.2">
      <c r="A1228" s="133"/>
      <c r="B1228" s="133"/>
      <c r="C1228" s="133"/>
      <c r="D1228" s="133"/>
      <c r="E1228" s="133"/>
      <c r="F1228" s="133"/>
      <c r="G1228" s="133"/>
      <c r="H1228" s="133"/>
      <c r="I1228" s="133"/>
      <c r="J1228" s="133"/>
      <c r="K1228" s="133"/>
      <c r="L1228" s="133"/>
      <c r="M1228" s="133"/>
      <c r="N1228" s="133"/>
      <c r="O1228" s="133"/>
      <c r="P1228" s="133"/>
      <c r="Q1228" s="133"/>
      <c r="R1228" s="133"/>
      <c r="S1228" s="133"/>
      <c r="T1228" s="133"/>
      <c r="U1228" s="133"/>
      <c r="V1228" s="133"/>
      <c r="W1228" s="133"/>
    </row>
    <row r="1229" spans="1:23" x14ac:dyDescent="0.2">
      <c r="A1229" s="133"/>
      <c r="B1229" s="133"/>
      <c r="C1229" s="133"/>
      <c r="D1229" s="133"/>
      <c r="E1229" s="133"/>
      <c r="F1229" s="133"/>
      <c r="G1229" s="133"/>
      <c r="H1229" s="133"/>
      <c r="I1229" s="133"/>
      <c r="J1229" s="133"/>
      <c r="K1229" s="133"/>
      <c r="L1229" s="133"/>
      <c r="M1229" s="133"/>
      <c r="N1229" s="133"/>
      <c r="O1229" s="133"/>
      <c r="P1229" s="133"/>
      <c r="Q1229" s="133"/>
      <c r="R1229" s="133"/>
      <c r="S1229" s="133"/>
      <c r="T1229" s="133"/>
      <c r="U1229" s="133"/>
      <c r="V1229" s="133"/>
      <c r="W1229" s="133"/>
    </row>
    <row r="1230" spans="1:23" x14ac:dyDescent="0.2">
      <c r="A1230" s="133"/>
      <c r="B1230" s="133"/>
      <c r="C1230" s="133"/>
      <c r="D1230" s="133"/>
      <c r="E1230" s="133"/>
      <c r="F1230" s="133"/>
      <c r="G1230" s="133"/>
      <c r="H1230" s="133"/>
      <c r="I1230" s="133"/>
      <c r="J1230" s="133"/>
      <c r="K1230" s="133"/>
      <c r="L1230" s="133"/>
      <c r="M1230" s="133"/>
      <c r="N1230" s="133"/>
      <c r="O1230" s="133"/>
      <c r="P1230" s="133"/>
      <c r="Q1230" s="133"/>
      <c r="R1230" s="133"/>
      <c r="S1230" s="133"/>
      <c r="T1230" s="133"/>
      <c r="U1230" s="133"/>
      <c r="V1230" s="133"/>
      <c r="W1230" s="133"/>
    </row>
    <row r="1231" spans="1:23" x14ac:dyDescent="0.2">
      <c r="A1231" s="133"/>
      <c r="B1231" s="133"/>
      <c r="C1231" s="133"/>
      <c r="D1231" s="133"/>
      <c r="E1231" s="133"/>
      <c r="F1231" s="133"/>
      <c r="G1231" s="133"/>
      <c r="H1231" s="133"/>
      <c r="I1231" s="133"/>
      <c r="J1231" s="133"/>
      <c r="K1231" s="133"/>
      <c r="L1231" s="133"/>
      <c r="M1231" s="133"/>
      <c r="N1231" s="133"/>
      <c r="O1231" s="133"/>
      <c r="P1231" s="133"/>
      <c r="Q1231" s="133"/>
      <c r="R1231" s="133"/>
      <c r="S1231" s="133"/>
      <c r="T1231" s="133"/>
      <c r="U1231" s="133"/>
      <c r="V1231" s="133"/>
      <c r="W1231" s="133"/>
    </row>
    <row r="1232" spans="1:23" x14ac:dyDescent="0.2">
      <c r="A1232" s="133"/>
      <c r="B1232" s="133"/>
      <c r="C1232" s="133"/>
      <c r="D1232" s="133"/>
      <c r="E1232" s="133"/>
      <c r="F1232" s="133"/>
      <c r="G1232" s="133"/>
      <c r="H1232" s="133"/>
      <c r="I1232" s="133"/>
      <c r="J1232" s="133"/>
      <c r="K1232" s="133"/>
      <c r="L1232" s="133"/>
      <c r="M1232" s="133"/>
      <c r="N1232" s="133"/>
      <c r="O1232" s="133"/>
      <c r="P1232" s="133"/>
      <c r="Q1232" s="133"/>
      <c r="R1232" s="133"/>
      <c r="S1232" s="133"/>
      <c r="T1232" s="133"/>
      <c r="U1232" s="133"/>
      <c r="V1232" s="133"/>
      <c r="W1232" s="133"/>
    </row>
    <row r="1233" spans="1:23" x14ac:dyDescent="0.2">
      <c r="A1233" s="133"/>
      <c r="B1233" s="133"/>
      <c r="C1233" s="133"/>
      <c r="D1233" s="133"/>
      <c r="E1233" s="133"/>
      <c r="F1233" s="133"/>
      <c r="G1233" s="133"/>
      <c r="H1233" s="133"/>
      <c r="I1233" s="133"/>
      <c r="J1233" s="133"/>
      <c r="K1233" s="133"/>
      <c r="L1233" s="133"/>
      <c r="M1233" s="133"/>
      <c r="N1233" s="133"/>
      <c r="O1233" s="133"/>
      <c r="P1233" s="133"/>
      <c r="Q1233" s="133"/>
      <c r="R1233" s="133"/>
      <c r="S1233" s="133"/>
      <c r="T1233" s="133"/>
      <c r="U1233" s="133"/>
      <c r="V1233" s="133"/>
      <c r="W1233" s="133"/>
    </row>
    <row r="1234" spans="1:23" x14ac:dyDescent="0.2">
      <c r="A1234" s="133"/>
      <c r="B1234" s="133"/>
      <c r="C1234" s="133"/>
      <c r="D1234" s="133"/>
      <c r="E1234" s="133"/>
      <c r="F1234" s="133"/>
      <c r="G1234" s="133"/>
      <c r="H1234" s="133"/>
      <c r="I1234" s="133"/>
      <c r="J1234" s="133"/>
      <c r="K1234" s="133"/>
      <c r="L1234" s="133"/>
      <c r="M1234" s="133"/>
      <c r="N1234" s="133"/>
      <c r="O1234" s="133"/>
      <c r="P1234" s="133"/>
      <c r="Q1234" s="133"/>
      <c r="R1234" s="133"/>
      <c r="S1234" s="133"/>
      <c r="T1234" s="133"/>
      <c r="U1234" s="133"/>
      <c r="V1234" s="133"/>
      <c r="W1234" s="133"/>
    </row>
    <row r="1235" spans="1:23" x14ac:dyDescent="0.2">
      <c r="A1235" s="133"/>
      <c r="B1235" s="133"/>
      <c r="C1235" s="133"/>
      <c r="D1235" s="133"/>
      <c r="E1235" s="133"/>
      <c r="F1235" s="133"/>
      <c r="G1235" s="133"/>
      <c r="H1235" s="133"/>
      <c r="I1235" s="133"/>
      <c r="J1235" s="133"/>
      <c r="K1235" s="133"/>
      <c r="L1235" s="133"/>
      <c r="M1235" s="133"/>
      <c r="N1235" s="133"/>
      <c r="O1235" s="133"/>
      <c r="P1235" s="133"/>
      <c r="Q1235" s="133"/>
      <c r="R1235" s="133"/>
      <c r="S1235" s="133"/>
      <c r="T1235" s="133"/>
      <c r="U1235" s="133"/>
      <c r="V1235" s="133"/>
      <c r="W1235" s="133"/>
    </row>
    <row r="1236" spans="1:23" x14ac:dyDescent="0.2">
      <c r="A1236" s="133"/>
      <c r="B1236" s="133"/>
      <c r="C1236" s="133"/>
      <c r="D1236" s="133"/>
      <c r="E1236" s="133"/>
      <c r="F1236" s="133"/>
      <c r="G1236" s="133"/>
      <c r="H1236" s="133"/>
      <c r="I1236" s="133"/>
      <c r="J1236" s="133"/>
      <c r="K1236" s="133"/>
      <c r="L1236" s="133"/>
      <c r="M1236" s="133"/>
      <c r="N1236" s="133"/>
      <c r="O1236" s="133"/>
      <c r="P1236" s="133"/>
      <c r="Q1236" s="133"/>
      <c r="R1236" s="133"/>
      <c r="S1236" s="133"/>
      <c r="T1236" s="133"/>
      <c r="U1236" s="133"/>
      <c r="V1236" s="133"/>
      <c r="W1236" s="133"/>
    </row>
    <row r="1237" spans="1:23" x14ac:dyDescent="0.2">
      <c r="A1237" s="133"/>
      <c r="B1237" s="133"/>
      <c r="C1237" s="133"/>
      <c r="D1237" s="133"/>
      <c r="E1237" s="133"/>
      <c r="F1237" s="133"/>
      <c r="G1237" s="133"/>
      <c r="H1237" s="133"/>
      <c r="I1237" s="133"/>
      <c r="J1237" s="133"/>
      <c r="K1237" s="133"/>
      <c r="L1237" s="133"/>
      <c r="M1237" s="133"/>
      <c r="N1237" s="133"/>
      <c r="O1237" s="133"/>
      <c r="P1237" s="133"/>
      <c r="Q1237" s="133"/>
      <c r="R1237" s="133"/>
      <c r="S1237" s="133"/>
      <c r="T1237" s="133"/>
      <c r="U1237" s="133"/>
      <c r="V1237" s="133"/>
      <c r="W1237" s="133"/>
    </row>
    <row r="1238" spans="1:23" x14ac:dyDescent="0.2">
      <c r="A1238" s="133"/>
      <c r="B1238" s="133"/>
      <c r="C1238" s="133"/>
      <c r="D1238" s="133"/>
      <c r="E1238" s="133"/>
      <c r="F1238" s="133"/>
      <c r="G1238" s="133"/>
      <c r="H1238" s="133"/>
      <c r="I1238" s="133"/>
      <c r="J1238" s="133"/>
      <c r="K1238" s="133"/>
      <c r="L1238" s="133"/>
      <c r="M1238" s="133"/>
      <c r="N1238" s="133"/>
      <c r="O1238" s="133"/>
      <c r="P1238" s="133"/>
      <c r="Q1238" s="133"/>
      <c r="R1238" s="133"/>
      <c r="S1238" s="133"/>
      <c r="T1238" s="133"/>
      <c r="U1238" s="133"/>
      <c r="V1238" s="133"/>
      <c r="W1238" s="133"/>
    </row>
    <row r="1239" spans="1:23" x14ac:dyDescent="0.2">
      <c r="A1239" s="133"/>
      <c r="B1239" s="133"/>
      <c r="C1239" s="133"/>
      <c r="D1239" s="133"/>
      <c r="E1239" s="133"/>
      <c r="F1239" s="133"/>
      <c r="G1239" s="133"/>
      <c r="H1239" s="133"/>
      <c r="I1239" s="133"/>
      <c r="J1239" s="133"/>
      <c r="K1239" s="133"/>
      <c r="L1239" s="133"/>
      <c r="M1239" s="133"/>
      <c r="N1239" s="133"/>
      <c r="O1239" s="133"/>
      <c r="P1239" s="133"/>
      <c r="Q1239" s="133"/>
      <c r="R1239" s="133"/>
      <c r="S1239" s="133"/>
      <c r="T1239" s="133"/>
      <c r="U1239" s="133"/>
      <c r="V1239" s="133"/>
      <c r="W1239" s="133"/>
    </row>
    <row r="1240" spans="1:23" x14ac:dyDescent="0.2">
      <c r="A1240" s="133"/>
      <c r="B1240" s="133"/>
      <c r="C1240" s="133"/>
      <c r="D1240" s="133"/>
      <c r="E1240" s="133"/>
      <c r="F1240" s="133"/>
      <c r="G1240" s="133"/>
      <c r="H1240" s="133"/>
      <c r="I1240" s="133"/>
      <c r="J1240" s="133"/>
      <c r="K1240" s="133"/>
      <c r="L1240" s="133"/>
      <c r="M1240" s="133"/>
      <c r="N1240" s="133"/>
      <c r="O1240" s="133"/>
      <c r="P1240" s="133"/>
      <c r="Q1240" s="133"/>
      <c r="R1240" s="133"/>
      <c r="S1240" s="133"/>
      <c r="T1240" s="133"/>
      <c r="U1240" s="133"/>
      <c r="V1240" s="133"/>
      <c r="W1240" s="133"/>
    </row>
    <row r="1241" spans="1:23" x14ac:dyDescent="0.2">
      <c r="A1241" s="133"/>
      <c r="B1241" s="133"/>
      <c r="C1241" s="133"/>
      <c r="D1241" s="133"/>
      <c r="E1241" s="133"/>
      <c r="F1241" s="133"/>
      <c r="G1241" s="133"/>
      <c r="H1241" s="133"/>
      <c r="I1241" s="133"/>
      <c r="J1241" s="133"/>
      <c r="K1241" s="133"/>
      <c r="L1241" s="133"/>
      <c r="M1241" s="133"/>
      <c r="N1241" s="133"/>
      <c r="O1241" s="133"/>
      <c r="P1241" s="133"/>
      <c r="Q1241" s="133"/>
      <c r="R1241" s="133"/>
      <c r="S1241" s="133"/>
      <c r="T1241" s="133"/>
      <c r="U1241" s="133"/>
      <c r="V1241" s="133"/>
      <c r="W1241" s="133"/>
    </row>
    <row r="1242" spans="1:23" x14ac:dyDescent="0.2">
      <c r="A1242" s="133"/>
      <c r="B1242" s="133"/>
      <c r="C1242" s="133"/>
      <c r="D1242" s="133"/>
      <c r="E1242" s="133"/>
      <c r="F1242" s="133"/>
      <c r="G1242" s="133"/>
      <c r="H1242" s="133"/>
      <c r="I1242" s="133"/>
      <c r="J1242" s="133"/>
      <c r="K1242" s="133"/>
      <c r="L1242" s="133"/>
      <c r="M1242" s="133"/>
      <c r="N1242" s="133"/>
      <c r="O1242" s="133"/>
      <c r="P1242" s="133"/>
      <c r="Q1242" s="133"/>
      <c r="R1242" s="133"/>
      <c r="S1242" s="133"/>
      <c r="T1242" s="133"/>
      <c r="U1242" s="133"/>
      <c r="V1242" s="133"/>
      <c r="W1242" s="133"/>
    </row>
    <row r="1243" spans="1:23" x14ac:dyDescent="0.2">
      <c r="A1243" s="133"/>
      <c r="B1243" s="133"/>
      <c r="C1243" s="133"/>
      <c r="D1243" s="133"/>
      <c r="E1243" s="133"/>
      <c r="F1243" s="133"/>
      <c r="G1243" s="133"/>
      <c r="H1243" s="133"/>
      <c r="I1243" s="133"/>
      <c r="J1243" s="133"/>
      <c r="K1243" s="133"/>
      <c r="L1243" s="133"/>
      <c r="M1243" s="133"/>
      <c r="N1243" s="133"/>
      <c r="O1243" s="133"/>
      <c r="P1243" s="133"/>
      <c r="Q1243" s="133"/>
      <c r="R1243" s="133"/>
      <c r="S1243" s="133"/>
      <c r="T1243" s="133"/>
      <c r="U1243" s="133"/>
      <c r="V1243" s="133"/>
      <c r="W1243" s="133"/>
    </row>
    <row r="1244" spans="1:23" x14ac:dyDescent="0.2">
      <c r="A1244" s="133"/>
      <c r="B1244" s="133"/>
      <c r="C1244" s="133"/>
      <c r="D1244" s="133"/>
      <c r="E1244" s="133"/>
      <c r="F1244" s="133"/>
      <c r="G1244" s="133"/>
      <c r="H1244" s="133"/>
      <c r="I1244" s="133"/>
      <c r="J1244" s="133"/>
      <c r="K1244" s="133"/>
      <c r="L1244" s="133"/>
      <c r="M1244" s="133"/>
      <c r="N1244" s="133"/>
      <c r="O1244" s="133"/>
      <c r="P1244" s="133"/>
      <c r="Q1244" s="133"/>
      <c r="R1244" s="133"/>
      <c r="S1244" s="133"/>
      <c r="T1244" s="133"/>
      <c r="U1244" s="133"/>
      <c r="V1244" s="133"/>
      <c r="W1244" s="133"/>
    </row>
    <row r="1245" spans="1:23" x14ac:dyDescent="0.2">
      <c r="A1245" s="133"/>
      <c r="B1245" s="133"/>
      <c r="C1245" s="133"/>
      <c r="D1245" s="133"/>
      <c r="E1245" s="133"/>
      <c r="F1245" s="133"/>
      <c r="G1245" s="133"/>
      <c r="H1245" s="133"/>
      <c r="I1245" s="133"/>
      <c r="J1245" s="133"/>
      <c r="K1245" s="133"/>
      <c r="L1245" s="133"/>
      <c r="M1245" s="133"/>
      <c r="N1245" s="133"/>
      <c r="O1245" s="133"/>
      <c r="P1245" s="133"/>
      <c r="Q1245" s="133"/>
      <c r="R1245" s="133"/>
      <c r="S1245" s="133"/>
      <c r="T1245" s="133"/>
      <c r="U1245" s="133"/>
      <c r="V1245" s="133"/>
      <c r="W1245" s="133"/>
    </row>
    <row r="1246" spans="1:23" x14ac:dyDescent="0.2">
      <c r="A1246" s="133"/>
      <c r="B1246" s="133"/>
      <c r="C1246" s="133"/>
      <c r="D1246" s="133"/>
      <c r="E1246" s="133"/>
      <c r="F1246" s="133"/>
      <c r="G1246" s="133"/>
      <c r="H1246" s="133"/>
      <c r="I1246" s="133"/>
      <c r="J1246" s="133"/>
      <c r="K1246" s="133"/>
      <c r="L1246" s="133"/>
      <c r="M1246" s="133"/>
      <c r="N1246" s="133"/>
      <c r="O1246" s="133"/>
      <c r="P1246" s="133"/>
      <c r="Q1246" s="133"/>
      <c r="R1246" s="133"/>
      <c r="S1246" s="133"/>
      <c r="T1246" s="133"/>
      <c r="U1246" s="133"/>
      <c r="V1246" s="133"/>
      <c r="W1246" s="133"/>
    </row>
    <row r="1247" spans="1:23" x14ac:dyDescent="0.2">
      <c r="A1247" s="133"/>
      <c r="B1247" s="133"/>
      <c r="C1247" s="133"/>
      <c r="D1247" s="133"/>
      <c r="E1247" s="133"/>
      <c r="F1247" s="133"/>
      <c r="G1247" s="133"/>
      <c r="H1247" s="133"/>
      <c r="I1247" s="133"/>
      <c r="J1247" s="133"/>
      <c r="K1247" s="133"/>
      <c r="L1247" s="133"/>
      <c r="M1247" s="133"/>
      <c r="N1247" s="133"/>
      <c r="O1247" s="133"/>
      <c r="P1247" s="133"/>
      <c r="Q1247" s="133"/>
      <c r="R1247" s="133"/>
      <c r="S1247" s="133"/>
      <c r="T1247" s="133"/>
      <c r="U1247" s="133"/>
      <c r="V1247" s="133"/>
      <c r="W1247" s="133"/>
    </row>
    <row r="1248" spans="1:23" x14ac:dyDescent="0.2">
      <c r="A1248" s="133"/>
      <c r="B1248" s="133"/>
      <c r="C1248" s="133"/>
      <c r="D1248" s="133"/>
      <c r="E1248" s="133"/>
      <c r="F1248" s="133"/>
      <c r="G1248" s="133"/>
      <c r="H1248" s="133"/>
      <c r="I1248" s="133"/>
      <c r="J1248" s="133"/>
      <c r="K1248" s="133"/>
      <c r="L1248" s="133"/>
      <c r="M1248" s="133"/>
      <c r="N1248" s="133"/>
      <c r="O1248" s="133"/>
      <c r="P1248" s="133"/>
      <c r="Q1248" s="133"/>
      <c r="R1248" s="133"/>
      <c r="S1248" s="133"/>
      <c r="T1248" s="133"/>
      <c r="U1248" s="133"/>
      <c r="V1248" s="133"/>
      <c r="W1248" s="133"/>
    </row>
    <row r="1249" spans="1:23" x14ac:dyDescent="0.2">
      <c r="A1249" s="133"/>
      <c r="B1249" s="133"/>
      <c r="C1249" s="133"/>
      <c r="D1249" s="133"/>
      <c r="E1249" s="133"/>
      <c r="F1249" s="133"/>
      <c r="G1249" s="133"/>
      <c r="H1249" s="133"/>
      <c r="I1249" s="133"/>
      <c r="J1249" s="133"/>
      <c r="K1249" s="133"/>
      <c r="L1249" s="133"/>
      <c r="M1249" s="133"/>
      <c r="N1249" s="133"/>
      <c r="O1249" s="133"/>
      <c r="P1249" s="133"/>
      <c r="Q1249" s="133"/>
      <c r="R1249" s="133"/>
      <c r="S1249" s="133"/>
      <c r="T1249" s="133"/>
      <c r="U1249" s="133"/>
      <c r="V1249" s="133"/>
      <c r="W1249" s="133"/>
    </row>
    <row r="1250" spans="1:23" x14ac:dyDescent="0.2">
      <c r="A1250" s="133"/>
      <c r="B1250" s="133"/>
      <c r="C1250" s="133"/>
      <c r="D1250" s="133"/>
      <c r="E1250" s="133"/>
      <c r="F1250" s="133"/>
      <c r="G1250" s="133"/>
      <c r="H1250" s="133"/>
      <c r="I1250" s="133"/>
      <c r="J1250" s="133"/>
      <c r="K1250" s="133"/>
      <c r="L1250" s="133"/>
      <c r="M1250" s="133"/>
      <c r="N1250" s="133"/>
      <c r="O1250" s="133"/>
      <c r="P1250" s="133"/>
      <c r="Q1250" s="133"/>
      <c r="R1250" s="133"/>
      <c r="S1250" s="133"/>
      <c r="T1250" s="133"/>
      <c r="U1250" s="133"/>
      <c r="V1250" s="133"/>
      <c r="W1250" s="133"/>
    </row>
    <row r="1251" spans="1:23" x14ac:dyDescent="0.2">
      <c r="A1251" s="133"/>
      <c r="B1251" s="133"/>
      <c r="C1251" s="133"/>
      <c r="D1251" s="133"/>
      <c r="E1251" s="133"/>
      <c r="F1251" s="133"/>
      <c r="G1251" s="133"/>
      <c r="H1251" s="133"/>
      <c r="I1251" s="133"/>
      <c r="J1251" s="133"/>
      <c r="K1251" s="133"/>
      <c r="L1251" s="133"/>
      <c r="M1251" s="133"/>
      <c r="N1251" s="133"/>
      <c r="O1251" s="133"/>
      <c r="P1251" s="133"/>
      <c r="Q1251" s="133"/>
      <c r="R1251" s="133"/>
      <c r="S1251" s="133"/>
      <c r="T1251" s="133"/>
      <c r="U1251" s="133"/>
      <c r="V1251" s="133"/>
      <c r="W1251" s="133"/>
    </row>
    <row r="1252" spans="1:23" x14ac:dyDescent="0.2">
      <c r="A1252" s="133"/>
      <c r="B1252" s="133"/>
      <c r="C1252" s="133"/>
      <c r="D1252" s="133"/>
      <c r="E1252" s="133"/>
      <c r="F1252" s="133"/>
      <c r="G1252" s="133"/>
      <c r="H1252" s="133"/>
      <c r="I1252" s="133"/>
      <c r="J1252" s="133"/>
      <c r="K1252" s="133"/>
      <c r="L1252" s="133"/>
      <c r="M1252" s="133"/>
      <c r="N1252" s="133"/>
      <c r="O1252" s="133"/>
      <c r="P1252" s="133"/>
      <c r="Q1252" s="133"/>
      <c r="R1252" s="133"/>
      <c r="S1252" s="133"/>
      <c r="T1252" s="133"/>
      <c r="U1252" s="133"/>
      <c r="V1252" s="133"/>
      <c r="W1252" s="133"/>
    </row>
    <row r="1253" spans="1:23" x14ac:dyDescent="0.2">
      <c r="A1253" s="133"/>
      <c r="B1253" s="133"/>
      <c r="C1253" s="133"/>
      <c r="D1253" s="133"/>
      <c r="E1253" s="133"/>
      <c r="F1253" s="133"/>
      <c r="G1253" s="133"/>
      <c r="H1253" s="133"/>
      <c r="I1253" s="133"/>
      <c r="J1253" s="133"/>
      <c r="K1253" s="133"/>
      <c r="L1253" s="133"/>
      <c r="M1253" s="133"/>
      <c r="N1253" s="133"/>
      <c r="O1253" s="133"/>
      <c r="P1253" s="133"/>
      <c r="Q1253" s="133"/>
      <c r="R1253" s="133"/>
      <c r="S1253" s="133"/>
      <c r="T1253" s="133"/>
      <c r="U1253" s="133"/>
      <c r="V1253" s="133"/>
      <c r="W1253" s="133"/>
    </row>
    <row r="1254" spans="1:23" x14ac:dyDescent="0.2">
      <c r="A1254" s="133"/>
      <c r="B1254" s="133"/>
      <c r="C1254" s="133"/>
      <c r="D1254" s="133"/>
      <c r="E1254" s="133"/>
      <c r="F1254" s="133"/>
      <c r="G1254" s="133"/>
      <c r="H1254" s="133"/>
      <c r="I1254" s="133"/>
      <c r="J1254" s="133"/>
      <c r="K1254" s="133"/>
      <c r="L1254" s="133"/>
      <c r="M1254" s="133"/>
      <c r="N1254" s="133"/>
      <c r="O1254" s="133"/>
      <c r="P1254" s="133"/>
      <c r="Q1254" s="133"/>
      <c r="R1254" s="133"/>
      <c r="S1254" s="133"/>
      <c r="T1254" s="133"/>
      <c r="U1254" s="133"/>
      <c r="V1254" s="133"/>
      <c r="W1254" s="133"/>
    </row>
    <row r="1255" spans="1:23" x14ac:dyDescent="0.2">
      <c r="A1255" s="133"/>
      <c r="B1255" s="133"/>
      <c r="C1255" s="133"/>
      <c r="D1255" s="133"/>
      <c r="E1255" s="133"/>
      <c r="F1255" s="133"/>
      <c r="G1255" s="133"/>
      <c r="H1255" s="133"/>
      <c r="I1255" s="133"/>
      <c r="J1255" s="133"/>
      <c r="K1255" s="133"/>
      <c r="L1255" s="133"/>
      <c r="M1255" s="133"/>
      <c r="N1255" s="133"/>
      <c r="O1255" s="133"/>
      <c r="P1255" s="133"/>
      <c r="Q1255" s="133"/>
      <c r="R1255" s="133"/>
      <c r="S1255" s="133"/>
      <c r="T1255" s="133"/>
      <c r="U1255" s="133"/>
      <c r="V1255" s="133"/>
      <c r="W1255" s="133"/>
    </row>
    <row r="1256" spans="1:23" x14ac:dyDescent="0.2">
      <c r="A1256" s="133"/>
      <c r="B1256" s="133"/>
      <c r="C1256" s="133"/>
      <c r="D1256" s="133"/>
      <c r="E1256" s="133"/>
      <c r="F1256" s="133"/>
      <c r="G1256" s="133"/>
      <c r="H1256" s="133"/>
      <c r="I1256" s="133"/>
      <c r="J1256" s="133"/>
      <c r="K1256" s="133"/>
      <c r="L1256" s="133"/>
      <c r="M1256" s="133"/>
      <c r="N1256" s="133"/>
      <c r="O1256" s="133"/>
      <c r="P1256" s="133"/>
      <c r="Q1256" s="133"/>
      <c r="R1256" s="133"/>
      <c r="S1256" s="133"/>
      <c r="T1256" s="133"/>
      <c r="U1256" s="133"/>
      <c r="V1256" s="133"/>
      <c r="W1256" s="133"/>
    </row>
    <row r="1257" spans="1:23" x14ac:dyDescent="0.2">
      <c r="A1257" s="133"/>
      <c r="B1257" s="133"/>
      <c r="C1257" s="133"/>
      <c r="D1257" s="133"/>
      <c r="E1257" s="133"/>
      <c r="F1257" s="133"/>
      <c r="G1257" s="133"/>
      <c r="H1257" s="133"/>
      <c r="I1257" s="133"/>
      <c r="J1257" s="133"/>
      <c r="K1257" s="133"/>
      <c r="L1257" s="133"/>
      <c r="M1257" s="133"/>
      <c r="N1257" s="133"/>
      <c r="O1257" s="133"/>
      <c r="P1257" s="133"/>
      <c r="Q1257" s="133"/>
      <c r="R1257" s="133"/>
      <c r="S1257" s="133"/>
      <c r="T1257" s="133"/>
      <c r="U1257" s="133"/>
      <c r="V1257" s="133"/>
      <c r="W1257" s="133"/>
    </row>
    <row r="1258" spans="1:23" x14ac:dyDescent="0.2">
      <c r="A1258" s="133"/>
      <c r="B1258" s="133"/>
      <c r="C1258" s="133"/>
      <c r="D1258" s="133"/>
      <c r="E1258" s="133"/>
      <c r="F1258" s="133"/>
      <c r="G1258" s="133"/>
      <c r="H1258" s="133"/>
      <c r="I1258" s="133"/>
      <c r="J1258" s="133"/>
      <c r="K1258" s="133"/>
      <c r="L1258" s="133"/>
      <c r="M1258" s="133"/>
      <c r="N1258" s="133"/>
      <c r="O1258" s="133"/>
      <c r="P1258" s="133"/>
      <c r="Q1258" s="133"/>
      <c r="R1258" s="133"/>
      <c r="S1258" s="133"/>
      <c r="T1258" s="133"/>
      <c r="U1258" s="133"/>
      <c r="V1258" s="133"/>
      <c r="W1258" s="133"/>
    </row>
    <row r="1259" spans="1:23" x14ac:dyDescent="0.2">
      <c r="A1259" s="133"/>
      <c r="B1259" s="133"/>
      <c r="C1259" s="133"/>
      <c r="D1259" s="133"/>
      <c r="E1259" s="133"/>
      <c r="F1259" s="133"/>
      <c r="G1259" s="133"/>
      <c r="H1259" s="133"/>
      <c r="I1259" s="133"/>
      <c r="J1259" s="133"/>
      <c r="K1259" s="133"/>
      <c r="L1259" s="133"/>
      <c r="M1259" s="133"/>
      <c r="N1259" s="133"/>
      <c r="O1259" s="133"/>
      <c r="P1259" s="133"/>
      <c r="Q1259" s="133"/>
      <c r="R1259" s="133"/>
      <c r="S1259" s="133"/>
      <c r="T1259" s="133"/>
      <c r="U1259" s="133"/>
      <c r="V1259" s="133"/>
      <c r="W1259" s="133"/>
    </row>
    <row r="1260" spans="1:23" x14ac:dyDescent="0.2">
      <c r="A1260" s="133"/>
      <c r="B1260" s="133"/>
      <c r="C1260" s="133"/>
      <c r="D1260" s="133"/>
      <c r="E1260" s="133"/>
      <c r="F1260" s="133"/>
      <c r="G1260" s="133"/>
      <c r="H1260" s="133"/>
      <c r="I1260" s="133"/>
      <c r="J1260" s="133"/>
      <c r="K1260" s="133"/>
      <c r="L1260" s="133"/>
      <c r="M1260" s="133"/>
      <c r="N1260" s="133"/>
      <c r="O1260" s="133"/>
      <c r="P1260" s="133"/>
      <c r="Q1260" s="133"/>
      <c r="R1260" s="133"/>
      <c r="S1260" s="133"/>
      <c r="T1260" s="133"/>
      <c r="U1260" s="133"/>
      <c r="V1260" s="133"/>
      <c r="W1260" s="133"/>
    </row>
    <row r="1261" spans="1:23" x14ac:dyDescent="0.2">
      <c r="A1261" s="133"/>
      <c r="B1261" s="133"/>
      <c r="C1261" s="133"/>
      <c r="D1261" s="133"/>
      <c r="E1261" s="133"/>
      <c r="F1261" s="133"/>
      <c r="G1261" s="133"/>
      <c r="H1261" s="133"/>
      <c r="I1261" s="133"/>
      <c r="J1261" s="133"/>
      <c r="K1261" s="133"/>
      <c r="L1261" s="133"/>
      <c r="M1261" s="133"/>
      <c r="N1261" s="133"/>
      <c r="O1261" s="133"/>
      <c r="P1261" s="133"/>
      <c r="Q1261" s="133"/>
      <c r="R1261" s="133"/>
      <c r="S1261" s="133"/>
      <c r="T1261" s="133"/>
      <c r="U1261" s="133"/>
      <c r="V1261" s="133"/>
      <c r="W1261" s="133"/>
    </row>
    <row r="1262" spans="1:23" x14ac:dyDescent="0.2">
      <c r="A1262" s="133"/>
      <c r="B1262" s="133"/>
      <c r="C1262" s="133"/>
      <c r="D1262" s="133"/>
      <c r="E1262" s="133"/>
      <c r="F1262" s="133"/>
      <c r="G1262" s="133"/>
      <c r="H1262" s="133"/>
      <c r="I1262" s="133"/>
      <c r="J1262" s="133"/>
      <c r="K1262" s="133"/>
      <c r="L1262" s="133"/>
      <c r="M1262" s="133"/>
      <c r="N1262" s="133"/>
      <c r="O1262" s="133"/>
      <c r="P1262" s="133"/>
      <c r="Q1262" s="133"/>
      <c r="R1262" s="133"/>
      <c r="S1262" s="133"/>
      <c r="T1262" s="133"/>
      <c r="U1262" s="133"/>
      <c r="V1262" s="133"/>
      <c r="W1262" s="133"/>
    </row>
    <row r="1263" spans="1:23" x14ac:dyDescent="0.2">
      <c r="A1263" s="133"/>
      <c r="B1263" s="133"/>
      <c r="C1263" s="133"/>
      <c r="D1263" s="133"/>
      <c r="E1263" s="133"/>
      <c r="F1263" s="133"/>
      <c r="G1263" s="133"/>
      <c r="H1263" s="133"/>
      <c r="I1263" s="133"/>
      <c r="J1263" s="133"/>
      <c r="K1263" s="133"/>
      <c r="L1263" s="133"/>
      <c r="M1263" s="133"/>
      <c r="N1263" s="133"/>
      <c r="O1263" s="133"/>
      <c r="P1263" s="133"/>
      <c r="Q1263" s="133"/>
      <c r="R1263" s="133"/>
      <c r="S1263" s="133"/>
      <c r="T1263" s="133"/>
      <c r="U1263" s="133"/>
      <c r="V1263" s="133"/>
      <c r="W1263" s="133"/>
    </row>
    <row r="1264" spans="1:23" x14ac:dyDescent="0.2">
      <c r="A1264" s="133"/>
      <c r="B1264" s="133"/>
      <c r="C1264" s="133"/>
      <c r="D1264" s="133"/>
      <c r="E1264" s="133"/>
      <c r="F1264" s="133"/>
      <c r="G1264" s="133"/>
      <c r="H1264" s="133"/>
      <c r="I1264" s="133"/>
      <c r="J1264" s="133"/>
      <c r="K1264" s="133"/>
      <c r="L1264" s="133"/>
      <c r="M1264" s="133"/>
      <c r="N1264" s="133"/>
      <c r="O1264" s="133"/>
      <c r="P1264" s="133"/>
      <c r="Q1264" s="133"/>
      <c r="R1264" s="133"/>
      <c r="S1264" s="133"/>
      <c r="T1264" s="133"/>
      <c r="U1264" s="133"/>
      <c r="V1264" s="133"/>
      <c r="W1264" s="133"/>
    </row>
    <row r="1265" spans="1:23" x14ac:dyDescent="0.2">
      <c r="A1265" s="133"/>
      <c r="B1265" s="133"/>
      <c r="C1265" s="133"/>
      <c r="D1265" s="133"/>
      <c r="E1265" s="133"/>
      <c r="F1265" s="133"/>
      <c r="G1265" s="133"/>
      <c r="H1265" s="133"/>
      <c r="I1265" s="133"/>
      <c r="J1265" s="133"/>
      <c r="K1265" s="133"/>
      <c r="L1265" s="133"/>
      <c r="M1265" s="133"/>
      <c r="N1265" s="133"/>
      <c r="O1265" s="133"/>
      <c r="P1265" s="133"/>
      <c r="Q1265" s="133"/>
      <c r="R1265" s="133"/>
      <c r="S1265" s="133"/>
      <c r="T1265" s="133"/>
      <c r="U1265" s="133"/>
      <c r="V1265" s="133"/>
      <c r="W1265" s="133"/>
    </row>
    <row r="1266" spans="1:23" x14ac:dyDescent="0.2">
      <c r="A1266" s="133"/>
      <c r="B1266" s="133"/>
      <c r="C1266" s="133"/>
      <c r="D1266" s="133"/>
      <c r="E1266" s="133"/>
      <c r="F1266" s="133"/>
      <c r="G1266" s="133"/>
      <c r="H1266" s="133"/>
      <c r="I1266" s="133"/>
      <c r="J1266" s="133"/>
      <c r="K1266" s="133"/>
      <c r="L1266" s="133"/>
      <c r="M1266" s="133"/>
      <c r="N1266" s="133"/>
      <c r="O1266" s="133"/>
      <c r="P1266" s="133"/>
      <c r="Q1266" s="133"/>
      <c r="R1266" s="133"/>
      <c r="S1266" s="133"/>
      <c r="T1266" s="133"/>
      <c r="U1266" s="133"/>
      <c r="V1266" s="133"/>
      <c r="W1266" s="133"/>
    </row>
    <row r="1267" spans="1:23" x14ac:dyDescent="0.2">
      <c r="A1267" s="133"/>
      <c r="B1267" s="133"/>
      <c r="C1267" s="133"/>
      <c r="D1267" s="133"/>
      <c r="E1267" s="133"/>
      <c r="F1267" s="133"/>
      <c r="G1267" s="133"/>
      <c r="H1267" s="133"/>
      <c r="I1267" s="133"/>
      <c r="J1267" s="133"/>
      <c r="K1267" s="133"/>
      <c r="L1267" s="133"/>
      <c r="M1267" s="133"/>
      <c r="N1267" s="133"/>
      <c r="O1267" s="133"/>
      <c r="P1267" s="133"/>
      <c r="Q1267" s="133"/>
      <c r="R1267" s="133"/>
      <c r="S1267" s="133"/>
      <c r="T1267" s="133"/>
      <c r="U1267" s="133"/>
      <c r="V1267" s="133"/>
      <c r="W1267" s="133"/>
    </row>
    <row r="1268" spans="1:23" x14ac:dyDescent="0.2">
      <c r="A1268" s="133"/>
      <c r="B1268" s="133"/>
      <c r="C1268" s="133"/>
      <c r="D1268" s="133"/>
      <c r="E1268" s="133"/>
      <c r="F1268" s="133"/>
      <c r="G1268" s="133"/>
      <c r="H1268" s="133"/>
      <c r="I1268" s="133"/>
      <c r="J1268" s="133"/>
      <c r="K1268" s="133"/>
      <c r="L1268" s="133"/>
      <c r="M1268" s="133"/>
      <c r="N1268" s="133"/>
      <c r="O1268" s="133"/>
      <c r="P1268" s="133"/>
      <c r="Q1268" s="133"/>
      <c r="R1268" s="133"/>
      <c r="S1268" s="133"/>
      <c r="T1268" s="133"/>
      <c r="U1268" s="133"/>
      <c r="V1268" s="133"/>
      <c r="W1268" s="133"/>
    </row>
    <row r="1269" spans="1:23" x14ac:dyDescent="0.2">
      <c r="A1269" s="133"/>
      <c r="B1269" s="133"/>
      <c r="C1269" s="133"/>
      <c r="D1269" s="133"/>
      <c r="E1269" s="133"/>
      <c r="F1269" s="133"/>
      <c r="G1269" s="133"/>
      <c r="H1269" s="133"/>
      <c r="I1269" s="133"/>
      <c r="J1269" s="133"/>
      <c r="K1269" s="133"/>
      <c r="L1269" s="133"/>
      <c r="M1269" s="133"/>
      <c r="N1269" s="133"/>
      <c r="O1269" s="133"/>
      <c r="P1269" s="133"/>
      <c r="Q1269" s="133"/>
      <c r="R1269" s="133"/>
      <c r="S1269" s="133"/>
      <c r="T1269" s="133"/>
      <c r="U1269" s="133"/>
      <c r="V1269" s="133"/>
      <c r="W1269" s="133"/>
    </row>
    <row r="1270" spans="1:23" x14ac:dyDescent="0.2">
      <c r="A1270" s="133"/>
      <c r="B1270" s="133"/>
      <c r="C1270" s="133"/>
      <c r="D1270" s="133"/>
      <c r="E1270" s="133"/>
      <c r="F1270" s="133"/>
      <c r="G1270" s="133"/>
      <c r="H1270" s="133"/>
      <c r="I1270" s="133"/>
      <c r="J1270" s="133"/>
      <c r="K1270" s="133"/>
      <c r="L1270" s="133"/>
      <c r="M1270" s="133"/>
      <c r="N1270" s="133"/>
      <c r="O1270" s="133"/>
      <c r="P1270" s="133"/>
      <c r="Q1270" s="133"/>
      <c r="R1270" s="133"/>
      <c r="S1270" s="133"/>
      <c r="T1270" s="133"/>
      <c r="U1270" s="133"/>
      <c r="V1270" s="133"/>
      <c r="W1270" s="133"/>
    </row>
    <row r="1271" spans="1:23" x14ac:dyDescent="0.2">
      <c r="A1271" s="133"/>
      <c r="B1271" s="133"/>
      <c r="C1271" s="133"/>
      <c r="D1271" s="133"/>
      <c r="E1271" s="133"/>
      <c r="F1271" s="133"/>
      <c r="G1271" s="133"/>
      <c r="H1271" s="133"/>
      <c r="I1271" s="133"/>
      <c r="J1271" s="133"/>
      <c r="K1271" s="133"/>
      <c r="L1271" s="133"/>
      <c r="M1271" s="133"/>
      <c r="N1271" s="133"/>
      <c r="O1271" s="133"/>
      <c r="P1271" s="133"/>
      <c r="Q1271" s="133"/>
      <c r="R1271" s="133"/>
      <c r="S1271" s="133"/>
      <c r="T1271" s="133"/>
      <c r="U1271" s="133"/>
      <c r="V1271" s="133"/>
      <c r="W1271" s="133"/>
    </row>
    <row r="1272" spans="1:23" x14ac:dyDescent="0.2">
      <c r="A1272" s="133"/>
      <c r="B1272" s="133"/>
      <c r="C1272" s="133"/>
      <c r="D1272" s="133"/>
      <c r="E1272" s="133"/>
      <c r="F1272" s="133"/>
      <c r="G1272" s="133"/>
      <c r="H1272" s="133"/>
      <c r="I1272" s="133"/>
      <c r="J1272" s="133"/>
      <c r="K1272" s="133"/>
      <c r="L1272" s="133"/>
      <c r="M1272" s="133"/>
      <c r="N1272" s="133"/>
      <c r="O1272" s="133"/>
      <c r="P1272" s="133"/>
      <c r="Q1272" s="133"/>
      <c r="R1272" s="133"/>
      <c r="S1272" s="133"/>
      <c r="T1272" s="133"/>
      <c r="U1272" s="133"/>
      <c r="V1272" s="133"/>
      <c r="W1272" s="133"/>
    </row>
    <row r="1273" spans="1:23" x14ac:dyDescent="0.2">
      <c r="A1273" s="133"/>
      <c r="B1273" s="133"/>
      <c r="C1273" s="133"/>
      <c r="D1273" s="133"/>
      <c r="E1273" s="133"/>
      <c r="F1273" s="133"/>
      <c r="G1273" s="133"/>
      <c r="H1273" s="133"/>
      <c r="I1273" s="133"/>
      <c r="J1273" s="133"/>
      <c r="K1273" s="133"/>
      <c r="L1273" s="133"/>
      <c r="M1273" s="133"/>
      <c r="N1273" s="133"/>
      <c r="O1273" s="133"/>
      <c r="P1273" s="133"/>
      <c r="Q1273" s="133"/>
      <c r="R1273" s="133"/>
      <c r="S1273" s="133"/>
      <c r="T1273" s="133"/>
      <c r="U1273" s="133"/>
      <c r="V1273" s="133"/>
      <c r="W1273" s="133"/>
    </row>
    <row r="1274" spans="1:23" x14ac:dyDescent="0.2">
      <c r="A1274" s="133"/>
      <c r="B1274" s="133"/>
      <c r="C1274" s="133"/>
      <c r="D1274" s="133"/>
      <c r="E1274" s="133"/>
      <c r="F1274" s="133"/>
      <c r="G1274" s="133"/>
      <c r="H1274" s="133"/>
      <c r="I1274" s="133"/>
      <c r="J1274" s="133"/>
      <c r="K1274" s="133"/>
      <c r="L1274" s="133"/>
      <c r="M1274" s="133"/>
      <c r="N1274" s="133"/>
      <c r="O1274" s="133"/>
      <c r="P1274" s="133"/>
      <c r="Q1274" s="133"/>
      <c r="R1274" s="133"/>
      <c r="S1274" s="133"/>
      <c r="T1274" s="133"/>
      <c r="U1274" s="133"/>
      <c r="V1274" s="133"/>
      <c r="W1274" s="133"/>
    </row>
    <row r="1275" spans="1:23" x14ac:dyDescent="0.2">
      <c r="A1275" s="133"/>
      <c r="B1275" s="133"/>
      <c r="C1275" s="133"/>
      <c r="D1275" s="133"/>
      <c r="E1275" s="133"/>
      <c r="F1275" s="133"/>
      <c r="G1275" s="133"/>
      <c r="H1275" s="133"/>
      <c r="I1275" s="133"/>
      <c r="J1275" s="133"/>
      <c r="K1275" s="133"/>
      <c r="L1275" s="133"/>
      <c r="M1275" s="133"/>
      <c r="N1275" s="133"/>
      <c r="O1275" s="133"/>
      <c r="P1275" s="133"/>
      <c r="Q1275" s="133"/>
      <c r="R1275" s="133"/>
      <c r="S1275" s="133"/>
      <c r="T1275" s="133"/>
      <c r="U1275" s="133"/>
      <c r="V1275" s="133"/>
      <c r="W1275" s="133"/>
    </row>
    <row r="1276" spans="1:23" x14ac:dyDescent="0.2">
      <c r="A1276" s="133"/>
      <c r="B1276" s="133"/>
      <c r="C1276" s="133"/>
      <c r="D1276" s="133"/>
      <c r="E1276" s="133"/>
      <c r="F1276" s="133"/>
      <c r="G1276" s="133"/>
      <c r="H1276" s="133"/>
      <c r="I1276" s="133"/>
      <c r="J1276" s="133"/>
      <c r="K1276" s="133"/>
      <c r="L1276" s="133"/>
      <c r="M1276" s="133"/>
      <c r="N1276" s="133"/>
      <c r="O1276" s="133"/>
      <c r="P1276" s="133"/>
      <c r="Q1276" s="133"/>
      <c r="R1276" s="133"/>
      <c r="S1276" s="133"/>
      <c r="T1276" s="133"/>
      <c r="U1276" s="133"/>
      <c r="V1276" s="133"/>
      <c r="W1276" s="133"/>
    </row>
    <row r="1277" spans="1:23" x14ac:dyDescent="0.2">
      <c r="A1277" s="133"/>
      <c r="B1277" s="133"/>
      <c r="C1277" s="133"/>
      <c r="D1277" s="133"/>
      <c r="E1277" s="133"/>
      <c r="F1277" s="133"/>
      <c r="G1277" s="133"/>
      <c r="H1277" s="133"/>
      <c r="I1277" s="133"/>
      <c r="J1277" s="133"/>
      <c r="K1277" s="133"/>
      <c r="L1277" s="133"/>
      <c r="M1277" s="133"/>
      <c r="N1277" s="133"/>
      <c r="O1277" s="133"/>
      <c r="P1277" s="133"/>
      <c r="Q1277" s="133"/>
      <c r="R1277" s="133"/>
      <c r="S1277" s="133"/>
      <c r="T1277" s="133"/>
      <c r="U1277" s="133"/>
      <c r="V1277" s="133"/>
      <c r="W1277" s="133"/>
    </row>
    <row r="1278" spans="1:23" x14ac:dyDescent="0.2">
      <c r="A1278" s="133"/>
      <c r="B1278" s="133"/>
      <c r="C1278" s="133"/>
      <c r="D1278" s="133"/>
      <c r="E1278" s="133"/>
      <c r="F1278" s="133"/>
      <c r="G1278" s="133"/>
      <c r="H1278" s="133"/>
      <c r="I1278" s="133"/>
      <c r="J1278" s="133"/>
      <c r="K1278" s="133"/>
      <c r="L1278" s="133"/>
      <c r="M1278" s="133"/>
      <c r="N1278" s="133"/>
      <c r="O1278" s="133"/>
      <c r="P1278" s="133"/>
      <c r="Q1278" s="133"/>
      <c r="R1278" s="133"/>
      <c r="S1278" s="133"/>
      <c r="T1278" s="133"/>
      <c r="U1278" s="133"/>
      <c r="V1278" s="133"/>
      <c r="W1278" s="133"/>
    </row>
    <row r="1279" spans="1:23" x14ac:dyDescent="0.2">
      <c r="A1279" s="133"/>
      <c r="B1279" s="133"/>
      <c r="C1279" s="133"/>
      <c r="D1279" s="133"/>
      <c r="E1279" s="133"/>
      <c r="F1279" s="133"/>
      <c r="G1279" s="133"/>
      <c r="H1279" s="133"/>
      <c r="I1279" s="133"/>
      <c r="J1279" s="133"/>
      <c r="K1279" s="133"/>
      <c r="L1279" s="133"/>
      <c r="M1279" s="133"/>
      <c r="N1279" s="133"/>
      <c r="O1279" s="133"/>
      <c r="P1279" s="133"/>
      <c r="Q1279" s="133"/>
      <c r="R1279" s="133"/>
      <c r="S1279" s="133"/>
      <c r="T1279" s="133"/>
      <c r="U1279" s="133"/>
      <c r="V1279" s="133"/>
      <c r="W1279" s="133"/>
    </row>
    <row r="1280" spans="1:23" x14ac:dyDescent="0.2">
      <c r="A1280" s="133"/>
      <c r="B1280" s="133"/>
      <c r="C1280" s="133"/>
      <c r="D1280" s="133"/>
      <c r="E1280" s="133"/>
      <c r="F1280" s="133"/>
      <c r="G1280" s="133"/>
      <c r="H1280" s="133"/>
      <c r="I1280" s="133"/>
      <c r="J1280" s="133"/>
      <c r="K1280" s="133"/>
      <c r="L1280" s="133"/>
      <c r="M1280" s="133"/>
      <c r="N1280" s="133"/>
      <c r="O1280" s="133"/>
      <c r="P1280" s="133"/>
      <c r="Q1280" s="133"/>
      <c r="R1280" s="133"/>
      <c r="S1280" s="133"/>
      <c r="T1280" s="133"/>
      <c r="U1280" s="133"/>
      <c r="V1280" s="133"/>
      <c r="W1280" s="133"/>
    </row>
    <row r="1281" spans="1:23" x14ac:dyDescent="0.2">
      <c r="A1281" s="133"/>
      <c r="B1281" s="133"/>
      <c r="C1281" s="133"/>
      <c r="D1281" s="133"/>
      <c r="E1281" s="133"/>
      <c r="F1281" s="133"/>
      <c r="G1281" s="133"/>
      <c r="H1281" s="133"/>
      <c r="I1281" s="133"/>
      <c r="J1281" s="133"/>
      <c r="K1281" s="133"/>
      <c r="L1281" s="133"/>
      <c r="M1281" s="133"/>
      <c r="N1281" s="133"/>
      <c r="O1281" s="133"/>
      <c r="P1281" s="133"/>
      <c r="Q1281" s="133"/>
      <c r="R1281" s="133"/>
      <c r="S1281" s="133"/>
      <c r="T1281" s="133"/>
      <c r="U1281" s="133"/>
      <c r="V1281" s="133"/>
      <c r="W1281" s="133"/>
    </row>
    <row r="1282" spans="1:23" x14ac:dyDescent="0.2">
      <c r="A1282" s="133"/>
      <c r="B1282" s="133"/>
      <c r="C1282" s="133"/>
      <c r="D1282" s="133"/>
      <c r="E1282" s="133"/>
      <c r="F1282" s="133"/>
      <c r="G1282" s="133"/>
      <c r="H1282" s="133"/>
      <c r="I1282" s="133"/>
      <c r="J1282" s="133"/>
      <c r="K1282" s="133"/>
      <c r="L1282" s="133"/>
      <c r="M1282" s="133"/>
      <c r="N1282" s="133"/>
      <c r="O1282" s="133"/>
      <c r="P1282" s="133"/>
      <c r="Q1282" s="133"/>
      <c r="R1282" s="133"/>
      <c r="S1282" s="133"/>
      <c r="T1282" s="133"/>
      <c r="U1282" s="133"/>
      <c r="V1282" s="133"/>
      <c r="W1282" s="133"/>
    </row>
    <row r="1283" spans="1:23" x14ac:dyDescent="0.2">
      <c r="A1283" s="133"/>
      <c r="B1283" s="133"/>
      <c r="C1283" s="133"/>
      <c r="D1283" s="133"/>
      <c r="E1283" s="133"/>
      <c r="F1283" s="133"/>
      <c r="G1283" s="133"/>
      <c r="H1283" s="133"/>
      <c r="I1283" s="133"/>
      <c r="J1283" s="133"/>
      <c r="K1283" s="133"/>
      <c r="L1283" s="133"/>
      <c r="M1283" s="133"/>
      <c r="N1283" s="133"/>
      <c r="O1283" s="133"/>
      <c r="P1283" s="133"/>
      <c r="Q1283" s="133"/>
      <c r="R1283" s="133"/>
      <c r="S1283" s="133"/>
      <c r="T1283" s="133"/>
      <c r="U1283" s="133"/>
      <c r="V1283" s="133"/>
      <c r="W1283" s="133"/>
    </row>
    <row r="1284" spans="1:23" x14ac:dyDescent="0.2">
      <c r="A1284" s="133"/>
      <c r="B1284" s="133"/>
      <c r="C1284" s="133"/>
      <c r="D1284" s="133"/>
      <c r="E1284" s="133"/>
      <c r="F1284" s="133"/>
      <c r="G1284" s="133"/>
      <c r="H1284" s="133"/>
      <c r="I1284" s="133"/>
      <c r="J1284" s="133"/>
      <c r="K1284" s="133"/>
      <c r="L1284" s="133"/>
      <c r="M1284" s="133"/>
      <c r="N1284" s="133"/>
      <c r="O1284" s="133"/>
      <c r="P1284" s="133"/>
      <c r="Q1284" s="133"/>
      <c r="R1284" s="133"/>
      <c r="S1284" s="133"/>
      <c r="T1284" s="133"/>
      <c r="U1284" s="133"/>
      <c r="V1284" s="133"/>
      <c r="W1284" s="133"/>
    </row>
    <row r="1285" spans="1:23" x14ac:dyDescent="0.2">
      <c r="A1285" s="133"/>
      <c r="B1285" s="133"/>
      <c r="C1285" s="133"/>
      <c r="D1285" s="133"/>
      <c r="E1285" s="133"/>
      <c r="F1285" s="133"/>
      <c r="G1285" s="133"/>
      <c r="H1285" s="133"/>
      <c r="I1285" s="133"/>
      <c r="J1285" s="133"/>
      <c r="K1285" s="133"/>
      <c r="L1285" s="133"/>
      <c r="M1285" s="133"/>
      <c r="N1285" s="133"/>
      <c r="O1285" s="133"/>
      <c r="P1285" s="133"/>
      <c r="Q1285" s="133"/>
      <c r="R1285" s="133"/>
      <c r="S1285" s="133"/>
      <c r="T1285" s="133"/>
      <c r="U1285" s="133"/>
      <c r="V1285" s="133"/>
      <c r="W1285" s="133"/>
    </row>
    <row r="1286" spans="1:23" x14ac:dyDescent="0.2">
      <c r="A1286" s="133"/>
      <c r="B1286" s="133"/>
      <c r="C1286" s="133"/>
      <c r="D1286" s="133"/>
      <c r="E1286" s="133"/>
      <c r="F1286" s="133"/>
      <c r="G1286" s="133"/>
      <c r="H1286" s="133"/>
      <c r="I1286" s="133"/>
      <c r="J1286" s="133"/>
      <c r="K1286" s="133"/>
      <c r="L1286" s="133"/>
      <c r="M1286" s="133"/>
      <c r="N1286" s="133"/>
      <c r="O1286" s="133"/>
      <c r="P1286" s="133"/>
      <c r="Q1286" s="133"/>
      <c r="R1286" s="133"/>
      <c r="S1286" s="133"/>
      <c r="T1286" s="133"/>
      <c r="U1286" s="133"/>
      <c r="V1286" s="133"/>
      <c r="W1286" s="133"/>
    </row>
    <row r="1287" spans="1:23" x14ac:dyDescent="0.2">
      <c r="A1287" s="133"/>
      <c r="B1287" s="133"/>
      <c r="C1287" s="133"/>
      <c r="D1287" s="133"/>
      <c r="E1287" s="133"/>
      <c r="F1287" s="133"/>
      <c r="G1287" s="133"/>
      <c r="H1287" s="133"/>
      <c r="I1287" s="133"/>
      <c r="J1287" s="133"/>
      <c r="K1287" s="133"/>
      <c r="L1287" s="133"/>
      <c r="M1287" s="133"/>
      <c r="N1287" s="133"/>
      <c r="O1287" s="133"/>
      <c r="P1287" s="133"/>
      <c r="Q1287" s="133"/>
      <c r="R1287" s="133"/>
      <c r="S1287" s="133"/>
      <c r="T1287" s="133"/>
      <c r="U1287" s="133"/>
      <c r="V1287" s="133"/>
      <c r="W1287" s="133"/>
    </row>
    <row r="1288" spans="1:23" x14ac:dyDescent="0.2">
      <c r="A1288" s="133"/>
      <c r="B1288" s="133"/>
      <c r="C1288" s="133"/>
      <c r="D1288" s="133"/>
      <c r="E1288" s="133"/>
      <c r="F1288" s="133"/>
      <c r="G1288" s="133"/>
      <c r="H1288" s="133"/>
      <c r="I1288" s="133"/>
      <c r="J1288" s="133"/>
      <c r="K1288" s="133"/>
      <c r="L1288" s="133"/>
      <c r="M1288" s="133"/>
      <c r="N1288" s="133"/>
      <c r="O1288" s="133"/>
      <c r="P1288" s="133"/>
      <c r="Q1288" s="133"/>
      <c r="R1288" s="133"/>
      <c r="S1288" s="133"/>
      <c r="T1288" s="133"/>
      <c r="U1288" s="133"/>
      <c r="V1288" s="133"/>
      <c r="W1288" s="133"/>
    </row>
    <row r="1289" spans="1:23" x14ac:dyDescent="0.2">
      <c r="A1289" s="133"/>
      <c r="B1289" s="133"/>
      <c r="C1289" s="133"/>
      <c r="D1289" s="133"/>
      <c r="E1289" s="133"/>
      <c r="F1289" s="133"/>
      <c r="G1289" s="133"/>
      <c r="H1289" s="133"/>
      <c r="I1289" s="133"/>
      <c r="J1289" s="133"/>
      <c r="K1289" s="133"/>
      <c r="L1289" s="133"/>
      <c r="M1289" s="133"/>
      <c r="N1289" s="133"/>
      <c r="O1289" s="133"/>
      <c r="P1289" s="133"/>
      <c r="Q1289" s="133"/>
      <c r="R1289" s="133"/>
      <c r="S1289" s="133"/>
      <c r="T1289" s="133"/>
      <c r="U1289" s="133"/>
      <c r="V1289" s="133"/>
      <c r="W1289" s="133"/>
    </row>
    <row r="1290" spans="1:23" x14ac:dyDescent="0.2">
      <c r="A1290" s="133"/>
      <c r="B1290" s="133"/>
      <c r="C1290" s="133"/>
      <c r="D1290" s="133"/>
      <c r="E1290" s="133"/>
      <c r="F1290" s="133"/>
      <c r="G1290" s="133"/>
      <c r="H1290" s="133"/>
      <c r="I1290" s="133"/>
      <c r="J1290" s="133"/>
      <c r="K1290" s="133"/>
      <c r="L1290" s="133"/>
      <c r="M1290" s="133"/>
      <c r="N1290" s="133"/>
      <c r="O1290" s="133"/>
      <c r="P1290" s="133"/>
      <c r="Q1290" s="133"/>
      <c r="R1290" s="133"/>
      <c r="S1290" s="133"/>
      <c r="T1290" s="133"/>
      <c r="U1290" s="133"/>
      <c r="V1290" s="133"/>
      <c r="W1290" s="133"/>
    </row>
    <row r="1291" spans="1:23" x14ac:dyDescent="0.2">
      <c r="A1291" s="133"/>
      <c r="B1291" s="133"/>
      <c r="C1291" s="133"/>
      <c r="D1291" s="133"/>
      <c r="E1291" s="133"/>
      <c r="F1291" s="133"/>
      <c r="G1291" s="133"/>
      <c r="H1291" s="133"/>
      <c r="I1291" s="133"/>
      <c r="J1291" s="133"/>
      <c r="K1291" s="133"/>
      <c r="L1291" s="133"/>
      <c r="M1291" s="133"/>
      <c r="N1291" s="133"/>
      <c r="O1291" s="133"/>
      <c r="P1291" s="133"/>
      <c r="Q1291" s="133"/>
      <c r="R1291" s="133"/>
      <c r="S1291" s="133"/>
      <c r="T1291" s="133"/>
      <c r="U1291" s="133"/>
      <c r="V1291" s="133"/>
      <c r="W1291" s="133"/>
    </row>
    <row r="1292" spans="1:23" x14ac:dyDescent="0.2">
      <c r="A1292" s="133"/>
      <c r="B1292" s="133"/>
      <c r="C1292" s="133"/>
      <c r="D1292" s="133"/>
      <c r="E1292" s="133"/>
      <c r="F1292" s="133"/>
      <c r="G1292" s="133"/>
      <c r="H1292" s="133"/>
      <c r="I1292" s="133"/>
      <c r="J1292" s="133"/>
      <c r="K1292" s="133"/>
      <c r="L1292" s="133"/>
      <c r="M1292" s="133"/>
      <c r="N1292" s="133"/>
      <c r="O1292" s="133"/>
      <c r="P1292" s="133"/>
      <c r="Q1292" s="133"/>
      <c r="R1292" s="133"/>
      <c r="S1292" s="133"/>
      <c r="T1292" s="133"/>
      <c r="U1292" s="133"/>
      <c r="V1292" s="133"/>
      <c r="W1292" s="133"/>
    </row>
    <row r="1293" spans="1:23" x14ac:dyDescent="0.2">
      <c r="A1293" s="133"/>
      <c r="B1293" s="133"/>
      <c r="C1293" s="133"/>
      <c r="D1293" s="133"/>
      <c r="E1293" s="133"/>
      <c r="F1293" s="133"/>
      <c r="G1293" s="133"/>
      <c r="H1293" s="133"/>
      <c r="I1293" s="133"/>
      <c r="J1293" s="133"/>
      <c r="K1293" s="133"/>
      <c r="L1293" s="133"/>
      <c r="M1293" s="133"/>
      <c r="N1293" s="133"/>
      <c r="O1293" s="133"/>
      <c r="P1293" s="133"/>
      <c r="Q1293" s="133"/>
      <c r="R1293" s="133"/>
      <c r="S1293" s="133"/>
      <c r="T1293" s="133"/>
      <c r="U1293" s="133"/>
      <c r="V1293" s="133"/>
      <c r="W1293" s="133"/>
    </row>
    <row r="1294" spans="1:23" x14ac:dyDescent="0.2">
      <c r="A1294" s="133"/>
      <c r="B1294" s="133"/>
      <c r="C1294" s="133"/>
      <c r="D1294" s="133"/>
      <c r="E1294" s="133"/>
      <c r="F1294" s="133"/>
      <c r="G1294" s="133"/>
      <c r="H1294" s="133"/>
      <c r="I1294" s="133"/>
      <c r="J1294" s="133"/>
      <c r="K1294" s="133"/>
      <c r="L1294" s="133"/>
      <c r="M1294" s="133"/>
      <c r="N1294" s="133"/>
      <c r="O1294" s="133"/>
      <c r="P1294" s="133"/>
      <c r="Q1294" s="133"/>
      <c r="R1294" s="133"/>
      <c r="S1294" s="133"/>
      <c r="T1294" s="133"/>
      <c r="U1294" s="133"/>
      <c r="V1294" s="133"/>
      <c r="W1294" s="133"/>
    </row>
    <row r="1295" spans="1:23" x14ac:dyDescent="0.2">
      <c r="A1295" s="133"/>
      <c r="B1295" s="133"/>
      <c r="C1295" s="133"/>
      <c r="D1295" s="133"/>
      <c r="E1295" s="133"/>
      <c r="F1295" s="133"/>
      <c r="G1295" s="133"/>
      <c r="H1295" s="133"/>
      <c r="I1295" s="133"/>
      <c r="J1295" s="133"/>
      <c r="K1295" s="133"/>
      <c r="L1295" s="133"/>
      <c r="M1295" s="133"/>
      <c r="N1295" s="133"/>
      <c r="O1295" s="133"/>
      <c r="P1295" s="133"/>
      <c r="Q1295" s="133"/>
      <c r="R1295" s="133"/>
      <c r="S1295" s="133"/>
      <c r="T1295" s="133"/>
      <c r="U1295" s="133"/>
      <c r="V1295" s="133"/>
      <c r="W1295" s="133"/>
    </row>
    <row r="1296" spans="1:23" x14ac:dyDescent="0.2">
      <c r="A1296" s="133"/>
      <c r="B1296" s="133"/>
      <c r="C1296" s="133"/>
      <c r="D1296" s="133"/>
      <c r="E1296" s="133"/>
      <c r="F1296" s="133"/>
      <c r="G1296" s="133"/>
      <c r="H1296" s="133"/>
      <c r="I1296" s="133"/>
      <c r="J1296" s="133"/>
      <c r="K1296" s="133"/>
      <c r="L1296" s="133"/>
      <c r="M1296" s="133"/>
      <c r="N1296" s="133"/>
      <c r="O1296" s="133"/>
      <c r="P1296" s="133"/>
      <c r="Q1296" s="133"/>
      <c r="R1296" s="133"/>
      <c r="S1296" s="133"/>
      <c r="T1296" s="133"/>
      <c r="U1296" s="133"/>
      <c r="V1296" s="133"/>
      <c r="W1296" s="133"/>
    </row>
    <row r="1297" spans="1:23" x14ac:dyDescent="0.2">
      <c r="A1297" s="133"/>
      <c r="B1297" s="133"/>
      <c r="C1297" s="133"/>
      <c r="D1297" s="133"/>
      <c r="E1297" s="133"/>
      <c r="F1297" s="133"/>
      <c r="G1297" s="133"/>
      <c r="H1297" s="133"/>
      <c r="I1297" s="133"/>
      <c r="J1297" s="133"/>
      <c r="K1297" s="133"/>
      <c r="L1297" s="133"/>
      <c r="M1297" s="133"/>
      <c r="N1297" s="133"/>
      <c r="O1297" s="133"/>
      <c r="P1297" s="133"/>
      <c r="Q1297" s="133"/>
      <c r="R1297" s="133"/>
      <c r="S1297" s="133"/>
      <c r="T1297" s="133"/>
      <c r="U1297" s="133"/>
      <c r="V1297" s="133"/>
      <c r="W1297" s="133"/>
    </row>
    <row r="1298" spans="1:23" x14ac:dyDescent="0.2">
      <c r="A1298" s="133"/>
      <c r="B1298" s="133"/>
      <c r="C1298" s="133"/>
      <c r="D1298" s="133"/>
      <c r="E1298" s="133"/>
      <c r="F1298" s="133"/>
      <c r="G1298" s="133"/>
      <c r="H1298" s="133"/>
      <c r="I1298" s="133"/>
      <c r="J1298" s="133"/>
      <c r="K1298" s="133"/>
      <c r="L1298" s="133"/>
      <c r="M1298" s="133"/>
      <c r="N1298" s="133"/>
      <c r="O1298" s="133"/>
      <c r="P1298" s="133"/>
      <c r="Q1298" s="133"/>
      <c r="R1298" s="133"/>
      <c r="S1298" s="133"/>
      <c r="T1298" s="133"/>
      <c r="U1298" s="133"/>
      <c r="V1298" s="133"/>
      <c r="W1298" s="133"/>
    </row>
    <row r="1299" spans="1:23" x14ac:dyDescent="0.2">
      <c r="A1299" s="133"/>
      <c r="B1299" s="133"/>
      <c r="C1299" s="133"/>
      <c r="D1299" s="133"/>
      <c r="E1299" s="133"/>
      <c r="F1299" s="133"/>
      <c r="G1299" s="133"/>
      <c r="H1299" s="133"/>
      <c r="I1299" s="133"/>
      <c r="J1299" s="133"/>
      <c r="K1299" s="133"/>
      <c r="L1299" s="133"/>
      <c r="M1299" s="133"/>
      <c r="N1299" s="133"/>
      <c r="O1299" s="133"/>
      <c r="P1299" s="133"/>
      <c r="Q1299" s="133"/>
      <c r="R1299" s="133"/>
      <c r="S1299" s="133"/>
      <c r="T1299" s="133"/>
      <c r="U1299" s="133"/>
      <c r="V1299" s="133"/>
      <c r="W1299" s="133"/>
    </row>
    <row r="1300" spans="1:23" x14ac:dyDescent="0.2">
      <c r="A1300" s="133"/>
      <c r="B1300" s="133"/>
      <c r="C1300" s="133"/>
      <c r="D1300" s="133"/>
      <c r="E1300" s="133"/>
      <c r="F1300" s="133"/>
      <c r="G1300" s="133"/>
      <c r="H1300" s="133"/>
      <c r="I1300" s="133"/>
      <c r="J1300" s="133"/>
      <c r="K1300" s="133"/>
      <c r="L1300" s="133"/>
      <c r="M1300" s="133"/>
      <c r="N1300" s="133"/>
      <c r="O1300" s="133"/>
      <c r="P1300" s="133"/>
      <c r="Q1300" s="133"/>
      <c r="R1300" s="133"/>
      <c r="S1300" s="133"/>
      <c r="T1300" s="133"/>
      <c r="U1300" s="133"/>
      <c r="V1300" s="133"/>
      <c r="W1300" s="133"/>
    </row>
    <row r="1301" spans="1:23" x14ac:dyDescent="0.2">
      <c r="A1301" s="133"/>
      <c r="B1301" s="133"/>
      <c r="C1301" s="133"/>
      <c r="D1301" s="133"/>
      <c r="E1301" s="133"/>
      <c r="F1301" s="133"/>
      <c r="G1301" s="133"/>
      <c r="H1301" s="133"/>
      <c r="I1301" s="133"/>
      <c r="J1301" s="133"/>
      <c r="K1301" s="133"/>
      <c r="L1301" s="133"/>
      <c r="M1301" s="133"/>
      <c r="N1301" s="133"/>
      <c r="O1301" s="133"/>
      <c r="P1301" s="133"/>
      <c r="Q1301" s="133"/>
      <c r="R1301" s="133"/>
      <c r="S1301" s="133"/>
      <c r="T1301" s="133"/>
      <c r="U1301" s="133"/>
      <c r="V1301" s="133"/>
      <c r="W1301" s="133"/>
    </row>
    <row r="1302" spans="1:23" x14ac:dyDescent="0.2">
      <c r="A1302" s="133"/>
      <c r="B1302" s="133"/>
      <c r="C1302" s="133"/>
      <c r="D1302" s="133"/>
      <c r="E1302" s="133"/>
      <c r="F1302" s="133"/>
      <c r="G1302" s="133"/>
      <c r="H1302" s="133"/>
      <c r="I1302" s="133"/>
      <c r="J1302" s="133"/>
      <c r="K1302" s="133"/>
      <c r="L1302" s="133"/>
      <c r="M1302" s="133"/>
      <c r="N1302" s="133"/>
      <c r="O1302" s="133"/>
      <c r="P1302" s="133"/>
      <c r="Q1302" s="133"/>
      <c r="R1302" s="133"/>
      <c r="S1302" s="133"/>
      <c r="T1302" s="133"/>
      <c r="U1302" s="133"/>
      <c r="V1302" s="133"/>
      <c r="W1302" s="133"/>
    </row>
    <row r="1303" spans="1:23" x14ac:dyDescent="0.2">
      <c r="A1303" s="133"/>
      <c r="B1303" s="133"/>
      <c r="C1303" s="133"/>
      <c r="D1303" s="133"/>
      <c r="E1303" s="133"/>
      <c r="F1303" s="133"/>
      <c r="G1303" s="133"/>
      <c r="H1303" s="133"/>
      <c r="I1303" s="133"/>
      <c r="J1303" s="133"/>
      <c r="K1303" s="133"/>
      <c r="L1303" s="133"/>
      <c r="M1303" s="133"/>
      <c r="N1303" s="133"/>
      <c r="O1303" s="133"/>
      <c r="P1303" s="133"/>
      <c r="Q1303" s="133"/>
      <c r="R1303" s="133"/>
      <c r="S1303" s="133"/>
      <c r="T1303" s="133"/>
      <c r="U1303" s="133"/>
      <c r="V1303" s="133"/>
      <c r="W1303" s="133"/>
    </row>
    <row r="1304" spans="1:23" x14ac:dyDescent="0.2">
      <c r="A1304" s="133"/>
      <c r="B1304" s="133"/>
      <c r="C1304" s="133"/>
      <c r="D1304" s="133"/>
      <c r="E1304" s="133"/>
      <c r="F1304" s="133"/>
      <c r="G1304" s="133"/>
      <c r="H1304" s="133"/>
      <c r="I1304" s="133"/>
      <c r="J1304" s="133"/>
      <c r="K1304" s="133"/>
      <c r="L1304" s="133"/>
      <c r="M1304" s="133"/>
      <c r="N1304" s="133"/>
      <c r="O1304" s="133"/>
      <c r="P1304" s="133"/>
      <c r="Q1304" s="133"/>
      <c r="R1304" s="133"/>
      <c r="S1304" s="133"/>
      <c r="T1304" s="133"/>
      <c r="U1304" s="133"/>
      <c r="V1304" s="133"/>
      <c r="W1304" s="133"/>
    </row>
    <row r="1305" spans="1:23" x14ac:dyDescent="0.2">
      <c r="A1305" s="133"/>
      <c r="B1305" s="133"/>
      <c r="C1305" s="133"/>
      <c r="D1305" s="133"/>
      <c r="E1305" s="133"/>
      <c r="F1305" s="133"/>
      <c r="G1305" s="133"/>
      <c r="H1305" s="133"/>
      <c r="I1305" s="133"/>
      <c r="J1305" s="133"/>
      <c r="K1305" s="133"/>
      <c r="L1305" s="133"/>
      <c r="M1305" s="133"/>
      <c r="N1305" s="133"/>
      <c r="O1305" s="133"/>
      <c r="P1305" s="133"/>
      <c r="Q1305" s="133"/>
      <c r="R1305" s="133"/>
      <c r="S1305" s="133"/>
      <c r="T1305" s="133"/>
      <c r="U1305" s="133"/>
      <c r="V1305" s="133"/>
      <c r="W1305" s="133"/>
    </row>
    <row r="1306" spans="1:23" x14ac:dyDescent="0.2">
      <c r="A1306" s="133"/>
      <c r="B1306" s="133"/>
      <c r="C1306" s="133"/>
      <c r="D1306" s="133"/>
      <c r="E1306" s="133"/>
      <c r="F1306" s="133"/>
      <c r="G1306" s="133"/>
      <c r="H1306" s="133"/>
      <c r="I1306" s="133"/>
      <c r="J1306" s="133"/>
      <c r="K1306" s="133"/>
      <c r="L1306" s="133"/>
      <c r="M1306" s="133"/>
      <c r="N1306" s="133"/>
      <c r="O1306" s="133"/>
      <c r="P1306" s="133"/>
      <c r="Q1306" s="133"/>
      <c r="R1306" s="133"/>
      <c r="S1306" s="133"/>
      <c r="T1306" s="133"/>
      <c r="U1306" s="133"/>
      <c r="V1306" s="133"/>
      <c r="W1306" s="133"/>
    </row>
    <row r="1307" spans="1:23" x14ac:dyDescent="0.2">
      <c r="A1307" s="133"/>
      <c r="B1307" s="133"/>
      <c r="C1307" s="133"/>
      <c r="D1307" s="133"/>
      <c r="E1307" s="133"/>
      <c r="F1307" s="133"/>
      <c r="G1307" s="133"/>
      <c r="H1307" s="133"/>
      <c r="I1307" s="133"/>
      <c r="J1307" s="133"/>
      <c r="K1307" s="133"/>
      <c r="L1307" s="133"/>
      <c r="M1307" s="133"/>
      <c r="N1307" s="133"/>
      <c r="O1307" s="133"/>
      <c r="P1307" s="133"/>
      <c r="Q1307" s="133"/>
      <c r="R1307" s="133"/>
      <c r="S1307" s="133"/>
      <c r="T1307" s="133"/>
      <c r="U1307" s="133"/>
      <c r="V1307" s="133"/>
      <c r="W1307" s="133"/>
    </row>
    <row r="1308" spans="1:23" x14ac:dyDescent="0.2">
      <c r="A1308" s="133"/>
      <c r="B1308" s="133"/>
      <c r="C1308" s="133"/>
      <c r="D1308" s="133"/>
      <c r="E1308" s="133"/>
      <c r="F1308" s="133"/>
      <c r="G1308" s="133"/>
      <c r="H1308" s="133"/>
      <c r="I1308" s="133"/>
      <c r="J1308" s="133"/>
      <c r="K1308" s="133"/>
      <c r="L1308" s="133"/>
      <c r="M1308" s="133"/>
      <c r="N1308" s="133"/>
      <c r="O1308" s="133"/>
      <c r="P1308" s="133"/>
      <c r="Q1308" s="133"/>
      <c r="R1308" s="133"/>
      <c r="S1308" s="133"/>
      <c r="T1308" s="133"/>
      <c r="U1308" s="133"/>
      <c r="V1308" s="133"/>
      <c r="W1308" s="133"/>
    </row>
    <row r="1309" spans="1:23" x14ac:dyDescent="0.2">
      <c r="A1309" s="133"/>
      <c r="B1309" s="133"/>
      <c r="C1309" s="133"/>
      <c r="D1309" s="133"/>
      <c r="E1309" s="133"/>
      <c r="F1309" s="133"/>
      <c r="G1309" s="133"/>
      <c r="H1309" s="133"/>
      <c r="I1309" s="133"/>
      <c r="J1309" s="133"/>
      <c r="K1309" s="133"/>
      <c r="L1309" s="133"/>
      <c r="M1309" s="133"/>
      <c r="N1309" s="133"/>
      <c r="O1309" s="133"/>
      <c r="P1309" s="133"/>
      <c r="Q1309" s="133"/>
      <c r="R1309" s="133"/>
      <c r="S1309" s="133"/>
      <c r="T1309" s="133"/>
      <c r="U1309" s="133"/>
      <c r="V1309" s="133"/>
      <c r="W1309" s="133"/>
    </row>
    <row r="1310" spans="1:23" x14ac:dyDescent="0.2">
      <c r="A1310" s="133"/>
      <c r="B1310" s="133"/>
      <c r="C1310" s="133"/>
      <c r="D1310" s="133"/>
      <c r="E1310" s="133"/>
      <c r="F1310" s="133"/>
      <c r="G1310" s="133"/>
      <c r="H1310" s="133"/>
      <c r="I1310" s="133"/>
      <c r="J1310" s="133"/>
      <c r="K1310" s="133"/>
      <c r="L1310" s="133"/>
      <c r="M1310" s="133"/>
      <c r="N1310" s="133"/>
      <c r="O1310" s="133"/>
      <c r="P1310" s="133"/>
      <c r="Q1310" s="133"/>
      <c r="R1310" s="133"/>
      <c r="S1310" s="133"/>
      <c r="T1310" s="133"/>
      <c r="U1310" s="133"/>
      <c r="V1310" s="133"/>
      <c r="W1310" s="133"/>
    </row>
    <row r="1311" spans="1:23" x14ac:dyDescent="0.2">
      <c r="A1311" s="133"/>
      <c r="B1311" s="133"/>
      <c r="C1311" s="133"/>
      <c r="D1311" s="133"/>
      <c r="E1311" s="133"/>
      <c r="F1311" s="133"/>
      <c r="G1311" s="133"/>
      <c r="H1311" s="133"/>
      <c r="I1311" s="133"/>
      <c r="J1311" s="133"/>
      <c r="K1311" s="133"/>
      <c r="L1311" s="133"/>
      <c r="M1311" s="133"/>
      <c r="N1311" s="133"/>
      <c r="O1311" s="133"/>
      <c r="P1311" s="133"/>
      <c r="Q1311" s="133"/>
      <c r="R1311" s="133"/>
      <c r="S1311" s="133"/>
      <c r="T1311" s="133"/>
      <c r="U1311" s="133"/>
      <c r="V1311" s="133"/>
      <c r="W1311" s="133"/>
    </row>
    <row r="1312" spans="1:23" x14ac:dyDescent="0.2">
      <c r="A1312" s="133"/>
      <c r="B1312" s="133"/>
      <c r="C1312" s="133"/>
      <c r="D1312" s="133"/>
      <c r="E1312" s="133"/>
      <c r="F1312" s="133"/>
      <c r="G1312" s="133"/>
      <c r="H1312" s="133"/>
      <c r="I1312" s="133"/>
      <c r="J1312" s="133"/>
      <c r="K1312" s="133"/>
      <c r="L1312" s="133"/>
      <c r="M1312" s="133"/>
      <c r="N1312" s="133"/>
      <c r="O1312" s="133"/>
      <c r="P1312" s="133"/>
      <c r="Q1312" s="133"/>
      <c r="R1312" s="133"/>
      <c r="S1312" s="133"/>
      <c r="T1312" s="133"/>
      <c r="U1312" s="133"/>
      <c r="V1312" s="133"/>
      <c r="W1312" s="133"/>
    </row>
    <row r="1313" spans="1:23" x14ac:dyDescent="0.2">
      <c r="A1313" s="133"/>
      <c r="B1313" s="133"/>
      <c r="C1313" s="133"/>
      <c r="D1313" s="133"/>
      <c r="E1313" s="133"/>
      <c r="F1313" s="133"/>
      <c r="G1313" s="133"/>
      <c r="H1313" s="133"/>
      <c r="I1313" s="133"/>
      <c r="J1313" s="133"/>
      <c r="K1313" s="133"/>
      <c r="L1313" s="133"/>
      <c r="M1313" s="133"/>
      <c r="N1313" s="133"/>
      <c r="O1313" s="133"/>
      <c r="P1313" s="133"/>
      <c r="Q1313" s="133"/>
      <c r="R1313" s="133"/>
      <c r="S1313" s="133"/>
      <c r="T1313" s="133"/>
      <c r="U1313" s="133"/>
      <c r="V1313" s="133"/>
      <c r="W1313" s="133"/>
    </row>
    <row r="1314" spans="1:23" x14ac:dyDescent="0.2">
      <c r="A1314" s="133"/>
      <c r="B1314" s="133"/>
      <c r="C1314" s="133"/>
      <c r="D1314" s="133"/>
      <c r="E1314" s="133"/>
      <c r="F1314" s="133"/>
      <c r="G1314" s="133"/>
      <c r="H1314" s="133"/>
      <c r="I1314" s="133"/>
      <c r="J1314" s="133"/>
      <c r="K1314" s="133"/>
      <c r="L1314" s="133"/>
      <c r="M1314" s="133"/>
      <c r="N1314" s="133"/>
      <c r="O1314" s="133"/>
      <c r="P1314" s="133"/>
      <c r="Q1314" s="133"/>
      <c r="R1314" s="133"/>
      <c r="S1314" s="133"/>
      <c r="T1314" s="133"/>
      <c r="U1314" s="133"/>
      <c r="V1314" s="133"/>
      <c r="W1314" s="133"/>
    </row>
    <row r="1315" spans="1:23" x14ac:dyDescent="0.2">
      <c r="A1315" s="133"/>
      <c r="B1315" s="133"/>
      <c r="C1315" s="133"/>
      <c r="D1315" s="133"/>
      <c r="E1315" s="133"/>
      <c r="F1315" s="133"/>
      <c r="G1315" s="133"/>
      <c r="H1315" s="133"/>
      <c r="I1315" s="133"/>
      <c r="J1315" s="133"/>
      <c r="K1315" s="133"/>
      <c r="L1315" s="133"/>
      <c r="M1315" s="133"/>
      <c r="N1315" s="133"/>
      <c r="O1315" s="133"/>
      <c r="P1315" s="133"/>
      <c r="Q1315" s="133"/>
      <c r="R1315" s="133"/>
      <c r="S1315" s="133"/>
      <c r="T1315" s="133"/>
      <c r="U1315" s="133"/>
      <c r="V1315" s="133"/>
      <c r="W1315" s="133"/>
    </row>
    <row r="1316" spans="1:23" x14ac:dyDescent="0.2">
      <c r="A1316" s="133"/>
      <c r="B1316" s="133"/>
      <c r="C1316" s="133"/>
      <c r="D1316" s="133"/>
      <c r="E1316" s="133"/>
      <c r="F1316" s="133"/>
      <c r="G1316" s="133"/>
      <c r="H1316" s="133"/>
      <c r="I1316" s="133"/>
      <c r="J1316" s="133"/>
      <c r="K1316" s="133"/>
      <c r="L1316" s="133"/>
      <c r="M1316" s="133"/>
      <c r="N1316" s="133"/>
      <c r="O1316" s="133"/>
      <c r="P1316" s="133"/>
      <c r="Q1316" s="133"/>
      <c r="R1316" s="133"/>
      <c r="S1316" s="133"/>
      <c r="T1316" s="133"/>
      <c r="U1316" s="133"/>
      <c r="V1316" s="133"/>
      <c r="W1316" s="133"/>
    </row>
    <row r="1317" spans="1:23" x14ac:dyDescent="0.2">
      <c r="A1317" s="133"/>
      <c r="B1317" s="133"/>
      <c r="C1317" s="133"/>
      <c r="D1317" s="133"/>
      <c r="E1317" s="133"/>
      <c r="F1317" s="133"/>
      <c r="G1317" s="133"/>
      <c r="H1317" s="133"/>
      <c r="I1317" s="133"/>
      <c r="J1317" s="133"/>
      <c r="K1317" s="133"/>
      <c r="L1317" s="133"/>
      <c r="M1317" s="133"/>
      <c r="N1317" s="133"/>
      <c r="O1317" s="133"/>
      <c r="P1317" s="133"/>
      <c r="Q1317" s="133"/>
      <c r="R1317" s="133"/>
      <c r="S1317" s="133"/>
      <c r="T1317" s="133"/>
      <c r="U1317" s="133"/>
      <c r="V1317" s="133"/>
      <c r="W1317" s="133"/>
    </row>
    <row r="1318" spans="1:23" x14ac:dyDescent="0.2">
      <c r="A1318" s="133"/>
      <c r="B1318" s="133"/>
      <c r="C1318" s="133"/>
      <c r="D1318" s="133"/>
      <c r="E1318" s="133"/>
      <c r="F1318" s="133"/>
      <c r="G1318" s="133"/>
      <c r="H1318" s="133"/>
      <c r="I1318" s="133"/>
      <c r="J1318" s="133"/>
      <c r="K1318" s="133"/>
      <c r="L1318" s="133"/>
      <c r="M1318" s="133"/>
      <c r="N1318" s="133"/>
      <c r="O1318" s="133"/>
      <c r="P1318" s="133"/>
      <c r="Q1318" s="133"/>
      <c r="R1318" s="133"/>
      <c r="S1318" s="133"/>
      <c r="T1318" s="133"/>
      <c r="U1318" s="133"/>
      <c r="V1318" s="133"/>
      <c r="W1318" s="133"/>
    </row>
    <row r="1319" spans="1:23" x14ac:dyDescent="0.2">
      <c r="A1319" s="133"/>
      <c r="B1319" s="133"/>
      <c r="C1319" s="133"/>
      <c r="D1319" s="133"/>
      <c r="E1319" s="133"/>
      <c r="F1319" s="133"/>
      <c r="G1319" s="133"/>
      <c r="H1319" s="133"/>
      <c r="I1319" s="133"/>
      <c r="J1319" s="133"/>
      <c r="K1319" s="133"/>
      <c r="L1319" s="133"/>
      <c r="M1319" s="133"/>
      <c r="N1319" s="133"/>
      <c r="O1319" s="133"/>
      <c r="P1319" s="133"/>
      <c r="Q1319" s="133"/>
      <c r="R1319" s="133"/>
      <c r="S1319" s="133"/>
      <c r="T1319" s="133"/>
      <c r="U1319" s="133"/>
      <c r="V1319" s="133"/>
      <c r="W1319" s="133"/>
    </row>
    <row r="1320" spans="1:23" x14ac:dyDescent="0.2">
      <c r="A1320" s="133"/>
      <c r="B1320" s="133"/>
      <c r="C1320" s="133"/>
      <c r="D1320" s="133"/>
      <c r="E1320" s="133"/>
      <c r="F1320" s="133"/>
      <c r="G1320" s="133"/>
      <c r="H1320" s="133"/>
      <c r="I1320" s="133"/>
      <c r="J1320" s="133"/>
      <c r="K1320" s="133"/>
      <c r="L1320" s="133"/>
      <c r="M1320" s="133"/>
      <c r="N1320" s="133"/>
      <c r="O1320" s="133"/>
      <c r="P1320" s="133"/>
      <c r="Q1320" s="133"/>
      <c r="R1320" s="133"/>
      <c r="S1320" s="133"/>
      <c r="T1320" s="133"/>
      <c r="U1320" s="133"/>
      <c r="V1320" s="133"/>
      <c r="W1320" s="133"/>
    </row>
    <row r="1321" spans="1:23" x14ac:dyDescent="0.2">
      <c r="A1321" s="133"/>
      <c r="B1321" s="133"/>
      <c r="C1321" s="133"/>
      <c r="D1321" s="133"/>
      <c r="E1321" s="133"/>
      <c r="F1321" s="133"/>
      <c r="G1321" s="133"/>
      <c r="H1321" s="133"/>
      <c r="I1321" s="133"/>
      <c r="J1321" s="133"/>
      <c r="K1321" s="133"/>
      <c r="L1321" s="133"/>
      <c r="M1321" s="133"/>
      <c r="N1321" s="133"/>
      <c r="O1321" s="133"/>
      <c r="P1321" s="133"/>
      <c r="Q1321" s="133"/>
      <c r="R1321" s="133"/>
      <c r="S1321" s="133"/>
      <c r="T1321" s="133"/>
      <c r="U1321" s="133"/>
      <c r="V1321" s="133"/>
      <c r="W1321" s="133"/>
    </row>
    <row r="1322" spans="1:23" x14ac:dyDescent="0.2">
      <c r="A1322" s="133"/>
      <c r="B1322" s="133"/>
      <c r="C1322" s="133"/>
      <c r="D1322" s="133"/>
      <c r="E1322" s="133"/>
      <c r="F1322" s="133"/>
      <c r="G1322" s="133"/>
      <c r="H1322" s="133"/>
      <c r="I1322" s="133"/>
      <c r="J1322" s="133"/>
      <c r="K1322" s="133"/>
      <c r="L1322" s="133"/>
      <c r="M1322" s="133"/>
      <c r="N1322" s="133"/>
      <c r="O1322" s="133"/>
      <c r="P1322" s="133"/>
      <c r="Q1322" s="133"/>
      <c r="R1322" s="133"/>
      <c r="S1322" s="133"/>
      <c r="T1322" s="133"/>
      <c r="U1322" s="133"/>
      <c r="V1322" s="133"/>
      <c r="W1322" s="133"/>
    </row>
    <row r="1323" spans="1:23" x14ac:dyDescent="0.2">
      <c r="A1323" s="133"/>
      <c r="B1323" s="133"/>
      <c r="C1323" s="133"/>
      <c r="D1323" s="133"/>
      <c r="E1323" s="133"/>
      <c r="F1323" s="133"/>
      <c r="G1323" s="133"/>
      <c r="H1323" s="133"/>
      <c r="I1323" s="133"/>
      <c r="J1323" s="133"/>
      <c r="K1323" s="133"/>
      <c r="L1323" s="133"/>
      <c r="M1323" s="133"/>
      <c r="N1323" s="133"/>
      <c r="O1323" s="133"/>
      <c r="P1323" s="133"/>
      <c r="Q1323" s="133"/>
      <c r="R1323" s="133"/>
      <c r="S1323" s="133"/>
      <c r="T1323" s="133"/>
      <c r="U1323" s="133"/>
      <c r="V1323" s="133"/>
      <c r="W1323" s="133"/>
    </row>
    <row r="1324" spans="1:23" x14ac:dyDescent="0.2">
      <c r="A1324" s="133"/>
      <c r="B1324" s="133"/>
      <c r="C1324" s="133"/>
      <c r="D1324" s="133"/>
      <c r="E1324" s="133"/>
      <c r="F1324" s="133"/>
      <c r="G1324" s="133"/>
      <c r="H1324" s="133"/>
      <c r="I1324" s="133"/>
      <c r="J1324" s="133"/>
      <c r="K1324" s="133"/>
      <c r="L1324" s="133"/>
      <c r="M1324" s="133"/>
      <c r="N1324" s="133"/>
      <c r="O1324" s="133"/>
      <c r="P1324" s="133"/>
      <c r="Q1324" s="133"/>
      <c r="R1324" s="133"/>
      <c r="S1324" s="133"/>
      <c r="T1324" s="133"/>
      <c r="U1324" s="133"/>
      <c r="V1324" s="133"/>
      <c r="W1324" s="133"/>
    </row>
    <row r="1325" spans="1:23" x14ac:dyDescent="0.2">
      <c r="A1325" s="133"/>
      <c r="B1325" s="133"/>
      <c r="C1325" s="133"/>
      <c r="D1325" s="133"/>
      <c r="E1325" s="133"/>
      <c r="F1325" s="133"/>
      <c r="G1325" s="133"/>
      <c r="H1325" s="133"/>
      <c r="I1325" s="133"/>
      <c r="J1325" s="133"/>
      <c r="K1325" s="133"/>
      <c r="L1325" s="133"/>
      <c r="M1325" s="133"/>
      <c r="N1325" s="133"/>
      <c r="O1325" s="133"/>
      <c r="P1325" s="133"/>
      <c r="Q1325" s="133"/>
      <c r="R1325" s="133"/>
      <c r="S1325" s="133"/>
      <c r="T1325" s="133"/>
      <c r="U1325" s="133"/>
      <c r="V1325" s="133"/>
      <c r="W1325" s="133"/>
    </row>
    <row r="1326" spans="1:23" x14ac:dyDescent="0.2">
      <c r="A1326" s="133"/>
      <c r="B1326" s="133"/>
      <c r="C1326" s="133"/>
      <c r="D1326" s="133"/>
      <c r="E1326" s="133"/>
      <c r="F1326" s="133"/>
      <c r="G1326" s="133"/>
      <c r="H1326" s="133"/>
      <c r="I1326" s="133"/>
      <c r="J1326" s="133"/>
      <c r="K1326" s="133"/>
      <c r="L1326" s="133"/>
      <c r="M1326" s="133"/>
      <c r="N1326" s="133"/>
      <c r="O1326" s="133"/>
      <c r="P1326" s="133"/>
      <c r="Q1326" s="133"/>
      <c r="R1326" s="133"/>
      <c r="S1326" s="133"/>
      <c r="T1326" s="133"/>
      <c r="U1326" s="133"/>
      <c r="V1326" s="133"/>
      <c r="W1326" s="133"/>
    </row>
    <row r="1327" spans="1:23" x14ac:dyDescent="0.2">
      <c r="A1327" s="133"/>
      <c r="B1327" s="133"/>
      <c r="C1327" s="133"/>
      <c r="D1327" s="133"/>
      <c r="E1327" s="133"/>
      <c r="F1327" s="133"/>
      <c r="G1327" s="133"/>
      <c r="H1327" s="133"/>
      <c r="I1327" s="133"/>
      <c r="J1327" s="133"/>
      <c r="K1327" s="133"/>
      <c r="L1327" s="133"/>
      <c r="M1327" s="133"/>
      <c r="N1327" s="133"/>
      <c r="O1327" s="133"/>
      <c r="P1327" s="133"/>
      <c r="Q1327" s="133"/>
      <c r="R1327" s="133"/>
      <c r="S1327" s="133"/>
      <c r="T1327" s="133"/>
      <c r="U1327" s="133"/>
      <c r="V1327" s="133"/>
      <c r="W1327" s="133"/>
    </row>
    <row r="1328" spans="1:23" x14ac:dyDescent="0.2">
      <c r="A1328" s="133"/>
      <c r="B1328" s="133"/>
      <c r="C1328" s="133"/>
      <c r="D1328" s="133"/>
      <c r="E1328" s="133"/>
      <c r="F1328" s="133"/>
      <c r="G1328" s="133"/>
      <c r="H1328" s="133"/>
      <c r="I1328" s="133"/>
      <c r="J1328" s="133"/>
      <c r="K1328" s="133"/>
      <c r="L1328" s="133"/>
      <c r="M1328" s="133"/>
      <c r="N1328" s="133"/>
      <c r="O1328" s="133"/>
      <c r="P1328" s="133"/>
      <c r="Q1328" s="133"/>
      <c r="R1328" s="133"/>
      <c r="S1328" s="133"/>
      <c r="T1328" s="133"/>
      <c r="U1328" s="133"/>
      <c r="V1328" s="133"/>
      <c r="W1328" s="133"/>
    </row>
    <row r="1329" spans="1:23" x14ac:dyDescent="0.2">
      <c r="A1329" s="133"/>
      <c r="B1329" s="133"/>
      <c r="C1329" s="133"/>
      <c r="D1329" s="133"/>
      <c r="E1329" s="133"/>
      <c r="F1329" s="133"/>
      <c r="G1329" s="133"/>
      <c r="H1329" s="133"/>
      <c r="I1329" s="133"/>
      <c r="J1329" s="133"/>
      <c r="K1329" s="133"/>
      <c r="L1329" s="133"/>
      <c r="M1329" s="133"/>
      <c r="N1329" s="133"/>
      <c r="O1329" s="133"/>
      <c r="P1329" s="133"/>
      <c r="Q1329" s="133"/>
      <c r="R1329" s="133"/>
      <c r="S1329" s="133"/>
      <c r="T1329" s="133"/>
      <c r="U1329" s="133"/>
      <c r="V1329" s="133"/>
      <c r="W1329" s="133"/>
    </row>
    <row r="1330" spans="1:23" x14ac:dyDescent="0.2">
      <c r="A1330" s="133"/>
      <c r="B1330" s="133"/>
      <c r="C1330" s="133"/>
      <c r="D1330" s="133"/>
      <c r="E1330" s="133"/>
      <c r="F1330" s="133"/>
      <c r="G1330" s="133"/>
      <c r="H1330" s="133"/>
      <c r="I1330" s="133"/>
      <c r="J1330" s="133"/>
      <c r="K1330" s="133"/>
      <c r="L1330" s="133"/>
      <c r="M1330" s="133"/>
      <c r="N1330" s="133"/>
      <c r="O1330" s="133"/>
      <c r="P1330" s="133"/>
      <c r="Q1330" s="133"/>
      <c r="R1330" s="133"/>
      <c r="S1330" s="133"/>
      <c r="T1330" s="133"/>
      <c r="U1330" s="133"/>
      <c r="V1330" s="133"/>
      <c r="W1330" s="133"/>
    </row>
    <row r="1331" spans="1:23" x14ac:dyDescent="0.2">
      <c r="A1331" s="133"/>
      <c r="B1331" s="133"/>
      <c r="C1331" s="133"/>
      <c r="D1331" s="133"/>
      <c r="E1331" s="133"/>
      <c r="F1331" s="133"/>
      <c r="G1331" s="133"/>
      <c r="H1331" s="133"/>
      <c r="I1331" s="133"/>
      <c r="J1331" s="133"/>
      <c r="K1331" s="133"/>
      <c r="L1331" s="133"/>
      <c r="M1331" s="133"/>
      <c r="N1331" s="133"/>
      <c r="O1331" s="133"/>
      <c r="P1331" s="133"/>
      <c r="Q1331" s="133"/>
      <c r="R1331" s="133"/>
      <c r="S1331" s="133"/>
      <c r="T1331" s="133"/>
      <c r="U1331" s="133"/>
      <c r="V1331" s="133"/>
      <c r="W1331" s="133"/>
    </row>
    <row r="1332" spans="1:23" x14ac:dyDescent="0.2">
      <c r="A1332" s="133"/>
      <c r="B1332" s="133"/>
      <c r="C1332" s="133"/>
      <c r="D1332" s="133"/>
      <c r="E1332" s="133"/>
      <c r="F1332" s="133"/>
      <c r="G1332" s="133"/>
      <c r="H1332" s="133"/>
      <c r="I1332" s="133"/>
      <c r="J1332" s="133"/>
      <c r="K1332" s="133"/>
      <c r="L1332" s="133"/>
      <c r="M1332" s="133"/>
      <c r="N1332" s="133"/>
      <c r="O1332" s="133"/>
      <c r="P1332" s="133"/>
      <c r="Q1332" s="133"/>
      <c r="R1332" s="133"/>
      <c r="S1332" s="133"/>
      <c r="T1332" s="133"/>
      <c r="U1332" s="133"/>
      <c r="V1332" s="133"/>
      <c r="W1332" s="133"/>
    </row>
    <row r="1333" spans="1:23" x14ac:dyDescent="0.2">
      <c r="A1333" s="133"/>
      <c r="B1333" s="133"/>
      <c r="C1333" s="133"/>
      <c r="D1333" s="133"/>
      <c r="E1333" s="133"/>
      <c r="F1333" s="133"/>
      <c r="G1333" s="133"/>
      <c r="H1333" s="133"/>
      <c r="I1333" s="133"/>
      <c r="J1333" s="133"/>
      <c r="K1333" s="133"/>
      <c r="L1333" s="133"/>
      <c r="M1333" s="133"/>
      <c r="N1333" s="133"/>
      <c r="O1333" s="133"/>
      <c r="P1333" s="133"/>
      <c r="Q1333" s="133"/>
      <c r="R1333" s="133"/>
      <c r="S1333" s="133"/>
      <c r="T1333" s="133"/>
      <c r="U1333" s="133"/>
      <c r="V1333" s="133"/>
      <c r="W1333" s="133"/>
    </row>
    <row r="1334" spans="1:23" x14ac:dyDescent="0.2">
      <c r="A1334" s="133"/>
      <c r="B1334" s="133"/>
      <c r="C1334" s="133"/>
      <c r="D1334" s="133"/>
      <c r="E1334" s="133"/>
      <c r="F1334" s="133"/>
      <c r="G1334" s="133"/>
      <c r="H1334" s="133"/>
      <c r="I1334" s="133"/>
      <c r="J1334" s="133"/>
      <c r="K1334" s="133"/>
      <c r="L1334" s="133"/>
      <c r="M1334" s="133"/>
      <c r="N1334" s="133"/>
      <c r="O1334" s="133"/>
      <c r="P1334" s="133"/>
      <c r="Q1334" s="133"/>
      <c r="R1334" s="133"/>
      <c r="S1334" s="133"/>
      <c r="T1334" s="133"/>
      <c r="U1334" s="133"/>
      <c r="V1334" s="133"/>
      <c r="W1334" s="133"/>
    </row>
    <row r="1335" spans="1:23" x14ac:dyDescent="0.2">
      <c r="A1335" s="133"/>
      <c r="B1335" s="133"/>
      <c r="C1335" s="133"/>
      <c r="D1335" s="133"/>
      <c r="E1335" s="133"/>
      <c r="F1335" s="133"/>
      <c r="G1335" s="133"/>
      <c r="H1335" s="133"/>
      <c r="I1335" s="133"/>
      <c r="J1335" s="133"/>
      <c r="K1335" s="133"/>
      <c r="L1335" s="133"/>
      <c r="M1335" s="133"/>
      <c r="N1335" s="133"/>
      <c r="O1335" s="133"/>
      <c r="P1335" s="133"/>
      <c r="Q1335" s="133"/>
      <c r="R1335" s="133"/>
      <c r="S1335" s="133"/>
      <c r="T1335" s="133"/>
      <c r="U1335" s="133"/>
      <c r="V1335" s="133"/>
      <c r="W1335" s="133"/>
    </row>
    <row r="1336" spans="1:23" x14ac:dyDescent="0.2">
      <c r="A1336" s="133"/>
      <c r="B1336" s="133"/>
      <c r="C1336" s="133"/>
      <c r="D1336" s="133"/>
      <c r="E1336" s="133"/>
      <c r="F1336" s="133"/>
      <c r="G1336" s="133"/>
      <c r="H1336" s="133"/>
      <c r="I1336" s="133"/>
      <c r="J1336" s="133"/>
      <c r="K1336" s="133"/>
      <c r="L1336" s="133"/>
      <c r="M1336" s="133"/>
      <c r="N1336" s="133"/>
      <c r="O1336" s="133"/>
      <c r="P1336" s="133"/>
      <c r="Q1336" s="133"/>
      <c r="R1336" s="133"/>
      <c r="S1336" s="133"/>
      <c r="T1336" s="133"/>
      <c r="U1336" s="133"/>
      <c r="V1336" s="133"/>
      <c r="W1336" s="133"/>
    </row>
    <row r="1337" spans="1:23" x14ac:dyDescent="0.2">
      <c r="A1337" s="133"/>
      <c r="B1337" s="133"/>
      <c r="C1337" s="133"/>
      <c r="D1337" s="133"/>
      <c r="E1337" s="133"/>
      <c r="F1337" s="133"/>
      <c r="G1337" s="133"/>
      <c r="H1337" s="133"/>
      <c r="I1337" s="133"/>
      <c r="J1337" s="133"/>
      <c r="K1337" s="133"/>
      <c r="L1337" s="133"/>
      <c r="M1337" s="133"/>
      <c r="N1337" s="133"/>
      <c r="O1337" s="133"/>
      <c r="P1337" s="133"/>
      <c r="Q1337" s="133"/>
      <c r="R1337" s="133"/>
      <c r="S1337" s="133"/>
      <c r="T1337" s="133"/>
      <c r="U1337" s="133"/>
      <c r="V1337" s="133"/>
      <c r="W1337" s="133"/>
    </row>
    <row r="1338" spans="1:23" x14ac:dyDescent="0.2">
      <c r="A1338" s="133"/>
      <c r="B1338" s="133"/>
      <c r="C1338" s="133"/>
      <c r="D1338" s="133"/>
      <c r="E1338" s="133"/>
      <c r="F1338" s="133"/>
      <c r="G1338" s="133"/>
      <c r="H1338" s="133"/>
      <c r="I1338" s="133"/>
      <c r="J1338" s="133"/>
      <c r="K1338" s="133"/>
      <c r="L1338" s="133"/>
      <c r="M1338" s="133"/>
      <c r="N1338" s="133"/>
      <c r="O1338" s="133"/>
      <c r="P1338" s="133"/>
      <c r="Q1338" s="133"/>
      <c r="R1338" s="133"/>
      <c r="S1338" s="133"/>
      <c r="T1338" s="133"/>
      <c r="U1338" s="133"/>
      <c r="V1338" s="133"/>
      <c r="W1338" s="133"/>
    </row>
    <row r="1339" spans="1:23" x14ac:dyDescent="0.2">
      <c r="A1339" s="133"/>
      <c r="B1339" s="133"/>
      <c r="C1339" s="133"/>
      <c r="D1339" s="133"/>
      <c r="E1339" s="133"/>
      <c r="F1339" s="133"/>
      <c r="G1339" s="133"/>
      <c r="H1339" s="133"/>
      <c r="I1339" s="133"/>
      <c r="J1339" s="133"/>
      <c r="K1339" s="133"/>
      <c r="L1339" s="133"/>
      <c r="M1339" s="133"/>
      <c r="N1339" s="133"/>
      <c r="O1339" s="133"/>
      <c r="P1339" s="133"/>
      <c r="Q1339" s="133"/>
      <c r="R1339" s="133"/>
      <c r="S1339" s="133"/>
      <c r="T1339" s="133"/>
      <c r="U1339" s="133"/>
      <c r="V1339" s="133"/>
      <c r="W1339" s="133"/>
    </row>
    <row r="1340" spans="1:23" x14ac:dyDescent="0.2">
      <c r="A1340" s="133"/>
      <c r="B1340" s="133"/>
      <c r="C1340" s="133"/>
      <c r="D1340" s="133"/>
      <c r="E1340" s="133"/>
      <c r="F1340" s="133"/>
      <c r="G1340" s="133"/>
      <c r="H1340" s="133"/>
      <c r="I1340" s="133"/>
      <c r="J1340" s="133"/>
      <c r="K1340" s="133"/>
      <c r="L1340" s="133"/>
      <c r="M1340" s="133"/>
      <c r="N1340" s="133"/>
      <c r="O1340" s="133"/>
      <c r="P1340" s="133"/>
      <c r="Q1340" s="133"/>
      <c r="R1340" s="133"/>
      <c r="S1340" s="133"/>
      <c r="T1340" s="133"/>
      <c r="U1340" s="133"/>
      <c r="V1340" s="133"/>
      <c r="W1340" s="133"/>
    </row>
    <row r="1341" spans="1:23" x14ac:dyDescent="0.2">
      <c r="A1341" s="133"/>
      <c r="B1341" s="133"/>
      <c r="C1341" s="133"/>
      <c r="D1341" s="133"/>
      <c r="E1341" s="133"/>
      <c r="F1341" s="133"/>
      <c r="G1341" s="133"/>
      <c r="H1341" s="133"/>
      <c r="I1341" s="133"/>
      <c r="J1341" s="133"/>
      <c r="K1341" s="133"/>
      <c r="L1341" s="133"/>
      <c r="M1341" s="133"/>
      <c r="N1341" s="133"/>
      <c r="O1341" s="133"/>
      <c r="P1341" s="133"/>
      <c r="Q1341" s="133"/>
      <c r="R1341" s="133"/>
      <c r="S1341" s="133"/>
      <c r="T1341" s="133"/>
      <c r="U1341" s="133"/>
      <c r="V1341" s="133"/>
      <c r="W1341" s="133"/>
    </row>
    <row r="1342" spans="1:23" x14ac:dyDescent="0.2">
      <c r="A1342" s="133"/>
      <c r="B1342" s="133"/>
      <c r="C1342" s="133"/>
      <c r="D1342" s="133"/>
      <c r="E1342" s="133"/>
      <c r="F1342" s="133"/>
      <c r="G1342" s="133"/>
      <c r="H1342" s="133"/>
      <c r="I1342" s="133"/>
      <c r="J1342" s="133"/>
      <c r="K1342" s="133"/>
      <c r="L1342" s="133"/>
      <c r="M1342" s="133"/>
      <c r="N1342" s="133"/>
      <c r="O1342" s="133"/>
      <c r="P1342" s="133"/>
      <c r="Q1342" s="133"/>
      <c r="R1342" s="133"/>
      <c r="S1342" s="133"/>
      <c r="T1342" s="133"/>
      <c r="U1342" s="133"/>
      <c r="V1342" s="133"/>
      <c r="W1342" s="133"/>
    </row>
    <row r="1343" spans="1:23" x14ac:dyDescent="0.2">
      <c r="A1343" s="133"/>
      <c r="B1343" s="133"/>
      <c r="C1343" s="133"/>
      <c r="D1343" s="133"/>
      <c r="E1343" s="133"/>
      <c r="F1343" s="133"/>
      <c r="G1343" s="133"/>
      <c r="H1343" s="133"/>
      <c r="I1343" s="133"/>
      <c r="J1343" s="133"/>
      <c r="K1343" s="133"/>
      <c r="L1343" s="133"/>
      <c r="M1343" s="133"/>
      <c r="N1343" s="133"/>
      <c r="O1343" s="133"/>
      <c r="P1343" s="133"/>
      <c r="Q1343" s="133"/>
      <c r="R1343" s="133"/>
      <c r="S1343" s="133"/>
      <c r="T1343" s="133"/>
      <c r="U1343" s="133"/>
      <c r="V1343" s="133"/>
      <c r="W1343" s="133"/>
    </row>
    <row r="1344" spans="1:23" x14ac:dyDescent="0.2">
      <c r="A1344" s="133"/>
      <c r="B1344" s="133"/>
      <c r="C1344" s="133"/>
      <c r="D1344" s="133"/>
      <c r="E1344" s="133"/>
      <c r="F1344" s="133"/>
      <c r="G1344" s="133"/>
      <c r="H1344" s="133"/>
      <c r="I1344" s="133"/>
      <c r="J1344" s="133"/>
      <c r="K1344" s="133"/>
      <c r="L1344" s="133"/>
      <c r="M1344" s="133"/>
      <c r="N1344" s="133"/>
      <c r="O1344" s="133"/>
      <c r="P1344" s="133"/>
      <c r="Q1344" s="133"/>
      <c r="R1344" s="133"/>
      <c r="S1344" s="133"/>
      <c r="T1344" s="133"/>
      <c r="U1344" s="133"/>
      <c r="V1344" s="133"/>
      <c r="W1344" s="133"/>
    </row>
    <row r="1345" spans="1:23" x14ac:dyDescent="0.2">
      <c r="A1345" s="133"/>
      <c r="B1345" s="133"/>
      <c r="C1345" s="133"/>
      <c r="D1345" s="133"/>
      <c r="E1345" s="133"/>
      <c r="F1345" s="133"/>
      <c r="G1345" s="133"/>
      <c r="H1345" s="133"/>
      <c r="I1345" s="133"/>
      <c r="J1345" s="133"/>
      <c r="K1345" s="133"/>
      <c r="L1345" s="133"/>
      <c r="M1345" s="133"/>
      <c r="N1345" s="133"/>
      <c r="O1345" s="133"/>
      <c r="P1345" s="133"/>
      <c r="Q1345" s="133"/>
      <c r="R1345" s="133"/>
      <c r="S1345" s="133"/>
      <c r="T1345" s="133"/>
      <c r="U1345" s="133"/>
      <c r="V1345" s="133"/>
      <c r="W1345" s="133"/>
    </row>
    <row r="1346" spans="1:23" x14ac:dyDescent="0.2">
      <c r="A1346" s="133"/>
      <c r="B1346" s="133"/>
      <c r="C1346" s="133"/>
      <c r="D1346" s="133"/>
      <c r="E1346" s="133"/>
      <c r="F1346" s="133"/>
      <c r="G1346" s="133"/>
      <c r="H1346" s="133"/>
      <c r="I1346" s="133"/>
      <c r="J1346" s="133"/>
      <c r="K1346" s="133"/>
      <c r="L1346" s="133"/>
      <c r="M1346" s="133"/>
      <c r="N1346" s="133"/>
      <c r="O1346" s="133"/>
      <c r="P1346" s="133"/>
      <c r="Q1346" s="133"/>
      <c r="R1346" s="133"/>
      <c r="S1346" s="133"/>
      <c r="T1346" s="133"/>
      <c r="U1346" s="133"/>
      <c r="V1346" s="133"/>
      <c r="W1346" s="133"/>
    </row>
    <row r="1347" spans="1:23" x14ac:dyDescent="0.2">
      <c r="A1347" s="133"/>
      <c r="B1347" s="133"/>
      <c r="C1347" s="133"/>
      <c r="D1347" s="133"/>
      <c r="E1347" s="133"/>
      <c r="F1347" s="133"/>
      <c r="G1347" s="133"/>
      <c r="H1347" s="133"/>
      <c r="I1347" s="133"/>
      <c r="J1347" s="133"/>
      <c r="K1347" s="133"/>
      <c r="L1347" s="133"/>
      <c r="M1347" s="133"/>
      <c r="N1347" s="133"/>
      <c r="O1347" s="133"/>
      <c r="P1347" s="133"/>
      <c r="Q1347" s="133"/>
      <c r="R1347" s="133"/>
      <c r="S1347" s="133"/>
      <c r="T1347" s="133"/>
      <c r="U1347" s="133"/>
      <c r="V1347" s="133"/>
      <c r="W1347" s="133"/>
    </row>
    <row r="1348" spans="1:23" x14ac:dyDescent="0.2">
      <c r="A1348" s="133"/>
      <c r="B1348" s="133"/>
      <c r="C1348" s="133"/>
      <c r="D1348" s="133"/>
      <c r="E1348" s="133"/>
      <c r="F1348" s="133"/>
      <c r="G1348" s="133"/>
      <c r="H1348" s="133"/>
      <c r="I1348" s="133"/>
      <c r="J1348" s="133"/>
      <c r="K1348" s="133"/>
      <c r="L1348" s="133"/>
      <c r="M1348" s="133"/>
      <c r="N1348" s="133"/>
      <c r="O1348" s="133"/>
      <c r="P1348" s="133"/>
      <c r="Q1348" s="133"/>
      <c r="R1348" s="133"/>
      <c r="S1348" s="133"/>
      <c r="T1348" s="133"/>
      <c r="U1348" s="133"/>
      <c r="V1348" s="133"/>
      <c r="W1348" s="133"/>
    </row>
    <row r="1349" spans="1:23" x14ac:dyDescent="0.2">
      <c r="A1349" s="133"/>
      <c r="B1349" s="133"/>
      <c r="C1349" s="133"/>
      <c r="D1349" s="133"/>
      <c r="E1349" s="133"/>
      <c r="F1349" s="133"/>
      <c r="G1349" s="133"/>
      <c r="H1349" s="133"/>
      <c r="I1349" s="133"/>
      <c r="J1349" s="133"/>
      <c r="K1349" s="133"/>
      <c r="L1349" s="133"/>
      <c r="M1349" s="133"/>
      <c r="N1349" s="133"/>
      <c r="O1349" s="133"/>
      <c r="P1349" s="133"/>
      <c r="Q1349" s="133"/>
      <c r="R1349" s="133"/>
      <c r="S1349" s="133"/>
      <c r="T1349" s="133"/>
      <c r="U1349" s="133"/>
      <c r="V1349" s="133"/>
      <c r="W1349" s="133"/>
    </row>
    <row r="1350" spans="1:23" x14ac:dyDescent="0.2">
      <c r="A1350" s="133"/>
      <c r="B1350" s="133"/>
      <c r="C1350" s="133"/>
      <c r="D1350" s="133"/>
      <c r="E1350" s="133"/>
      <c r="F1350" s="133"/>
      <c r="G1350" s="133"/>
      <c r="H1350" s="133"/>
      <c r="I1350" s="133"/>
      <c r="J1350" s="133"/>
      <c r="K1350" s="133"/>
      <c r="L1350" s="133"/>
      <c r="M1350" s="133"/>
      <c r="N1350" s="133"/>
      <c r="O1350" s="133"/>
      <c r="P1350" s="133"/>
      <c r="Q1350" s="133"/>
      <c r="R1350" s="133"/>
      <c r="S1350" s="133"/>
      <c r="T1350" s="133"/>
      <c r="U1350" s="133"/>
      <c r="V1350" s="133"/>
      <c r="W1350" s="133"/>
    </row>
    <row r="1351" spans="1:23" x14ac:dyDescent="0.2">
      <c r="A1351" s="133"/>
      <c r="B1351" s="133"/>
      <c r="C1351" s="133"/>
      <c r="D1351" s="133"/>
      <c r="E1351" s="133"/>
      <c r="F1351" s="133"/>
      <c r="G1351" s="133"/>
      <c r="H1351" s="133"/>
      <c r="I1351" s="133"/>
      <c r="J1351" s="133"/>
      <c r="K1351" s="133"/>
      <c r="L1351" s="133"/>
      <c r="M1351" s="133"/>
      <c r="N1351" s="133"/>
      <c r="O1351" s="133"/>
      <c r="P1351" s="133"/>
      <c r="Q1351" s="133"/>
      <c r="R1351" s="133"/>
      <c r="S1351" s="133"/>
      <c r="T1351" s="133"/>
      <c r="U1351" s="133"/>
      <c r="V1351" s="133"/>
      <c r="W1351" s="133"/>
    </row>
    <row r="1352" spans="1:23" x14ac:dyDescent="0.2">
      <c r="A1352" s="133"/>
      <c r="B1352" s="133"/>
      <c r="C1352" s="133"/>
      <c r="D1352" s="133"/>
      <c r="E1352" s="133"/>
      <c r="F1352" s="133"/>
      <c r="G1352" s="133"/>
      <c r="H1352" s="133"/>
      <c r="I1352" s="133"/>
      <c r="J1352" s="133"/>
      <c r="K1352" s="133"/>
      <c r="L1352" s="133"/>
      <c r="M1352" s="133"/>
      <c r="N1352" s="133"/>
      <c r="O1352" s="133"/>
      <c r="P1352" s="133"/>
      <c r="Q1352" s="133"/>
      <c r="R1352" s="133"/>
      <c r="S1352" s="133"/>
      <c r="T1352" s="133"/>
      <c r="U1352" s="133"/>
      <c r="V1352" s="133"/>
      <c r="W1352" s="133"/>
    </row>
    <row r="1353" spans="1:23" x14ac:dyDescent="0.2">
      <c r="A1353" s="133"/>
      <c r="B1353" s="133"/>
      <c r="C1353" s="133"/>
      <c r="D1353" s="133"/>
      <c r="E1353" s="133"/>
      <c r="F1353" s="133"/>
      <c r="G1353" s="133"/>
      <c r="H1353" s="133"/>
      <c r="I1353" s="133"/>
      <c r="J1353" s="133"/>
      <c r="K1353" s="133"/>
      <c r="L1353" s="133"/>
      <c r="M1353" s="133"/>
      <c r="N1353" s="133"/>
      <c r="O1353" s="133"/>
      <c r="P1353" s="133"/>
      <c r="Q1353" s="133"/>
      <c r="R1353" s="133"/>
      <c r="S1353" s="133"/>
      <c r="T1353" s="133"/>
      <c r="U1353" s="133"/>
      <c r="V1353" s="133"/>
      <c r="W1353" s="133"/>
    </row>
    <row r="1354" spans="1:23" x14ac:dyDescent="0.2">
      <c r="A1354" s="133"/>
      <c r="B1354" s="133"/>
      <c r="C1354" s="133"/>
      <c r="D1354" s="133"/>
      <c r="E1354" s="133"/>
      <c r="F1354" s="133"/>
      <c r="G1354" s="133"/>
      <c r="H1354" s="133"/>
      <c r="I1354" s="133"/>
      <c r="J1354" s="133"/>
      <c r="K1354" s="133"/>
      <c r="L1354" s="133"/>
      <c r="M1354" s="133"/>
      <c r="N1354" s="133"/>
      <c r="O1354" s="133"/>
      <c r="P1354" s="133"/>
      <c r="Q1354" s="133"/>
      <c r="R1354" s="133"/>
      <c r="S1354" s="133"/>
      <c r="T1354" s="133"/>
      <c r="U1354" s="133"/>
      <c r="V1354" s="133"/>
      <c r="W1354" s="133"/>
    </row>
    <row r="1355" spans="1:23" x14ac:dyDescent="0.2">
      <c r="A1355" s="133"/>
      <c r="B1355" s="133"/>
      <c r="C1355" s="133"/>
      <c r="D1355" s="133"/>
      <c r="E1355" s="133"/>
      <c r="F1355" s="133"/>
      <c r="G1355" s="133"/>
      <c r="H1355" s="133"/>
      <c r="I1355" s="133"/>
      <c r="J1355" s="133"/>
      <c r="K1355" s="133"/>
      <c r="L1355" s="133"/>
      <c r="M1355" s="133"/>
      <c r="N1355" s="133"/>
      <c r="O1355" s="133"/>
      <c r="P1355" s="133"/>
      <c r="Q1355" s="133"/>
      <c r="R1355" s="133"/>
      <c r="S1355" s="133"/>
      <c r="T1355" s="133"/>
      <c r="U1355" s="133"/>
      <c r="V1355" s="133"/>
      <c r="W1355" s="133"/>
    </row>
    <row r="1356" spans="1:23" x14ac:dyDescent="0.2">
      <c r="A1356" s="133"/>
      <c r="B1356" s="133"/>
      <c r="C1356" s="133"/>
      <c r="D1356" s="133"/>
      <c r="E1356" s="133"/>
      <c r="F1356" s="133"/>
      <c r="G1356" s="133"/>
      <c r="H1356" s="133"/>
      <c r="I1356" s="133"/>
      <c r="J1356" s="133"/>
      <c r="K1356" s="133"/>
      <c r="L1356" s="133"/>
      <c r="M1356" s="133"/>
      <c r="N1356" s="133"/>
      <c r="O1356" s="133"/>
      <c r="P1356" s="133"/>
      <c r="Q1356" s="133"/>
      <c r="R1356" s="133"/>
      <c r="S1356" s="133"/>
      <c r="T1356" s="133"/>
      <c r="U1356" s="133"/>
      <c r="V1356" s="133"/>
      <c r="W1356" s="133"/>
    </row>
    <row r="1357" spans="1:23" x14ac:dyDescent="0.2">
      <c r="A1357" s="133"/>
      <c r="B1357" s="133"/>
      <c r="C1357" s="133"/>
      <c r="D1357" s="133"/>
      <c r="E1357" s="133"/>
      <c r="F1357" s="133"/>
      <c r="G1357" s="133"/>
      <c r="H1357" s="133"/>
      <c r="I1357" s="133"/>
      <c r="J1357" s="133"/>
      <c r="K1357" s="133"/>
      <c r="L1357" s="133"/>
      <c r="M1357" s="133"/>
      <c r="N1357" s="133"/>
      <c r="O1357" s="133"/>
      <c r="P1357" s="133"/>
      <c r="Q1357" s="133"/>
      <c r="R1357" s="133"/>
      <c r="S1357" s="133"/>
      <c r="T1357" s="133"/>
      <c r="U1357" s="133"/>
      <c r="V1357" s="133"/>
      <c r="W1357" s="133"/>
    </row>
    <row r="1358" spans="1:23" x14ac:dyDescent="0.2">
      <c r="A1358" s="133"/>
      <c r="B1358" s="133"/>
      <c r="C1358" s="133"/>
      <c r="D1358" s="133"/>
      <c r="E1358" s="133"/>
      <c r="F1358" s="133"/>
      <c r="G1358" s="133"/>
      <c r="H1358" s="133"/>
      <c r="I1358" s="133"/>
      <c r="J1358" s="133"/>
      <c r="K1358" s="133"/>
      <c r="L1358" s="133"/>
      <c r="M1358" s="133"/>
      <c r="N1358" s="133"/>
      <c r="O1358" s="133"/>
      <c r="P1358" s="133"/>
      <c r="Q1358" s="133"/>
      <c r="R1358" s="133"/>
      <c r="S1358" s="133"/>
      <c r="T1358" s="133"/>
      <c r="U1358" s="133"/>
      <c r="V1358" s="133"/>
      <c r="W1358" s="133"/>
    </row>
    <row r="1359" spans="1:23" x14ac:dyDescent="0.2">
      <c r="A1359" s="133"/>
      <c r="B1359" s="133"/>
      <c r="C1359" s="133"/>
      <c r="D1359" s="133"/>
      <c r="E1359" s="133"/>
      <c r="F1359" s="133"/>
      <c r="G1359" s="133"/>
      <c r="H1359" s="133"/>
      <c r="I1359" s="133"/>
      <c r="J1359" s="133"/>
      <c r="K1359" s="133"/>
      <c r="L1359" s="133"/>
      <c r="M1359" s="133"/>
      <c r="N1359" s="133"/>
      <c r="O1359" s="133"/>
      <c r="P1359" s="133"/>
      <c r="Q1359" s="133"/>
      <c r="R1359" s="133"/>
      <c r="S1359" s="133"/>
      <c r="T1359" s="133"/>
      <c r="U1359" s="133"/>
      <c r="V1359" s="133"/>
      <c r="W1359" s="133"/>
    </row>
    <row r="1360" spans="1:23" x14ac:dyDescent="0.2">
      <c r="A1360" s="133"/>
      <c r="B1360" s="133"/>
      <c r="C1360" s="133"/>
      <c r="D1360" s="133"/>
      <c r="E1360" s="133"/>
      <c r="F1360" s="133"/>
      <c r="G1360" s="133"/>
      <c r="H1360" s="133"/>
      <c r="I1360" s="133"/>
      <c r="J1360" s="133"/>
      <c r="K1360" s="133"/>
      <c r="L1360" s="133"/>
      <c r="M1360" s="133"/>
      <c r="N1360" s="133"/>
      <c r="O1360" s="133"/>
      <c r="P1360" s="133"/>
      <c r="Q1360" s="133"/>
      <c r="R1360" s="133"/>
      <c r="S1360" s="133"/>
      <c r="T1360" s="133"/>
      <c r="U1360" s="133"/>
      <c r="V1360" s="133"/>
      <c r="W1360" s="133"/>
    </row>
    <row r="1361" spans="1:23" x14ac:dyDescent="0.2">
      <c r="A1361" s="133"/>
      <c r="B1361" s="133"/>
      <c r="C1361" s="133"/>
      <c r="D1361" s="133"/>
      <c r="E1361" s="133"/>
      <c r="F1361" s="133"/>
      <c r="G1361" s="133"/>
      <c r="H1361" s="133"/>
      <c r="I1361" s="133"/>
      <c r="J1361" s="133"/>
      <c r="K1361" s="133"/>
      <c r="L1361" s="133"/>
      <c r="M1361" s="133"/>
      <c r="N1361" s="133"/>
      <c r="O1361" s="133"/>
      <c r="P1361" s="133"/>
      <c r="Q1361" s="133"/>
      <c r="R1361" s="133"/>
      <c r="S1361" s="133"/>
      <c r="T1361" s="133"/>
      <c r="U1361" s="133"/>
      <c r="V1361" s="133"/>
      <c r="W1361" s="133"/>
    </row>
    <row r="1362" spans="1:23" x14ac:dyDescent="0.2">
      <c r="A1362" s="133"/>
      <c r="B1362" s="133"/>
      <c r="C1362" s="133"/>
      <c r="D1362" s="133"/>
      <c r="E1362" s="133"/>
      <c r="F1362" s="133"/>
      <c r="G1362" s="133"/>
      <c r="H1362" s="133"/>
      <c r="I1362" s="133"/>
      <c r="J1362" s="133"/>
      <c r="K1362" s="133"/>
      <c r="L1362" s="133"/>
      <c r="M1362" s="133"/>
      <c r="N1362" s="133"/>
      <c r="O1362" s="133"/>
      <c r="P1362" s="133"/>
      <c r="Q1362" s="133"/>
      <c r="R1362" s="133"/>
      <c r="S1362" s="133"/>
      <c r="T1362" s="133"/>
      <c r="U1362" s="133"/>
      <c r="V1362" s="133"/>
      <c r="W1362" s="133"/>
    </row>
    <row r="1363" spans="1:23" x14ac:dyDescent="0.2">
      <c r="A1363" s="133"/>
      <c r="B1363" s="133"/>
      <c r="C1363" s="133"/>
      <c r="D1363" s="133"/>
      <c r="E1363" s="133"/>
      <c r="F1363" s="133"/>
      <c r="G1363" s="133"/>
      <c r="H1363" s="133"/>
      <c r="I1363" s="133"/>
      <c r="J1363" s="133"/>
      <c r="K1363" s="133"/>
      <c r="L1363" s="133"/>
      <c r="M1363" s="133"/>
      <c r="N1363" s="133"/>
      <c r="O1363" s="133"/>
      <c r="P1363" s="133"/>
      <c r="Q1363" s="133"/>
      <c r="R1363" s="133"/>
      <c r="S1363" s="133"/>
      <c r="T1363" s="133"/>
      <c r="U1363" s="133"/>
      <c r="V1363" s="133"/>
      <c r="W1363" s="133"/>
    </row>
    <row r="1364" spans="1:23" x14ac:dyDescent="0.2">
      <c r="A1364" s="133"/>
      <c r="B1364" s="133"/>
      <c r="C1364" s="133"/>
      <c r="D1364" s="133"/>
      <c r="E1364" s="133"/>
      <c r="F1364" s="133"/>
      <c r="G1364" s="133"/>
      <c r="H1364" s="133"/>
      <c r="I1364" s="133"/>
      <c r="J1364" s="133"/>
      <c r="K1364" s="133"/>
      <c r="L1364" s="133"/>
      <c r="M1364" s="133"/>
      <c r="N1364" s="133"/>
      <c r="O1364" s="133"/>
      <c r="P1364" s="133"/>
      <c r="Q1364" s="133"/>
      <c r="R1364" s="133"/>
      <c r="S1364" s="133"/>
      <c r="T1364" s="133"/>
      <c r="U1364" s="133"/>
      <c r="V1364" s="133"/>
      <c r="W1364" s="133"/>
    </row>
    <row r="1365" spans="1:23" x14ac:dyDescent="0.2">
      <c r="A1365" s="133"/>
      <c r="B1365" s="133"/>
      <c r="C1365" s="133"/>
      <c r="D1365" s="133"/>
      <c r="E1365" s="133"/>
      <c r="F1365" s="133"/>
      <c r="G1365" s="133"/>
      <c r="H1365" s="133"/>
      <c r="I1365" s="133"/>
      <c r="J1365" s="133"/>
      <c r="K1365" s="133"/>
      <c r="L1365" s="133"/>
      <c r="M1365" s="133"/>
      <c r="N1365" s="133"/>
      <c r="O1365" s="133"/>
      <c r="P1365" s="133"/>
      <c r="Q1365" s="133"/>
      <c r="R1365" s="133"/>
      <c r="S1365" s="133"/>
      <c r="T1365" s="133"/>
      <c r="U1365" s="133"/>
      <c r="V1365" s="133"/>
      <c r="W1365" s="133"/>
    </row>
    <row r="1366" spans="1:23" x14ac:dyDescent="0.2">
      <c r="A1366" s="133"/>
      <c r="B1366" s="133"/>
      <c r="C1366" s="133"/>
      <c r="D1366" s="133"/>
      <c r="E1366" s="133"/>
      <c r="F1366" s="133"/>
      <c r="G1366" s="133"/>
      <c r="H1366" s="133"/>
      <c r="I1366" s="133"/>
      <c r="J1366" s="133"/>
      <c r="K1366" s="133"/>
      <c r="L1366" s="133"/>
      <c r="M1366" s="133"/>
      <c r="N1366" s="133"/>
      <c r="O1366" s="133"/>
      <c r="P1366" s="133"/>
      <c r="Q1366" s="133"/>
      <c r="R1366" s="133"/>
      <c r="S1366" s="133"/>
      <c r="T1366" s="133"/>
      <c r="U1366" s="133"/>
      <c r="V1366" s="133"/>
      <c r="W1366" s="133"/>
    </row>
    <row r="1367" spans="1:23" x14ac:dyDescent="0.2">
      <c r="A1367" s="133"/>
      <c r="B1367" s="133"/>
      <c r="C1367" s="133"/>
      <c r="D1367" s="133"/>
      <c r="E1367" s="133"/>
      <c r="F1367" s="133"/>
      <c r="G1367" s="133"/>
      <c r="H1367" s="133"/>
      <c r="I1367" s="133"/>
      <c r="J1367" s="133"/>
      <c r="K1367" s="133"/>
      <c r="L1367" s="133"/>
      <c r="M1367" s="133"/>
      <c r="N1367" s="133"/>
      <c r="O1367" s="133"/>
      <c r="P1367" s="133"/>
      <c r="Q1367" s="133"/>
      <c r="R1367" s="133"/>
      <c r="S1367" s="133"/>
      <c r="T1367" s="133"/>
      <c r="U1367" s="133"/>
      <c r="V1367" s="133"/>
      <c r="W1367" s="133"/>
    </row>
    <row r="1368" spans="1:23" x14ac:dyDescent="0.2">
      <c r="A1368" s="133"/>
      <c r="B1368" s="133"/>
      <c r="C1368" s="133"/>
      <c r="D1368" s="133"/>
      <c r="E1368" s="133"/>
      <c r="F1368" s="133"/>
      <c r="G1368" s="133"/>
      <c r="H1368" s="133"/>
      <c r="I1368" s="133"/>
      <c r="J1368" s="133"/>
      <c r="K1368" s="133"/>
      <c r="L1368" s="133"/>
      <c r="M1368" s="133"/>
      <c r="N1368" s="133"/>
      <c r="O1368" s="133"/>
      <c r="P1368" s="133"/>
      <c r="Q1368" s="133"/>
      <c r="R1368" s="133"/>
      <c r="S1368" s="133"/>
      <c r="T1368" s="133"/>
      <c r="U1368" s="133"/>
      <c r="V1368" s="133"/>
      <c r="W1368" s="133"/>
    </row>
    <row r="1369" spans="1:23" x14ac:dyDescent="0.2">
      <c r="A1369" s="133"/>
      <c r="B1369" s="133"/>
      <c r="C1369" s="133"/>
      <c r="D1369" s="133"/>
      <c r="E1369" s="133"/>
      <c r="F1369" s="133"/>
      <c r="G1369" s="133"/>
      <c r="H1369" s="133"/>
      <c r="I1369" s="133"/>
      <c r="J1369" s="133"/>
      <c r="K1369" s="133"/>
      <c r="L1369" s="133"/>
      <c r="M1369" s="133"/>
      <c r="N1369" s="133"/>
      <c r="O1369" s="133"/>
      <c r="P1369" s="133"/>
      <c r="Q1369" s="133"/>
      <c r="R1369" s="133"/>
      <c r="S1369" s="133"/>
      <c r="T1369" s="133"/>
      <c r="U1369" s="133"/>
      <c r="V1369" s="133"/>
      <c r="W1369" s="133"/>
    </row>
    <row r="1370" spans="1:23" x14ac:dyDescent="0.2">
      <c r="A1370" s="133"/>
      <c r="B1370" s="133"/>
      <c r="C1370" s="133"/>
      <c r="D1370" s="133"/>
      <c r="E1370" s="133"/>
      <c r="F1370" s="133"/>
      <c r="G1370" s="133"/>
      <c r="H1370" s="133"/>
      <c r="I1370" s="133"/>
      <c r="J1370" s="133"/>
      <c r="K1370" s="133"/>
      <c r="L1370" s="133"/>
      <c r="M1370" s="133"/>
      <c r="N1370" s="133"/>
      <c r="O1370" s="133"/>
      <c r="P1370" s="133"/>
      <c r="Q1370" s="133"/>
      <c r="R1370" s="133"/>
      <c r="S1370" s="133"/>
      <c r="T1370" s="133"/>
      <c r="U1370" s="133"/>
      <c r="V1370" s="133"/>
      <c r="W1370" s="133"/>
    </row>
    <row r="1371" spans="1:23" x14ac:dyDescent="0.2">
      <c r="A1371" s="133"/>
      <c r="B1371" s="133"/>
      <c r="C1371" s="133"/>
      <c r="D1371" s="133"/>
      <c r="E1371" s="133"/>
      <c r="F1371" s="133"/>
      <c r="G1371" s="133"/>
      <c r="H1371" s="133"/>
      <c r="I1371" s="133"/>
      <c r="J1371" s="133"/>
      <c r="K1371" s="133"/>
      <c r="L1371" s="133"/>
      <c r="M1371" s="133"/>
      <c r="N1371" s="133"/>
      <c r="O1371" s="133"/>
      <c r="P1371" s="133"/>
      <c r="Q1371" s="133"/>
      <c r="R1371" s="133"/>
      <c r="S1371" s="133"/>
      <c r="T1371" s="133"/>
      <c r="U1371" s="133"/>
      <c r="V1371" s="133"/>
      <c r="W1371" s="133"/>
    </row>
    <row r="1372" spans="1:23" x14ac:dyDescent="0.2">
      <c r="A1372" s="133"/>
      <c r="B1372" s="133"/>
      <c r="C1372" s="133"/>
      <c r="D1372" s="133"/>
      <c r="E1372" s="133"/>
      <c r="F1372" s="133"/>
      <c r="G1372" s="133"/>
      <c r="H1372" s="133"/>
      <c r="I1372" s="133"/>
      <c r="J1372" s="133"/>
      <c r="K1372" s="133"/>
      <c r="L1372" s="133"/>
      <c r="M1372" s="133"/>
      <c r="N1372" s="133"/>
      <c r="O1372" s="133"/>
      <c r="P1372" s="133"/>
      <c r="Q1372" s="133"/>
      <c r="R1372" s="133"/>
      <c r="S1372" s="133"/>
      <c r="T1372" s="133"/>
      <c r="U1372" s="133"/>
      <c r="V1372" s="133"/>
      <c r="W1372" s="133"/>
    </row>
    <row r="1373" spans="1:23" x14ac:dyDescent="0.2">
      <c r="A1373" s="133"/>
      <c r="B1373" s="133"/>
      <c r="C1373" s="133"/>
      <c r="D1373" s="133"/>
      <c r="E1373" s="133"/>
      <c r="F1373" s="133"/>
      <c r="G1373" s="133"/>
      <c r="H1373" s="133"/>
      <c r="I1373" s="133"/>
      <c r="J1373" s="133"/>
      <c r="K1373" s="133"/>
      <c r="L1373" s="133"/>
      <c r="M1373" s="133"/>
      <c r="N1373" s="133"/>
      <c r="O1373" s="133"/>
      <c r="P1373" s="133"/>
      <c r="Q1373" s="133"/>
      <c r="R1373" s="133"/>
      <c r="S1373" s="133"/>
      <c r="T1373" s="133"/>
      <c r="U1373" s="133"/>
      <c r="V1373" s="133"/>
      <c r="W1373" s="133"/>
    </row>
    <row r="1374" spans="1:23" x14ac:dyDescent="0.2">
      <c r="A1374" s="133"/>
      <c r="B1374" s="133"/>
      <c r="C1374" s="133"/>
      <c r="D1374" s="133"/>
      <c r="E1374" s="133"/>
      <c r="F1374" s="133"/>
      <c r="G1374" s="133"/>
      <c r="H1374" s="133"/>
      <c r="I1374" s="133"/>
      <c r="J1374" s="133"/>
      <c r="K1374" s="133"/>
      <c r="L1374" s="133"/>
      <c r="M1374" s="133"/>
      <c r="N1374" s="133"/>
      <c r="O1374" s="133"/>
      <c r="P1374" s="133"/>
      <c r="Q1374" s="133"/>
      <c r="R1374" s="133"/>
      <c r="S1374" s="133"/>
      <c r="T1374" s="133"/>
      <c r="U1374" s="133"/>
      <c r="V1374" s="133"/>
      <c r="W1374" s="133"/>
    </row>
    <row r="1375" spans="1:23" x14ac:dyDescent="0.2">
      <c r="A1375" s="133"/>
      <c r="B1375" s="133"/>
      <c r="C1375" s="133"/>
      <c r="D1375" s="133"/>
      <c r="E1375" s="133"/>
      <c r="F1375" s="133"/>
      <c r="G1375" s="133"/>
      <c r="H1375" s="133"/>
      <c r="I1375" s="133"/>
      <c r="J1375" s="133"/>
      <c r="K1375" s="133"/>
      <c r="L1375" s="133"/>
      <c r="M1375" s="133"/>
      <c r="N1375" s="133"/>
      <c r="O1375" s="133"/>
      <c r="P1375" s="133"/>
      <c r="Q1375" s="133"/>
      <c r="R1375" s="133"/>
      <c r="S1375" s="133"/>
      <c r="T1375" s="133"/>
      <c r="U1375" s="133"/>
      <c r="V1375" s="133"/>
      <c r="W1375" s="133"/>
    </row>
    <row r="1376" spans="1:23" x14ac:dyDescent="0.2">
      <c r="A1376" s="133"/>
      <c r="B1376" s="133"/>
      <c r="C1376" s="133"/>
      <c r="D1376" s="133"/>
      <c r="E1376" s="133"/>
      <c r="F1376" s="133"/>
      <c r="G1376" s="133"/>
      <c r="H1376" s="133"/>
      <c r="I1376" s="133"/>
      <c r="J1376" s="133"/>
      <c r="K1376" s="133"/>
      <c r="L1376" s="133"/>
      <c r="M1376" s="133"/>
      <c r="N1376" s="133"/>
      <c r="O1376" s="133"/>
      <c r="P1376" s="133"/>
      <c r="Q1376" s="133"/>
      <c r="R1376" s="133"/>
      <c r="S1376" s="133"/>
      <c r="T1376" s="133"/>
      <c r="U1376" s="133"/>
      <c r="V1376" s="133"/>
      <c r="W1376" s="133"/>
    </row>
    <row r="1377" spans="1:23" x14ac:dyDescent="0.2">
      <c r="A1377" s="133"/>
      <c r="B1377" s="133"/>
      <c r="C1377" s="133"/>
      <c r="D1377" s="133"/>
      <c r="E1377" s="133"/>
      <c r="F1377" s="133"/>
      <c r="G1377" s="133"/>
      <c r="H1377" s="133"/>
      <c r="I1377" s="133"/>
      <c r="J1377" s="133"/>
      <c r="K1377" s="133"/>
      <c r="L1377" s="133"/>
      <c r="M1377" s="133"/>
      <c r="N1377" s="133"/>
      <c r="O1377" s="133"/>
      <c r="P1377" s="133"/>
      <c r="Q1377" s="133"/>
      <c r="R1377" s="133"/>
      <c r="S1377" s="133"/>
      <c r="T1377" s="133"/>
      <c r="U1377" s="133"/>
      <c r="V1377" s="133"/>
      <c r="W1377" s="133"/>
    </row>
    <row r="1378" spans="1:23" x14ac:dyDescent="0.2">
      <c r="A1378" s="133"/>
      <c r="B1378" s="133"/>
      <c r="C1378" s="133"/>
      <c r="D1378" s="133"/>
      <c r="E1378" s="133"/>
      <c r="F1378" s="133"/>
      <c r="G1378" s="133"/>
      <c r="H1378" s="133"/>
      <c r="I1378" s="133"/>
      <c r="J1378" s="133"/>
      <c r="K1378" s="133"/>
      <c r="L1378" s="133"/>
      <c r="M1378" s="133"/>
      <c r="N1378" s="133"/>
      <c r="O1378" s="133"/>
      <c r="P1378" s="133"/>
      <c r="Q1378" s="133"/>
      <c r="R1378" s="133"/>
      <c r="S1378" s="133"/>
      <c r="T1378" s="133"/>
      <c r="U1378" s="133"/>
      <c r="V1378" s="133"/>
      <c r="W1378" s="133"/>
    </row>
    <row r="1379" spans="1:23" x14ac:dyDescent="0.2">
      <c r="A1379" s="133"/>
      <c r="B1379" s="133"/>
      <c r="C1379" s="133"/>
      <c r="D1379" s="133"/>
      <c r="E1379" s="133"/>
      <c r="F1379" s="133"/>
      <c r="G1379" s="133"/>
      <c r="H1379" s="133"/>
      <c r="I1379" s="133"/>
      <c r="J1379" s="133"/>
      <c r="K1379" s="133"/>
      <c r="L1379" s="133"/>
      <c r="M1379" s="133"/>
      <c r="N1379" s="133"/>
      <c r="O1379" s="133"/>
      <c r="P1379" s="133"/>
      <c r="Q1379" s="133"/>
      <c r="R1379" s="133"/>
      <c r="S1379" s="133"/>
      <c r="T1379" s="133"/>
      <c r="U1379" s="133"/>
      <c r="V1379" s="133"/>
      <c r="W1379" s="133"/>
    </row>
    <row r="1380" spans="1:23" x14ac:dyDescent="0.2">
      <c r="A1380" s="133"/>
      <c r="B1380" s="133"/>
      <c r="C1380" s="133"/>
      <c r="D1380" s="133"/>
      <c r="E1380" s="133"/>
      <c r="F1380" s="133"/>
      <c r="G1380" s="133"/>
      <c r="H1380" s="133"/>
      <c r="I1380" s="133"/>
      <c r="J1380" s="133"/>
      <c r="K1380" s="133"/>
      <c r="L1380" s="133"/>
      <c r="M1380" s="133"/>
      <c r="N1380" s="133"/>
      <c r="O1380" s="133"/>
      <c r="P1380" s="133"/>
      <c r="Q1380" s="133"/>
      <c r="R1380" s="133"/>
      <c r="S1380" s="133"/>
      <c r="T1380" s="133"/>
      <c r="U1380" s="133"/>
      <c r="V1380" s="133"/>
      <c r="W1380" s="133"/>
    </row>
    <row r="1381" spans="1:23" x14ac:dyDescent="0.2">
      <c r="A1381" s="133"/>
      <c r="B1381" s="133"/>
      <c r="C1381" s="133"/>
      <c r="D1381" s="133"/>
      <c r="E1381" s="133"/>
      <c r="F1381" s="133"/>
      <c r="G1381" s="133"/>
      <c r="H1381" s="133"/>
      <c r="I1381" s="133"/>
      <c r="J1381" s="133"/>
      <c r="K1381" s="133"/>
      <c r="L1381" s="133"/>
      <c r="M1381" s="133"/>
      <c r="N1381" s="133"/>
      <c r="O1381" s="133"/>
      <c r="P1381" s="133"/>
      <c r="Q1381" s="133"/>
      <c r="R1381" s="133"/>
      <c r="S1381" s="133"/>
      <c r="T1381" s="133"/>
      <c r="U1381" s="133"/>
      <c r="V1381" s="133"/>
      <c r="W1381" s="133"/>
    </row>
    <row r="1382" spans="1:23" x14ac:dyDescent="0.2">
      <c r="A1382" s="133"/>
      <c r="B1382" s="133"/>
      <c r="C1382" s="133"/>
      <c r="D1382" s="133"/>
      <c r="E1382" s="133"/>
      <c r="F1382" s="133"/>
      <c r="G1382" s="133"/>
      <c r="H1382" s="133"/>
      <c r="I1382" s="133"/>
      <c r="J1382" s="133"/>
      <c r="K1382" s="133"/>
      <c r="L1382" s="133"/>
      <c r="M1382" s="133"/>
      <c r="N1382" s="133"/>
      <c r="O1382" s="133"/>
      <c r="P1382" s="133"/>
      <c r="Q1382" s="133"/>
      <c r="R1382" s="133"/>
      <c r="S1382" s="133"/>
      <c r="T1382" s="133"/>
      <c r="U1382" s="133"/>
      <c r="V1382" s="133"/>
      <c r="W1382" s="133"/>
    </row>
    <row r="1383" spans="1:23" x14ac:dyDescent="0.2">
      <c r="A1383" s="133"/>
      <c r="B1383" s="133"/>
      <c r="C1383" s="133"/>
      <c r="D1383" s="133"/>
      <c r="E1383" s="133"/>
      <c r="F1383" s="133"/>
      <c r="G1383" s="133"/>
      <c r="H1383" s="133"/>
      <c r="I1383" s="133"/>
      <c r="J1383" s="133"/>
      <c r="K1383" s="133"/>
      <c r="L1383" s="133"/>
      <c r="M1383" s="133"/>
      <c r="N1383" s="133"/>
      <c r="O1383" s="133"/>
      <c r="P1383" s="133"/>
      <c r="Q1383" s="133"/>
      <c r="R1383" s="133"/>
      <c r="S1383" s="133"/>
      <c r="T1383" s="133"/>
      <c r="U1383" s="133"/>
      <c r="V1383" s="133"/>
      <c r="W1383" s="133"/>
    </row>
    <row r="1384" spans="1:23" x14ac:dyDescent="0.2">
      <c r="A1384" s="133"/>
      <c r="B1384" s="133"/>
      <c r="C1384" s="133"/>
      <c r="D1384" s="133"/>
      <c r="E1384" s="133"/>
      <c r="F1384" s="133"/>
      <c r="G1384" s="133"/>
      <c r="H1384" s="133"/>
      <c r="I1384" s="133"/>
      <c r="J1384" s="133"/>
      <c r="K1384" s="133"/>
      <c r="L1384" s="133"/>
      <c r="M1384" s="133"/>
      <c r="N1384" s="133"/>
      <c r="O1384" s="133"/>
      <c r="P1384" s="133"/>
      <c r="Q1384" s="133"/>
      <c r="R1384" s="133"/>
      <c r="S1384" s="133"/>
      <c r="T1384" s="133"/>
      <c r="U1384" s="133"/>
      <c r="V1384" s="133"/>
      <c r="W1384" s="133"/>
    </row>
    <row r="1385" spans="1:23" x14ac:dyDescent="0.2">
      <c r="A1385" s="133"/>
      <c r="B1385" s="133"/>
      <c r="C1385" s="133"/>
      <c r="D1385" s="133"/>
      <c r="E1385" s="133"/>
      <c r="F1385" s="133"/>
      <c r="G1385" s="133"/>
      <c r="H1385" s="133"/>
      <c r="I1385" s="133"/>
      <c r="J1385" s="133"/>
      <c r="K1385" s="133"/>
      <c r="L1385" s="133"/>
      <c r="M1385" s="133"/>
      <c r="N1385" s="133"/>
      <c r="O1385" s="133"/>
      <c r="P1385" s="133"/>
      <c r="Q1385" s="133"/>
      <c r="R1385" s="133"/>
      <c r="S1385" s="133"/>
      <c r="T1385" s="133"/>
      <c r="U1385" s="133"/>
      <c r="V1385" s="133"/>
      <c r="W1385" s="133"/>
    </row>
    <row r="1386" spans="1:23" x14ac:dyDescent="0.2">
      <c r="A1386" s="133"/>
      <c r="B1386" s="133"/>
      <c r="C1386" s="133"/>
      <c r="D1386" s="133"/>
      <c r="E1386" s="133"/>
      <c r="F1386" s="133"/>
      <c r="G1386" s="133"/>
      <c r="H1386" s="133"/>
      <c r="I1386" s="133"/>
      <c r="J1386" s="133"/>
      <c r="K1386" s="133"/>
      <c r="L1386" s="133"/>
      <c r="M1386" s="133"/>
      <c r="N1386" s="133"/>
      <c r="O1386" s="133"/>
      <c r="P1386" s="133"/>
      <c r="Q1386" s="133"/>
      <c r="R1386" s="133"/>
      <c r="S1386" s="133"/>
      <c r="T1386" s="133"/>
      <c r="U1386" s="133"/>
      <c r="V1386" s="133"/>
      <c r="W1386" s="133"/>
    </row>
    <row r="1387" spans="1:23" x14ac:dyDescent="0.2">
      <c r="A1387" s="133"/>
      <c r="B1387" s="133"/>
      <c r="C1387" s="133"/>
      <c r="D1387" s="133"/>
      <c r="E1387" s="133"/>
      <c r="F1387" s="133"/>
      <c r="G1387" s="133"/>
      <c r="H1387" s="133"/>
      <c r="I1387" s="133"/>
      <c r="J1387" s="133"/>
      <c r="K1387" s="133"/>
      <c r="L1387" s="133"/>
      <c r="M1387" s="133"/>
      <c r="N1387" s="133"/>
      <c r="O1387" s="133"/>
      <c r="P1387" s="133"/>
      <c r="Q1387" s="133"/>
      <c r="R1387" s="133"/>
      <c r="S1387" s="133"/>
      <c r="T1387" s="133"/>
      <c r="U1387" s="133"/>
      <c r="V1387" s="133"/>
      <c r="W1387" s="133"/>
    </row>
    <row r="1388" spans="1:23" x14ac:dyDescent="0.2">
      <c r="A1388" s="133"/>
      <c r="B1388" s="133"/>
      <c r="C1388" s="133"/>
      <c r="D1388" s="133"/>
      <c r="E1388" s="133"/>
      <c r="F1388" s="133"/>
      <c r="G1388" s="133"/>
      <c r="H1388" s="133"/>
      <c r="I1388" s="133"/>
      <c r="J1388" s="133"/>
      <c r="K1388" s="133"/>
      <c r="L1388" s="133"/>
      <c r="M1388" s="133"/>
      <c r="N1388" s="133"/>
      <c r="O1388" s="133"/>
      <c r="P1388" s="133"/>
      <c r="Q1388" s="133"/>
      <c r="R1388" s="133"/>
      <c r="S1388" s="133"/>
      <c r="T1388" s="133"/>
      <c r="U1388" s="133"/>
      <c r="V1388" s="133"/>
      <c r="W1388" s="133"/>
    </row>
    <row r="1389" spans="1:23" x14ac:dyDescent="0.2">
      <c r="A1389" s="133"/>
      <c r="B1389" s="133"/>
      <c r="C1389" s="133"/>
      <c r="D1389" s="133"/>
      <c r="E1389" s="133"/>
      <c r="F1389" s="133"/>
      <c r="G1389" s="133"/>
      <c r="H1389" s="133"/>
      <c r="I1389" s="133"/>
      <c r="J1389" s="133"/>
      <c r="K1389" s="133"/>
      <c r="L1389" s="133"/>
      <c r="M1389" s="133"/>
      <c r="N1389" s="133"/>
      <c r="O1389" s="133"/>
      <c r="P1389" s="133"/>
      <c r="Q1389" s="133"/>
      <c r="R1389" s="133"/>
      <c r="S1389" s="133"/>
      <c r="T1389" s="133"/>
      <c r="U1389" s="133"/>
      <c r="V1389" s="133"/>
      <c r="W1389" s="133"/>
    </row>
    <row r="1390" spans="1:23" x14ac:dyDescent="0.2">
      <c r="A1390" s="133"/>
      <c r="B1390" s="133"/>
      <c r="C1390" s="133"/>
      <c r="D1390" s="133"/>
      <c r="E1390" s="133"/>
      <c r="F1390" s="133"/>
      <c r="G1390" s="133"/>
      <c r="H1390" s="133"/>
      <c r="I1390" s="133"/>
      <c r="J1390" s="133"/>
      <c r="K1390" s="133"/>
      <c r="L1390" s="133"/>
      <c r="M1390" s="133"/>
      <c r="N1390" s="133"/>
      <c r="O1390" s="133"/>
      <c r="P1390" s="133"/>
      <c r="Q1390" s="133"/>
      <c r="R1390" s="133"/>
      <c r="S1390" s="133"/>
      <c r="T1390" s="133"/>
      <c r="U1390" s="133"/>
      <c r="V1390" s="133"/>
      <c r="W1390" s="133"/>
    </row>
    <row r="1391" spans="1:23" x14ac:dyDescent="0.2">
      <c r="A1391" s="133"/>
      <c r="B1391" s="133"/>
      <c r="C1391" s="133"/>
      <c r="D1391" s="133"/>
      <c r="E1391" s="133"/>
      <c r="F1391" s="133"/>
      <c r="G1391" s="133"/>
      <c r="H1391" s="133"/>
      <c r="I1391" s="133"/>
      <c r="J1391" s="133"/>
      <c r="K1391" s="133"/>
      <c r="L1391" s="133"/>
      <c r="M1391" s="133"/>
      <c r="N1391" s="133"/>
      <c r="O1391" s="133"/>
      <c r="P1391" s="133"/>
      <c r="Q1391" s="133"/>
      <c r="R1391" s="133"/>
      <c r="S1391" s="133"/>
      <c r="T1391" s="133"/>
      <c r="U1391" s="133"/>
      <c r="V1391" s="133"/>
      <c r="W1391" s="133"/>
    </row>
    <row r="1392" spans="1:23" x14ac:dyDescent="0.2">
      <c r="A1392" s="133"/>
      <c r="B1392" s="133"/>
      <c r="C1392" s="133"/>
      <c r="D1392" s="133"/>
      <c r="E1392" s="133"/>
      <c r="F1392" s="133"/>
      <c r="G1392" s="133"/>
      <c r="H1392" s="133"/>
      <c r="I1392" s="133"/>
      <c r="J1392" s="133"/>
      <c r="K1392" s="133"/>
      <c r="L1392" s="133"/>
      <c r="M1392" s="133"/>
      <c r="N1392" s="133"/>
      <c r="O1392" s="133"/>
      <c r="P1392" s="133"/>
      <c r="Q1392" s="133"/>
      <c r="R1392" s="133"/>
      <c r="S1392" s="133"/>
      <c r="T1392" s="133"/>
      <c r="U1392" s="133"/>
      <c r="V1392" s="133"/>
      <c r="W1392" s="133"/>
    </row>
    <row r="1393" spans="1:23" x14ac:dyDescent="0.2">
      <c r="A1393" s="133"/>
      <c r="B1393" s="133"/>
      <c r="C1393" s="133"/>
      <c r="D1393" s="133"/>
      <c r="E1393" s="133"/>
      <c r="F1393" s="133"/>
      <c r="G1393" s="133"/>
      <c r="H1393" s="133"/>
      <c r="I1393" s="133"/>
      <c r="J1393" s="133"/>
      <c r="K1393" s="133"/>
      <c r="L1393" s="133"/>
      <c r="M1393" s="133"/>
      <c r="N1393" s="133"/>
      <c r="O1393" s="133"/>
      <c r="P1393" s="133"/>
      <c r="Q1393" s="133"/>
      <c r="R1393" s="133"/>
      <c r="S1393" s="133"/>
      <c r="T1393" s="133"/>
      <c r="U1393" s="133"/>
      <c r="V1393" s="133"/>
      <c r="W1393" s="133"/>
    </row>
    <row r="1394" spans="1:23" x14ac:dyDescent="0.2">
      <c r="A1394" s="133"/>
      <c r="B1394" s="133"/>
      <c r="C1394" s="133"/>
      <c r="D1394" s="133"/>
      <c r="E1394" s="133"/>
      <c r="F1394" s="133"/>
      <c r="G1394" s="133"/>
      <c r="H1394" s="133"/>
      <c r="I1394" s="133"/>
      <c r="J1394" s="133"/>
      <c r="K1394" s="133"/>
      <c r="L1394" s="133"/>
      <c r="M1394" s="133"/>
      <c r="N1394" s="133"/>
      <c r="O1394" s="133"/>
      <c r="P1394" s="133"/>
      <c r="Q1394" s="133"/>
      <c r="R1394" s="133"/>
      <c r="S1394" s="133"/>
      <c r="T1394" s="133"/>
      <c r="U1394" s="133"/>
      <c r="V1394" s="133"/>
      <c r="W1394" s="133"/>
    </row>
    <row r="1395" spans="1:23" x14ac:dyDescent="0.2">
      <c r="A1395" s="133"/>
      <c r="B1395" s="133"/>
      <c r="C1395" s="133"/>
      <c r="D1395" s="133"/>
      <c r="E1395" s="133"/>
      <c r="F1395" s="133"/>
      <c r="G1395" s="133"/>
      <c r="H1395" s="133"/>
      <c r="I1395" s="133"/>
      <c r="J1395" s="133"/>
      <c r="K1395" s="133"/>
      <c r="L1395" s="133"/>
      <c r="M1395" s="133"/>
      <c r="N1395" s="133"/>
      <c r="O1395" s="133"/>
      <c r="P1395" s="133"/>
      <c r="Q1395" s="133"/>
      <c r="R1395" s="133"/>
      <c r="S1395" s="133"/>
      <c r="T1395" s="133"/>
      <c r="U1395" s="133"/>
      <c r="V1395" s="133"/>
      <c r="W1395" s="133"/>
    </row>
    <row r="1396" spans="1:23" x14ac:dyDescent="0.2">
      <c r="A1396" s="133"/>
      <c r="B1396" s="133"/>
      <c r="C1396" s="133"/>
      <c r="D1396" s="133"/>
      <c r="E1396" s="133"/>
      <c r="F1396" s="133"/>
      <c r="G1396" s="133"/>
      <c r="H1396" s="133"/>
      <c r="I1396" s="133"/>
      <c r="J1396" s="133"/>
      <c r="K1396" s="133"/>
      <c r="L1396" s="133"/>
      <c r="M1396" s="133"/>
      <c r="N1396" s="133"/>
      <c r="O1396" s="133"/>
      <c r="P1396" s="133"/>
      <c r="Q1396" s="133"/>
      <c r="R1396" s="133"/>
      <c r="S1396" s="133"/>
      <c r="T1396" s="133"/>
      <c r="U1396" s="133"/>
      <c r="V1396" s="133"/>
      <c r="W1396" s="133"/>
    </row>
    <row r="1397" spans="1:23" x14ac:dyDescent="0.2">
      <c r="A1397" s="133"/>
      <c r="B1397" s="133"/>
      <c r="C1397" s="133"/>
      <c r="D1397" s="133"/>
      <c r="E1397" s="133"/>
      <c r="F1397" s="133"/>
      <c r="G1397" s="133"/>
      <c r="H1397" s="133"/>
      <c r="I1397" s="133"/>
      <c r="J1397" s="133"/>
      <c r="K1397" s="133"/>
      <c r="L1397" s="133"/>
      <c r="M1397" s="133"/>
      <c r="N1397" s="133"/>
      <c r="O1397" s="133"/>
      <c r="P1397" s="133"/>
      <c r="Q1397" s="133"/>
      <c r="R1397" s="133"/>
      <c r="S1397" s="133"/>
      <c r="T1397" s="133"/>
      <c r="U1397" s="133"/>
      <c r="V1397" s="133"/>
      <c r="W1397" s="133"/>
    </row>
    <row r="1398" spans="1:23" x14ac:dyDescent="0.2">
      <c r="A1398" s="133"/>
      <c r="B1398" s="133"/>
      <c r="C1398" s="133"/>
      <c r="D1398" s="133"/>
      <c r="E1398" s="133"/>
      <c r="F1398" s="133"/>
      <c r="G1398" s="133"/>
      <c r="H1398" s="133"/>
      <c r="I1398" s="133"/>
      <c r="J1398" s="133"/>
      <c r="K1398" s="133"/>
      <c r="L1398" s="133"/>
      <c r="M1398" s="133"/>
      <c r="N1398" s="133"/>
      <c r="O1398" s="133"/>
      <c r="P1398" s="133"/>
      <c r="Q1398" s="133"/>
      <c r="R1398" s="133"/>
      <c r="S1398" s="133"/>
      <c r="T1398" s="133"/>
      <c r="U1398" s="133"/>
      <c r="V1398" s="133"/>
      <c r="W1398" s="133"/>
    </row>
    <row r="1399" spans="1:23" x14ac:dyDescent="0.2">
      <c r="A1399" s="133"/>
      <c r="B1399" s="133"/>
      <c r="C1399" s="133"/>
      <c r="D1399" s="133"/>
      <c r="E1399" s="133"/>
      <c r="F1399" s="133"/>
      <c r="G1399" s="133"/>
      <c r="H1399" s="133"/>
      <c r="I1399" s="133"/>
      <c r="J1399" s="133"/>
      <c r="K1399" s="133"/>
      <c r="L1399" s="133"/>
      <c r="M1399" s="133"/>
      <c r="N1399" s="133"/>
      <c r="O1399" s="133"/>
      <c r="P1399" s="133"/>
      <c r="Q1399" s="133"/>
      <c r="R1399" s="133"/>
      <c r="S1399" s="133"/>
      <c r="T1399" s="133"/>
      <c r="U1399" s="133"/>
      <c r="V1399" s="133"/>
      <c r="W1399" s="133"/>
    </row>
    <row r="1400" spans="1:23" x14ac:dyDescent="0.2">
      <c r="A1400" s="133"/>
      <c r="B1400" s="133"/>
      <c r="C1400" s="133"/>
      <c r="D1400" s="133"/>
      <c r="E1400" s="133"/>
      <c r="F1400" s="133"/>
      <c r="G1400" s="133"/>
      <c r="H1400" s="133"/>
      <c r="I1400" s="133"/>
      <c r="J1400" s="133"/>
      <c r="K1400" s="133"/>
      <c r="L1400" s="133"/>
      <c r="M1400" s="133"/>
      <c r="N1400" s="133"/>
      <c r="O1400" s="133"/>
      <c r="P1400" s="133"/>
      <c r="Q1400" s="133"/>
      <c r="R1400" s="133"/>
      <c r="S1400" s="133"/>
      <c r="T1400" s="133"/>
      <c r="U1400" s="133"/>
      <c r="V1400" s="133"/>
      <c r="W1400" s="133"/>
    </row>
    <row r="1401" spans="1:23" x14ac:dyDescent="0.2">
      <c r="A1401" s="133"/>
      <c r="B1401" s="133"/>
      <c r="C1401" s="133"/>
      <c r="D1401" s="133"/>
      <c r="E1401" s="133"/>
      <c r="F1401" s="133"/>
      <c r="G1401" s="133"/>
      <c r="H1401" s="133"/>
      <c r="I1401" s="133"/>
      <c r="J1401" s="133"/>
      <c r="K1401" s="133"/>
      <c r="L1401" s="133"/>
      <c r="M1401" s="133"/>
      <c r="N1401" s="133"/>
      <c r="O1401" s="133"/>
      <c r="P1401" s="133"/>
      <c r="Q1401" s="133"/>
      <c r="R1401" s="133"/>
      <c r="S1401" s="133"/>
      <c r="T1401" s="133"/>
      <c r="U1401" s="133"/>
      <c r="V1401" s="133"/>
      <c r="W1401" s="133"/>
    </row>
    <row r="1402" spans="1:23" x14ac:dyDescent="0.2">
      <c r="A1402" s="133"/>
      <c r="B1402" s="133"/>
      <c r="C1402" s="133"/>
      <c r="D1402" s="133"/>
      <c r="E1402" s="133"/>
      <c r="F1402" s="133"/>
      <c r="G1402" s="133"/>
      <c r="H1402" s="133"/>
      <c r="I1402" s="133"/>
      <c r="J1402" s="133"/>
      <c r="K1402" s="133"/>
      <c r="L1402" s="133"/>
      <c r="M1402" s="133"/>
      <c r="N1402" s="133"/>
      <c r="O1402" s="133"/>
      <c r="P1402" s="133"/>
      <c r="Q1402" s="133"/>
      <c r="R1402" s="133"/>
      <c r="S1402" s="133"/>
      <c r="T1402" s="133"/>
      <c r="U1402" s="133"/>
      <c r="V1402" s="133"/>
      <c r="W1402" s="133"/>
    </row>
    <row r="1403" spans="1:23" x14ac:dyDescent="0.2">
      <c r="A1403" s="133"/>
      <c r="B1403" s="133"/>
      <c r="C1403" s="133"/>
      <c r="D1403" s="133"/>
      <c r="E1403" s="133"/>
      <c r="F1403" s="133"/>
      <c r="G1403" s="133"/>
      <c r="H1403" s="133"/>
      <c r="I1403" s="133"/>
      <c r="J1403" s="133"/>
      <c r="K1403" s="133"/>
      <c r="L1403" s="133"/>
      <c r="M1403" s="133"/>
      <c r="N1403" s="133"/>
      <c r="O1403" s="133"/>
      <c r="P1403" s="133"/>
      <c r="Q1403" s="133"/>
      <c r="R1403" s="133"/>
      <c r="S1403" s="133"/>
      <c r="T1403" s="133"/>
      <c r="U1403" s="133"/>
      <c r="V1403" s="133"/>
      <c r="W1403" s="133"/>
    </row>
    <row r="1404" spans="1:23" x14ac:dyDescent="0.2">
      <c r="A1404" s="133"/>
      <c r="B1404" s="133"/>
      <c r="C1404" s="133"/>
      <c r="D1404" s="133"/>
      <c r="E1404" s="133"/>
      <c r="F1404" s="133"/>
      <c r="G1404" s="133"/>
      <c r="H1404" s="133"/>
      <c r="I1404" s="133"/>
      <c r="J1404" s="133"/>
      <c r="K1404" s="133"/>
      <c r="L1404" s="133"/>
      <c r="M1404" s="133"/>
      <c r="N1404" s="133"/>
      <c r="O1404" s="133"/>
      <c r="P1404" s="133"/>
      <c r="Q1404" s="133"/>
      <c r="R1404" s="133"/>
      <c r="S1404" s="133"/>
      <c r="T1404" s="133"/>
      <c r="U1404" s="133"/>
      <c r="V1404" s="133"/>
      <c r="W1404" s="133"/>
    </row>
    <row r="1405" spans="1:23" x14ac:dyDescent="0.2">
      <c r="A1405" s="133"/>
      <c r="B1405" s="133"/>
      <c r="C1405" s="133"/>
      <c r="D1405" s="133"/>
      <c r="E1405" s="133"/>
      <c r="F1405" s="133"/>
      <c r="G1405" s="133"/>
      <c r="H1405" s="133"/>
      <c r="I1405" s="133"/>
      <c r="J1405" s="133"/>
      <c r="K1405" s="133"/>
      <c r="L1405" s="133"/>
      <c r="M1405" s="133"/>
      <c r="N1405" s="133"/>
      <c r="O1405" s="133"/>
      <c r="P1405" s="133"/>
      <c r="Q1405" s="133"/>
      <c r="R1405" s="133"/>
      <c r="S1405" s="133"/>
      <c r="T1405" s="133"/>
      <c r="U1405" s="133"/>
      <c r="V1405" s="133"/>
      <c r="W1405" s="133"/>
    </row>
    <row r="1406" spans="1:23" x14ac:dyDescent="0.2">
      <c r="A1406" s="133"/>
      <c r="B1406" s="133"/>
      <c r="C1406" s="133"/>
      <c r="D1406" s="133"/>
      <c r="E1406" s="133"/>
      <c r="F1406" s="133"/>
      <c r="G1406" s="133"/>
      <c r="H1406" s="133"/>
      <c r="I1406" s="133"/>
      <c r="J1406" s="133"/>
      <c r="K1406" s="133"/>
      <c r="L1406" s="133"/>
      <c r="M1406" s="133"/>
      <c r="N1406" s="133"/>
      <c r="O1406" s="133"/>
      <c r="P1406" s="133"/>
      <c r="Q1406" s="133"/>
      <c r="R1406" s="133"/>
      <c r="S1406" s="133"/>
      <c r="T1406" s="133"/>
      <c r="U1406" s="133"/>
      <c r="V1406" s="133"/>
      <c r="W1406" s="133"/>
    </row>
    <row r="1407" spans="1:23" x14ac:dyDescent="0.2">
      <c r="A1407" s="133"/>
      <c r="B1407" s="133"/>
      <c r="C1407" s="133"/>
      <c r="D1407" s="133"/>
      <c r="E1407" s="133"/>
      <c r="F1407" s="133"/>
      <c r="G1407" s="133"/>
      <c r="H1407" s="133"/>
      <c r="I1407" s="133"/>
      <c r="J1407" s="133"/>
      <c r="K1407" s="133"/>
      <c r="L1407" s="133"/>
      <c r="M1407" s="133"/>
      <c r="N1407" s="133"/>
      <c r="O1407" s="133"/>
      <c r="P1407" s="133"/>
      <c r="Q1407" s="133"/>
      <c r="R1407" s="133"/>
      <c r="S1407" s="133"/>
      <c r="T1407" s="133"/>
      <c r="U1407" s="133"/>
      <c r="V1407" s="133"/>
      <c r="W1407" s="133"/>
    </row>
    <row r="1408" spans="1:23" x14ac:dyDescent="0.2">
      <c r="A1408" s="133"/>
      <c r="B1408" s="133"/>
      <c r="C1408" s="133"/>
      <c r="D1408" s="133"/>
      <c r="E1408" s="133"/>
      <c r="F1408" s="133"/>
      <c r="G1408" s="133"/>
      <c r="H1408" s="133"/>
      <c r="I1408" s="133"/>
      <c r="J1408" s="133"/>
      <c r="K1408" s="133"/>
      <c r="L1408" s="133"/>
      <c r="M1408" s="133"/>
      <c r="N1408" s="133"/>
      <c r="O1408" s="133"/>
      <c r="P1408" s="133"/>
      <c r="Q1408" s="133"/>
      <c r="R1408" s="133"/>
      <c r="S1408" s="133"/>
      <c r="T1408" s="133"/>
      <c r="U1408" s="133"/>
      <c r="V1408" s="133"/>
      <c r="W1408" s="133"/>
    </row>
    <row r="1409" spans="1:23" x14ac:dyDescent="0.2">
      <c r="A1409" s="133"/>
      <c r="B1409" s="133"/>
      <c r="C1409" s="133"/>
      <c r="D1409" s="133"/>
      <c r="E1409" s="133"/>
      <c r="F1409" s="133"/>
      <c r="G1409" s="133"/>
      <c r="H1409" s="133"/>
      <c r="I1409" s="133"/>
      <c r="J1409" s="133"/>
      <c r="K1409" s="133"/>
      <c r="L1409" s="133"/>
      <c r="M1409" s="133"/>
      <c r="N1409" s="133"/>
      <c r="O1409" s="133"/>
      <c r="P1409" s="133"/>
      <c r="Q1409" s="133"/>
      <c r="R1409" s="133"/>
      <c r="S1409" s="133"/>
      <c r="T1409" s="133"/>
      <c r="U1409" s="133"/>
      <c r="V1409" s="133"/>
      <c r="W1409" s="133"/>
    </row>
    <row r="1410" spans="1:23" x14ac:dyDescent="0.2">
      <c r="A1410" s="133"/>
      <c r="B1410" s="133"/>
      <c r="C1410" s="133"/>
      <c r="D1410" s="133"/>
      <c r="E1410" s="133"/>
      <c r="F1410" s="133"/>
      <c r="G1410" s="133"/>
      <c r="H1410" s="133"/>
      <c r="I1410" s="133"/>
      <c r="J1410" s="133"/>
      <c r="K1410" s="133"/>
      <c r="L1410" s="133"/>
      <c r="M1410" s="133"/>
      <c r="N1410" s="133"/>
      <c r="O1410" s="133"/>
      <c r="P1410" s="133"/>
      <c r="Q1410" s="133"/>
      <c r="R1410" s="133"/>
      <c r="S1410" s="133"/>
      <c r="T1410" s="133"/>
      <c r="U1410" s="133"/>
      <c r="V1410" s="133"/>
      <c r="W1410" s="133"/>
    </row>
    <row r="1411" spans="1:23" x14ac:dyDescent="0.2">
      <c r="A1411" s="133"/>
      <c r="B1411" s="133"/>
      <c r="C1411" s="133"/>
      <c r="D1411" s="133"/>
      <c r="E1411" s="133"/>
      <c r="F1411" s="133"/>
      <c r="G1411" s="133"/>
      <c r="H1411" s="133"/>
      <c r="I1411" s="133"/>
      <c r="J1411" s="133"/>
      <c r="K1411" s="133"/>
      <c r="L1411" s="133"/>
      <c r="M1411" s="133"/>
      <c r="N1411" s="133"/>
      <c r="O1411" s="133"/>
      <c r="P1411" s="133"/>
      <c r="Q1411" s="133"/>
      <c r="R1411" s="133"/>
      <c r="S1411" s="133"/>
      <c r="T1411" s="133"/>
      <c r="U1411" s="133"/>
      <c r="V1411" s="133"/>
      <c r="W1411" s="133"/>
    </row>
    <row r="1412" spans="1:23" x14ac:dyDescent="0.2">
      <c r="A1412" s="133"/>
      <c r="B1412" s="133"/>
      <c r="C1412" s="133"/>
      <c r="D1412" s="133"/>
      <c r="E1412" s="133"/>
      <c r="F1412" s="133"/>
      <c r="G1412" s="133"/>
      <c r="H1412" s="133"/>
      <c r="I1412" s="133"/>
      <c r="J1412" s="133"/>
      <c r="K1412" s="133"/>
      <c r="L1412" s="133"/>
      <c r="M1412" s="133"/>
      <c r="N1412" s="133"/>
      <c r="O1412" s="133"/>
      <c r="P1412" s="133"/>
      <c r="Q1412" s="133"/>
      <c r="R1412" s="133"/>
      <c r="S1412" s="133"/>
      <c r="T1412" s="133"/>
      <c r="U1412" s="133"/>
      <c r="V1412" s="133"/>
      <c r="W1412" s="133"/>
    </row>
    <row r="1413" spans="1:23" x14ac:dyDescent="0.2">
      <c r="A1413" s="133"/>
      <c r="B1413" s="133"/>
      <c r="C1413" s="133"/>
      <c r="D1413" s="133"/>
      <c r="E1413" s="133"/>
      <c r="F1413" s="133"/>
      <c r="G1413" s="133"/>
      <c r="H1413" s="133"/>
      <c r="I1413" s="133"/>
      <c r="J1413" s="133"/>
      <c r="K1413" s="133"/>
      <c r="L1413" s="133"/>
      <c r="M1413" s="133"/>
      <c r="N1413" s="133"/>
      <c r="O1413" s="133"/>
      <c r="P1413" s="133"/>
      <c r="Q1413" s="133"/>
      <c r="R1413" s="133"/>
      <c r="S1413" s="133"/>
      <c r="T1413" s="133"/>
      <c r="U1413" s="133"/>
      <c r="V1413" s="133"/>
      <c r="W1413" s="133"/>
    </row>
    <row r="1414" spans="1:23" x14ac:dyDescent="0.2">
      <c r="A1414" s="133"/>
      <c r="B1414" s="133"/>
      <c r="C1414" s="133"/>
      <c r="D1414" s="133"/>
      <c r="E1414" s="133"/>
      <c r="F1414" s="133"/>
      <c r="G1414" s="133"/>
      <c r="H1414" s="133"/>
      <c r="I1414" s="133"/>
      <c r="J1414" s="133"/>
      <c r="K1414" s="133"/>
      <c r="L1414" s="133"/>
      <c r="M1414" s="133"/>
      <c r="N1414" s="133"/>
      <c r="O1414" s="133"/>
      <c r="P1414" s="133"/>
      <c r="Q1414" s="133"/>
      <c r="R1414" s="133"/>
      <c r="S1414" s="133"/>
      <c r="T1414" s="133"/>
      <c r="U1414" s="133"/>
      <c r="V1414" s="133"/>
      <c r="W1414" s="133"/>
    </row>
    <row r="1415" spans="1:23" x14ac:dyDescent="0.2">
      <c r="A1415" s="133"/>
      <c r="B1415" s="133"/>
      <c r="C1415" s="133"/>
      <c r="D1415" s="133"/>
      <c r="E1415" s="133"/>
      <c r="F1415" s="133"/>
      <c r="G1415" s="133"/>
      <c r="H1415" s="133"/>
      <c r="I1415" s="133"/>
      <c r="J1415" s="133"/>
      <c r="K1415" s="133"/>
      <c r="L1415" s="133"/>
      <c r="M1415" s="133"/>
      <c r="N1415" s="133"/>
      <c r="O1415" s="133"/>
      <c r="P1415" s="133"/>
      <c r="Q1415" s="133"/>
      <c r="R1415" s="133"/>
      <c r="S1415" s="133"/>
      <c r="T1415" s="133"/>
      <c r="U1415" s="133"/>
      <c r="V1415" s="133"/>
      <c r="W1415" s="133"/>
    </row>
    <row r="1416" spans="1:23" x14ac:dyDescent="0.2">
      <c r="A1416" s="133"/>
      <c r="B1416" s="133"/>
      <c r="C1416" s="133"/>
      <c r="D1416" s="133"/>
      <c r="E1416" s="133"/>
      <c r="F1416" s="133"/>
      <c r="G1416" s="133"/>
      <c r="H1416" s="133"/>
      <c r="I1416" s="133"/>
      <c r="J1416" s="133"/>
      <c r="K1416" s="133"/>
      <c r="L1416" s="133"/>
      <c r="M1416" s="133"/>
      <c r="N1416" s="133"/>
      <c r="O1416" s="133"/>
      <c r="P1416" s="133"/>
      <c r="Q1416" s="133"/>
      <c r="R1416" s="133"/>
      <c r="S1416" s="133"/>
      <c r="T1416" s="133"/>
      <c r="U1416" s="133"/>
      <c r="V1416" s="133"/>
      <c r="W1416" s="133"/>
    </row>
    <row r="1417" spans="1:23" x14ac:dyDescent="0.2">
      <c r="A1417" s="133"/>
      <c r="B1417" s="133"/>
      <c r="C1417" s="133"/>
      <c r="D1417" s="133"/>
      <c r="E1417" s="133"/>
      <c r="F1417" s="133"/>
      <c r="G1417" s="133"/>
      <c r="H1417" s="133"/>
      <c r="I1417" s="133"/>
      <c r="J1417" s="133"/>
      <c r="K1417" s="133"/>
      <c r="L1417" s="133"/>
      <c r="M1417" s="133"/>
      <c r="N1417" s="133"/>
      <c r="O1417" s="133"/>
      <c r="P1417" s="133"/>
      <c r="Q1417" s="133"/>
      <c r="R1417" s="133"/>
      <c r="S1417" s="133"/>
      <c r="T1417" s="133"/>
      <c r="U1417" s="133"/>
      <c r="V1417" s="133"/>
      <c r="W1417" s="133"/>
    </row>
    <row r="1418" spans="1:23" x14ac:dyDescent="0.2">
      <c r="A1418" s="133"/>
      <c r="B1418" s="133"/>
      <c r="C1418" s="133"/>
      <c r="D1418" s="133"/>
      <c r="E1418" s="133"/>
      <c r="F1418" s="133"/>
      <c r="G1418" s="133"/>
      <c r="H1418" s="133"/>
      <c r="I1418" s="133"/>
      <c r="J1418" s="133"/>
      <c r="K1418" s="133"/>
      <c r="L1418" s="133"/>
      <c r="M1418" s="133"/>
      <c r="N1418" s="133"/>
      <c r="O1418" s="133"/>
      <c r="P1418" s="133"/>
      <c r="Q1418" s="133"/>
      <c r="R1418" s="133"/>
      <c r="S1418" s="133"/>
      <c r="T1418" s="133"/>
      <c r="U1418" s="133"/>
      <c r="V1418" s="133"/>
      <c r="W1418" s="133"/>
    </row>
    <row r="1419" spans="1:23" x14ac:dyDescent="0.2">
      <c r="A1419" s="133"/>
      <c r="B1419" s="133"/>
      <c r="C1419" s="133"/>
      <c r="D1419" s="133"/>
      <c r="E1419" s="133"/>
      <c r="F1419" s="133"/>
      <c r="G1419" s="133"/>
      <c r="H1419" s="133"/>
      <c r="I1419" s="133"/>
      <c r="J1419" s="133"/>
      <c r="K1419" s="133"/>
      <c r="L1419" s="133"/>
      <c r="M1419" s="133"/>
      <c r="N1419" s="133"/>
      <c r="O1419" s="133"/>
      <c r="P1419" s="133"/>
      <c r="Q1419" s="133"/>
      <c r="R1419" s="133"/>
      <c r="S1419" s="133"/>
      <c r="T1419" s="133"/>
      <c r="U1419" s="133"/>
      <c r="V1419" s="133"/>
      <c r="W1419" s="133"/>
    </row>
    <row r="1420" spans="1:23" x14ac:dyDescent="0.2">
      <c r="A1420" s="133"/>
      <c r="B1420" s="133"/>
      <c r="C1420" s="133"/>
      <c r="D1420" s="133"/>
      <c r="E1420" s="133"/>
      <c r="F1420" s="133"/>
      <c r="G1420" s="133"/>
      <c r="H1420" s="133"/>
      <c r="I1420" s="133"/>
      <c r="J1420" s="133"/>
      <c r="K1420" s="133"/>
      <c r="L1420" s="133"/>
      <c r="M1420" s="133"/>
      <c r="N1420" s="133"/>
      <c r="O1420" s="133"/>
      <c r="P1420" s="133"/>
      <c r="Q1420" s="133"/>
      <c r="R1420" s="133"/>
      <c r="S1420" s="133"/>
      <c r="T1420" s="133"/>
      <c r="U1420" s="133"/>
      <c r="V1420" s="133"/>
      <c r="W1420" s="133"/>
    </row>
    <row r="1421" spans="1:23" x14ac:dyDescent="0.2">
      <c r="A1421" s="133"/>
      <c r="B1421" s="133"/>
      <c r="C1421" s="133"/>
      <c r="D1421" s="133"/>
      <c r="E1421" s="133"/>
      <c r="F1421" s="133"/>
      <c r="G1421" s="133"/>
      <c r="H1421" s="133"/>
      <c r="I1421" s="133"/>
      <c r="J1421" s="133"/>
      <c r="K1421" s="133"/>
      <c r="L1421" s="133"/>
      <c r="M1421" s="133"/>
      <c r="N1421" s="133"/>
      <c r="O1421" s="133"/>
      <c r="P1421" s="133"/>
      <c r="Q1421" s="133"/>
      <c r="R1421" s="133"/>
      <c r="S1421" s="133"/>
      <c r="T1421" s="133"/>
      <c r="U1421" s="133"/>
      <c r="V1421" s="133"/>
      <c r="W1421" s="133"/>
    </row>
    <row r="1422" spans="1:23" x14ac:dyDescent="0.2">
      <c r="A1422" s="133"/>
      <c r="B1422" s="133"/>
      <c r="C1422" s="133"/>
      <c r="D1422" s="133"/>
      <c r="E1422" s="133"/>
      <c r="F1422" s="133"/>
      <c r="G1422" s="133"/>
      <c r="H1422" s="133"/>
      <c r="I1422" s="133"/>
      <c r="J1422" s="133"/>
      <c r="K1422" s="133"/>
      <c r="L1422" s="133"/>
      <c r="M1422" s="133"/>
      <c r="N1422" s="133"/>
      <c r="O1422" s="133"/>
      <c r="P1422" s="133"/>
      <c r="Q1422" s="133"/>
      <c r="R1422" s="133"/>
      <c r="S1422" s="133"/>
      <c r="T1422" s="133"/>
      <c r="U1422" s="133"/>
      <c r="V1422" s="133"/>
      <c r="W1422" s="133"/>
    </row>
    <row r="1423" spans="1:23" x14ac:dyDescent="0.2">
      <c r="A1423" s="133"/>
      <c r="B1423" s="133"/>
      <c r="C1423" s="133"/>
      <c r="D1423" s="133"/>
      <c r="E1423" s="133"/>
      <c r="F1423" s="133"/>
      <c r="G1423" s="133"/>
      <c r="H1423" s="133"/>
      <c r="I1423" s="133"/>
      <c r="J1423" s="133"/>
      <c r="K1423" s="133"/>
      <c r="L1423" s="133"/>
      <c r="M1423" s="133"/>
      <c r="N1423" s="133"/>
      <c r="O1423" s="133"/>
      <c r="P1423" s="133"/>
      <c r="Q1423" s="133"/>
      <c r="R1423" s="133"/>
      <c r="S1423" s="133"/>
      <c r="T1423" s="133"/>
      <c r="U1423" s="133"/>
      <c r="V1423" s="133"/>
      <c r="W1423" s="133"/>
    </row>
    <row r="1424" spans="1:23" x14ac:dyDescent="0.2">
      <c r="A1424" s="133"/>
      <c r="B1424" s="133"/>
      <c r="C1424" s="133"/>
      <c r="D1424" s="133"/>
      <c r="E1424" s="133"/>
      <c r="F1424" s="133"/>
      <c r="G1424" s="133"/>
      <c r="H1424" s="133"/>
      <c r="I1424" s="133"/>
      <c r="J1424" s="133"/>
      <c r="K1424" s="133"/>
      <c r="L1424" s="133"/>
      <c r="M1424" s="133"/>
      <c r="N1424" s="133"/>
      <c r="O1424" s="133"/>
      <c r="P1424" s="133"/>
      <c r="Q1424" s="133"/>
      <c r="R1424" s="133"/>
      <c r="S1424" s="133"/>
      <c r="T1424" s="133"/>
      <c r="U1424" s="133"/>
      <c r="V1424" s="133"/>
      <c r="W1424" s="133"/>
    </row>
    <row r="1425" spans="1:23" x14ac:dyDescent="0.2">
      <c r="A1425" s="133"/>
      <c r="B1425" s="133"/>
      <c r="C1425" s="133"/>
      <c r="D1425" s="133"/>
      <c r="E1425" s="133"/>
      <c r="F1425" s="133"/>
      <c r="G1425" s="133"/>
      <c r="H1425" s="133"/>
      <c r="I1425" s="133"/>
      <c r="J1425" s="133"/>
      <c r="K1425" s="133"/>
      <c r="L1425" s="133"/>
      <c r="M1425" s="133"/>
      <c r="N1425" s="133"/>
      <c r="O1425" s="133"/>
      <c r="P1425" s="133"/>
      <c r="Q1425" s="133"/>
      <c r="R1425" s="133"/>
      <c r="S1425" s="133"/>
      <c r="T1425" s="133"/>
      <c r="U1425" s="133"/>
      <c r="V1425" s="133"/>
      <c r="W1425" s="133"/>
    </row>
    <row r="1426" spans="1:23" x14ac:dyDescent="0.2">
      <c r="A1426" s="133"/>
      <c r="B1426" s="133"/>
      <c r="C1426" s="133"/>
      <c r="D1426" s="133"/>
      <c r="E1426" s="133"/>
      <c r="F1426" s="133"/>
      <c r="G1426" s="133"/>
      <c r="H1426" s="133"/>
      <c r="I1426" s="133"/>
      <c r="J1426" s="133"/>
      <c r="K1426" s="133"/>
      <c r="L1426" s="133"/>
      <c r="M1426" s="133"/>
      <c r="N1426" s="133"/>
      <c r="O1426" s="133"/>
      <c r="P1426" s="133"/>
      <c r="Q1426" s="133"/>
      <c r="R1426" s="133"/>
      <c r="S1426" s="133"/>
      <c r="T1426" s="133"/>
      <c r="U1426" s="133"/>
      <c r="V1426" s="133"/>
      <c r="W1426" s="133"/>
    </row>
    <row r="1427" spans="1:23" x14ac:dyDescent="0.2">
      <c r="A1427" s="133"/>
      <c r="B1427" s="133"/>
      <c r="C1427" s="133"/>
      <c r="D1427" s="133"/>
      <c r="E1427" s="133"/>
      <c r="F1427" s="133"/>
      <c r="G1427" s="133"/>
      <c r="H1427" s="133"/>
      <c r="I1427" s="133"/>
      <c r="J1427" s="133"/>
      <c r="K1427" s="133"/>
      <c r="L1427" s="133"/>
      <c r="M1427" s="133"/>
      <c r="N1427" s="133"/>
      <c r="O1427" s="133"/>
      <c r="P1427" s="133"/>
      <c r="Q1427" s="133"/>
      <c r="R1427" s="133"/>
      <c r="S1427" s="133"/>
      <c r="T1427" s="133"/>
      <c r="U1427" s="133"/>
      <c r="V1427" s="133"/>
      <c r="W1427" s="133"/>
    </row>
    <row r="1428" spans="1:23" x14ac:dyDescent="0.2">
      <c r="A1428" s="133"/>
      <c r="B1428" s="133"/>
      <c r="C1428" s="133"/>
      <c r="D1428" s="133"/>
      <c r="E1428" s="133"/>
      <c r="F1428" s="133"/>
      <c r="G1428" s="133"/>
      <c r="H1428" s="133"/>
      <c r="I1428" s="133"/>
      <c r="J1428" s="133"/>
      <c r="K1428" s="133"/>
      <c r="L1428" s="133"/>
      <c r="M1428" s="133"/>
      <c r="N1428" s="133"/>
      <c r="O1428" s="133"/>
      <c r="P1428" s="133"/>
      <c r="Q1428" s="133"/>
      <c r="R1428" s="133"/>
      <c r="S1428" s="133"/>
      <c r="T1428" s="133"/>
      <c r="U1428" s="133"/>
      <c r="V1428" s="133"/>
      <c r="W1428" s="133"/>
    </row>
    <row r="1429" spans="1:23" x14ac:dyDescent="0.2">
      <c r="A1429" s="133"/>
      <c r="B1429" s="133"/>
      <c r="C1429" s="133"/>
      <c r="D1429" s="133"/>
      <c r="E1429" s="133"/>
      <c r="F1429" s="133"/>
      <c r="G1429" s="133"/>
      <c r="H1429" s="133"/>
      <c r="I1429" s="133"/>
      <c r="J1429" s="133"/>
      <c r="K1429" s="133"/>
      <c r="L1429" s="133"/>
      <c r="M1429" s="133"/>
      <c r="N1429" s="133"/>
      <c r="O1429" s="133"/>
      <c r="P1429" s="133"/>
      <c r="Q1429" s="133"/>
      <c r="R1429" s="133"/>
      <c r="S1429" s="133"/>
      <c r="T1429" s="133"/>
      <c r="U1429" s="133"/>
      <c r="V1429" s="133"/>
      <c r="W1429" s="133"/>
    </row>
    <row r="1430" spans="1:23" x14ac:dyDescent="0.2">
      <c r="A1430" s="133"/>
      <c r="B1430" s="133"/>
      <c r="C1430" s="133"/>
      <c r="D1430" s="133"/>
      <c r="E1430" s="133"/>
      <c r="F1430" s="133"/>
      <c r="G1430" s="133"/>
      <c r="H1430" s="133"/>
      <c r="I1430" s="133"/>
      <c r="J1430" s="133"/>
      <c r="K1430" s="133"/>
      <c r="L1430" s="133"/>
      <c r="M1430" s="133"/>
      <c r="N1430" s="133"/>
      <c r="O1430" s="133"/>
      <c r="P1430" s="133"/>
      <c r="Q1430" s="133"/>
      <c r="R1430" s="133"/>
      <c r="S1430" s="133"/>
      <c r="T1430" s="133"/>
      <c r="U1430" s="133"/>
      <c r="V1430" s="133"/>
      <c r="W1430" s="133"/>
    </row>
    <row r="1431" spans="1:23" x14ac:dyDescent="0.2">
      <c r="A1431" s="133"/>
      <c r="B1431" s="133"/>
      <c r="C1431" s="133"/>
      <c r="D1431" s="133"/>
      <c r="E1431" s="133"/>
      <c r="F1431" s="133"/>
      <c r="G1431" s="133"/>
      <c r="H1431" s="133"/>
      <c r="I1431" s="133"/>
      <c r="J1431" s="133"/>
      <c r="K1431" s="133"/>
      <c r="L1431" s="133"/>
      <c r="M1431" s="133"/>
      <c r="N1431" s="133"/>
      <c r="O1431" s="133"/>
      <c r="P1431" s="133"/>
      <c r="Q1431" s="133"/>
      <c r="R1431" s="133"/>
      <c r="S1431" s="133"/>
      <c r="T1431" s="133"/>
      <c r="U1431" s="133"/>
      <c r="V1431" s="133"/>
      <c r="W1431" s="133"/>
    </row>
    <row r="1432" spans="1:23" x14ac:dyDescent="0.2">
      <c r="A1432" s="133"/>
      <c r="B1432" s="133"/>
      <c r="C1432" s="133"/>
      <c r="D1432" s="133"/>
      <c r="E1432" s="133"/>
      <c r="F1432" s="133"/>
      <c r="G1432" s="133"/>
      <c r="H1432" s="133"/>
      <c r="I1432" s="133"/>
      <c r="J1432" s="133"/>
      <c r="K1432" s="133"/>
      <c r="L1432" s="133"/>
      <c r="M1432" s="133"/>
      <c r="N1432" s="133"/>
      <c r="O1432" s="133"/>
      <c r="P1432" s="133"/>
      <c r="Q1432" s="133"/>
      <c r="R1432" s="133"/>
      <c r="S1432" s="133"/>
      <c r="T1432" s="133"/>
      <c r="U1432" s="133"/>
      <c r="V1432" s="133"/>
      <c r="W1432" s="133"/>
    </row>
    <row r="1433" spans="1:23" x14ac:dyDescent="0.2">
      <c r="A1433" s="133"/>
      <c r="B1433" s="133"/>
      <c r="C1433" s="133"/>
      <c r="D1433" s="133"/>
      <c r="E1433" s="133"/>
      <c r="F1433" s="133"/>
      <c r="G1433" s="133"/>
      <c r="H1433" s="133"/>
      <c r="I1433" s="133"/>
      <c r="J1433" s="133"/>
      <c r="K1433" s="133"/>
      <c r="L1433" s="133"/>
      <c r="M1433" s="133"/>
      <c r="N1433" s="133"/>
      <c r="O1433" s="133"/>
      <c r="P1433" s="133"/>
      <c r="Q1433" s="133"/>
      <c r="R1433" s="133"/>
      <c r="S1433" s="133"/>
      <c r="T1433" s="133"/>
      <c r="U1433" s="133"/>
      <c r="V1433" s="133"/>
      <c r="W1433" s="133"/>
    </row>
    <row r="1434" spans="1:23" x14ac:dyDescent="0.2">
      <c r="A1434" s="133"/>
      <c r="B1434" s="133"/>
      <c r="C1434" s="133"/>
      <c r="D1434" s="133"/>
      <c r="E1434" s="133"/>
      <c r="F1434" s="133"/>
      <c r="G1434" s="133"/>
      <c r="H1434" s="133"/>
      <c r="I1434" s="133"/>
      <c r="J1434" s="133"/>
      <c r="K1434" s="133"/>
      <c r="L1434" s="133"/>
      <c r="M1434" s="133"/>
      <c r="N1434" s="133"/>
      <c r="O1434" s="133"/>
      <c r="P1434" s="133"/>
      <c r="Q1434" s="133"/>
      <c r="R1434" s="133"/>
      <c r="S1434" s="133"/>
      <c r="T1434" s="133"/>
      <c r="U1434" s="133"/>
      <c r="V1434" s="133"/>
      <c r="W1434" s="133"/>
    </row>
    <row r="1435" spans="1:23" x14ac:dyDescent="0.2">
      <c r="A1435" s="133"/>
      <c r="B1435" s="133"/>
      <c r="C1435" s="133"/>
      <c r="D1435" s="133"/>
      <c r="E1435" s="133"/>
      <c r="F1435" s="133"/>
      <c r="G1435" s="133"/>
      <c r="H1435" s="133"/>
      <c r="I1435" s="133"/>
      <c r="J1435" s="133"/>
      <c r="K1435" s="133"/>
      <c r="L1435" s="133"/>
      <c r="M1435" s="133"/>
      <c r="N1435" s="133"/>
      <c r="O1435" s="133"/>
      <c r="P1435" s="133"/>
      <c r="Q1435" s="133"/>
      <c r="R1435" s="133"/>
      <c r="S1435" s="133"/>
      <c r="T1435" s="133"/>
      <c r="U1435" s="133"/>
      <c r="V1435" s="133"/>
      <c r="W1435" s="133"/>
    </row>
    <row r="1436" spans="1:23" x14ac:dyDescent="0.2">
      <c r="A1436" s="133"/>
      <c r="B1436" s="133"/>
      <c r="C1436" s="133"/>
      <c r="D1436" s="133"/>
      <c r="E1436" s="133"/>
      <c r="F1436" s="133"/>
      <c r="G1436" s="133"/>
      <c r="H1436" s="133"/>
      <c r="I1436" s="133"/>
      <c r="J1436" s="133"/>
      <c r="K1436" s="133"/>
      <c r="L1436" s="133"/>
      <c r="M1436" s="133"/>
      <c r="N1436" s="133"/>
      <c r="O1436" s="133"/>
      <c r="P1436" s="133"/>
      <c r="Q1436" s="133"/>
      <c r="R1436" s="133"/>
      <c r="S1436" s="133"/>
      <c r="T1436" s="133"/>
      <c r="U1436" s="133"/>
      <c r="V1436" s="133"/>
      <c r="W1436" s="133"/>
    </row>
    <row r="1437" spans="1:23" x14ac:dyDescent="0.2">
      <c r="A1437" s="133"/>
      <c r="B1437" s="133"/>
      <c r="C1437" s="133"/>
      <c r="D1437" s="133"/>
      <c r="E1437" s="133"/>
      <c r="F1437" s="133"/>
      <c r="G1437" s="133"/>
      <c r="H1437" s="133"/>
      <c r="I1437" s="133"/>
      <c r="J1437" s="133"/>
      <c r="K1437" s="133"/>
      <c r="L1437" s="133"/>
      <c r="M1437" s="133"/>
      <c r="N1437" s="133"/>
      <c r="O1437" s="133"/>
      <c r="P1437" s="133"/>
      <c r="Q1437" s="133"/>
      <c r="R1437" s="133"/>
      <c r="S1437" s="133"/>
      <c r="T1437" s="133"/>
      <c r="U1437" s="133"/>
      <c r="V1437" s="133"/>
      <c r="W1437" s="133"/>
    </row>
    <row r="1438" spans="1:23" x14ac:dyDescent="0.2">
      <c r="A1438" s="133"/>
      <c r="B1438" s="133"/>
      <c r="C1438" s="133"/>
      <c r="D1438" s="133"/>
      <c r="E1438" s="133"/>
      <c r="F1438" s="133"/>
      <c r="G1438" s="133"/>
      <c r="H1438" s="133"/>
      <c r="I1438" s="133"/>
      <c r="J1438" s="133"/>
      <c r="K1438" s="133"/>
      <c r="L1438" s="133"/>
      <c r="M1438" s="133"/>
      <c r="N1438" s="133"/>
      <c r="O1438" s="133"/>
      <c r="P1438" s="133"/>
      <c r="Q1438" s="133"/>
      <c r="R1438" s="133"/>
      <c r="S1438" s="133"/>
      <c r="T1438" s="133"/>
      <c r="U1438" s="133"/>
      <c r="V1438" s="133"/>
      <c r="W1438" s="133"/>
    </row>
    <row r="1439" spans="1:23" x14ac:dyDescent="0.2">
      <c r="A1439" s="133"/>
      <c r="B1439" s="133"/>
      <c r="C1439" s="133"/>
      <c r="D1439" s="133"/>
      <c r="E1439" s="133"/>
      <c r="F1439" s="133"/>
      <c r="G1439" s="133"/>
      <c r="H1439" s="133"/>
      <c r="I1439" s="133"/>
      <c r="J1439" s="133"/>
      <c r="K1439" s="133"/>
      <c r="L1439" s="133"/>
      <c r="M1439" s="133"/>
      <c r="N1439" s="133"/>
      <c r="O1439" s="133"/>
      <c r="P1439" s="133"/>
      <c r="Q1439" s="133"/>
      <c r="R1439" s="133"/>
      <c r="S1439" s="133"/>
      <c r="T1439" s="133"/>
      <c r="U1439" s="133"/>
      <c r="V1439" s="133"/>
      <c r="W1439" s="133"/>
    </row>
    <row r="1440" spans="1:23" x14ac:dyDescent="0.2">
      <c r="A1440" s="133"/>
      <c r="B1440" s="133"/>
      <c r="C1440" s="133"/>
      <c r="D1440" s="133"/>
      <c r="E1440" s="133"/>
      <c r="F1440" s="133"/>
      <c r="G1440" s="133"/>
      <c r="H1440" s="133"/>
      <c r="I1440" s="133"/>
      <c r="J1440" s="133"/>
      <c r="K1440" s="133"/>
      <c r="L1440" s="133"/>
      <c r="M1440" s="133"/>
      <c r="N1440" s="133"/>
      <c r="O1440" s="133"/>
      <c r="P1440" s="133"/>
      <c r="Q1440" s="133"/>
      <c r="R1440" s="133"/>
      <c r="S1440" s="133"/>
      <c r="T1440" s="133"/>
      <c r="U1440" s="133"/>
      <c r="V1440" s="133"/>
      <c r="W1440" s="133"/>
    </row>
    <row r="1441" spans="1:23" x14ac:dyDescent="0.2">
      <c r="A1441" s="133"/>
      <c r="B1441" s="133"/>
      <c r="C1441" s="133"/>
      <c r="D1441" s="133"/>
      <c r="E1441" s="133"/>
      <c r="F1441" s="133"/>
      <c r="G1441" s="133"/>
      <c r="H1441" s="133"/>
      <c r="I1441" s="133"/>
      <c r="J1441" s="133"/>
      <c r="K1441" s="133"/>
      <c r="L1441" s="133"/>
      <c r="M1441" s="133"/>
      <c r="N1441" s="133"/>
      <c r="O1441" s="133"/>
      <c r="P1441" s="133"/>
      <c r="Q1441" s="133"/>
      <c r="R1441" s="133"/>
      <c r="S1441" s="133"/>
      <c r="T1441" s="133"/>
      <c r="U1441" s="133"/>
      <c r="V1441" s="133"/>
      <c r="W1441" s="133"/>
    </row>
    <row r="1442" spans="1:23" x14ac:dyDescent="0.2">
      <c r="A1442" s="133"/>
      <c r="B1442" s="133"/>
      <c r="C1442" s="133"/>
      <c r="D1442" s="133"/>
      <c r="E1442" s="133"/>
      <c r="F1442" s="133"/>
      <c r="G1442" s="133"/>
      <c r="H1442" s="133"/>
      <c r="I1442" s="133"/>
      <c r="J1442" s="133"/>
      <c r="K1442" s="133"/>
      <c r="L1442" s="133"/>
      <c r="M1442" s="133"/>
      <c r="N1442" s="133"/>
      <c r="O1442" s="133"/>
      <c r="P1442" s="133"/>
      <c r="Q1442" s="133"/>
      <c r="R1442" s="133"/>
      <c r="S1442" s="133"/>
      <c r="T1442" s="133"/>
      <c r="U1442" s="133"/>
      <c r="V1442" s="133"/>
      <c r="W1442" s="133"/>
    </row>
    <row r="1443" spans="1:23" x14ac:dyDescent="0.2">
      <c r="A1443" s="133"/>
      <c r="B1443" s="133"/>
      <c r="C1443" s="133"/>
      <c r="D1443" s="133"/>
      <c r="E1443" s="133"/>
      <c r="F1443" s="133"/>
      <c r="G1443" s="133"/>
      <c r="H1443" s="133"/>
      <c r="I1443" s="133"/>
      <c r="J1443" s="133"/>
      <c r="K1443" s="133"/>
      <c r="L1443" s="133"/>
      <c r="M1443" s="133"/>
      <c r="N1443" s="133"/>
      <c r="O1443" s="133"/>
      <c r="P1443" s="133"/>
      <c r="Q1443" s="133"/>
      <c r="R1443" s="133"/>
      <c r="S1443" s="133"/>
      <c r="T1443" s="133"/>
      <c r="U1443" s="133"/>
      <c r="V1443" s="133"/>
      <c r="W1443" s="133"/>
    </row>
    <row r="1444" spans="1:23" x14ac:dyDescent="0.2">
      <c r="A1444" s="133"/>
      <c r="B1444" s="133"/>
      <c r="C1444" s="133"/>
      <c r="D1444" s="133"/>
      <c r="E1444" s="133"/>
      <c r="F1444" s="133"/>
      <c r="G1444" s="133"/>
      <c r="H1444" s="133"/>
      <c r="I1444" s="133"/>
      <c r="J1444" s="133"/>
      <c r="K1444" s="133"/>
      <c r="L1444" s="133"/>
      <c r="M1444" s="133"/>
      <c r="N1444" s="133"/>
      <c r="O1444" s="133"/>
      <c r="P1444" s="133"/>
      <c r="Q1444" s="133"/>
      <c r="R1444" s="133"/>
      <c r="S1444" s="133"/>
      <c r="T1444" s="133"/>
      <c r="U1444" s="133"/>
      <c r="V1444" s="133"/>
      <c r="W1444" s="133"/>
    </row>
    <row r="1445" spans="1:23" x14ac:dyDescent="0.2">
      <c r="A1445" s="133"/>
      <c r="B1445" s="133"/>
      <c r="C1445" s="133"/>
      <c r="D1445" s="133"/>
      <c r="E1445" s="133"/>
      <c r="F1445" s="133"/>
      <c r="G1445" s="133"/>
      <c r="H1445" s="133"/>
      <c r="I1445" s="133"/>
      <c r="J1445" s="133"/>
      <c r="K1445" s="133"/>
      <c r="L1445" s="133"/>
      <c r="M1445" s="133"/>
      <c r="N1445" s="133"/>
      <c r="O1445" s="133"/>
      <c r="P1445" s="133"/>
      <c r="Q1445" s="133"/>
      <c r="R1445" s="133"/>
      <c r="S1445" s="133"/>
      <c r="T1445" s="133"/>
      <c r="U1445" s="133"/>
      <c r="V1445" s="133"/>
      <c r="W1445" s="133"/>
    </row>
    <row r="1446" spans="1:23" x14ac:dyDescent="0.2">
      <c r="A1446" s="133"/>
      <c r="B1446" s="133"/>
      <c r="C1446" s="133"/>
      <c r="D1446" s="133"/>
      <c r="E1446" s="133"/>
      <c r="F1446" s="133"/>
      <c r="G1446" s="133"/>
      <c r="H1446" s="133"/>
      <c r="I1446" s="133"/>
      <c r="J1446" s="133"/>
      <c r="K1446" s="133"/>
      <c r="L1446" s="133"/>
      <c r="M1446" s="133"/>
      <c r="N1446" s="133"/>
      <c r="O1446" s="133"/>
      <c r="P1446" s="133"/>
      <c r="Q1446" s="133"/>
      <c r="R1446" s="133"/>
      <c r="S1446" s="133"/>
      <c r="T1446" s="133"/>
      <c r="U1446" s="133"/>
      <c r="V1446" s="133"/>
      <c r="W1446" s="133"/>
    </row>
    <row r="1447" spans="1:23" x14ac:dyDescent="0.2">
      <c r="A1447" s="133"/>
      <c r="B1447" s="133"/>
      <c r="C1447" s="133"/>
      <c r="D1447" s="133"/>
      <c r="E1447" s="133"/>
      <c r="F1447" s="133"/>
      <c r="G1447" s="133"/>
      <c r="H1447" s="133"/>
      <c r="I1447" s="133"/>
      <c r="J1447" s="133"/>
      <c r="K1447" s="133"/>
      <c r="L1447" s="133"/>
      <c r="M1447" s="133"/>
      <c r="N1447" s="133"/>
      <c r="O1447" s="133"/>
      <c r="P1447" s="133"/>
      <c r="Q1447" s="133"/>
      <c r="R1447" s="133"/>
      <c r="S1447" s="133"/>
      <c r="T1447" s="133"/>
      <c r="U1447" s="133"/>
      <c r="V1447" s="133"/>
      <c r="W1447" s="133"/>
    </row>
    <row r="1448" spans="1:23" x14ac:dyDescent="0.2">
      <c r="A1448" s="133"/>
      <c r="B1448" s="133"/>
      <c r="C1448" s="133"/>
      <c r="D1448" s="133"/>
      <c r="E1448" s="133"/>
      <c r="F1448" s="133"/>
      <c r="G1448" s="133"/>
      <c r="H1448" s="133"/>
      <c r="I1448" s="133"/>
      <c r="J1448" s="133"/>
      <c r="K1448" s="133"/>
      <c r="L1448" s="133"/>
      <c r="M1448" s="133"/>
      <c r="N1448" s="133"/>
      <c r="O1448" s="133"/>
      <c r="P1448" s="133"/>
      <c r="Q1448" s="133"/>
      <c r="R1448" s="133"/>
      <c r="S1448" s="133"/>
      <c r="T1448" s="133"/>
      <c r="U1448" s="133"/>
      <c r="V1448" s="133"/>
      <c r="W1448" s="133"/>
    </row>
    <row r="1449" spans="1:23" x14ac:dyDescent="0.2">
      <c r="A1449" s="133"/>
      <c r="B1449" s="133"/>
      <c r="C1449" s="133"/>
      <c r="D1449" s="133"/>
      <c r="E1449" s="133"/>
      <c r="F1449" s="133"/>
      <c r="G1449" s="133"/>
      <c r="H1449" s="133"/>
      <c r="I1449" s="133"/>
      <c r="J1449" s="133"/>
      <c r="K1449" s="133"/>
      <c r="L1449" s="133"/>
      <c r="M1449" s="133"/>
      <c r="N1449" s="133"/>
      <c r="O1449" s="133"/>
      <c r="P1449" s="133"/>
      <c r="Q1449" s="133"/>
      <c r="R1449" s="133"/>
      <c r="S1449" s="133"/>
      <c r="T1449" s="133"/>
      <c r="U1449" s="133"/>
      <c r="V1449" s="133"/>
      <c r="W1449" s="133"/>
    </row>
    <row r="1450" spans="1:23" x14ac:dyDescent="0.2">
      <c r="A1450" s="133"/>
      <c r="B1450" s="133"/>
      <c r="C1450" s="133"/>
      <c r="D1450" s="133"/>
      <c r="E1450" s="133"/>
      <c r="F1450" s="133"/>
      <c r="G1450" s="133"/>
      <c r="H1450" s="133"/>
      <c r="I1450" s="133"/>
      <c r="J1450" s="133"/>
      <c r="K1450" s="133"/>
      <c r="L1450" s="133"/>
      <c r="M1450" s="133"/>
      <c r="N1450" s="133"/>
      <c r="O1450" s="133"/>
      <c r="P1450" s="133"/>
      <c r="Q1450" s="133"/>
      <c r="R1450" s="133"/>
      <c r="S1450" s="133"/>
      <c r="T1450" s="133"/>
      <c r="U1450" s="133"/>
      <c r="V1450" s="133"/>
      <c r="W1450" s="133"/>
    </row>
    <row r="1451" spans="1:23" x14ac:dyDescent="0.2">
      <c r="A1451" s="133"/>
      <c r="B1451" s="133"/>
      <c r="C1451" s="133"/>
      <c r="D1451" s="133"/>
      <c r="E1451" s="133"/>
      <c r="F1451" s="133"/>
      <c r="G1451" s="133"/>
      <c r="H1451" s="133"/>
      <c r="I1451" s="133"/>
      <c r="J1451" s="133"/>
      <c r="K1451" s="133"/>
      <c r="L1451" s="133"/>
      <c r="M1451" s="133"/>
      <c r="N1451" s="133"/>
      <c r="O1451" s="133"/>
      <c r="P1451" s="133"/>
      <c r="Q1451" s="133"/>
      <c r="R1451" s="133"/>
      <c r="S1451" s="133"/>
      <c r="T1451" s="133"/>
      <c r="U1451" s="133"/>
      <c r="V1451" s="133"/>
      <c r="W1451" s="133"/>
    </row>
    <row r="1452" spans="1:23" x14ac:dyDescent="0.2">
      <c r="A1452" s="133"/>
      <c r="B1452" s="133"/>
      <c r="C1452" s="133"/>
      <c r="D1452" s="133"/>
      <c r="E1452" s="133"/>
      <c r="F1452" s="133"/>
      <c r="G1452" s="133"/>
      <c r="H1452" s="133"/>
      <c r="I1452" s="133"/>
      <c r="J1452" s="133"/>
      <c r="K1452" s="133"/>
      <c r="L1452" s="133"/>
      <c r="M1452" s="133"/>
      <c r="N1452" s="133"/>
      <c r="O1452" s="133"/>
      <c r="P1452" s="133"/>
      <c r="Q1452" s="133"/>
      <c r="R1452" s="133"/>
      <c r="S1452" s="133"/>
      <c r="T1452" s="133"/>
      <c r="U1452" s="133"/>
      <c r="V1452" s="133"/>
      <c r="W1452" s="133"/>
    </row>
    <row r="1453" spans="1:23" x14ac:dyDescent="0.2">
      <c r="A1453" s="133"/>
      <c r="B1453" s="133"/>
      <c r="C1453" s="133"/>
      <c r="D1453" s="133"/>
      <c r="E1453" s="133"/>
      <c r="F1453" s="133"/>
      <c r="G1453" s="133"/>
      <c r="H1453" s="133"/>
      <c r="I1453" s="133"/>
      <c r="J1453" s="133"/>
      <c r="K1453" s="133"/>
      <c r="L1453" s="133"/>
      <c r="M1453" s="133"/>
      <c r="N1453" s="133"/>
      <c r="O1453" s="133"/>
      <c r="P1453" s="133"/>
      <c r="Q1453" s="133"/>
      <c r="R1453" s="133"/>
      <c r="S1453" s="133"/>
      <c r="T1453" s="133"/>
      <c r="U1453" s="133"/>
      <c r="V1453" s="133"/>
      <c r="W1453" s="133"/>
    </row>
    <row r="1454" spans="1:23" x14ac:dyDescent="0.2">
      <c r="A1454" s="133"/>
      <c r="B1454" s="133"/>
      <c r="C1454" s="133"/>
      <c r="D1454" s="133"/>
      <c r="E1454" s="133"/>
      <c r="F1454" s="133"/>
      <c r="G1454" s="133"/>
      <c r="H1454" s="133"/>
      <c r="I1454" s="133"/>
      <c r="J1454" s="133"/>
      <c r="K1454" s="133"/>
      <c r="L1454" s="133"/>
      <c r="M1454" s="133"/>
      <c r="N1454" s="133"/>
      <c r="O1454" s="133"/>
      <c r="P1454" s="133"/>
      <c r="Q1454" s="133"/>
      <c r="R1454" s="133"/>
      <c r="S1454" s="133"/>
      <c r="T1454" s="133"/>
      <c r="U1454" s="133"/>
      <c r="V1454" s="133"/>
      <c r="W1454" s="133"/>
    </row>
    <row r="1455" spans="1:23" x14ac:dyDescent="0.2">
      <c r="A1455" s="133"/>
      <c r="B1455" s="133"/>
      <c r="C1455" s="133"/>
      <c r="D1455" s="133"/>
      <c r="E1455" s="133"/>
      <c r="F1455" s="133"/>
      <c r="G1455" s="133"/>
      <c r="H1455" s="133"/>
      <c r="I1455" s="133"/>
      <c r="J1455" s="133"/>
      <c r="K1455" s="133"/>
      <c r="L1455" s="133"/>
      <c r="M1455" s="133"/>
      <c r="N1455" s="133"/>
      <c r="O1455" s="133"/>
      <c r="P1455" s="133"/>
      <c r="Q1455" s="133"/>
      <c r="R1455" s="133"/>
      <c r="S1455" s="133"/>
      <c r="T1455" s="133"/>
      <c r="U1455" s="133"/>
      <c r="V1455" s="133"/>
      <c r="W1455" s="133"/>
    </row>
    <row r="1456" spans="1:23" x14ac:dyDescent="0.2">
      <c r="A1456" s="133"/>
      <c r="B1456" s="133"/>
      <c r="C1456" s="133"/>
      <c r="D1456" s="133"/>
      <c r="E1456" s="133"/>
      <c r="F1456" s="133"/>
      <c r="G1456" s="133"/>
      <c r="H1456" s="133"/>
      <c r="I1456" s="133"/>
      <c r="J1456" s="133"/>
      <c r="K1456" s="133"/>
      <c r="L1456" s="133"/>
      <c r="M1456" s="133"/>
      <c r="N1456" s="133"/>
      <c r="O1456" s="133"/>
      <c r="P1456" s="133"/>
      <c r="Q1456" s="133"/>
      <c r="R1456" s="133"/>
      <c r="S1456" s="133"/>
      <c r="T1456" s="133"/>
      <c r="U1456" s="133"/>
      <c r="V1456" s="133"/>
      <c r="W1456" s="133"/>
    </row>
    <row r="1457" spans="1:23" x14ac:dyDescent="0.2">
      <c r="A1457" s="133"/>
      <c r="B1457" s="133"/>
      <c r="C1457" s="133"/>
      <c r="D1457" s="133"/>
      <c r="E1457" s="133"/>
      <c r="F1457" s="133"/>
      <c r="G1457" s="133"/>
      <c r="H1457" s="133"/>
      <c r="I1457" s="133"/>
      <c r="J1457" s="133"/>
      <c r="K1457" s="133"/>
      <c r="L1457" s="133"/>
      <c r="M1457" s="133"/>
      <c r="N1457" s="133"/>
      <c r="O1457" s="133"/>
      <c r="P1457" s="133"/>
      <c r="Q1457" s="133"/>
      <c r="R1457" s="133"/>
      <c r="S1457" s="133"/>
      <c r="T1457" s="133"/>
      <c r="U1457" s="133"/>
      <c r="V1457" s="133"/>
      <c r="W1457" s="133"/>
    </row>
    <row r="1458" spans="1:23" x14ac:dyDescent="0.2">
      <c r="A1458" s="133"/>
      <c r="B1458" s="133"/>
      <c r="C1458" s="133"/>
      <c r="D1458" s="133"/>
      <c r="E1458" s="133"/>
      <c r="F1458" s="133"/>
      <c r="G1458" s="133"/>
      <c r="H1458" s="133"/>
      <c r="I1458" s="133"/>
      <c r="J1458" s="133"/>
      <c r="K1458" s="133"/>
      <c r="L1458" s="133"/>
      <c r="M1458" s="133"/>
      <c r="N1458" s="133"/>
      <c r="O1458" s="133"/>
      <c r="P1458" s="133"/>
      <c r="Q1458" s="133"/>
      <c r="R1458" s="133"/>
      <c r="S1458" s="133"/>
      <c r="T1458" s="133"/>
      <c r="U1458" s="133"/>
      <c r="V1458" s="133"/>
      <c r="W1458" s="133"/>
    </row>
    <row r="1459" spans="1:23" x14ac:dyDescent="0.2">
      <c r="A1459" s="133"/>
      <c r="B1459" s="133"/>
      <c r="C1459" s="133"/>
      <c r="D1459" s="133"/>
      <c r="E1459" s="133"/>
      <c r="F1459" s="133"/>
      <c r="G1459" s="133"/>
      <c r="H1459" s="133"/>
      <c r="I1459" s="133"/>
      <c r="J1459" s="133"/>
      <c r="K1459" s="133"/>
      <c r="L1459" s="133"/>
      <c r="M1459" s="133"/>
      <c r="N1459" s="133"/>
      <c r="O1459" s="133"/>
      <c r="P1459" s="133"/>
      <c r="Q1459" s="133"/>
      <c r="R1459" s="133"/>
      <c r="S1459" s="133"/>
      <c r="T1459" s="133"/>
      <c r="U1459" s="133"/>
      <c r="V1459" s="133"/>
      <c r="W1459" s="133"/>
    </row>
    <row r="1460" spans="1:23" x14ac:dyDescent="0.2">
      <c r="A1460" s="133"/>
      <c r="B1460" s="133"/>
      <c r="C1460" s="133"/>
      <c r="D1460" s="133"/>
      <c r="E1460" s="133"/>
      <c r="F1460" s="133"/>
      <c r="G1460" s="133"/>
      <c r="H1460" s="133"/>
      <c r="I1460" s="133"/>
      <c r="J1460" s="133"/>
      <c r="K1460" s="133"/>
      <c r="L1460" s="133"/>
      <c r="M1460" s="133"/>
      <c r="N1460" s="133"/>
      <c r="O1460" s="133"/>
      <c r="P1460" s="133"/>
      <c r="Q1460" s="133"/>
      <c r="R1460" s="133"/>
      <c r="S1460" s="133"/>
      <c r="T1460" s="133"/>
      <c r="U1460" s="133"/>
      <c r="V1460" s="133"/>
      <c r="W1460" s="133"/>
    </row>
    <row r="1461" spans="1:23" x14ac:dyDescent="0.2">
      <c r="A1461" s="133"/>
      <c r="B1461" s="133"/>
      <c r="C1461" s="133"/>
      <c r="D1461" s="133"/>
      <c r="E1461" s="133"/>
      <c r="F1461" s="133"/>
      <c r="G1461" s="133"/>
      <c r="H1461" s="133"/>
      <c r="I1461" s="133"/>
      <c r="J1461" s="133"/>
      <c r="K1461" s="133"/>
      <c r="L1461" s="133"/>
      <c r="M1461" s="133"/>
      <c r="N1461" s="133"/>
      <c r="O1461" s="133"/>
      <c r="P1461" s="133"/>
      <c r="Q1461" s="133"/>
      <c r="R1461" s="133"/>
      <c r="S1461" s="133"/>
      <c r="T1461" s="133"/>
      <c r="U1461" s="133"/>
      <c r="V1461" s="133"/>
      <c r="W1461" s="133"/>
    </row>
    <row r="1462" spans="1:23" x14ac:dyDescent="0.2">
      <c r="A1462" s="133"/>
      <c r="B1462" s="133"/>
      <c r="C1462" s="133"/>
      <c r="D1462" s="133"/>
      <c r="E1462" s="133"/>
      <c r="F1462" s="133"/>
      <c r="G1462" s="133"/>
      <c r="H1462" s="133"/>
      <c r="I1462" s="133"/>
      <c r="J1462" s="133"/>
      <c r="K1462" s="133"/>
      <c r="L1462" s="133"/>
      <c r="M1462" s="133"/>
      <c r="N1462" s="133"/>
      <c r="O1462" s="133"/>
      <c r="P1462" s="133"/>
      <c r="Q1462" s="133"/>
      <c r="R1462" s="133"/>
      <c r="S1462" s="133"/>
      <c r="T1462" s="133"/>
      <c r="U1462" s="133"/>
      <c r="V1462" s="133"/>
      <c r="W1462" s="133"/>
    </row>
    <row r="1463" spans="1:23" x14ac:dyDescent="0.2">
      <c r="A1463" s="133"/>
      <c r="B1463" s="133"/>
      <c r="C1463" s="133"/>
      <c r="D1463" s="133"/>
      <c r="E1463" s="133"/>
      <c r="F1463" s="133"/>
      <c r="G1463" s="133"/>
      <c r="H1463" s="133"/>
      <c r="I1463" s="133"/>
      <c r="J1463" s="133"/>
      <c r="K1463" s="133"/>
      <c r="L1463" s="133"/>
      <c r="M1463" s="133"/>
      <c r="N1463" s="133"/>
      <c r="O1463" s="133"/>
      <c r="P1463" s="133"/>
      <c r="Q1463" s="133"/>
      <c r="R1463" s="133"/>
      <c r="S1463" s="133"/>
      <c r="T1463" s="133"/>
      <c r="U1463" s="133"/>
      <c r="V1463" s="133"/>
      <c r="W1463" s="133"/>
    </row>
    <row r="1464" spans="1:23" x14ac:dyDescent="0.2">
      <c r="A1464" s="133"/>
      <c r="B1464" s="133"/>
      <c r="C1464" s="133"/>
      <c r="D1464" s="133"/>
      <c r="E1464" s="133"/>
      <c r="F1464" s="133"/>
      <c r="G1464" s="133"/>
      <c r="H1464" s="133"/>
      <c r="I1464" s="133"/>
      <c r="J1464" s="133"/>
      <c r="K1464" s="133"/>
      <c r="L1464" s="133"/>
      <c r="M1464" s="133"/>
      <c r="N1464" s="133"/>
      <c r="O1464" s="133"/>
      <c r="P1464" s="133"/>
      <c r="Q1464" s="133"/>
      <c r="R1464" s="133"/>
      <c r="S1464" s="133"/>
      <c r="T1464" s="133"/>
      <c r="U1464" s="133"/>
      <c r="V1464" s="133"/>
      <c r="W1464" s="133"/>
    </row>
    <row r="1465" spans="1:23" x14ac:dyDescent="0.2">
      <c r="A1465" s="133"/>
      <c r="B1465" s="133"/>
      <c r="C1465" s="133"/>
      <c r="D1465" s="133"/>
      <c r="E1465" s="133"/>
      <c r="F1465" s="133"/>
      <c r="G1465" s="133"/>
      <c r="H1465" s="133"/>
      <c r="I1465" s="133"/>
      <c r="J1465" s="133"/>
      <c r="K1465" s="133"/>
      <c r="L1465" s="133"/>
      <c r="M1465" s="133"/>
      <c r="N1465" s="133"/>
      <c r="O1465" s="133"/>
      <c r="P1465" s="133"/>
      <c r="Q1465" s="133"/>
      <c r="R1465" s="133"/>
      <c r="S1465" s="133"/>
      <c r="T1465" s="133"/>
      <c r="U1465" s="133"/>
      <c r="V1465" s="133"/>
      <c r="W1465" s="133"/>
    </row>
    <row r="1466" spans="1:23" x14ac:dyDescent="0.2">
      <c r="A1466" s="133"/>
      <c r="B1466" s="133"/>
      <c r="C1466" s="133"/>
      <c r="D1466" s="133"/>
      <c r="E1466" s="133"/>
      <c r="F1466" s="133"/>
      <c r="G1466" s="133"/>
      <c r="H1466" s="133"/>
      <c r="I1466" s="133"/>
      <c r="J1466" s="133"/>
      <c r="K1466" s="133"/>
      <c r="L1466" s="133"/>
      <c r="M1466" s="133"/>
      <c r="N1466" s="133"/>
      <c r="O1466" s="133"/>
      <c r="P1466" s="133"/>
      <c r="Q1466" s="133"/>
      <c r="R1466" s="133"/>
      <c r="S1466" s="133"/>
      <c r="T1466" s="133"/>
      <c r="U1466" s="133"/>
      <c r="V1466" s="133"/>
      <c r="W1466" s="133"/>
    </row>
    <row r="1467" spans="1:23" x14ac:dyDescent="0.2">
      <c r="A1467" s="133"/>
      <c r="B1467" s="133"/>
      <c r="C1467" s="133"/>
      <c r="D1467" s="133"/>
      <c r="E1467" s="133"/>
      <c r="F1467" s="133"/>
      <c r="G1467" s="133"/>
      <c r="H1467" s="133"/>
      <c r="I1467" s="133"/>
      <c r="J1467" s="133"/>
      <c r="K1467" s="133"/>
      <c r="L1467" s="133"/>
      <c r="M1467" s="133"/>
      <c r="N1467" s="133"/>
      <c r="O1467" s="133"/>
      <c r="P1467" s="133"/>
      <c r="Q1467" s="133"/>
      <c r="R1467" s="133"/>
      <c r="S1467" s="133"/>
      <c r="T1467" s="133"/>
      <c r="U1467" s="133"/>
      <c r="V1467" s="133"/>
      <c r="W1467" s="133"/>
    </row>
    <row r="1468" spans="1:23" x14ac:dyDescent="0.2">
      <c r="A1468" s="133"/>
      <c r="B1468" s="133"/>
      <c r="C1468" s="133"/>
      <c r="D1468" s="133"/>
      <c r="E1468" s="133"/>
      <c r="F1468" s="133"/>
      <c r="G1468" s="133"/>
      <c r="H1468" s="133"/>
      <c r="I1468" s="133"/>
      <c r="J1468" s="133"/>
      <c r="K1468" s="133"/>
      <c r="L1468" s="133"/>
      <c r="M1468" s="133"/>
      <c r="N1468" s="133"/>
      <c r="O1468" s="133"/>
      <c r="P1468" s="133"/>
      <c r="Q1468" s="133"/>
      <c r="R1468" s="133"/>
      <c r="S1468" s="133"/>
      <c r="T1468" s="133"/>
      <c r="U1468" s="133"/>
      <c r="V1468" s="133"/>
      <c r="W1468" s="133"/>
    </row>
    <row r="1469" spans="1:23" x14ac:dyDescent="0.2">
      <c r="A1469" s="133"/>
      <c r="B1469" s="133"/>
      <c r="C1469" s="133"/>
      <c r="D1469" s="133"/>
      <c r="E1469" s="133"/>
      <c r="F1469" s="133"/>
      <c r="G1469" s="133"/>
      <c r="H1469" s="133"/>
      <c r="I1469" s="133"/>
      <c r="J1469" s="133"/>
      <c r="K1469" s="133"/>
      <c r="L1469" s="133"/>
      <c r="M1469" s="133"/>
      <c r="N1469" s="133"/>
      <c r="O1469" s="133"/>
      <c r="P1469" s="133"/>
      <c r="Q1469" s="133"/>
      <c r="R1469" s="133"/>
      <c r="S1469" s="133"/>
      <c r="T1469" s="133"/>
      <c r="U1469" s="133"/>
      <c r="V1469" s="133"/>
      <c r="W1469" s="133"/>
    </row>
    <row r="1470" spans="1:23" x14ac:dyDescent="0.2">
      <c r="A1470" s="133"/>
      <c r="B1470" s="133"/>
      <c r="C1470" s="133"/>
      <c r="D1470" s="133"/>
      <c r="E1470" s="133"/>
      <c r="F1470" s="133"/>
      <c r="G1470" s="133"/>
      <c r="H1470" s="133"/>
      <c r="I1470" s="133"/>
      <c r="J1470" s="133"/>
      <c r="K1470" s="133"/>
      <c r="L1470" s="133"/>
      <c r="M1470" s="133"/>
      <c r="N1470" s="133"/>
      <c r="O1470" s="133"/>
      <c r="P1470" s="133"/>
      <c r="Q1470" s="133"/>
      <c r="R1470" s="133"/>
      <c r="S1470" s="133"/>
      <c r="T1470" s="133"/>
      <c r="U1470" s="133"/>
      <c r="V1470" s="133"/>
      <c r="W1470" s="133"/>
    </row>
    <row r="1471" spans="1:23" x14ac:dyDescent="0.2">
      <c r="A1471" s="133"/>
      <c r="B1471" s="133"/>
      <c r="C1471" s="133"/>
      <c r="D1471" s="133"/>
      <c r="E1471" s="133"/>
      <c r="F1471" s="133"/>
      <c r="G1471" s="133"/>
      <c r="H1471" s="133"/>
      <c r="I1471" s="133"/>
      <c r="J1471" s="133"/>
      <c r="K1471" s="133"/>
      <c r="L1471" s="133"/>
      <c r="M1471" s="133"/>
      <c r="N1471" s="133"/>
      <c r="O1471" s="133"/>
      <c r="P1471" s="133"/>
      <c r="Q1471" s="133"/>
      <c r="R1471" s="133"/>
      <c r="S1471" s="133"/>
      <c r="T1471" s="133"/>
      <c r="U1471" s="133"/>
      <c r="V1471" s="133"/>
      <c r="W1471" s="133"/>
    </row>
    <row r="1472" spans="1:23" x14ac:dyDescent="0.2">
      <c r="A1472" s="133"/>
      <c r="B1472" s="133"/>
      <c r="C1472" s="133"/>
      <c r="D1472" s="133"/>
      <c r="E1472" s="133"/>
      <c r="F1472" s="133"/>
      <c r="G1472" s="133"/>
      <c r="H1472" s="133"/>
      <c r="I1472" s="133"/>
      <c r="J1472" s="133"/>
      <c r="K1472" s="133"/>
      <c r="L1472" s="133"/>
      <c r="M1472" s="133"/>
      <c r="N1472" s="133"/>
      <c r="O1472" s="133"/>
      <c r="P1472" s="133"/>
      <c r="Q1472" s="133"/>
      <c r="R1472" s="133"/>
      <c r="S1472" s="133"/>
      <c r="T1472" s="133"/>
      <c r="U1472" s="133"/>
      <c r="V1472" s="133"/>
      <c r="W1472" s="133"/>
    </row>
    <row r="1473" spans="1:23" x14ac:dyDescent="0.2">
      <c r="A1473" s="133"/>
      <c r="B1473" s="133"/>
      <c r="C1473" s="133"/>
      <c r="D1473" s="133"/>
      <c r="E1473" s="133"/>
      <c r="F1473" s="133"/>
      <c r="G1473" s="133"/>
      <c r="H1473" s="133"/>
      <c r="I1473" s="133"/>
      <c r="J1473" s="133"/>
      <c r="K1473" s="133"/>
      <c r="L1473" s="133"/>
      <c r="M1473" s="133"/>
      <c r="N1473" s="133"/>
      <c r="O1473" s="133"/>
      <c r="P1473" s="133"/>
      <c r="Q1473" s="133"/>
      <c r="R1473" s="133"/>
      <c r="S1473" s="133"/>
      <c r="T1473" s="133"/>
      <c r="U1473" s="133"/>
      <c r="V1473" s="133"/>
      <c r="W1473" s="133"/>
    </row>
    <row r="1474" spans="1:23" x14ac:dyDescent="0.2">
      <c r="A1474" s="133"/>
      <c r="B1474" s="133"/>
      <c r="C1474" s="133"/>
      <c r="D1474" s="133"/>
      <c r="E1474" s="133"/>
      <c r="F1474" s="133"/>
      <c r="G1474" s="133"/>
      <c r="H1474" s="133"/>
      <c r="I1474" s="133"/>
      <c r="J1474" s="133"/>
      <c r="K1474" s="133"/>
      <c r="L1474" s="133"/>
      <c r="M1474" s="133"/>
      <c r="N1474" s="133"/>
      <c r="O1474" s="133"/>
      <c r="P1474" s="133"/>
      <c r="Q1474" s="133"/>
      <c r="R1474" s="133"/>
      <c r="S1474" s="133"/>
      <c r="T1474" s="133"/>
      <c r="U1474" s="133"/>
      <c r="V1474" s="133"/>
      <c r="W1474" s="133"/>
    </row>
    <row r="1475" spans="1:23" x14ac:dyDescent="0.2">
      <c r="A1475" s="133"/>
      <c r="B1475" s="133"/>
      <c r="C1475" s="133"/>
      <c r="D1475" s="133"/>
      <c r="E1475" s="133"/>
      <c r="F1475" s="133"/>
      <c r="G1475" s="133"/>
      <c r="H1475" s="133"/>
      <c r="I1475" s="133"/>
      <c r="J1475" s="133"/>
      <c r="K1475" s="133"/>
      <c r="L1475" s="133"/>
      <c r="M1475" s="133"/>
      <c r="N1475" s="133"/>
      <c r="O1475" s="133"/>
      <c r="P1475" s="133"/>
      <c r="Q1475" s="133"/>
      <c r="R1475" s="133"/>
      <c r="S1475" s="133"/>
      <c r="T1475" s="133"/>
      <c r="U1475" s="133"/>
      <c r="V1475" s="133"/>
      <c r="W1475" s="133"/>
    </row>
    <row r="1476" spans="1:23" x14ac:dyDescent="0.2">
      <c r="A1476" s="133"/>
      <c r="B1476" s="133"/>
      <c r="C1476" s="133"/>
      <c r="D1476" s="133"/>
      <c r="E1476" s="133"/>
      <c r="F1476" s="133"/>
      <c r="G1476" s="133"/>
      <c r="H1476" s="133"/>
      <c r="I1476" s="133"/>
      <c r="J1476" s="133"/>
      <c r="K1476" s="133"/>
      <c r="L1476" s="133"/>
      <c r="M1476" s="133"/>
      <c r="N1476" s="133"/>
      <c r="O1476" s="133"/>
      <c r="P1476" s="133"/>
      <c r="Q1476" s="133"/>
      <c r="R1476" s="133"/>
      <c r="S1476" s="133"/>
      <c r="T1476" s="133"/>
      <c r="U1476" s="133"/>
      <c r="V1476" s="133"/>
      <c r="W1476" s="133"/>
    </row>
    <row r="1477" spans="1:23" x14ac:dyDescent="0.2">
      <c r="A1477" s="133"/>
      <c r="B1477" s="133"/>
      <c r="C1477" s="133"/>
      <c r="D1477" s="133"/>
      <c r="E1477" s="133"/>
      <c r="F1477" s="133"/>
      <c r="G1477" s="133"/>
      <c r="H1477" s="133"/>
      <c r="I1477" s="133"/>
      <c r="J1477" s="133"/>
      <c r="K1477" s="133"/>
      <c r="L1477" s="133"/>
      <c r="M1477" s="133"/>
      <c r="N1477" s="133"/>
      <c r="O1477" s="133"/>
      <c r="P1477" s="133"/>
      <c r="Q1477" s="133"/>
      <c r="R1477" s="133"/>
      <c r="S1477" s="133"/>
      <c r="T1477" s="133"/>
      <c r="U1477" s="133"/>
      <c r="V1477" s="133"/>
      <c r="W1477" s="133"/>
    </row>
    <row r="1478" spans="1:23" x14ac:dyDescent="0.2">
      <c r="A1478" s="133"/>
      <c r="B1478" s="133"/>
      <c r="C1478" s="133"/>
      <c r="D1478" s="133"/>
      <c r="E1478" s="133"/>
      <c r="F1478" s="133"/>
      <c r="G1478" s="133"/>
      <c r="H1478" s="133"/>
      <c r="I1478" s="133"/>
      <c r="J1478" s="133"/>
      <c r="K1478" s="133"/>
      <c r="L1478" s="133"/>
      <c r="M1478" s="133"/>
      <c r="N1478" s="133"/>
      <c r="O1478" s="133"/>
      <c r="P1478" s="133"/>
      <c r="Q1478" s="133"/>
      <c r="R1478" s="133"/>
      <c r="S1478" s="133"/>
      <c r="T1478" s="133"/>
      <c r="U1478" s="133"/>
      <c r="V1478" s="133"/>
      <c r="W1478" s="133"/>
    </row>
    <row r="1479" spans="1:23" x14ac:dyDescent="0.2">
      <c r="A1479" s="133"/>
      <c r="B1479" s="133"/>
      <c r="C1479" s="133"/>
      <c r="D1479" s="133"/>
      <c r="E1479" s="133"/>
      <c r="F1479" s="133"/>
      <c r="G1479" s="133"/>
      <c r="H1479" s="133"/>
      <c r="I1479" s="133"/>
      <c r="J1479" s="133"/>
      <c r="K1479" s="133"/>
      <c r="L1479" s="133"/>
      <c r="M1479" s="133"/>
      <c r="N1479" s="133"/>
      <c r="O1479" s="133"/>
      <c r="P1479" s="133"/>
      <c r="Q1479" s="133"/>
      <c r="R1479" s="133"/>
      <c r="S1479" s="133"/>
      <c r="T1479" s="133"/>
      <c r="U1479" s="133"/>
      <c r="V1479" s="133"/>
      <c r="W1479" s="133"/>
    </row>
    <row r="1480" spans="1:23" x14ac:dyDescent="0.2">
      <c r="A1480" s="133"/>
      <c r="B1480" s="133"/>
      <c r="C1480" s="133"/>
      <c r="D1480" s="133"/>
      <c r="E1480" s="133"/>
      <c r="F1480" s="133"/>
      <c r="G1480" s="133"/>
      <c r="H1480" s="133"/>
      <c r="I1480" s="133"/>
      <c r="J1480" s="133"/>
      <c r="K1480" s="133"/>
      <c r="L1480" s="133"/>
      <c r="M1480" s="133"/>
      <c r="N1480" s="133"/>
      <c r="O1480" s="133"/>
      <c r="P1480" s="133"/>
      <c r="Q1480" s="133"/>
      <c r="R1480" s="133"/>
      <c r="S1480" s="133"/>
      <c r="T1480" s="133"/>
      <c r="U1480" s="133"/>
      <c r="V1480" s="133"/>
      <c r="W1480" s="133"/>
    </row>
    <row r="1481" spans="1:23" x14ac:dyDescent="0.2">
      <c r="A1481" s="133"/>
      <c r="B1481" s="133"/>
      <c r="C1481" s="133"/>
      <c r="D1481" s="133"/>
      <c r="E1481" s="133"/>
      <c r="F1481" s="133"/>
      <c r="G1481" s="133"/>
      <c r="H1481" s="133"/>
      <c r="I1481" s="133"/>
      <c r="J1481" s="133"/>
      <c r="K1481" s="133"/>
      <c r="L1481" s="133"/>
      <c r="M1481" s="133"/>
      <c r="N1481" s="133"/>
      <c r="O1481" s="133"/>
      <c r="P1481" s="133"/>
      <c r="Q1481" s="133"/>
      <c r="R1481" s="133"/>
      <c r="S1481" s="133"/>
      <c r="T1481" s="133"/>
      <c r="U1481" s="133"/>
      <c r="V1481" s="133"/>
      <c r="W1481" s="133"/>
    </row>
    <row r="1482" spans="1:23" x14ac:dyDescent="0.2">
      <c r="A1482" s="133"/>
      <c r="B1482" s="133"/>
      <c r="C1482" s="133"/>
      <c r="D1482" s="133"/>
      <c r="E1482" s="133"/>
      <c r="F1482" s="133"/>
      <c r="G1482" s="133"/>
      <c r="H1482" s="133"/>
      <c r="I1482" s="133"/>
      <c r="J1482" s="133"/>
      <c r="K1482" s="133"/>
      <c r="L1482" s="133"/>
      <c r="M1482" s="133"/>
      <c r="N1482" s="133"/>
      <c r="O1482" s="133"/>
      <c r="P1482" s="133"/>
      <c r="Q1482" s="133"/>
      <c r="R1482" s="133"/>
      <c r="S1482" s="133"/>
      <c r="T1482" s="133"/>
      <c r="U1482" s="133"/>
      <c r="V1482" s="133"/>
      <c r="W1482" s="133"/>
    </row>
    <row r="1483" spans="1:23" x14ac:dyDescent="0.2">
      <c r="A1483" s="133"/>
      <c r="B1483" s="133"/>
      <c r="C1483" s="133"/>
      <c r="D1483" s="133"/>
      <c r="E1483" s="133"/>
      <c r="F1483" s="133"/>
      <c r="G1483" s="133"/>
      <c r="H1483" s="133"/>
      <c r="I1483" s="133"/>
      <c r="J1483" s="133"/>
      <c r="K1483" s="133"/>
      <c r="L1483" s="133"/>
      <c r="M1483" s="133"/>
      <c r="N1483" s="133"/>
      <c r="O1483" s="133"/>
      <c r="P1483" s="133"/>
      <c r="Q1483" s="133"/>
      <c r="R1483" s="133"/>
      <c r="S1483" s="133"/>
      <c r="T1483" s="133"/>
      <c r="U1483" s="133"/>
      <c r="V1483" s="133"/>
      <c r="W1483" s="133"/>
    </row>
    <row r="1484" spans="1:23" x14ac:dyDescent="0.2">
      <c r="A1484" s="133"/>
      <c r="B1484" s="133"/>
      <c r="C1484" s="133"/>
      <c r="D1484" s="133"/>
      <c r="E1484" s="133"/>
      <c r="F1484" s="133"/>
      <c r="G1484" s="133"/>
      <c r="H1484" s="133"/>
      <c r="I1484" s="133"/>
      <c r="J1484" s="133"/>
      <c r="K1484" s="133"/>
      <c r="L1484" s="133"/>
      <c r="M1484" s="133"/>
      <c r="N1484" s="133"/>
      <c r="O1484" s="133"/>
      <c r="P1484" s="133"/>
      <c r="Q1484" s="133"/>
      <c r="R1484" s="133"/>
      <c r="S1484" s="133"/>
      <c r="T1484" s="133"/>
      <c r="U1484" s="133"/>
      <c r="V1484" s="133"/>
      <c r="W1484" s="133"/>
    </row>
    <row r="1485" spans="1:23" x14ac:dyDescent="0.2">
      <c r="A1485" s="133"/>
      <c r="B1485" s="133"/>
      <c r="C1485" s="133"/>
      <c r="D1485" s="133"/>
      <c r="E1485" s="133"/>
      <c r="F1485" s="133"/>
      <c r="G1485" s="133"/>
      <c r="H1485" s="133"/>
      <c r="I1485" s="133"/>
      <c r="J1485" s="133"/>
      <c r="K1485" s="133"/>
      <c r="L1485" s="133"/>
      <c r="M1485" s="133"/>
      <c r="N1485" s="133"/>
      <c r="O1485" s="133"/>
      <c r="P1485" s="133"/>
      <c r="Q1485" s="133"/>
      <c r="R1485" s="133"/>
      <c r="S1485" s="133"/>
      <c r="T1485" s="133"/>
      <c r="U1485" s="133"/>
      <c r="V1485" s="133"/>
      <c r="W1485" s="133"/>
    </row>
    <row r="1486" spans="1:23" x14ac:dyDescent="0.2">
      <c r="A1486" s="133"/>
      <c r="B1486" s="133"/>
      <c r="C1486" s="133"/>
      <c r="D1486" s="133"/>
      <c r="E1486" s="133"/>
      <c r="F1486" s="133"/>
      <c r="G1486" s="133"/>
      <c r="H1486" s="133"/>
      <c r="I1486" s="133"/>
      <c r="J1486" s="133"/>
      <c r="K1486" s="133"/>
      <c r="L1486" s="133"/>
      <c r="M1486" s="133"/>
      <c r="N1486" s="133"/>
      <c r="O1486" s="133"/>
      <c r="P1486" s="133"/>
      <c r="Q1486" s="133"/>
      <c r="R1486" s="133"/>
      <c r="S1486" s="133"/>
      <c r="T1486" s="133"/>
      <c r="U1486" s="133"/>
      <c r="V1486" s="133"/>
      <c r="W1486" s="133"/>
    </row>
    <row r="1487" spans="1:23" x14ac:dyDescent="0.2">
      <c r="A1487" s="133"/>
      <c r="B1487" s="133"/>
      <c r="C1487" s="133"/>
      <c r="D1487" s="133"/>
      <c r="E1487" s="133"/>
      <c r="F1487" s="133"/>
      <c r="G1487" s="133"/>
      <c r="H1487" s="133"/>
      <c r="I1487" s="133"/>
      <c r="J1487" s="133"/>
      <c r="K1487" s="133"/>
      <c r="L1487" s="133"/>
      <c r="M1487" s="133"/>
      <c r="N1487" s="133"/>
      <c r="O1487" s="133"/>
      <c r="P1487" s="133"/>
      <c r="Q1487" s="133"/>
      <c r="R1487" s="133"/>
      <c r="S1487" s="133"/>
      <c r="T1487" s="133"/>
      <c r="U1487" s="133"/>
      <c r="V1487" s="133"/>
      <c r="W1487" s="133"/>
    </row>
    <row r="1488" spans="1:23" x14ac:dyDescent="0.2">
      <c r="A1488" s="133"/>
      <c r="B1488" s="133"/>
      <c r="C1488" s="133"/>
      <c r="D1488" s="133"/>
      <c r="E1488" s="133"/>
      <c r="F1488" s="133"/>
      <c r="G1488" s="133"/>
      <c r="H1488" s="133"/>
      <c r="I1488" s="133"/>
      <c r="J1488" s="133"/>
      <c r="K1488" s="133"/>
      <c r="L1488" s="133"/>
      <c r="M1488" s="133"/>
      <c r="N1488" s="133"/>
      <c r="O1488" s="133"/>
      <c r="P1488" s="133"/>
      <c r="Q1488" s="133"/>
      <c r="R1488" s="133"/>
      <c r="S1488" s="133"/>
      <c r="T1488" s="133"/>
      <c r="U1488" s="133"/>
      <c r="V1488" s="133"/>
      <c r="W1488" s="133"/>
    </row>
    <row r="1489" spans="1:23" x14ac:dyDescent="0.2">
      <c r="A1489" s="133"/>
      <c r="B1489" s="133"/>
      <c r="C1489" s="133"/>
      <c r="D1489" s="133"/>
      <c r="E1489" s="133"/>
      <c r="F1489" s="133"/>
      <c r="G1489" s="133"/>
      <c r="H1489" s="133"/>
      <c r="I1489" s="133"/>
      <c r="J1489" s="133"/>
      <c r="K1489" s="133"/>
      <c r="L1489" s="133"/>
      <c r="M1489" s="133"/>
      <c r="N1489" s="133"/>
      <c r="O1489" s="133"/>
      <c r="P1489" s="133"/>
      <c r="Q1489" s="133"/>
      <c r="R1489" s="133"/>
      <c r="S1489" s="133"/>
      <c r="T1489" s="133"/>
      <c r="U1489" s="133"/>
      <c r="V1489" s="133"/>
      <c r="W1489" s="133"/>
    </row>
    <row r="1490" spans="1:23" x14ac:dyDescent="0.2">
      <c r="A1490" s="133"/>
      <c r="B1490" s="133"/>
      <c r="C1490" s="133"/>
      <c r="D1490" s="133"/>
      <c r="E1490" s="133"/>
      <c r="F1490" s="133"/>
      <c r="G1490" s="133"/>
      <c r="H1490" s="133"/>
      <c r="I1490" s="133"/>
      <c r="J1490" s="133"/>
      <c r="K1490" s="133"/>
      <c r="L1490" s="133"/>
      <c r="M1490" s="133"/>
      <c r="N1490" s="133"/>
      <c r="O1490" s="133"/>
      <c r="P1490" s="133"/>
      <c r="Q1490" s="133"/>
      <c r="R1490" s="133"/>
      <c r="S1490" s="133"/>
      <c r="T1490" s="133"/>
      <c r="U1490" s="133"/>
      <c r="V1490" s="133"/>
      <c r="W1490" s="133"/>
    </row>
    <row r="1491" spans="1:23" x14ac:dyDescent="0.2">
      <c r="A1491" s="133"/>
      <c r="B1491" s="133"/>
      <c r="C1491" s="133"/>
      <c r="D1491" s="133"/>
      <c r="E1491" s="133"/>
      <c r="F1491" s="133"/>
      <c r="G1491" s="133"/>
      <c r="H1491" s="133"/>
      <c r="I1491" s="133"/>
      <c r="J1491" s="133"/>
      <c r="K1491" s="133"/>
      <c r="L1491" s="133"/>
      <c r="M1491" s="133"/>
      <c r="N1491" s="133"/>
      <c r="O1491" s="133"/>
      <c r="P1491" s="133"/>
      <c r="Q1491" s="133"/>
      <c r="R1491" s="133"/>
      <c r="S1491" s="133"/>
      <c r="T1491" s="133"/>
      <c r="U1491" s="133"/>
      <c r="V1491" s="133"/>
      <c r="W1491" s="133"/>
    </row>
    <row r="1492" spans="1:23" x14ac:dyDescent="0.2">
      <c r="A1492" s="133"/>
      <c r="B1492" s="133"/>
      <c r="C1492" s="133"/>
      <c r="D1492" s="133"/>
      <c r="E1492" s="133"/>
      <c r="F1492" s="133"/>
      <c r="G1492" s="133"/>
      <c r="H1492" s="133"/>
      <c r="I1492" s="133"/>
      <c r="J1492" s="133"/>
      <c r="K1492" s="133"/>
      <c r="L1492" s="133"/>
      <c r="M1492" s="133"/>
      <c r="N1492" s="133"/>
      <c r="O1492" s="133"/>
      <c r="P1492" s="133"/>
      <c r="Q1492" s="133"/>
      <c r="R1492" s="133"/>
      <c r="S1492" s="133"/>
      <c r="T1492" s="133"/>
      <c r="U1492" s="133"/>
      <c r="V1492" s="133"/>
      <c r="W1492" s="133"/>
    </row>
    <row r="1493" spans="1:23" x14ac:dyDescent="0.2">
      <c r="A1493" s="133"/>
      <c r="B1493" s="133"/>
      <c r="C1493" s="133"/>
      <c r="D1493" s="133"/>
      <c r="E1493" s="133"/>
      <c r="F1493" s="133"/>
      <c r="G1493" s="133"/>
      <c r="H1493" s="133"/>
      <c r="I1493" s="133"/>
      <c r="J1493" s="133"/>
      <c r="K1493" s="133"/>
      <c r="L1493" s="133"/>
      <c r="M1493" s="133"/>
      <c r="N1493" s="133"/>
      <c r="O1493" s="133"/>
      <c r="P1493" s="133"/>
      <c r="Q1493" s="133"/>
      <c r="R1493" s="133"/>
      <c r="S1493" s="133"/>
      <c r="T1493" s="133"/>
      <c r="U1493" s="133"/>
      <c r="V1493" s="133"/>
      <c r="W1493" s="133"/>
    </row>
    <row r="1494" spans="1:23" x14ac:dyDescent="0.2">
      <c r="A1494" s="133"/>
      <c r="B1494" s="133"/>
      <c r="C1494" s="133"/>
      <c r="D1494" s="133"/>
      <c r="E1494" s="133"/>
      <c r="F1494" s="133"/>
      <c r="G1494" s="133"/>
      <c r="H1494" s="133"/>
      <c r="I1494" s="133"/>
      <c r="J1494" s="133"/>
      <c r="K1494" s="133"/>
      <c r="L1494" s="133"/>
      <c r="M1494" s="133"/>
      <c r="N1494" s="133"/>
      <c r="O1494" s="133"/>
      <c r="P1494" s="133"/>
      <c r="Q1494" s="133"/>
      <c r="R1494" s="133"/>
      <c r="S1494" s="133"/>
      <c r="T1494" s="133"/>
      <c r="U1494" s="133"/>
      <c r="V1494" s="133"/>
      <c r="W1494" s="133"/>
    </row>
    <row r="1495" spans="1:23" x14ac:dyDescent="0.2">
      <c r="A1495" s="133"/>
      <c r="B1495" s="133"/>
      <c r="C1495" s="133"/>
      <c r="D1495" s="133"/>
      <c r="E1495" s="133"/>
      <c r="F1495" s="133"/>
      <c r="G1495" s="133"/>
      <c r="H1495" s="133"/>
      <c r="I1495" s="133"/>
      <c r="J1495" s="133"/>
      <c r="K1495" s="133"/>
      <c r="L1495" s="133"/>
      <c r="M1495" s="133"/>
      <c r="N1495" s="133"/>
      <c r="O1495" s="133"/>
      <c r="P1495" s="133"/>
      <c r="Q1495" s="133"/>
      <c r="R1495" s="133"/>
      <c r="S1495" s="133"/>
      <c r="T1495" s="133"/>
      <c r="U1495" s="133"/>
      <c r="V1495" s="133"/>
      <c r="W1495" s="133"/>
    </row>
    <row r="1496" spans="1:23" x14ac:dyDescent="0.2">
      <c r="A1496" s="133"/>
      <c r="B1496" s="133"/>
      <c r="C1496" s="133"/>
      <c r="D1496" s="133"/>
      <c r="E1496" s="133"/>
      <c r="F1496" s="133"/>
      <c r="G1496" s="133"/>
      <c r="H1496" s="133"/>
      <c r="I1496" s="133"/>
      <c r="J1496" s="133"/>
      <c r="K1496" s="133"/>
      <c r="L1496" s="133"/>
      <c r="M1496" s="133"/>
      <c r="N1496" s="133"/>
      <c r="O1496" s="133"/>
      <c r="P1496" s="133"/>
      <c r="Q1496" s="133"/>
      <c r="R1496" s="133"/>
      <c r="S1496" s="133"/>
      <c r="T1496" s="133"/>
      <c r="U1496" s="133"/>
      <c r="V1496" s="133"/>
      <c r="W1496" s="133"/>
    </row>
    <row r="1497" spans="1:23" x14ac:dyDescent="0.2">
      <c r="A1497" s="133"/>
      <c r="B1497" s="133"/>
      <c r="C1497" s="133"/>
      <c r="D1497" s="133"/>
      <c r="E1497" s="133"/>
      <c r="F1497" s="133"/>
      <c r="G1497" s="133"/>
      <c r="H1497" s="133"/>
      <c r="I1497" s="133"/>
      <c r="J1497" s="133"/>
      <c r="K1497" s="133"/>
      <c r="L1497" s="133"/>
      <c r="M1497" s="133"/>
      <c r="N1497" s="133"/>
      <c r="O1497" s="133"/>
      <c r="P1497" s="133"/>
      <c r="Q1497" s="133"/>
      <c r="R1497" s="133"/>
      <c r="S1497" s="133"/>
      <c r="T1497" s="133"/>
      <c r="U1497" s="133"/>
      <c r="V1497" s="133"/>
      <c r="W1497" s="133"/>
    </row>
    <row r="1498" spans="1:23" x14ac:dyDescent="0.2">
      <c r="A1498" s="133"/>
      <c r="B1498" s="133"/>
      <c r="C1498" s="133"/>
      <c r="D1498" s="133"/>
      <c r="E1498" s="133"/>
      <c r="F1498" s="133"/>
      <c r="G1498" s="133"/>
      <c r="H1498" s="133"/>
      <c r="I1498" s="133"/>
      <c r="J1498" s="133"/>
      <c r="K1498" s="133"/>
      <c r="L1498" s="133"/>
      <c r="M1498" s="133"/>
      <c r="N1498" s="133"/>
      <c r="O1498" s="133"/>
      <c r="P1498" s="133"/>
      <c r="Q1498" s="133"/>
      <c r="R1498" s="133"/>
      <c r="S1498" s="133"/>
      <c r="T1498" s="133"/>
      <c r="U1498" s="133"/>
      <c r="V1498" s="133"/>
      <c r="W1498" s="133"/>
    </row>
    <row r="1499" spans="1:23" x14ac:dyDescent="0.2">
      <c r="A1499" s="133"/>
      <c r="B1499" s="133"/>
      <c r="C1499" s="133"/>
      <c r="D1499" s="133"/>
      <c r="E1499" s="133"/>
      <c r="F1499" s="133"/>
      <c r="G1499" s="133"/>
      <c r="H1499" s="133"/>
      <c r="I1499" s="133"/>
      <c r="J1499" s="133"/>
      <c r="K1499" s="133"/>
      <c r="L1499" s="133"/>
      <c r="M1499" s="133"/>
      <c r="N1499" s="133"/>
      <c r="O1499" s="133"/>
      <c r="P1499" s="133"/>
      <c r="Q1499" s="133"/>
      <c r="R1499" s="133"/>
      <c r="S1499" s="133"/>
      <c r="T1499" s="133"/>
      <c r="U1499" s="133"/>
      <c r="V1499" s="133"/>
      <c r="W1499" s="133"/>
    </row>
    <row r="1500" spans="1:23" x14ac:dyDescent="0.2">
      <c r="A1500" s="133"/>
      <c r="B1500" s="133"/>
      <c r="C1500" s="133"/>
      <c r="D1500" s="133"/>
      <c r="E1500" s="133"/>
      <c r="F1500" s="133"/>
      <c r="G1500" s="133"/>
      <c r="H1500" s="133"/>
      <c r="I1500" s="133"/>
      <c r="J1500" s="133"/>
      <c r="K1500" s="133"/>
      <c r="L1500" s="133"/>
      <c r="M1500" s="133"/>
      <c r="N1500" s="133"/>
      <c r="O1500" s="133"/>
      <c r="P1500" s="133"/>
      <c r="Q1500" s="133"/>
      <c r="R1500" s="133"/>
      <c r="S1500" s="133"/>
      <c r="T1500" s="133"/>
      <c r="U1500" s="133"/>
      <c r="V1500" s="133"/>
      <c r="W1500" s="133"/>
    </row>
    <row r="1501" spans="1:23" x14ac:dyDescent="0.2">
      <c r="A1501" s="133"/>
      <c r="B1501" s="133"/>
      <c r="C1501" s="133"/>
      <c r="D1501" s="133"/>
      <c r="E1501" s="133"/>
      <c r="F1501" s="133"/>
      <c r="G1501" s="133"/>
      <c r="H1501" s="133"/>
      <c r="I1501" s="133"/>
      <c r="J1501" s="133"/>
      <c r="K1501" s="133"/>
      <c r="L1501" s="133"/>
      <c r="M1501" s="133"/>
      <c r="N1501" s="133"/>
      <c r="O1501" s="133"/>
      <c r="P1501" s="133"/>
      <c r="Q1501" s="133"/>
      <c r="R1501" s="133"/>
      <c r="S1501" s="133"/>
      <c r="T1501" s="133"/>
      <c r="U1501" s="133"/>
      <c r="V1501" s="133"/>
      <c r="W1501" s="133"/>
    </row>
    <row r="1502" spans="1:23" x14ac:dyDescent="0.2">
      <c r="A1502" s="133"/>
      <c r="B1502" s="133"/>
      <c r="C1502" s="133"/>
      <c r="D1502" s="133"/>
      <c r="E1502" s="133"/>
      <c r="F1502" s="133"/>
      <c r="G1502" s="133"/>
      <c r="H1502" s="133"/>
      <c r="I1502" s="133"/>
      <c r="J1502" s="133"/>
      <c r="K1502" s="133"/>
      <c r="L1502" s="133"/>
      <c r="M1502" s="133"/>
      <c r="N1502" s="133"/>
      <c r="O1502" s="133"/>
      <c r="P1502" s="133"/>
      <c r="Q1502" s="133"/>
      <c r="R1502" s="133"/>
      <c r="S1502" s="133"/>
      <c r="T1502" s="133"/>
      <c r="U1502" s="133"/>
      <c r="V1502" s="133"/>
      <c r="W1502" s="133"/>
    </row>
    <row r="1503" spans="1:23" x14ac:dyDescent="0.2">
      <c r="A1503" s="133"/>
      <c r="B1503" s="133"/>
      <c r="C1503" s="133"/>
      <c r="D1503" s="133"/>
      <c r="E1503" s="133"/>
      <c r="F1503" s="133"/>
      <c r="G1503" s="133"/>
      <c r="H1503" s="133"/>
      <c r="I1503" s="133"/>
      <c r="J1503" s="133"/>
      <c r="K1503" s="133"/>
      <c r="L1503" s="133"/>
      <c r="M1503" s="133"/>
      <c r="N1503" s="133"/>
      <c r="O1503" s="133"/>
      <c r="P1503" s="133"/>
      <c r="Q1503" s="133"/>
      <c r="R1503" s="133"/>
      <c r="S1503" s="133"/>
      <c r="T1503" s="133"/>
      <c r="U1503" s="133"/>
      <c r="V1503" s="133"/>
      <c r="W1503" s="133"/>
    </row>
    <row r="1504" spans="1:23" x14ac:dyDescent="0.2">
      <c r="A1504" s="133"/>
      <c r="B1504" s="133"/>
      <c r="C1504" s="133"/>
      <c r="D1504" s="133"/>
      <c r="E1504" s="133"/>
      <c r="F1504" s="133"/>
      <c r="G1504" s="133"/>
      <c r="H1504" s="133"/>
      <c r="I1504" s="133"/>
      <c r="J1504" s="133"/>
      <c r="K1504" s="133"/>
      <c r="L1504" s="133"/>
      <c r="M1504" s="133"/>
      <c r="N1504" s="133"/>
      <c r="O1504" s="133"/>
      <c r="P1504" s="133"/>
      <c r="Q1504" s="133"/>
      <c r="R1504" s="133"/>
      <c r="S1504" s="133"/>
      <c r="T1504" s="133"/>
      <c r="U1504" s="133"/>
      <c r="V1504" s="133"/>
      <c r="W1504" s="133"/>
    </row>
    <row r="1505" spans="1:23" x14ac:dyDescent="0.2">
      <c r="A1505" s="133"/>
      <c r="B1505" s="133"/>
      <c r="C1505" s="133"/>
      <c r="D1505" s="133"/>
      <c r="E1505" s="133"/>
      <c r="F1505" s="133"/>
      <c r="G1505" s="133"/>
      <c r="H1505" s="133"/>
      <c r="I1505" s="133"/>
      <c r="J1505" s="133"/>
      <c r="K1505" s="133"/>
      <c r="L1505" s="133"/>
      <c r="M1505" s="133"/>
      <c r="N1505" s="133"/>
      <c r="O1505" s="133"/>
      <c r="P1505" s="133"/>
      <c r="Q1505" s="133"/>
      <c r="R1505" s="133"/>
      <c r="S1505" s="133"/>
      <c r="T1505" s="133"/>
      <c r="U1505" s="133"/>
      <c r="V1505" s="133"/>
      <c r="W1505" s="133"/>
    </row>
    <row r="1506" spans="1:23" x14ac:dyDescent="0.2">
      <c r="A1506" s="133"/>
      <c r="B1506" s="133"/>
      <c r="C1506" s="133"/>
      <c r="D1506" s="133"/>
      <c r="E1506" s="133"/>
      <c r="F1506" s="133"/>
      <c r="G1506" s="133"/>
      <c r="H1506" s="133"/>
      <c r="I1506" s="133"/>
      <c r="J1506" s="133"/>
      <c r="K1506" s="133"/>
      <c r="L1506" s="133"/>
      <c r="M1506" s="133"/>
      <c r="N1506" s="133"/>
      <c r="O1506" s="133"/>
      <c r="P1506" s="133"/>
      <c r="Q1506" s="133"/>
      <c r="R1506" s="133"/>
      <c r="S1506" s="133"/>
      <c r="T1506" s="133"/>
      <c r="U1506" s="133"/>
      <c r="V1506" s="133"/>
      <c r="W1506" s="133"/>
    </row>
    <row r="1507" spans="1:23" x14ac:dyDescent="0.2">
      <c r="A1507" s="133"/>
      <c r="B1507" s="133"/>
      <c r="C1507" s="133"/>
      <c r="D1507" s="133"/>
      <c r="E1507" s="133"/>
      <c r="F1507" s="133"/>
      <c r="G1507" s="133"/>
      <c r="H1507" s="133"/>
      <c r="I1507" s="133"/>
      <c r="J1507" s="133"/>
      <c r="K1507" s="133"/>
      <c r="L1507" s="133"/>
      <c r="M1507" s="133"/>
      <c r="N1507" s="133"/>
      <c r="O1507" s="133"/>
      <c r="P1507" s="133"/>
      <c r="Q1507" s="133"/>
      <c r="R1507" s="133"/>
      <c r="S1507" s="133"/>
      <c r="T1507" s="133"/>
      <c r="U1507" s="133"/>
      <c r="V1507" s="133"/>
      <c r="W1507" s="133"/>
    </row>
    <row r="1508" spans="1:23" x14ac:dyDescent="0.2">
      <c r="A1508" s="133"/>
      <c r="B1508" s="133"/>
      <c r="C1508" s="133"/>
      <c r="D1508" s="133"/>
      <c r="E1508" s="133"/>
      <c r="F1508" s="133"/>
      <c r="G1508" s="133"/>
      <c r="H1508" s="133"/>
      <c r="I1508" s="133"/>
      <c r="J1508" s="133"/>
      <c r="K1508" s="133"/>
      <c r="L1508" s="133"/>
      <c r="M1508" s="133"/>
      <c r="N1508" s="133"/>
      <c r="O1508" s="133"/>
      <c r="P1508" s="133"/>
      <c r="Q1508" s="133"/>
      <c r="R1508" s="133"/>
      <c r="S1508" s="133"/>
      <c r="T1508" s="133"/>
      <c r="U1508" s="133"/>
      <c r="V1508" s="133"/>
      <c r="W1508" s="133"/>
    </row>
    <row r="1509" spans="1:23" x14ac:dyDescent="0.2">
      <c r="A1509" s="133"/>
      <c r="B1509" s="133"/>
      <c r="C1509" s="133"/>
      <c r="D1509" s="133"/>
      <c r="E1509" s="133"/>
      <c r="F1509" s="133"/>
      <c r="G1509" s="133"/>
      <c r="H1509" s="133"/>
      <c r="I1509" s="133"/>
      <c r="J1509" s="133"/>
      <c r="K1509" s="133"/>
      <c r="L1509" s="133"/>
      <c r="M1509" s="133"/>
      <c r="N1509" s="133"/>
      <c r="O1509" s="133"/>
      <c r="P1509" s="133"/>
      <c r="Q1509" s="133"/>
      <c r="R1509" s="133"/>
      <c r="S1509" s="133"/>
      <c r="T1509" s="133"/>
      <c r="U1509" s="133"/>
      <c r="V1509" s="133"/>
      <c r="W1509" s="133"/>
    </row>
    <row r="1510" spans="1:23" x14ac:dyDescent="0.2">
      <c r="A1510" s="133"/>
      <c r="B1510" s="133"/>
      <c r="C1510" s="133"/>
      <c r="D1510" s="133"/>
      <c r="E1510" s="133"/>
      <c r="F1510" s="133"/>
      <c r="G1510" s="133"/>
      <c r="H1510" s="133"/>
      <c r="I1510" s="133"/>
      <c r="J1510" s="133"/>
      <c r="K1510" s="133"/>
      <c r="L1510" s="133"/>
      <c r="M1510" s="133"/>
      <c r="N1510" s="133"/>
      <c r="O1510" s="133"/>
      <c r="P1510" s="133"/>
      <c r="Q1510" s="133"/>
      <c r="R1510" s="133"/>
      <c r="S1510" s="133"/>
      <c r="T1510" s="133"/>
      <c r="U1510" s="133"/>
      <c r="V1510" s="133"/>
      <c r="W1510" s="133"/>
    </row>
    <row r="1511" spans="1:23" x14ac:dyDescent="0.2">
      <c r="A1511" s="133"/>
      <c r="B1511" s="133"/>
      <c r="C1511" s="133"/>
      <c r="D1511" s="133"/>
      <c r="E1511" s="133"/>
      <c r="F1511" s="133"/>
      <c r="G1511" s="133"/>
      <c r="H1511" s="133"/>
      <c r="I1511" s="133"/>
      <c r="J1511" s="133"/>
      <c r="K1511" s="133"/>
      <c r="L1511" s="133"/>
      <c r="M1511" s="133"/>
      <c r="N1511" s="133"/>
      <c r="O1511" s="133"/>
      <c r="P1511" s="133"/>
      <c r="Q1511" s="133"/>
      <c r="R1511" s="133"/>
      <c r="S1511" s="133"/>
      <c r="T1511" s="133"/>
      <c r="U1511" s="133"/>
      <c r="V1511" s="133"/>
      <c r="W1511" s="133"/>
    </row>
    <row r="1512" spans="1:23" x14ac:dyDescent="0.2">
      <c r="A1512" s="133"/>
      <c r="B1512" s="133"/>
      <c r="C1512" s="133"/>
      <c r="D1512" s="133"/>
      <c r="E1512" s="133"/>
      <c r="F1512" s="133"/>
      <c r="G1512" s="133"/>
      <c r="H1512" s="133"/>
      <c r="I1512" s="133"/>
      <c r="J1512" s="133"/>
      <c r="K1512" s="133"/>
      <c r="L1512" s="133"/>
      <c r="M1512" s="133"/>
      <c r="N1512" s="133"/>
      <c r="O1512" s="133"/>
      <c r="P1512" s="133"/>
      <c r="Q1512" s="133"/>
      <c r="R1512" s="133"/>
      <c r="S1512" s="133"/>
      <c r="T1512" s="133"/>
      <c r="U1512" s="133"/>
      <c r="V1512" s="133"/>
      <c r="W1512" s="133"/>
    </row>
    <row r="1513" spans="1:23" x14ac:dyDescent="0.2">
      <c r="A1513" s="133"/>
      <c r="B1513" s="133"/>
      <c r="C1513" s="133"/>
      <c r="D1513" s="133"/>
      <c r="E1513" s="133"/>
      <c r="F1513" s="133"/>
      <c r="G1513" s="133"/>
      <c r="H1513" s="133"/>
      <c r="I1513" s="133"/>
      <c r="J1513" s="133"/>
      <c r="K1513" s="133"/>
      <c r="L1513" s="133"/>
      <c r="M1513" s="133"/>
      <c r="N1513" s="133"/>
      <c r="O1513" s="133"/>
      <c r="P1513" s="133"/>
      <c r="Q1513" s="133"/>
      <c r="R1513" s="133"/>
      <c r="S1513" s="133"/>
      <c r="T1513" s="133"/>
      <c r="U1513" s="133"/>
      <c r="V1513" s="133"/>
      <c r="W1513" s="133"/>
    </row>
    <row r="1514" spans="1:23" x14ac:dyDescent="0.2">
      <c r="A1514" s="133"/>
      <c r="B1514" s="133"/>
      <c r="C1514" s="133"/>
      <c r="D1514" s="133"/>
      <c r="E1514" s="133"/>
      <c r="F1514" s="133"/>
      <c r="G1514" s="133"/>
      <c r="H1514" s="133"/>
      <c r="I1514" s="133"/>
      <c r="J1514" s="133"/>
      <c r="K1514" s="133"/>
      <c r="L1514" s="133"/>
      <c r="M1514" s="133"/>
      <c r="N1514" s="133"/>
      <c r="O1514" s="133"/>
      <c r="P1514" s="133"/>
      <c r="Q1514" s="133"/>
      <c r="R1514" s="133"/>
      <c r="S1514" s="133"/>
      <c r="T1514" s="133"/>
      <c r="U1514" s="133"/>
      <c r="V1514" s="133"/>
      <c r="W1514" s="133"/>
    </row>
    <row r="1515" spans="1:23" x14ac:dyDescent="0.2">
      <c r="A1515" s="133"/>
      <c r="B1515" s="133"/>
      <c r="C1515" s="133"/>
      <c r="D1515" s="133"/>
      <c r="E1515" s="133"/>
      <c r="F1515" s="133"/>
      <c r="G1515" s="133"/>
      <c r="H1515" s="133"/>
      <c r="I1515" s="133"/>
      <c r="J1515" s="133"/>
      <c r="K1515" s="133"/>
      <c r="L1515" s="133"/>
      <c r="M1515" s="133"/>
      <c r="N1515" s="133"/>
      <c r="O1515" s="133"/>
      <c r="P1515" s="133"/>
      <c r="Q1515" s="133"/>
      <c r="R1515" s="133"/>
      <c r="S1515" s="133"/>
      <c r="T1515" s="133"/>
      <c r="U1515" s="133"/>
      <c r="V1515" s="133"/>
      <c r="W1515" s="133"/>
    </row>
    <row r="1516" spans="1:23" x14ac:dyDescent="0.2">
      <c r="A1516" s="133"/>
      <c r="B1516" s="133"/>
      <c r="C1516" s="133"/>
      <c r="D1516" s="133"/>
      <c r="E1516" s="133"/>
      <c r="F1516" s="133"/>
      <c r="G1516" s="133"/>
      <c r="H1516" s="133"/>
      <c r="I1516" s="133"/>
      <c r="J1516" s="133"/>
      <c r="K1516" s="133"/>
      <c r="L1516" s="133"/>
      <c r="M1516" s="133"/>
      <c r="N1516" s="133"/>
      <c r="O1516" s="133"/>
      <c r="P1516" s="133"/>
      <c r="Q1516" s="133"/>
      <c r="R1516" s="133"/>
      <c r="S1516" s="133"/>
      <c r="T1516" s="133"/>
      <c r="U1516" s="133"/>
      <c r="V1516" s="133"/>
      <c r="W1516" s="133"/>
    </row>
    <row r="1517" spans="1:23" x14ac:dyDescent="0.2">
      <c r="A1517" s="133"/>
      <c r="B1517" s="133"/>
      <c r="C1517" s="133"/>
      <c r="D1517" s="133"/>
      <c r="E1517" s="133"/>
      <c r="F1517" s="133"/>
      <c r="G1517" s="133"/>
      <c r="H1517" s="133"/>
      <c r="I1517" s="133"/>
      <c r="J1517" s="133"/>
      <c r="K1517" s="133"/>
      <c r="L1517" s="133"/>
      <c r="M1517" s="133"/>
      <c r="N1517" s="133"/>
      <c r="O1517" s="133"/>
      <c r="P1517" s="133"/>
      <c r="Q1517" s="133"/>
      <c r="R1517" s="133"/>
      <c r="S1517" s="133"/>
      <c r="T1517" s="133"/>
      <c r="U1517" s="133"/>
      <c r="V1517" s="133"/>
      <c r="W1517" s="133"/>
    </row>
    <row r="1518" spans="1:23" x14ac:dyDescent="0.2">
      <c r="A1518" s="133"/>
      <c r="B1518" s="133"/>
      <c r="C1518" s="133"/>
      <c r="D1518" s="133"/>
      <c r="E1518" s="133"/>
      <c r="F1518" s="133"/>
      <c r="G1518" s="133"/>
      <c r="H1518" s="133"/>
      <c r="I1518" s="133"/>
      <c r="J1518" s="133"/>
      <c r="K1518" s="133"/>
      <c r="L1518" s="133"/>
      <c r="M1518" s="133"/>
      <c r="N1518" s="133"/>
      <c r="O1518" s="133"/>
      <c r="P1518" s="133"/>
      <c r="Q1518" s="133"/>
      <c r="R1518" s="133"/>
      <c r="S1518" s="133"/>
      <c r="T1518" s="133"/>
      <c r="U1518" s="133"/>
      <c r="V1518" s="133"/>
      <c r="W1518" s="133"/>
    </row>
    <row r="1519" spans="1:23" x14ac:dyDescent="0.2">
      <c r="A1519" s="133"/>
      <c r="B1519" s="133"/>
      <c r="C1519" s="133"/>
      <c r="D1519" s="133"/>
      <c r="E1519" s="133"/>
      <c r="F1519" s="133"/>
      <c r="G1519" s="133"/>
      <c r="H1519" s="133"/>
      <c r="I1519" s="133"/>
      <c r="J1519" s="133"/>
      <c r="K1519" s="133"/>
      <c r="L1519" s="133"/>
      <c r="M1519" s="133"/>
      <c r="N1519" s="133"/>
      <c r="O1519" s="133"/>
      <c r="P1519" s="133"/>
      <c r="Q1519" s="133"/>
      <c r="R1519" s="133"/>
      <c r="S1519" s="133"/>
      <c r="T1519" s="133"/>
      <c r="U1519" s="133"/>
      <c r="V1519" s="133"/>
      <c r="W1519" s="133"/>
    </row>
    <row r="1520" spans="1:23" x14ac:dyDescent="0.2">
      <c r="A1520" s="133"/>
      <c r="B1520" s="133"/>
      <c r="C1520" s="133"/>
      <c r="D1520" s="133"/>
      <c r="E1520" s="133"/>
      <c r="F1520" s="133"/>
      <c r="G1520" s="133"/>
      <c r="H1520" s="133"/>
      <c r="I1520" s="133"/>
      <c r="J1520" s="133"/>
      <c r="K1520" s="133"/>
      <c r="L1520" s="133"/>
      <c r="M1520" s="133"/>
      <c r="N1520" s="133"/>
      <c r="O1520" s="133"/>
      <c r="P1520" s="133"/>
      <c r="Q1520" s="133"/>
      <c r="R1520" s="133"/>
      <c r="S1520" s="133"/>
      <c r="T1520" s="133"/>
      <c r="U1520" s="133"/>
      <c r="V1520" s="133"/>
      <c r="W1520" s="133"/>
    </row>
    <row r="1521" spans="1:23" x14ac:dyDescent="0.2">
      <c r="A1521" s="133"/>
      <c r="B1521" s="133"/>
      <c r="C1521" s="133"/>
      <c r="D1521" s="133"/>
      <c r="E1521" s="133"/>
      <c r="F1521" s="133"/>
      <c r="G1521" s="133"/>
      <c r="H1521" s="133"/>
      <c r="I1521" s="133"/>
      <c r="J1521" s="133"/>
      <c r="K1521" s="133"/>
      <c r="L1521" s="133"/>
      <c r="M1521" s="133"/>
      <c r="N1521" s="133"/>
      <c r="O1521" s="133"/>
      <c r="P1521" s="133"/>
      <c r="Q1521" s="133"/>
      <c r="R1521" s="133"/>
      <c r="S1521" s="133"/>
      <c r="T1521" s="133"/>
      <c r="U1521" s="133"/>
      <c r="V1521" s="133"/>
      <c r="W1521" s="133"/>
    </row>
    <row r="1522" spans="1:23" x14ac:dyDescent="0.2">
      <c r="A1522" s="133"/>
      <c r="B1522" s="133"/>
      <c r="C1522" s="133"/>
      <c r="D1522" s="133"/>
      <c r="E1522" s="133"/>
      <c r="F1522" s="133"/>
      <c r="G1522" s="133"/>
      <c r="H1522" s="133"/>
      <c r="I1522" s="133"/>
      <c r="J1522" s="133"/>
      <c r="K1522" s="133"/>
      <c r="L1522" s="133"/>
      <c r="M1522" s="133"/>
      <c r="N1522" s="133"/>
      <c r="O1522" s="133"/>
      <c r="P1522" s="133"/>
      <c r="Q1522" s="133"/>
      <c r="R1522" s="133"/>
      <c r="S1522" s="133"/>
      <c r="T1522" s="133"/>
      <c r="U1522" s="133"/>
      <c r="V1522" s="133"/>
      <c r="W1522" s="133"/>
    </row>
    <row r="1523" spans="1:23" x14ac:dyDescent="0.2">
      <c r="A1523" s="133"/>
      <c r="B1523" s="133"/>
      <c r="C1523" s="133"/>
      <c r="D1523" s="133"/>
      <c r="E1523" s="133"/>
      <c r="F1523" s="133"/>
      <c r="G1523" s="133"/>
      <c r="H1523" s="133"/>
      <c r="I1523" s="133"/>
      <c r="J1523" s="133"/>
      <c r="K1523" s="133"/>
      <c r="L1523" s="133"/>
      <c r="M1523" s="133"/>
      <c r="N1523" s="133"/>
      <c r="O1523" s="133"/>
      <c r="P1523" s="133"/>
      <c r="Q1523" s="133"/>
      <c r="R1523" s="133"/>
      <c r="S1523" s="133"/>
      <c r="T1523" s="133"/>
      <c r="U1523" s="133"/>
      <c r="V1523" s="133"/>
      <c r="W1523" s="133"/>
    </row>
    <row r="1524" spans="1:23" x14ac:dyDescent="0.2">
      <c r="A1524" s="133"/>
      <c r="B1524" s="133"/>
      <c r="C1524" s="133"/>
      <c r="D1524" s="133"/>
      <c r="E1524" s="133"/>
      <c r="F1524" s="133"/>
      <c r="G1524" s="133"/>
      <c r="H1524" s="133"/>
      <c r="I1524" s="133"/>
      <c r="J1524" s="133"/>
      <c r="K1524" s="133"/>
      <c r="L1524" s="133"/>
      <c r="M1524" s="133"/>
      <c r="N1524" s="133"/>
      <c r="O1524" s="133"/>
      <c r="P1524" s="133"/>
      <c r="Q1524" s="133"/>
      <c r="R1524" s="133"/>
      <c r="S1524" s="133"/>
      <c r="T1524" s="133"/>
      <c r="U1524" s="133"/>
      <c r="V1524" s="133"/>
      <c r="W1524" s="133"/>
    </row>
    <row r="1525" spans="1:23" x14ac:dyDescent="0.2">
      <c r="A1525" s="133"/>
      <c r="B1525" s="133"/>
      <c r="C1525" s="133"/>
      <c r="D1525" s="133"/>
      <c r="E1525" s="133"/>
      <c r="F1525" s="133"/>
      <c r="G1525" s="133"/>
      <c r="H1525" s="133"/>
      <c r="I1525" s="133"/>
      <c r="J1525" s="133"/>
      <c r="K1525" s="133"/>
      <c r="L1525" s="133"/>
      <c r="M1525" s="133"/>
      <c r="N1525" s="133"/>
      <c r="O1525" s="133"/>
      <c r="P1525" s="133"/>
      <c r="Q1525" s="133"/>
      <c r="R1525" s="133"/>
      <c r="S1525" s="133"/>
      <c r="T1525" s="133"/>
      <c r="U1525" s="133"/>
      <c r="V1525" s="133"/>
      <c r="W1525" s="133"/>
    </row>
    <row r="1526" spans="1:23" x14ac:dyDescent="0.2">
      <c r="A1526" s="133"/>
      <c r="B1526" s="133"/>
      <c r="C1526" s="133"/>
      <c r="D1526" s="133"/>
      <c r="E1526" s="133"/>
      <c r="F1526" s="133"/>
      <c r="G1526" s="133"/>
      <c r="H1526" s="133"/>
      <c r="I1526" s="133"/>
      <c r="J1526" s="133"/>
      <c r="K1526" s="133"/>
      <c r="L1526" s="133"/>
      <c r="M1526" s="133"/>
      <c r="N1526" s="133"/>
      <c r="O1526" s="133"/>
      <c r="P1526" s="133"/>
      <c r="Q1526" s="133"/>
      <c r="R1526" s="133"/>
      <c r="S1526" s="133"/>
      <c r="T1526" s="133"/>
      <c r="U1526" s="133"/>
      <c r="V1526" s="133"/>
      <c r="W1526" s="133"/>
    </row>
    <row r="1527" spans="1:23" x14ac:dyDescent="0.2">
      <c r="A1527" s="133"/>
      <c r="B1527" s="133"/>
      <c r="C1527" s="133"/>
      <c r="D1527" s="133"/>
      <c r="E1527" s="133"/>
      <c r="F1527" s="133"/>
      <c r="G1527" s="133"/>
      <c r="H1527" s="133"/>
      <c r="I1527" s="133"/>
      <c r="J1527" s="133"/>
      <c r="K1527" s="133"/>
      <c r="L1527" s="133"/>
      <c r="M1527" s="133"/>
      <c r="N1527" s="133"/>
      <c r="O1527" s="133"/>
      <c r="P1527" s="133"/>
      <c r="Q1527" s="133"/>
      <c r="R1527" s="133"/>
      <c r="S1527" s="133"/>
      <c r="T1527" s="133"/>
      <c r="U1527" s="133"/>
      <c r="V1527" s="133"/>
      <c r="W1527" s="133"/>
    </row>
    <row r="1528" spans="1:23" x14ac:dyDescent="0.2">
      <c r="A1528" s="133"/>
      <c r="B1528" s="133"/>
      <c r="C1528" s="133"/>
      <c r="D1528" s="133"/>
      <c r="E1528" s="133"/>
      <c r="F1528" s="133"/>
      <c r="G1528" s="133"/>
      <c r="H1528" s="133"/>
      <c r="I1528" s="133"/>
      <c r="J1528" s="133"/>
      <c r="K1528" s="133"/>
      <c r="L1528" s="133"/>
      <c r="M1528" s="133"/>
      <c r="N1528" s="133"/>
      <c r="O1528" s="133"/>
      <c r="P1528" s="133"/>
      <c r="Q1528" s="133"/>
      <c r="R1528" s="133"/>
      <c r="S1528" s="133"/>
      <c r="T1528" s="133"/>
      <c r="U1528" s="133"/>
      <c r="V1528" s="133"/>
      <c r="W1528" s="133"/>
    </row>
    <row r="1529" spans="1:23" x14ac:dyDescent="0.2">
      <c r="A1529" s="133"/>
      <c r="B1529" s="133"/>
      <c r="C1529" s="133"/>
      <c r="D1529" s="133"/>
      <c r="E1529" s="133"/>
      <c r="F1529" s="133"/>
      <c r="G1529" s="133"/>
      <c r="H1529" s="133"/>
      <c r="I1529" s="133"/>
      <c r="J1529" s="133"/>
      <c r="K1529" s="133"/>
      <c r="L1529" s="133"/>
      <c r="M1529" s="133"/>
      <c r="N1529" s="133"/>
      <c r="O1529" s="133"/>
      <c r="P1529" s="133"/>
      <c r="Q1529" s="133"/>
      <c r="R1529" s="133"/>
      <c r="S1529" s="133"/>
      <c r="T1529" s="133"/>
      <c r="U1529" s="133"/>
      <c r="V1529" s="133"/>
      <c r="W1529" s="133"/>
    </row>
    <row r="1530" spans="1:23" x14ac:dyDescent="0.2">
      <c r="A1530" s="133"/>
      <c r="B1530" s="133"/>
      <c r="C1530" s="133"/>
      <c r="D1530" s="133"/>
      <c r="E1530" s="133"/>
      <c r="F1530" s="133"/>
      <c r="G1530" s="133"/>
      <c r="H1530" s="133"/>
      <c r="I1530" s="133"/>
      <c r="J1530" s="133"/>
      <c r="K1530" s="133"/>
      <c r="L1530" s="133"/>
      <c r="M1530" s="133"/>
      <c r="N1530" s="133"/>
      <c r="O1530" s="133"/>
      <c r="P1530" s="133"/>
      <c r="Q1530" s="133"/>
      <c r="R1530" s="133"/>
      <c r="S1530" s="133"/>
      <c r="T1530" s="133"/>
      <c r="U1530" s="133"/>
      <c r="V1530" s="133"/>
      <c r="W1530" s="133"/>
    </row>
    <row r="1531" spans="1:23" x14ac:dyDescent="0.2">
      <c r="A1531" s="133"/>
      <c r="B1531" s="133"/>
      <c r="C1531" s="133"/>
      <c r="D1531" s="133"/>
      <c r="E1531" s="133"/>
      <c r="F1531" s="133"/>
      <c r="G1531" s="133"/>
      <c r="H1531" s="133"/>
      <c r="I1531" s="133"/>
      <c r="J1531" s="133"/>
      <c r="K1531" s="133"/>
      <c r="L1531" s="133"/>
      <c r="M1531" s="133"/>
      <c r="N1531" s="133"/>
      <c r="O1531" s="133"/>
      <c r="P1531" s="133"/>
      <c r="Q1531" s="133"/>
      <c r="R1531" s="133"/>
      <c r="S1531" s="133"/>
      <c r="T1531" s="133"/>
      <c r="U1531" s="133"/>
      <c r="V1531" s="133"/>
      <c r="W1531" s="133"/>
    </row>
    <row r="1532" spans="1:23" x14ac:dyDescent="0.2">
      <c r="A1532" s="133"/>
      <c r="B1532" s="133"/>
      <c r="C1532" s="133"/>
      <c r="D1532" s="133"/>
      <c r="E1532" s="133"/>
      <c r="F1532" s="133"/>
      <c r="G1532" s="133"/>
      <c r="H1532" s="133"/>
      <c r="I1532" s="133"/>
      <c r="J1532" s="133"/>
      <c r="K1532" s="133"/>
      <c r="L1532" s="133"/>
      <c r="M1532" s="133"/>
      <c r="N1532" s="133"/>
      <c r="O1532" s="133"/>
      <c r="P1532" s="133"/>
      <c r="Q1532" s="133"/>
      <c r="R1532" s="133"/>
      <c r="S1532" s="133"/>
      <c r="T1532" s="133"/>
      <c r="U1532" s="133"/>
      <c r="V1532" s="133"/>
      <c r="W1532" s="133"/>
    </row>
    <row r="1533" spans="1:23" x14ac:dyDescent="0.2">
      <c r="A1533" s="133"/>
      <c r="B1533" s="133"/>
      <c r="C1533" s="133"/>
      <c r="D1533" s="133"/>
      <c r="E1533" s="133"/>
      <c r="F1533" s="133"/>
      <c r="G1533" s="133"/>
      <c r="H1533" s="133"/>
      <c r="I1533" s="133"/>
      <c r="J1533" s="133"/>
      <c r="K1533" s="133"/>
      <c r="L1533" s="133"/>
      <c r="M1533" s="133"/>
      <c r="N1533" s="133"/>
      <c r="O1533" s="133"/>
      <c r="P1533" s="133"/>
      <c r="Q1533" s="133"/>
      <c r="R1533" s="133"/>
      <c r="S1533" s="133"/>
      <c r="T1533" s="133"/>
      <c r="U1533" s="133"/>
      <c r="V1533" s="133"/>
      <c r="W1533" s="133"/>
    </row>
    <row r="1534" spans="1:23" x14ac:dyDescent="0.2">
      <c r="A1534" s="133"/>
      <c r="B1534" s="133"/>
      <c r="C1534" s="133"/>
      <c r="D1534" s="133"/>
      <c r="E1534" s="133"/>
      <c r="F1534" s="133"/>
      <c r="G1534" s="133"/>
      <c r="H1534" s="133"/>
      <c r="I1534" s="133"/>
      <c r="J1534" s="133"/>
      <c r="K1534" s="133"/>
      <c r="L1534" s="133"/>
      <c r="M1534" s="133"/>
      <c r="N1534" s="133"/>
      <c r="O1534" s="133"/>
      <c r="P1534" s="133"/>
      <c r="Q1534" s="133"/>
      <c r="R1534" s="133"/>
      <c r="S1534" s="133"/>
      <c r="T1534" s="133"/>
      <c r="U1534" s="133"/>
      <c r="V1534" s="133"/>
      <c r="W1534" s="133"/>
    </row>
    <row r="1535" spans="1:23" x14ac:dyDescent="0.2">
      <c r="A1535" s="133"/>
      <c r="B1535" s="133"/>
      <c r="C1535" s="133"/>
      <c r="D1535" s="133"/>
      <c r="E1535" s="133"/>
      <c r="F1535" s="133"/>
      <c r="G1535" s="133"/>
      <c r="H1535" s="133"/>
      <c r="I1535" s="133"/>
      <c r="J1535" s="133"/>
      <c r="K1535" s="133"/>
      <c r="L1535" s="133"/>
      <c r="M1535" s="133"/>
      <c r="N1535" s="133"/>
      <c r="O1535" s="133"/>
      <c r="P1535" s="133"/>
      <c r="Q1535" s="133"/>
      <c r="R1535" s="133"/>
      <c r="S1535" s="133"/>
      <c r="T1535" s="133"/>
      <c r="U1535" s="133"/>
      <c r="V1535" s="133"/>
      <c r="W1535" s="133"/>
    </row>
    <row r="1536" spans="1:23" x14ac:dyDescent="0.2">
      <c r="A1536" s="133"/>
      <c r="B1536" s="133"/>
      <c r="C1536" s="133"/>
      <c r="D1536" s="133"/>
      <c r="E1536" s="133"/>
      <c r="F1536" s="133"/>
      <c r="G1536" s="133"/>
      <c r="H1536" s="133"/>
      <c r="I1536" s="133"/>
      <c r="J1536" s="133"/>
      <c r="K1536" s="133"/>
      <c r="L1536" s="133"/>
      <c r="M1536" s="133"/>
      <c r="N1536" s="133"/>
      <c r="O1536" s="133"/>
      <c r="P1536" s="133"/>
      <c r="Q1536" s="133"/>
      <c r="R1536" s="133"/>
      <c r="S1536" s="133"/>
      <c r="T1536" s="133"/>
      <c r="U1536" s="133"/>
      <c r="V1536" s="133"/>
      <c r="W1536" s="133"/>
    </row>
    <row r="1537" spans="1:23" x14ac:dyDescent="0.2">
      <c r="A1537" s="133"/>
      <c r="B1537" s="133"/>
      <c r="C1537" s="133"/>
      <c r="D1537" s="133"/>
      <c r="E1537" s="133"/>
      <c r="F1537" s="133"/>
      <c r="G1537" s="133"/>
      <c r="H1537" s="133"/>
      <c r="I1537" s="133"/>
      <c r="J1537" s="133"/>
      <c r="K1537" s="133"/>
      <c r="L1537" s="133"/>
      <c r="M1537" s="133"/>
      <c r="N1537" s="133"/>
      <c r="O1537" s="133"/>
      <c r="P1537" s="133"/>
      <c r="Q1537" s="133"/>
      <c r="R1537" s="133"/>
      <c r="S1537" s="133"/>
      <c r="T1537" s="133"/>
      <c r="U1537" s="133"/>
      <c r="V1537" s="133"/>
      <c r="W1537" s="133"/>
    </row>
    <row r="1538" spans="1:23" x14ac:dyDescent="0.2">
      <c r="A1538" s="133"/>
      <c r="B1538" s="133"/>
      <c r="C1538" s="133"/>
      <c r="D1538" s="133"/>
      <c r="E1538" s="133"/>
      <c r="F1538" s="133"/>
      <c r="G1538" s="133"/>
      <c r="H1538" s="133"/>
      <c r="I1538" s="133"/>
      <c r="J1538" s="133"/>
      <c r="K1538" s="133"/>
      <c r="L1538" s="133"/>
      <c r="M1538" s="133"/>
      <c r="N1538" s="133"/>
      <c r="O1538" s="133"/>
      <c r="P1538" s="133"/>
      <c r="Q1538" s="133"/>
      <c r="R1538" s="133"/>
      <c r="S1538" s="133"/>
      <c r="T1538" s="133"/>
      <c r="U1538" s="133"/>
      <c r="V1538" s="133"/>
      <c r="W1538" s="133"/>
    </row>
    <row r="1539" spans="1:23" x14ac:dyDescent="0.2">
      <c r="A1539" s="133"/>
      <c r="B1539" s="133"/>
      <c r="C1539" s="133"/>
      <c r="D1539" s="133"/>
      <c r="E1539" s="133"/>
      <c r="F1539" s="133"/>
      <c r="G1539" s="133"/>
      <c r="H1539" s="133"/>
      <c r="I1539" s="133"/>
      <c r="J1539" s="133"/>
      <c r="K1539" s="133"/>
      <c r="L1539" s="133"/>
      <c r="M1539" s="133"/>
      <c r="N1539" s="133"/>
      <c r="O1539" s="133"/>
      <c r="P1539" s="133"/>
      <c r="Q1539" s="133"/>
      <c r="R1539" s="133"/>
      <c r="S1539" s="133"/>
      <c r="T1539" s="133"/>
      <c r="U1539" s="133"/>
      <c r="V1539" s="133"/>
      <c r="W1539" s="133"/>
    </row>
    <row r="1540" spans="1:23" x14ac:dyDescent="0.2">
      <c r="A1540" s="133"/>
      <c r="B1540" s="133"/>
      <c r="C1540" s="133"/>
      <c r="D1540" s="133"/>
      <c r="E1540" s="133"/>
      <c r="F1540" s="133"/>
      <c r="G1540" s="133"/>
      <c r="H1540" s="133"/>
      <c r="I1540" s="133"/>
      <c r="J1540" s="133"/>
      <c r="K1540" s="133"/>
      <c r="L1540" s="133"/>
      <c r="M1540" s="133"/>
      <c r="N1540" s="133"/>
      <c r="O1540" s="133"/>
      <c r="P1540" s="133"/>
      <c r="Q1540" s="133"/>
      <c r="R1540" s="133"/>
      <c r="S1540" s="133"/>
      <c r="T1540" s="133"/>
      <c r="U1540" s="133"/>
      <c r="V1540" s="133"/>
      <c r="W1540" s="133"/>
    </row>
    <row r="1541" spans="1:23" x14ac:dyDescent="0.2">
      <c r="A1541" s="133"/>
      <c r="B1541" s="133"/>
      <c r="C1541" s="133"/>
      <c r="D1541" s="133"/>
      <c r="E1541" s="133"/>
      <c r="F1541" s="133"/>
      <c r="G1541" s="133"/>
      <c r="H1541" s="133"/>
      <c r="I1541" s="133"/>
      <c r="J1541" s="133"/>
      <c r="K1541" s="133"/>
      <c r="L1541" s="133"/>
      <c r="M1541" s="133"/>
      <c r="N1541" s="133"/>
      <c r="O1541" s="133"/>
      <c r="P1541" s="133"/>
      <c r="Q1541" s="133"/>
      <c r="R1541" s="133"/>
      <c r="S1541" s="133"/>
      <c r="T1541" s="133"/>
      <c r="U1541" s="133"/>
      <c r="V1541" s="133"/>
      <c r="W1541" s="133"/>
    </row>
    <row r="1542" spans="1:23" x14ac:dyDescent="0.2">
      <c r="A1542" s="133"/>
      <c r="B1542" s="133"/>
      <c r="C1542" s="133"/>
      <c r="D1542" s="133"/>
      <c r="E1542" s="133"/>
      <c r="F1542" s="133"/>
      <c r="G1542" s="133"/>
      <c r="H1542" s="133"/>
      <c r="I1542" s="133"/>
      <c r="J1542" s="133"/>
      <c r="K1542" s="133"/>
      <c r="L1542" s="133"/>
      <c r="M1542" s="133"/>
      <c r="N1542" s="133"/>
      <c r="O1542" s="133"/>
      <c r="P1542" s="133"/>
      <c r="Q1542" s="133"/>
      <c r="R1542" s="133"/>
      <c r="S1542" s="133"/>
      <c r="T1542" s="133"/>
      <c r="U1542" s="133"/>
      <c r="V1542" s="133"/>
      <c r="W1542" s="133"/>
    </row>
    <row r="1543" spans="1:23" x14ac:dyDescent="0.2">
      <c r="A1543" s="133"/>
      <c r="B1543" s="133"/>
      <c r="C1543" s="133"/>
      <c r="D1543" s="133"/>
      <c r="E1543" s="133"/>
      <c r="F1543" s="133"/>
      <c r="G1543" s="133"/>
      <c r="H1543" s="133"/>
      <c r="I1543" s="133"/>
      <c r="J1543" s="133"/>
      <c r="K1543" s="133"/>
      <c r="L1543" s="133"/>
      <c r="M1543" s="133"/>
      <c r="N1543" s="133"/>
      <c r="O1543" s="133"/>
      <c r="P1543" s="133"/>
      <c r="Q1543" s="133"/>
      <c r="R1543" s="133"/>
      <c r="S1543" s="133"/>
      <c r="T1543" s="133"/>
      <c r="U1543" s="133"/>
      <c r="V1543" s="133"/>
      <c r="W1543" s="133"/>
    </row>
    <row r="1544" spans="1:23" x14ac:dyDescent="0.2">
      <c r="A1544" s="133"/>
      <c r="B1544" s="133"/>
      <c r="C1544" s="133"/>
      <c r="D1544" s="133"/>
      <c r="E1544" s="133"/>
      <c r="F1544" s="133"/>
      <c r="G1544" s="133"/>
      <c r="H1544" s="133"/>
      <c r="I1544" s="133"/>
      <c r="J1544" s="133"/>
      <c r="K1544" s="133"/>
      <c r="L1544" s="133"/>
      <c r="M1544" s="133"/>
      <c r="N1544" s="133"/>
      <c r="O1544" s="133"/>
      <c r="P1544" s="133"/>
      <c r="Q1544" s="133"/>
      <c r="R1544" s="133"/>
      <c r="S1544" s="133"/>
      <c r="T1544" s="133"/>
      <c r="U1544" s="133"/>
      <c r="V1544" s="133"/>
      <c r="W1544" s="133"/>
    </row>
    <row r="1545" spans="1:23" x14ac:dyDescent="0.2">
      <c r="A1545" s="133"/>
      <c r="B1545" s="133"/>
      <c r="C1545" s="133"/>
      <c r="D1545" s="133"/>
      <c r="E1545" s="133"/>
      <c r="F1545" s="133"/>
      <c r="G1545" s="133"/>
      <c r="H1545" s="133"/>
      <c r="I1545" s="133"/>
      <c r="J1545" s="133"/>
      <c r="K1545" s="133"/>
      <c r="L1545" s="133"/>
      <c r="M1545" s="133"/>
      <c r="N1545" s="133"/>
      <c r="O1545" s="133"/>
      <c r="P1545" s="133"/>
      <c r="Q1545" s="133"/>
      <c r="R1545" s="133"/>
      <c r="S1545" s="133"/>
      <c r="T1545" s="133"/>
      <c r="U1545" s="133"/>
      <c r="V1545" s="133"/>
      <c r="W1545" s="133"/>
    </row>
    <row r="1546" spans="1:23" x14ac:dyDescent="0.2">
      <c r="A1546" s="133"/>
      <c r="B1546" s="133"/>
      <c r="C1546" s="133"/>
      <c r="D1546" s="133"/>
      <c r="E1546" s="133"/>
      <c r="F1546" s="133"/>
      <c r="G1546" s="133"/>
      <c r="H1546" s="133"/>
      <c r="I1546" s="133"/>
      <c r="J1546" s="133"/>
      <c r="K1546" s="133"/>
      <c r="L1546" s="133"/>
      <c r="M1546" s="133"/>
      <c r="N1546" s="133"/>
      <c r="O1546" s="133"/>
      <c r="P1546" s="133"/>
      <c r="Q1546" s="133"/>
      <c r="R1546" s="133"/>
      <c r="S1546" s="133"/>
      <c r="T1546" s="133"/>
      <c r="U1546" s="133"/>
      <c r="V1546" s="133"/>
      <c r="W1546" s="133"/>
    </row>
    <row r="1547" spans="1:23" x14ac:dyDescent="0.2">
      <c r="A1547" s="133"/>
      <c r="B1547" s="133"/>
      <c r="C1547" s="133"/>
      <c r="D1547" s="133"/>
      <c r="E1547" s="133"/>
      <c r="F1547" s="133"/>
      <c r="G1547" s="133"/>
      <c r="H1547" s="133"/>
      <c r="I1547" s="133"/>
      <c r="J1547" s="133"/>
      <c r="K1547" s="133"/>
      <c r="L1547" s="133"/>
      <c r="M1547" s="133"/>
      <c r="N1547" s="133"/>
      <c r="O1547" s="133"/>
      <c r="P1547" s="133"/>
      <c r="Q1547" s="133"/>
      <c r="R1547" s="133"/>
      <c r="S1547" s="133"/>
      <c r="T1547" s="133"/>
      <c r="U1547" s="133"/>
      <c r="V1547" s="133"/>
      <c r="W1547" s="133"/>
    </row>
    <row r="1548" spans="1:23" x14ac:dyDescent="0.2">
      <c r="A1548" s="133"/>
      <c r="B1548" s="133"/>
      <c r="C1548" s="133"/>
      <c r="D1548" s="133"/>
      <c r="E1548" s="133"/>
      <c r="F1548" s="133"/>
      <c r="G1548" s="133"/>
      <c r="H1548" s="133"/>
      <c r="I1548" s="133"/>
      <c r="J1548" s="133"/>
      <c r="K1548" s="133"/>
      <c r="L1548" s="133"/>
      <c r="M1548" s="133"/>
      <c r="N1548" s="133"/>
      <c r="O1548" s="133"/>
      <c r="P1548" s="133"/>
      <c r="Q1548" s="133"/>
      <c r="R1548" s="133"/>
      <c r="S1548" s="133"/>
      <c r="T1548" s="133"/>
      <c r="U1548" s="133"/>
      <c r="V1548" s="133"/>
      <c r="W1548" s="133"/>
    </row>
    <row r="1549" spans="1:23" x14ac:dyDescent="0.2">
      <c r="A1549" s="133"/>
      <c r="B1549" s="133"/>
      <c r="C1549" s="133"/>
      <c r="D1549" s="133"/>
      <c r="E1549" s="133"/>
      <c r="F1549" s="133"/>
      <c r="G1549" s="133"/>
      <c r="H1549" s="133"/>
      <c r="I1549" s="133"/>
      <c r="J1549" s="133"/>
      <c r="K1549" s="133"/>
      <c r="L1549" s="133"/>
      <c r="M1549" s="133"/>
      <c r="N1549" s="133"/>
      <c r="O1549" s="133"/>
      <c r="P1549" s="133"/>
      <c r="Q1549" s="133"/>
      <c r="R1549" s="133"/>
      <c r="S1549" s="133"/>
      <c r="T1549" s="133"/>
      <c r="U1549" s="133"/>
      <c r="V1549" s="133"/>
      <c r="W1549" s="133"/>
    </row>
    <row r="1550" spans="1:23" x14ac:dyDescent="0.2">
      <c r="A1550" s="133"/>
      <c r="B1550" s="133"/>
      <c r="C1550" s="133"/>
      <c r="D1550" s="133"/>
      <c r="E1550" s="133"/>
      <c r="F1550" s="133"/>
      <c r="G1550" s="133"/>
      <c r="H1550" s="133"/>
      <c r="I1550" s="133"/>
      <c r="J1550" s="133"/>
      <c r="K1550" s="133"/>
      <c r="L1550" s="133"/>
      <c r="M1550" s="133"/>
      <c r="N1550" s="133"/>
      <c r="O1550" s="133"/>
      <c r="P1550" s="133"/>
      <c r="Q1550" s="133"/>
      <c r="R1550" s="133"/>
      <c r="S1550" s="133"/>
      <c r="T1550" s="133"/>
      <c r="U1550" s="133"/>
      <c r="V1550" s="133"/>
      <c r="W1550" s="133"/>
    </row>
    <row r="1551" spans="1:23" x14ac:dyDescent="0.2">
      <c r="A1551" s="133"/>
      <c r="B1551" s="133"/>
      <c r="C1551" s="133"/>
      <c r="D1551" s="133"/>
      <c r="E1551" s="133"/>
      <c r="F1551" s="133"/>
      <c r="G1551" s="133"/>
      <c r="H1551" s="133"/>
      <c r="I1551" s="133"/>
      <c r="J1551" s="133"/>
      <c r="K1551" s="133"/>
      <c r="L1551" s="133"/>
      <c r="M1551" s="133"/>
      <c r="N1551" s="133"/>
      <c r="O1551" s="133"/>
      <c r="P1551" s="133"/>
      <c r="Q1551" s="133"/>
      <c r="R1551" s="133"/>
      <c r="S1551" s="133"/>
      <c r="T1551" s="133"/>
      <c r="U1551" s="133"/>
      <c r="V1551" s="133"/>
      <c r="W1551" s="133"/>
    </row>
    <row r="1552" spans="1:23" x14ac:dyDescent="0.2">
      <c r="A1552" s="133"/>
      <c r="B1552" s="133"/>
      <c r="C1552" s="133"/>
      <c r="D1552" s="133"/>
      <c r="E1552" s="133"/>
      <c r="F1552" s="133"/>
      <c r="G1552" s="133"/>
      <c r="H1552" s="133"/>
      <c r="I1552" s="133"/>
      <c r="J1552" s="133"/>
      <c r="K1552" s="133"/>
      <c r="L1552" s="133"/>
      <c r="M1552" s="133"/>
      <c r="N1552" s="133"/>
      <c r="O1552" s="133"/>
      <c r="P1552" s="133"/>
      <c r="Q1552" s="133"/>
      <c r="R1552" s="133"/>
      <c r="S1552" s="133"/>
      <c r="T1552" s="133"/>
      <c r="U1552" s="133"/>
      <c r="V1552" s="133"/>
      <c r="W1552" s="133"/>
    </row>
    <row r="1553" spans="1:23" x14ac:dyDescent="0.2">
      <c r="A1553" s="133"/>
      <c r="B1553" s="133"/>
      <c r="C1553" s="133"/>
      <c r="D1553" s="133"/>
      <c r="E1553" s="133"/>
      <c r="F1553" s="133"/>
      <c r="G1553" s="133"/>
      <c r="H1553" s="133"/>
      <c r="I1553" s="133"/>
      <c r="J1553" s="133"/>
      <c r="K1553" s="133"/>
      <c r="L1553" s="133"/>
      <c r="M1553" s="133"/>
      <c r="N1553" s="133"/>
      <c r="O1553" s="133"/>
      <c r="P1553" s="133"/>
      <c r="Q1553" s="133"/>
      <c r="R1553" s="133"/>
      <c r="S1553" s="133"/>
      <c r="T1553" s="133"/>
      <c r="U1553" s="133"/>
      <c r="V1553" s="133"/>
      <c r="W1553" s="133"/>
    </row>
    <row r="1554" spans="1:23" x14ac:dyDescent="0.2">
      <c r="A1554" s="133"/>
      <c r="B1554" s="133"/>
      <c r="C1554" s="133"/>
      <c r="D1554" s="133"/>
      <c r="E1554" s="133"/>
      <c r="F1554" s="133"/>
      <c r="G1554" s="133"/>
      <c r="H1554" s="133"/>
      <c r="I1554" s="133"/>
      <c r="J1554" s="133"/>
      <c r="K1554" s="133"/>
      <c r="L1554" s="133"/>
      <c r="M1554" s="133"/>
      <c r="N1554" s="133"/>
      <c r="O1554" s="133"/>
      <c r="P1554" s="133"/>
      <c r="Q1554" s="133"/>
      <c r="R1554" s="133"/>
      <c r="S1554" s="133"/>
      <c r="T1554" s="133"/>
      <c r="U1554" s="133"/>
      <c r="V1554" s="133"/>
      <c r="W1554" s="133"/>
    </row>
    <row r="1555" spans="1:23" x14ac:dyDescent="0.2">
      <c r="A1555" s="133"/>
      <c r="B1555" s="133"/>
      <c r="C1555" s="133"/>
      <c r="D1555" s="133"/>
      <c r="E1555" s="133"/>
      <c r="F1555" s="133"/>
      <c r="G1555" s="133"/>
      <c r="H1555" s="133"/>
      <c r="I1555" s="133"/>
      <c r="J1555" s="133"/>
      <c r="K1555" s="133"/>
      <c r="L1555" s="133"/>
      <c r="M1555" s="133"/>
      <c r="N1555" s="133"/>
      <c r="O1555" s="133"/>
      <c r="P1555" s="133"/>
      <c r="Q1555" s="133"/>
      <c r="R1555" s="133"/>
      <c r="S1555" s="133"/>
      <c r="T1555" s="133"/>
      <c r="U1555" s="133"/>
      <c r="V1555" s="133"/>
      <c r="W1555" s="133"/>
    </row>
    <row r="1556" spans="1:23" x14ac:dyDescent="0.2">
      <c r="A1556" s="133"/>
      <c r="B1556" s="133"/>
      <c r="C1556" s="133"/>
      <c r="D1556" s="133"/>
      <c r="E1556" s="133"/>
      <c r="F1556" s="133"/>
      <c r="G1556" s="133"/>
      <c r="H1556" s="133"/>
      <c r="I1556" s="133"/>
      <c r="J1556" s="133"/>
      <c r="K1556" s="133"/>
      <c r="L1556" s="133"/>
      <c r="M1556" s="133"/>
      <c r="N1556" s="133"/>
      <c r="O1556" s="133"/>
      <c r="P1556" s="133"/>
      <c r="Q1556" s="133"/>
      <c r="R1556" s="133"/>
      <c r="S1556" s="133"/>
      <c r="T1556" s="133"/>
      <c r="U1556" s="133"/>
      <c r="V1556" s="133"/>
      <c r="W1556" s="133"/>
    </row>
    <row r="1557" spans="1:23" x14ac:dyDescent="0.2">
      <c r="A1557" s="133"/>
      <c r="B1557" s="133"/>
      <c r="C1557" s="133"/>
      <c r="D1557" s="133"/>
      <c r="E1557" s="133"/>
      <c r="F1557" s="133"/>
      <c r="G1557" s="133"/>
      <c r="H1557" s="133"/>
      <c r="I1557" s="133"/>
      <c r="J1557" s="133"/>
      <c r="K1557" s="133"/>
      <c r="L1557" s="133"/>
      <c r="M1557" s="133"/>
      <c r="N1557" s="133"/>
      <c r="O1557" s="133"/>
      <c r="P1557" s="133"/>
      <c r="Q1557" s="133"/>
      <c r="R1557" s="133"/>
      <c r="S1557" s="133"/>
      <c r="T1557" s="133"/>
      <c r="U1557" s="133"/>
      <c r="V1557" s="133"/>
      <c r="W1557" s="133"/>
    </row>
    <row r="1558" spans="1:23" x14ac:dyDescent="0.2">
      <c r="A1558" s="133"/>
      <c r="B1558" s="133"/>
      <c r="C1558" s="133"/>
      <c r="D1558" s="133"/>
      <c r="E1558" s="133"/>
      <c r="F1558" s="133"/>
      <c r="G1558" s="133"/>
      <c r="H1558" s="133"/>
      <c r="I1558" s="133"/>
      <c r="J1558" s="133"/>
      <c r="K1558" s="133"/>
      <c r="L1558" s="133"/>
      <c r="M1558" s="133"/>
      <c r="N1558" s="133"/>
      <c r="O1558" s="133"/>
      <c r="P1558" s="133"/>
      <c r="Q1558" s="133"/>
      <c r="R1558" s="133"/>
      <c r="S1558" s="133"/>
      <c r="T1558" s="133"/>
      <c r="U1558" s="133"/>
      <c r="V1558" s="133"/>
      <c r="W1558" s="133"/>
    </row>
    <row r="1559" spans="1:23" x14ac:dyDescent="0.2">
      <c r="A1559" s="133"/>
      <c r="B1559" s="133"/>
      <c r="C1559" s="133"/>
      <c r="D1559" s="133"/>
      <c r="E1559" s="133"/>
      <c r="F1559" s="133"/>
      <c r="G1559" s="133"/>
      <c r="H1559" s="133"/>
      <c r="I1559" s="133"/>
      <c r="J1559" s="133"/>
      <c r="K1559" s="133"/>
      <c r="L1559" s="133"/>
      <c r="M1559" s="133"/>
      <c r="N1559" s="133"/>
      <c r="O1559" s="133"/>
      <c r="P1559" s="133"/>
      <c r="Q1559" s="133"/>
      <c r="R1559" s="133"/>
      <c r="S1559" s="133"/>
      <c r="T1559" s="133"/>
      <c r="U1559" s="133"/>
      <c r="V1559" s="133"/>
      <c r="W1559" s="133"/>
    </row>
    <row r="1560" spans="1:23" x14ac:dyDescent="0.2">
      <c r="A1560" s="133"/>
      <c r="B1560" s="133"/>
      <c r="C1560" s="133"/>
      <c r="D1560" s="133"/>
      <c r="E1560" s="133"/>
      <c r="F1560" s="133"/>
      <c r="G1560" s="133"/>
      <c r="H1560" s="133"/>
      <c r="I1560" s="133"/>
      <c r="J1560" s="133"/>
      <c r="K1560" s="133"/>
      <c r="L1560" s="133"/>
      <c r="M1560" s="133"/>
      <c r="N1560" s="133"/>
      <c r="O1560" s="133"/>
      <c r="P1560" s="133"/>
      <c r="Q1560" s="133"/>
      <c r="R1560" s="133"/>
      <c r="S1560" s="133"/>
      <c r="T1560" s="133"/>
      <c r="U1560" s="133"/>
      <c r="V1560" s="133"/>
      <c r="W1560" s="133"/>
    </row>
    <row r="1561" spans="1:23" x14ac:dyDescent="0.2">
      <c r="A1561" s="133"/>
      <c r="B1561" s="133"/>
      <c r="C1561" s="133"/>
      <c r="D1561" s="133"/>
      <c r="E1561" s="133"/>
      <c r="F1561" s="133"/>
      <c r="G1561" s="133"/>
      <c r="H1561" s="133"/>
      <c r="I1561" s="133"/>
      <c r="J1561" s="133"/>
      <c r="K1561" s="133"/>
      <c r="L1561" s="133"/>
      <c r="M1561" s="133"/>
      <c r="N1561" s="133"/>
      <c r="O1561" s="133"/>
      <c r="P1561" s="133"/>
      <c r="Q1561" s="133"/>
      <c r="R1561" s="133"/>
      <c r="S1561" s="133"/>
      <c r="T1561" s="133"/>
      <c r="U1561" s="133"/>
      <c r="V1561" s="133"/>
      <c r="W1561" s="133"/>
    </row>
    <row r="1562" spans="1:23" x14ac:dyDescent="0.2">
      <c r="A1562" s="133"/>
      <c r="B1562" s="133"/>
      <c r="C1562" s="133"/>
      <c r="D1562" s="133"/>
      <c r="E1562" s="133"/>
      <c r="F1562" s="133"/>
      <c r="G1562" s="133"/>
      <c r="H1562" s="133"/>
      <c r="I1562" s="133"/>
      <c r="J1562" s="133"/>
      <c r="K1562" s="133"/>
      <c r="L1562" s="133"/>
      <c r="M1562" s="133"/>
      <c r="N1562" s="133"/>
      <c r="O1562" s="133"/>
      <c r="P1562" s="133"/>
      <c r="Q1562" s="133"/>
      <c r="R1562" s="133"/>
      <c r="S1562" s="133"/>
      <c r="T1562" s="133"/>
      <c r="U1562" s="133"/>
      <c r="V1562" s="133"/>
      <c r="W1562" s="133"/>
    </row>
    <row r="1563" spans="1:23" x14ac:dyDescent="0.2">
      <c r="A1563" s="133"/>
      <c r="B1563" s="133"/>
      <c r="C1563" s="133"/>
      <c r="D1563" s="133"/>
      <c r="E1563" s="133"/>
      <c r="F1563" s="133"/>
      <c r="G1563" s="133"/>
      <c r="H1563" s="133"/>
      <c r="I1563" s="133"/>
      <c r="J1563" s="133"/>
      <c r="K1563" s="133"/>
      <c r="L1563" s="133"/>
      <c r="M1563" s="133"/>
      <c r="N1563" s="133"/>
      <c r="O1563" s="133"/>
      <c r="P1563" s="133"/>
      <c r="Q1563" s="133"/>
      <c r="R1563" s="133"/>
      <c r="S1563" s="133"/>
      <c r="T1563" s="133"/>
      <c r="U1563" s="133"/>
      <c r="V1563" s="133"/>
      <c r="W1563" s="133"/>
    </row>
    <row r="1564" spans="1:23" x14ac:dyDescent="0.2">
      <c r="A1564" s="133"/>
      <c r="B1564" s="133"/>
      <c r="C1564" s="133"/>
      <c r="D1564" s="133"/>
      <c r="E1564" s="133"/>
      <c r="F1564" s="133"/>
      <c r="G1564" s="133"/>
      <c r="H1564" s="133"/>
      <c r="I1564" s="133"/>
      <c r="J1564" s="133"/>
      <c r="K1564" s="133"/>
      <c r="L1564" s="133"/>
      <c r="M1564" s="133"/>
      <c r="N1564" s="133"/>
      <c r="O1564" s="133"/>
      <c r="P1564" s="133"/>
      <c r="Q1564" s="133"/>
      <c r="R1564" s="133"/>
      <c r="S1564" s="133"/>
      <c r="T1564" s="133"/>
      <c r="U1564" s="133"/>
      <c r="V1564" s="133"/>
      <c r="W1564" s="133"/>
    </row>
    <row r="1565" spans="1:23" x14ac:dyDescent="0.2">
      <c r="A1565" s="133"/>
      <c r="B1565" s="133"/>
      <c r="C1565" s="133"/>
      <c r="D1565" s="133"/>
      <c r="E1565" s="133"/>
      <c r="F1565" s="133"/>
      <c r="G1565" s="133"/>
      <c r="H1565" s="133"/>
      <c r="I1565" s="133"/>
      <c r="J1565" s="133"/>
      <c r="K1565" s="133"/>
      <c r="L1565" s="133"/>
      <c r="M1565" s="133"/>
      <c r="N1565" s="133"/>
      <c r="O1565" s="133"/>
      <c r="P1565" s="133"/>
      <c r="Q1565" s="133"/>
      <c r="R1565" s="133"/>
      <c r="S1565" s="133"/>
      <c r="T1565" s="133"/>
      <c r="U1565" s="133"/>
      <c r="V1565" s="133"/>
      <c r="W1565" s="133"/>
    </row>
    <row r="1566" spans="1:23" x14ac:dyDescent="0.2">
      <c r="A1566" s="133"/>
      <c r="B1566" s="133"/>
      <c r="C1566" s="133"/>
      <c r="D1566" s="133"/>
      <c r="E1566" s="133"/>
      <c r="F1566" s="133"/>
      <c r="G1566" s="133"/>
      <c r="H1566" s="133"/>
      <c r="I1566" s="133"/>
      <c r="J1566" s="133"/>
      <c r="K1566" s="133"/>
      <c r="L1566" s="133"/>
      <c r="M1566" s="133"/>
      <c r="N1566" s="133"/>
      <c r="O1566" s="133"/>
      <c r="P1566" s="133"/>
      <c r="Q1566" s="133"/>
      <c r="R1566" s="133"/>
      <c r="S1566" s="133"/>
      <c r="T1566" s="133"/>
      <c r="U1566" s="133"/>
      <c r="V1566" s="133"/>
      <c r="W1566" s="133"/>
    </row>
    <row r="1567" spans="1:23" x14ac:dyDescent="0.2">
      <c r="A1567" s="133"/>
      <c r="B1567" s="133"/>
      <c r="C1567" s="133"/>
      <c r="D1567" s="133"/>
      <c r="E1567" s="133"/>
      <c r="F1567" s="133"/>
      <c r="G1567" s="133"/>
      <c r="H1567" s="133"/>
      <c r="I1567" s="133"/>
      <c r="J1567" s="133"/>
      <c r="K1567" s="133"/>
      <c r="L1567" s="133"/>
      <c r="M1567" s="133"/>
      <c r="N1567" s="133"/>
      <c r="O1567" s="133"/>
      <c r="P1567" s="133"/>
      <c r="Q1567" s="133"/>
      <c r="R1567" s="133"/>
      <c r="S1567" s="133"/>
      <c r="T1567" s="133"/>
      <c r="U1567" s="133"/>
      <c r="V1567" s="133"/>
      <c r="W1567" s="133"/>
    </row>
    <row r="1568" spans="1:23" x14ac:dyDescent="0.2">
      <c r="A1568" s="133"/>
      <c r="B1568" s="133"/>
      <c r="C1568" s="133"/>
      <c r="D1568" s="133"/>
      <c r="E1568" s="133"/>
      <c r="F1568" s="133"/>
      <c r="G1568" s="133"/>
      <c r="H1568" s="133"/>
      <c r="I1568" s="133"/>
      <c r="J1568" s="133"/>
      <c r="K1568" s="133"/>
      <c r="L1568" s="133"/>
      <c r="M1568" s="133"/>
      <c r="N1568" s="133"/>
      <c r="O1568" s="133"/>
      <c r="P1568" s="133"/>
      <c r="Q1568" s="133"/>
      <c r="R1568" s="133"/>
      <c r="S1568" s="133"/>
      <c r="T1568" s="133"/>
      <c r="U1568" s="133"/>
      <c r="V1568" s="133"/>
      <c r="W1568" s="133"/>
    </row>
    <row r="1569" spans="1:23" x14ac:dyDescent="0.2">
      <c r="A1569" s="133"/>
      <c r="B1569" s="133"/>
      <c r="C1569" s="133"/>
      <c r="D1569" s="133"/>
      <c r="E1569" s="133"/>
      <c r="F1569" s="133"/>
      <c r="G1569" s="133"/>
      <c r="H1569" s="133"/>
      <c r="I1569" s="133"/>
      <c r="J1569" s="133"/>
      <c r="K1569" s="133"/>
      <c r="L1569" s="133"/>
      <c r="M1569" s="133"/>
      <c r="N1569" s="133"/>
      <c r="O1569" s="133"/>
      <c r="P1569" s="133"/>
      <c r="Q1569" s="133"/>
      <c r="R1569" s="133"/>
      <c r="S1569" s="133"/>
      <c r="T1569" s="133"/>
      <c r="U1569" s="133"/>
      <c r="V1569" s="133"/>
      <c r="W1569" s="133"/>
    </row>
    <row r="1570" spans="1:23" x14ac:dyDescent="0.2">
      <c r="A1570" s="133"/>
      <c r="B1570" s="133"/>
      <c r="C1570" s="133"/>
      <c r="D1570" s="133"/>
      <c r="E1570" s="133"/>
      <c r="F1570" s="133"/>
      <c r="G1570" s="133"/>
      <c r="H1570" s="133"/>
      <c r="I1570" s="133"/>
      <c r="J1570" s="133"/>
      <c r="K1570" s="133"/>
      <c r="L1570" s="133"/>
      <c r="M1570" s="133"/>
      <c r="N1570" s="133"/>
      <c r="O1570" s="133"/>
      <c r="P1570" s="133"/>
      <c r="Q1570" s="133"/>
      <c r="R1570" s="133"/>
      <c r="S1570" s="133"/>
      <c r="T1570" s="133"/>
      <c r="U1570" s="133"/>
      <c r="V1570" s="133"/>
      <c r="W1570" s="133"/>
    </row>
    <row r="1571" spans="1:23" x14ac:dyDescent="0.2">
      <c r="A1571" s="133"/>
      <c r="B1571" s="133"/>
      <c r="C1571" s="133"/>
      <c r="D1571" s="133"/>
      <c r="E1571" s="133"/>
      <c r="F1571" s="133"/>
      <c r="G1571" s="133"/>
      <c r="H1571" s="133"/>
      <c r="I1571" s="133"/>
      <c r="J1571" s="133"/>
      <c r="K1571" s="133"/>
      <c r="L1571" s="133"/>
      <c r="M1571" s="133"/>
      <c r="N1571" s="133"/>
      <c r="O1571" s="133"/>
      <c r="P1571" s="133"/>
      <c r="Q1571" s="133"/>
      <c r="R1571" s="133"/>
      <c r="S1571" s="133"/>
      <c r="T1571" s="133"/>
      <c r="U1571" s="133"/>
      <c r="V1571" s="133"/>
      <c r="W1571" s="133"/>
    </row>
    <row r="1572" spans="1:23" x14ac:dyDescent="0.2">
      <c r="A1572" s="133"/>
      <c r="B1572" s="133"/>
      <c r="C1572" s="133"/>
      <c r="D1572" s="133"/>
      <c r="E1572" s="133"/>
      <c r="F1572" s="133"/>
      <c r="G1572" s="133"/>
      <c r="H1572" s="133"/>
      <c r="I1572" s="133"/>
      <c r="J1572" s="133"/>
      <c r="K1572" s="133"/>
      <c r="L1572" s="133"/>
      <c r="M1572" s="133"/>
      <c r="N1572" s="133"/>
      <c r="O1572" s="133"/>
      <c r="P1572" s="133"/>
      <c r="Q1572" s="133"/>
      <c r="R1572" s="133"/>
      <c r="S1572" s="133"/>
      <c r="T1572" s="133"/>
      <c r="U1572" s="133"/>
      <c r="V1572" s="133"/>
      <c r="W1572" s="133"/>
    </row>
    <row r="1573" spans="1:23" x14ac:dyDescent="0.2">
      <c r="A1573" s="133"/>
      <c r="B1573" s="133"/>
      <c r="C1573" s="133"/>
      <c r="D1573" s="133"/>
      <c r="E1573" s="133"/>
      <c r="F1573" s="133"/>
      <c r="G1573" s="133"/>
      <c r="H1573" s="133"/>
      <c r="I1573" s="133"/>
      <c r="J1573" s="133"/>
      <c r="K1573" s="133"/>
      <c r="L1573" s="133"/>
      <c r="M1573" s="133"/>
      <c r="N1573" s="133"/>
      <c r="O1573" s="133"/>
      <c r="P1573" s="133"/>
      <c r="Q1573" s="133"/>
      <c r="R1573" s="133"/>
      <c r="S1573" s="133"/>
      <c r="T1573" s="133"/>
      <c r="U1573" s="133"/>
      <c r="V1573" s="133"/>
      <c r="W1573" s="133"/>
    </row>
    <row r="1574" spans="1:23" x14ac:dyDescent="0.2">
      <c r="A1574" s="133"/>
      <c r="B1574" s="133"/>
      <c r="C1574" s="133"/>
      <c r="D1574" s="133"/>
      <c r="E1574" s="133"/>
      <c r="F1574" s="133"/>
      <c r="G1574" s="133"/>
      <c r="H1574" s="133"/>
      <c r="I1574" s="133"/>
      <c r="J1574" s="133"/>
      <c r="K1574" s="133"/>
      <c r="L1574" s="133"/>
      <c r="M1574" s="133"/>
      <c r="N1574" s="133"/>
      <c r="O1574" s="133"/>
      <c r="P1574" s="133"/>
      <c r="Q1574" s="133"/>
      <c r="R1574" s="133"/>
      <c r="S1574" s="133"/>
      <c r="T1574" s="133"/>
      <c r="U1574" s="133"/>
      <c r="V1574" s="133"/>
      <c r="W1574" s="133"/>
    </row>
    <row r="1575" spans="1:23" x14ac:dyDescent="0.2">
      <c r="A1575" s="133"/>
      <c r="B1575" s="133"/>
      <c r="C1575" s="133"/>
      <c r="D1575" s="133"/>
      <c r="E1575" s="133"/>
      <c r="F1575" s="133"/>
      <c r="G1575" s="133"/>
      <c r="H1575" s="133"/>
      <c r="I1575" s="133"/>
      <c r="J1575" s="133"/>
      <c r="K1575" s="133"/>
      <c r="L1575" s="133"/>
      <c r="M1575" s="133"/>
      <c r="N1575" s="133"/>
      <c r="O1575" s="133"/>
      <c r="P1575" s="133"/>
      <c r="Q1575" s="133"/>
      <c r="R1575" s="133"/>
      <c r="S1575" s="133"/>
      <c r="T1575" s="133"/>
      <c r="U1575" s="133"/>
      <c r="V1575" s="133"/>
      <c r="W1575" s="133"/>
    </row>
    <row r="1576" spans="1:23" x14ac:dyDescent="0.2">
      <c r="A1576" s="133"/>
      <c r="B1576" s="133"/>
      <c r="C1576" s="133"/>
      <c r="D1576" s="133"/>
      <c r="E1576" s="133"/>
      <c r="F1576" s="133"/>
      <c r="G1576" s="133"/>
      <c r="H1576" s="133"/>
      <c r="I1576" s="133"/>
      <c r="J1576" s="133"/>
      <c r="K1576" s="133"/>
      <c r="L1576" s="133"/>
      <c r="M1576" s="133"/>
      <c r="N1576" s="133"/>
      <c r="O1576" s="133"/>
      <c r="P1576" s="133"/>
      <c r="Q1576" s="133"/>
      <c r="R1576" s="133"/>
      <c r="S1576" s="133"/>
      <c r="T1576" s="133"/>
      <c r="U1576" s="133"/>
      <c r="V1576" s="133"/>
      <c r="W1576" s="133"/>
    </row>
    <row r="1577" spans="1:23" x14ac:dyDescent="0.2">
      <c r="A1577" s="133"/>
      <c r="B1577" s="133"/>
      <c r="C1577" s="133"/>
      <c r="D1577" s="133"/>
      <c r="E1577" s="133"/>
      <c r="F1577" s="133"/>
      <c r="G1577" s="133"/>
      <c r="H1577" s="133"/>
      <c r="I1577" s="133"/>
      <c r="J1577" s="133"/>
      <c r="K1577" s="133"/>
      <c r="L1577" s="133"/>
      <c r="M1577" s="133"/>
      <c r="N1577" s="133"/>
      <c r="O1577" s="133"/>
      <c r="P1577" s="133"/>
      <c r="Q1577" s="133"/>
      <c r="R1577" s="133"/>
      <c r="S1577" s="133"/>
      <c r="T1577" s="133"/>
      <c r="U1577" s="133"/>
      <c r="V1577" s="133"/>
      <c r="W1577" s="133"/>
    </row>
    <row r="1578" spans="1:23" x14ac:dyDescent="0.2">
      <c r="A1578" s="133"/>
      <c r="B1578" s="133"/>
      <c r="C1578" s="133"/>
      <c r="D1578" s="133"/>
      <c r="E1578" s="133"/>
      <c r="F1578" s="133"/>
      <c r="G1578" s="133"/>
      <c r="H1578" s="133"/>
      <c r="I1578" s="133"/>
      <c r="J1578" s="133"/>
      <c r="K1578" s="133"/>
      <c r="L1578" s="133"/>
      <c r="M1578" s="133"/>
      <c r="N1578" s="133"/>
      <c r="O1578" s="133"/>
      <c r="P1578" s="133"/>
      <c r="Q1578" s="133"/>
      <c r="R1578" s="133"/>
      <c r="S1578" s="133"/>
      <c r="T1578" s="133"/>
      <c r="U1578" s="133"/>
      <c r="V1578" s="133"/>
      <c r="W1578" s="133"/>
    </row>
    <row r="1579" spans="1:23" x14ac:dyDescent="0.2">
      <c r="A1579" s="133"/>
      <c r="B1579" s="133"/>
      <c r="C1579" s="133"/>
      <c r="D1579" s="133"/>
      <c r="E1579" s="133"/>
      <c r="F1579" s="133"/>
      <c r="G1579" s="133"/>
      <c r="H1579" s="133"/>
      <c r="I1579" s="133"/>
      <c r="J1579" s="133"/>
      <c r="K1579" s="133"/>
      <c r="L1579" s="133"/>
      <c r="M1579" s="133"/>
      <c r="N1579" s="133"/>
      <c r="O1579" s="133"/>
      <c r="P1579" s="133"/>
      <c r="Q1579" s="133"/>
      <c r="R1579" s="133"/>
      <c r="S1579" s="133"/>
      <c r="T1579" s="133"/>
      <c r="U1579" s="133"/>
      <c r="V1579" s="133"/>
      <c r="W1579" s="133"/>
    </row>
    <row r="1580" spans="1:23" x14ac:dyDescent="0.2">
      <c r="A1580" s="133"/>
      <c r="B1580" s="133"/>
      <c r="C1580" s="133"/>
      <c r="D1580" s="133"/>
      <c r="E1580" s="133"/>
      <c r="F1580" s="133"/>
      <c r="G1580" s="133"/>
      <c r="H1580" s="133"/>
      <c r="I1580" s="133"/>
      <c r="J1580" s="133"/>
      <c r="K1580" s="133"/>
      <c r="L1580" s="133"/>
      <c r="M1580" s="133"/>
      <c r="N1580" s="133"/>
      <c r="O1580" s="133"/>
      <c r="P1580" s="133"/>
      <c r="Q1580" s="133"/>
      <c r="R1580" s="133"/>
      <c r="S1580" s="133"/>
      <c r="T1580" s="133"/>
      <c r="U1580" s="133"/>
      <c r="V1580" s="133"/>
      <c r="W1580" s="133"/>
    </row>
    <row r="1581" spans="1:23" x14ac:dyDescent="0.2">
      <c r="A1581" s="133"/>
      <c r="B1581" s="133"/>
      <c r="C1581" s="133"/>
      <c r="D1581" s="133"/>
      <c r="E1581" s="133"/>
      <c r="F1581" s="133"/>
      <c r="G1581" s="133"/>
      <c r="H1581" s="133"/>
      <c r="I1581" s="133"/>
      <c r="J1581" s="133"/>
      <c r="K1581" s="133"/>
      <c r="L1581" s="133"/>
      <c r="M1581" s="133"/>
      <c r="N1581" s="133"/>
      <c r="O1581" s="133"/>
      <c r="P1581" s="133"/>
      <c r="Q1581" s="133"/>
      <c r="R1581" s="133"/>
      <c r="S1581" s="133"/>
      <c r="T1581" s="133"/>
      <c r="U1581" s="133"/>
      <c r="V1581" s="133"/>
      <c r="W1581" s="133"/>
    </row>
    <row r="1582" spans="1:23" x14ac:dyDescent="0.2">
      <c r="A1582" s="133"/>
      <c r="B1582" s="133"/>
      <c r="C1582" s="133"/>
      <c r="D1582" s="133"/>
      <c r="E1582" s="133"/>
      <c r="F1582" s="133"/>
      <c r="G1582" s="133"/>
      <c r="H1582" s="133"/>
      <c r="I1582" s="133"/>
      <c r="J1582" s="133"/>
      <c r="K1582" s="133"/>
      <c r="L1582" s="133"/>
      <c r="M1582" s="133"/>
      <c r="N1582" s="133"/>
      <c r="O1582" s="133"/>
      <c r="P1582" s="133"/>
      <c r="Q1582" s="133"/>
      <c r="R1582" s="133"/>
      <c r="S1582" s="133"/>
      <c r="T1582" s="133"/>
      <c r="U1582" s="133"/>
      <c r="V1582" s="133"/>
      <c r="W1582" s="133"/>
    </row>
    <row r="1583" spans="1:23" x14ac:dyDescent="0.2">
      <c r="A1583" s="133"/>
      <c r="B1583" s="133"/>
      <c r="C1583" s="133"/>
      <c r="D1583" s="133"/>
      <c r="E1583" s="133"/>
      <c r="F1583" s="133"/>
      <c r="G1583" s="133"/>
      <c r="H1583" s="133"/>
      <c r="I1583" s="133"/>
      <c r="J1583" s="133"/>
      <c r="K1583" s="133"/>
      <c r="L1583" s="133"/>
      <c r="M1583" s="133"/>
      <c r="N1583" s="133"/>
      <c r="O1583" s="133"/>
      <c r="P1583" s="133"/>
      <c r="Q1583" s="133"/>
      <c r="R1583" s="133"/>
      <c r="S1583" s="133"/>
      <c r="T1583" s="133"/>
      <c r="U1583" s="133"/>
      <c r="V1583" s="133"/>
      <c r="W1583" s="133"/>
    </row>
    <row r="1584" spans="1:23" x14ac:dyDescent="0.2">
      <c r="A1584" s="133"/>
      <c r="B1584" s="133"/>
      <c r="C1584" s="133"/>
      <c r="D1584" s="133"/>
      <c r="E1584" s="133"/>
      <c r="F1584" s="133"/>
      <c r="G1584" s="133"/>
      <c r="H1584" s="133"/>
      <c r="I1584" s="133"/>
      <c r="J1584" s="133"/>
      <c r="K1584" s="133"/>
      <c r="L1584" s="133"/>
      <c r="M1584" s="133"/>
      <c r="N1584" s="133"/>
      <c r="O1584" s="133"/>
      <c r="P1584" s="133"/>
      <c r="Q1584" s="133"/>
      <c r="R1584" s="133"/>
      <c r="S1584" s="133"/>
      <c r="T1584" s="133"/>
      <c r="U1584" s="133"/>
      <c r="V1584" s="133"/>
      <c r="W1584" s="133"/>
    </row>
    <row r="1585" spans="1:23" x14ac:dyDescent="0.2">
      <c r="A1585" s="133"/>
      <c r="B1585" s="133"/>
      <c r="C1585" s="133"/>
      <c r="D1585" s="133"/>
      <c r="E1585" s="133"/>
      <c r="F1585" s="133"/>
      <c r="G1585" s="133"/>
      <c r="H1585" s="133"/>
      <c r="I1585" s="133"/>
      <c r="J1585" s="133"/>
      <c r="K1585" s="133"/>
      <c r="L1585" s="133"/>
      <c r="M1585" s="133"/>
      <c r="N1585" s="133"/>
      <c r="O1585" s="133"/>
      <c r="P1585" s="133"/>
      <c r="Q1585" s="133"/>
      <c r="R1585" s="133"/>
      <c r="S1585" s="133"/>
      <c r="T1585" s="133"/>
      <c r="U1585" s="133"/>
      <c r="V1585" s="133"/>
      <c r="W1585" s="133"/>
    </row>
    <row r="1586" spans="1:23" x14ac:dyDescent="0.2">
      <c r="A1586" s="133"/>
      <c r="B1586" s="133"/>
      <c r="C1586" s="133"/>
      <c r="D1586" s="133"/>
      <c r="E1586" s="133"/>
      <c r="F1586" s="133"/>
      <c r="G1586" s="133"/>
      <c r="H1586" s="133"/>
      <c r="I1586" s="133"/>
      <c r="J1586" s="133"/>
      <c r="K1586" s="133"/>
      <c r="L1586" s="133"/>
      <c r="M1586" s="133"/>
      <c r="N1586" s="133"/>
      <c r="O1586" s="133"/>
      <c r="P1586" s="133"/>
      <c r="Q1586" s="133"/>
      <c r="R1586" s="133"/>
      <c r="S1586" s="133"/>
      <c r="T1586" s="133"/>
      <c r="U1586" s="133"/>
      <c r="V1586" s="133"/>
      <c r="W1586" s="133"/>
    </row>
    <row r="1587" spans="1:23" x14ac:dyDescent="0.2">
      <c r="A1587" s="133"/>
      <c r="B1587" s="133"/>
      <c r="C1587" s="133"/>
      <c r="D1587" s="133"/>
      <c r="E1587" s="133"/>
      <c r="F1587" s="133"/>
      <c r="G1587" s="133"/>
      <c r="H1587" s="133"/>
      <c r="I1587" s="133"/>
      <c r="J1587" s="133"/>
      <c r="K1587" s="133"/>
      <c r="L1587" s="133"/>
      <c r="M1587" s="133"/>
      <c r="N1587" s="133"/>
      <c r="O1587" s="133"/>
      <c r="P1587" s="133"/>
      <c r="Q1587" s="133"/>
      <c r="R1587" s="133"/>
      <c r="S1587" s="133"/>
      <c r="T1587" s="133"/>
      <c r="U1587" s="133"/>
      <c r="V1587" s="133"/>
      <c r="W1587" s="133"/>
    </row>
    <row r="1588" spans="1:23" x14ac:dyDescent="0.2">
      <c r="A1588" s="133"/>
      <c r="B1588" s="133"/>
      <c r="C1588" s="133"/>
      <c r="D1588" s="133"/>
      <c r="E1588" s="133"/>
      <c r="F1588" s="133"/>
      <c r="G1588" s="133"/>
      <c r="H1588" s="133"/>
      <c r="I1588" s="133"/>
      <c r="J1588" s="133"/>
      <c r="K1588" s="133"/>
      <c r="L1588" s="133"/>
      <c r="M1588" s="133"/>
      <c r="N1588" s="133"/>
      <c r="O1588" s="133"/>
      <c r="P1588" s="133"/>
      <c r="Q1588" s="133"/>
      <c r="R1588" s="133"/>
      <c r="S1588" s="133"/>
      <c r="T1588" s="133"/>
      <c r="U1588" s="133"/>
      <c r="V1588" s="133"/>
      <c r="W1588" s="133"/>
    </row>
    <row r="1589" spans="1:23" x14ac:dyDescent="0.2">
      <c r="A1589" s="133"/>
      <c r="B1589" s="133"/>
      <c r="C1589" s="133"/>
      <c r="D1589" s="133"/>
      <c r="E1589" s="133"/>
      <c r="F1589" s="133"/>
      <c r="G1589" s="133"/>
      <c r="H1589" s="133"/>
      <c r="I1589" s="133"/>
      <c r="J1589" s="133"/>
      <c r="K1589" s="133"/>
      <c r="L1589" s="133"/>
      <c r="M1589" s="133"/>
      <c r="N1589" s="133"/>
      <c r="O1589" s="133"/>
      <c r="P1589" s="133"/>
      <c r="Q1589" s="133"/>
      <c r="R1589" s="133"/>
      <c r="S1589" s="133"/>
      <c r="T1589" s="133"/>
      <c r="U1589" s="133"/>
      <c r="V1589" s="133"/>
      <c r="W1589" s="133"/>
    </row>
    <row r="1590" spans="1:23" x14ac:dyDescent="0.2">
      <c r="A1590" s="133"/>
      <c r="B1590" s="133"/>
      <c r="C1590" s="133"/>
      <c r="D1590" s="133"/>
      <c r="E1590" s="133"/>
      <c r="F1590" s="133"/>
      <c r="G1590" s="133"/>
      <c r="H1590" s="133"/>
      <c r="I1590" s="133"/>
      <c r="J1590" s="133"/>
      <c r="K1590" s="133"/>
      <c r="L1590" s="133"/>
      <c r="M1590" s="133"/>
      <c r="N1590" s="133"/>
      <c r="O1590" s="133"/>
      <c r="P1590" s="133"/>
      <c r="Q1590" s="133"/>
      <c r="R1590" s="133"/>
      <c r="S1590" s="133"/>
      <c r="T1590" s="133"/>
      <c r="U1590" s="133"/>
      <c r="V1590" s="133"/>
      <c r="W1590" s="133"/>
    </row>
    <row r="1591" spans="1:23" x14ac:dyDescent="0.2">
      <c r="A1591" s="133"/>
      <c r="B1591" s="133"/>
      <c r="C1591" s="133"/>
      <c r="D1591" s="133"/>
      <c r="E1591" s="133"/>
      <c r="F1591" s="133"/>
      <c r="G1591" s="133"/>
      <c r="H1591" s="133"/>
      <c r="I1591" s="133"/>
      <c r="J1591" s="133"/>
      <c r="K1591" s="133"/>
      <c r="L1591" s="133"/>
      <c r="M1591" s="133"/>
      <c r="N1591" s="133"/>
      <c r="O1591" s="133"/>
      <c r="P1591" s="133"/>
      <c r="Q1591" s="133"/>
      <c r="R1591" s="133"/>
      <c r="S1591" s="133"/>
      <c r="T1591" s="133"/>
      <c r="U1591" s="133"/>
      <c r="V1591" s="133"/>
      <c r="W1591" s="133"/>
    </row>
    <row r="1592" spans="1:23" x14ac:dyDescent="0.2">
      <c r="A1592" s="133"/>
      <c r="B1592" s="133"/>
      <c r="C1592" s="133"/>
      <c r="D1592" s="133"/>
      <c r="E1592" s="133"/>
      <c r="F1592" s="133"/>
      <c r="G1592" s="133"/>
      <c r="H1592" s="133"/>
      <c r="I1592" s="133"/>
      <c r="J1592" s="133"/>
      <c r="K1592" s="133"/>
      <c r="L1592" s="133"/>
      <c r="M1592" s="133"/>
      <c r="N1592" s="133"/>
      <c r="O1592" s="133"/>
      <c r="P1592" s="133"/>
      <c r="Q1592" s="133"/>
      <c r="R1592" s="133"/>
      <c r="S1592" s="133"/>
      <c r="T1592" s="133"/>
      <c r="U1592" s="133"/>
      <c r="V1592" s="133"/>
      <c r="W1592" s="133"/>
    </row>
    <row r="1593" spans="1:23" x14ac:dyDescent="0.2">
      <c r="A1593" s="133"/>
      <c r="B1593" s="133"/>
      <c r="C1593" s="133"/>
      <c r="D1593" s="133"/>
      <c r="E1593" s="133"/>
      <c r="F1593" s="133"/>
      <c r="G1593" s="133"/>
      <c r="H1593" s="133"/>
      <c r="I1593" s="133"/>
      <c r="J1593" s="133"/>
      <c r="K1593" s="133"/>
      <c r="L1593" s="133"/>
      <c r="M1593" s="133"/>
      <c r="N1593" s="133"/>
      <c r="O1593" s="133"/>
      <c r="P1593" s="133"/>
      <c r="Q1593" s="133"/>
      <c r="R1593" s="133"/>
      <c r="S1593" s="133"/>
      <c r="T1593" s="133"/>
      <c r="U1593" s="133"/>
      <c r="V1593" s="133"/>
      <c r="W1593" s="133"/>
    </row>
    <row r="1594" spans="1:23" x14ac:dyDescent="0.2">
      <c r="A1594" s="133"/>
      <c r="B1594" s="133"/>
      <c r="C1594" s="133"/>
      <c r="D1594" s="133"/>
      <c r="E1594" s="133"/>
      <c r="F1594" s="133"/>
      <c r="G1594" s="133"/>
      <c r="H1594" s="133"/>
      <c r="I1594" s="133"/>
      <c r="J1594" s="133"/>
      <c r="K1594" s="133"/>
      <c r="L1594" s="133"/>
      <c r="M1594" s="133"/>
      <c r="N1594" s="133"/>
      <c r="O1594" s="133"/>
      <c r="P1594" s="133"/>
      <c r="Q1594" s="133"/>
      <c r="R1594" s="133"/>
      <c r="S1594" s="133"/>
      <c r="T1594" s="133"/>
      <c r="U1594" s="133"/>
      <c r="V1594" s="133"/>
      <c r="W1594" s="133"/>
    </row>
    <row r="1595" spans="1:23" x14ac:dyDescent="0.2">
      <c r="A1595" s="133"/>
      <c r="B1595" s="133"/>
      <c r="C1595" s="133"/>
      <c r="D1595" s="133"/>
      <c r="E1595" s="133"/>
      <c r="F1595" s="133"/>
      <c r="G1595" s="133"/>
      <c r="H1595" s="133"/>
      <c r="I1595" s="133"/>
      <c r="J1595" s="133"/>
      <c r="K1595" s="133"/>
      <c r="L1595" s="133"/>
      <c r="M1595" s="133"/>
      <c r="N1595" s="133"/>
      <c r="O1595" s="133"/>
      <c r="P1595" s="133"/>
      <c r="Q1595" s="133"/>
      <c r="R1595" s="133"/>
      <c r="S1595" s="133"/>
      <c r="T1595" s="133"/>
      <c r="U1595" s="133"/>
      <c r="V1595" s="133"/>
      <c r="W1595" s="133"/>
    </row>
    <row r="1596" spans="1:23" x14ac:dyDescent="0.2">
      <c r="A1596" s="133"/>
      <c r="B1596" s="133"/>
      <c r="C1596" s="133"/>
      <c r="D1596" s="133"/>
      <c r="E1596" s="133"/>
      <c r="F1596" s="133"/>
      <c r="G1596" s="133"/>
      <c r="H1596" s="133"/>
      <c r="I1596" s="133"/>
      <c r="J1596" s="133"/>
      <c r="K1596" s="133"/>
      <c r="L1596" s="133"/>
      <c r="M1596" s="133"/>
      <c r="N1596" s="133"/>
      <c r="O1596" s="133"/>
      <c r="P1596" s="133"/>
      <c r="Q1596" s="133"/>
      <c r="R1596" s="133"/>
      <c r="S1596" s="133"/>
      <c r="T1596" s="133"/>
      <c r="U1596" s="133"/>
      <c r="V1596" s="133"/>
      <c r="W1596" s="133"/>
    </row>
    <row r="1597" spans="1:23" x14ac:dyDescent="0.2">
      <c r="A1597" s="133"/>
      <c r="B1597" s="133"/>
      <c r="C1597" s="133"/>
      <c r="D1597" s="133"/>
      <c r="E1597" s="133"/>
      <c r="F1597" s="133"/>
      <c r="G1597" s="133"/>
      <c r="H1597" s="133"/>
      <c r="I1597" s="133"/>
      <c r="J1597" s="133"/>
      <c r="K1597" s="133"/>
      <c r="L1597" s="133"/>
      <c r="M1597" s="133"/>
      <c r="N1597" s="133"/>
      <c r="O1597" s="133"/>
      <c r="P1597" s="133"/>
      <c r="Q1597" s="133"/>
      <c r="R1597" s="133"/>
      <c r="S1597" s="133"/>
      <c r="T1597" s="133"/>
      <c r="U1597" s="133"/>
      <c r="V1597" s="133"/>
      <c r="W1597" s="133"/>
    </row>
    <row r="1598" spans="1:23" x14ac:dyDescent="0.2">
      <c r="A1598" s="133"/>
      <c r="B1598" s="133"/>
      <c r="C1598" s="133"/>
      <c r="D1598" s="133"/>
      <c r="E1598" s="133"/>
      <c r="F1598" s="133"/>
      <c r="G1598" s="133"/>
      <c r="H1598" s="133"/>
      <c r="I1598" s="133"/>
      <c r="J1598" s="133"/>
      <c r="K1598" s="133"/>
      <c r="L1598" s="133"/>
      <c r="M1598" s="133"/>
      <c r="N1598" s="133"/>
      <c r="O1598" s="133"/>
      <c r="P1598" s="133"/>
      <c r="Q1598" s="133"/>
      <c r="R1598" s="133"/>
      <c r="S1598" s="133"/>
      <c r="T1598" s="133"/>
      <c r="U1598" s="133"/>
      <c r="V1598" s="133"/>
      <c r="W1598" s="133"/>
    </row>
    <row r="1599" spans="1:23" x14ac:dyDescent="0.2">
      <c r="A1599" s="133"/>
      <c r="B1599" s="133"/>
      <c r="C1599" s="133"/>
      <c r="D1599" s="133"/>
      <c r="E1599" s="133"/>
      <c r="F1599" s="133"/>
      <c r="G1599" s="133"/>
      <c r="H1599" s="133"/>
      <c r="I1599" s="133"/>
      <c r="J1599" s="133"/>
      <c r="K1599" s="133"/>
      <c r="L1599" s="133"/>
      <c r="M1599" s="133"/>
      <c r="N1599" s="133"/>
      <c r="O1599" s="133"/>
      <c r="P1599" s="133"/>
      <c r="Q1599" s="133"/>
      <c r="R1599" s="133"/>
      <c r="S1599" s="133"/>
      <c r="T1599" s="133"/>
      <c r="U1599" s="133"/>
      <c r="V1599" s="133"/>
      <c r="W1599" s="133"/>
    </row>
    <row r="1600" spans="1:23" x14ac:dyDescent="0.2">
      <c r="A1600" s="133"/>
      <c r="B1600" s="133"/>
      <c r="C1600" s="133"/>
      <c r="D1600" s="133"/>
      <c r="E1600" s="133"/>
      <c r="F1600" s="133"/>
      <c r="G1600" s="133"/>
      <c r="H1600" s="133"/>
      <c r="I1600" s="133"/>
      <c r="J1600" s="133"/>
      <c r="K1600" s="133"/>
      <c r="L1600" s="133"/>
      <c r="M1600" s="133"/>
      <c r="N1600" s="133"/>
      <c r="O1600" s="133"/>
      <c r="P1600" s="133"/>
      <c r="Q1600" s="133"/>
      <c r="R1600" s="133"/>
      <c r="S1600" s="133"/>
      <c r="T1600" s="133"/>
      <c r="U1600" s="133"/>
      <c r="V1600" s="133"/>
      <c r="W1600" s="133"/>
    </row>
    <row r="1601" spans="1:23" x14ac:dyDescent="0.2">
      <c r="A1601" s="133"/>
      <c r="B1601" s="133"/>
      <c r="C1601" s="133"/>
      <c r="D1601" s="133"/>
      <c r="E1601" s="133"/>
      <c r="F1601" s="133"/>
      <c r="G1601" s="133"/>
      <c r="H1601" s="133"/>
      <c r="I1601" s="133"/>
      <c r="J1601" s="133"/>
      <c r="K1601" s="133"/>
      <c r="L1601" s="133"/>
      <c r="M1601" s="133"/>
      <c r="N1601" s="133"/>
      <c r="O1601" s="133"/>
      <c r="P1601" s="133"/>
      <c r="Q1601" s="133"/>
      <c r="R1601" s="133"/>
      <c r="S1601" s="133"/>
      <c r="T1601" s="133"/>
      <c r="U1601" s="133"/>
      <c r="V1601" s="133"/>
      <c r="W1601" s="133"/>
    </row>
    <row r="1602" spans="1:23" x14ac:dyDescent="0.2">
      <c r="A1602" s="133"/>
      <c r="B1602" s="133"/>
      <c r="C1602" s="133"/>
      <c r="D1602" s="133"/>
      <c r="E1602" s="133"/>
      <c r="F1602" s="133"/>
      <c r="G1602" s="133"/>
      <c r="H1602" s="133"/>
      <c r="I1602" s="133"/>
      <c r="J1602" s="133"/>
      <c r="K1602" s="133"/>
      <c r="L1602" s="133"/>
      <c r="M1602" s="133"/>
      <c r="N1602" s="133"/>
      <c r="O1602" s="133"/>
      <c r="P1602" s="133"/>
      <c r="Q1602" s="133"/>
      <c r="R1602" s="133"/>
      <c r="S1602" s="133"/>
      <c r="T1602" s="133"/>
      <c r="U1602" s="133"/>
      <c r="V1602" s="133"/>
      <c r="W1602" s="133"/>
    </row>
    <row r="1603" spans="1:23" x14ac:dyDescent="0.2">
      <c r="A1603" s="133"/>
      <c r="B1603" s="133"/>
      <c r="C1603" s="133"/>
      <c r="D1603" s="133"/>
      <c r="E1603" s="133"/>
      <c r="F1603" s="133"/>
      <c r="G1603" s="133"/>
      <c r="H1603" s="133"/>
      <c r="I1603" s="133"/>
      <c r="J1603" s="133"/>
      <c r="K1603" s="133"/>
      <c r="L1603" s="133"/>
      <c r="M1603" s="133"/>
      <c r="N1603" s="133"/>
      <c r="O1603" s="133"/>
      <c r="P1603" s="133"/>
      <c r="Q1603" s="133"/>
      <c r="R1603" s="133"/>
      <c r="S1603" s="133"/>
      <c r="T1603" s="133"/>
      <c r="U1603" s="133"/>
      <c r="V1603" s="133"/>
      <c r="W1603" s="133"/>
    </row>
    <row r="1604" spans="1:23" x14ac:dyDescent="0.2">
      <c r="A1604" s="133"/>
      <c r="B1604" s="133"/>
      <c r="C1604" s="133"/>
      <c r="D1604" s="133"/>
      <c r="E1604" s="133"/>
      <c r="F1604" s="133"/>
      <c r="G1604" s="133"/>
      <c r="H1604" s="133"/>
      <c r="I1604" s="133"/>
      <c r="J1604" s="133"/>
      <c r="K1604" s="133"/>
      <c r="L1604" s="133"/>
      <c r="M1604" s="133"/>
      <c r="N1604" s="133"/>
      <c r="O1604" s="133"/>
      <c r="P1604" s="133"/>
      <c r="Q1604" s="133"/>
      <c r="R1604" s="133"/>
      <c r="S1604" s="133"/>
      <c r="T1604" s="133"/>
      <c r="U1604" s="133"/>
      <c r="V1604" s="133"/>
      <c r="W1604" s="133"/>
    </row>
    <row r="1605" spans="1:23" x14ac:dyDescent="0.2">
      <c r="A1605" s="133"/>
      <c r="B1605" s="133"/>
      <c r="C1605" s="133"/>
      <c r="D1605" s="133"/>
      <c r="E1605" s="133"/>
      <c r="F1605" s="133"/>
      <c r="G1605" s="133"/>
      <c r="H1605" s="133"/>
      <c r="I1605" s="133"/>
      <c r="J1605" s="133"/>
      <c r="K1605" s="133"/>
      <c r="L1605" s="133"/>
      <c r="M1605" s="133"/>
      <c r="N1605" s="133"/>
      <c r="O1605" s="133"/>
      <c r="P1605" s="133"/>
      <c r="Q1605" s="133"/>
      <c r="R1605" s="133"/>
      <c r="S1605" s="133"/>
      <c r="T1605" s="133"/>
      <c r="U1605" s="133"/>
      <c r="V1605" s="133"/>
      <c r="W1605" s="133"/>
    </row>
    <row r="1606" spans="1:23" x14ac:dyDescent="0.2">
      <c r="A1606" s="133"/>
      <c r="B1606" s="133"/>
      <c r="C1606" s="133"/>
      <c r="D1606" s="133"/>
      <c r="E1606" s="133"/>
      <c r="F1606" s="133"/>
      <c r="G1606" s="133"/>
      <c r="H1606" s="133"/>
      <c r="I1606" s="133"/>
      <c r="J1606" s="133"/>
      <c r="K1606" s="133"/>
      <c r="L1606" s="133"/>
      <c r="M1606" s="133"/>
      <c r="N1606" s="133"/>
      <c r="O1606" s="133"/>
      <c r="P1606" s="133"/>
      <c r="Q1606" s="133"/>
      <c r="R1606" s="133"/>
      <c r="S1606" s="133"/>
      <c r="T1606" s="133"/>
      <c r="U1606" s="133"/>
      <c r="V1606" s="133"/>
      <c r="W1606" s="133"/>
    </row>
    <row r="1607" spans="1:23" x14ac:dyDescent="0.2">
      <c r="A1607" s="133"/>
      <c r="B1607" s="133"/>
      <c r="C1607" s="133"/>
      <c r="D1607" s="133"/>
      <c r="E1607" s="133"/>
      <c r="F1607" s="133"/>
      <c r="G1607" s="133"/>
      <c r="H1607" s="133"/>
      <c r="I1607" s="133"/>
      <c r="J1607" s="133"/>
      <c r="K1607" s="133"/>
      <c r="L1607" s="133"/>
      <c r="M1607" s="133"/>
      <c r="N1607" s="133"/>
      <c r="O1607" s="133"/>
      <c r="P1607" s="133"/>
      <c r="Q1607" s="133"/>
      <c r="R1607" s="133"/>
      <c r="S1607" s="133"/>
      <c r="T1607" s="133"/>
      <c r="U1607" s="133"/>
      <c r="V1607" s="133"/>
      <c r="W1607" s="133"/>
    </row>
    <row r="1608" spans="1:23" x14ac:dyDescent="0.2">
      <c r="A1608" s="133"/>
      <c r="B1608" s="133"/>
      <c r="C1608" s="133"/>
      <c r="D1608" s="133"/>
      <c r="E1608" s="133"/>
      <c r="F1608" s="133"/>
      <c r="G1608" s="133"/>
      <c r="H1608" s="133"/>
      <c r="I1608" s="133"/>
      <c r="J1608" s="133"/>
      <c r="K1608" s="133"/>
      <c r="L1608" s="133"/>
      <c r="M1608" s="133"/>
      <c r="N1608" s="133"/>
      <c r="O1608" s="133"/>
      <c r="P1608" s="133"/>
      <c r="Q1608" s="133"/>
      <c r="R1608" s="133"/>
      <c r="S1608" s="133"/>
      <c r="T1608" s="133"/>
      <c r="U1608" s="133"/>
      <c r="V1608" s="133"/>
      <c r="W1608" s="133"/>
    </row>
    <row r="1609" spans="1:23" x14ac:dyDescent="0.2">
      <c r="A1609" s="133"/>
      <c r="B1609" s="133"/>
      <c r="C1609" s="133"/>
      <c r="D1609" s="133"/>
      <c r="E1609" s="133"/>
      <c r="F1609" s="133"/>
      <c r="G1609" s="133"/>
      <c r="H1609" s="133"/>
      <c r="I1609" s="133"/>
      <c r="J1609" s="133"/>
      <c r="K1609" s="133"/>
      <c r="L1609" s="133"/>
      <c r="M1609" s="133"/>
      <c r="N1609" s="133"/>
      <c r="O1609" s="133"/>
      <c r="P1609" s="133"/>
      <c r="Q1609" s="133"/>
      <c r="R1609" s="133"/>
      <c r="S1609" s="133"/>
      <c r="T1609" s="133"/>
      <c r="U1609" s="133"/>
      <c r="V1609" s="133"/>
      <c r="W1609" s="133"/>
    </row>
    <row r="1610" spans="1:23" x14ac:dyDescent="0.2">
      <c r="A1610" s="133"/>
      <c r="B1610" s="133"/>
      <c r="C1610" s="133"/>
      <c r="D1610" s="133"/>
      <c r="E1610" s="133"/>
      <c r="F1610" s="133"/>
      <c r="G1610" s="133"/>
      <c r="H1610" s="133"/>
      <c r="I1610" s="133"/>
      <c r="J1610" s="133"/>
      <c r="K1610" s="133"/>
      <c r="L1610" s="133"/>
      <c r="M1610" s="133"/>
      <c r="N1610" s="133"/>
      <c r="O1610" s="133"/>
      <c r="P1610" s="133"/>
      <c r="Q1610" s="133"/>
      <c r="R1610" s="133"/>
      <c r="S1610" s="133"/>
      <c r="T1610" s="133"/>
      <c r="U1610" s="133"/>
      <c r="V1610" s="133"/>
      <c r="W1610" s="133"/>
    </row>
    <row r="1611" spans="1:23" x14ac:dyDescent="0.2">
      <c r="A1611" s="133"/>
      <c r="B1611" s="133"/>
      <c r="C1611" s="133"/>
      <c r="D1611" s="133"/>
      <c r="E1611" s="133"/>
      <c r="F1611" s="133"/>
      <c r="G1611" s="133"/>
      <c r="H1611" s="133"/>
      <c r="I1611" s="133"/>
      <c r="J1611" s="133"/>
      <c r="K1611" s="133"/>
      <c r="L1611" s="133"/>
      <c r="M1611" s="133"/>
      <c r="N1611" s="133"/>
      <c r="O1611" s="133"/>
      <c r="P1611" s="133"/>
      <c r="Q1611" s="133"/>
      <c r="R1611" s="133"/>
      <c r="S1611" s="133"/>
      <c r="T1611" s="133"/>
      <c r="U1611" s="133"/>
      <c r="V1611" s="133"/>
      <c r="W1611" s="133"/>
    </row>
    <row r="1612" spans="1:23" x14ac:dyDescent="0.2">
      <c r="A1612" s="133"/>
      <c r="B1612" s="133"/>
      <c r="C1612" s="133"/>
      <c r="D1612" s="133"/>
      <c r="E1612" s="133"/>
      <c r="F1612" s="133"/>
      <c r="G1612" s="133"/>
      <c r="H1612" s="133"/>
      <c r="I1612" s="133"/>
      <c r="J1612" s="133"/>
      <c r="K1612" s="133"/>
      <c r="L1612" s="133"/>
      <c r="M1612" s="133"/>
      <c r="N1612" s="133"/>
      <c r="O1612" s="133"/>
      <c r="P1612" s="133"/>
      <c r="Q1612" s="133"/>
      <c r="R1612" s="133"/>
      <c r="S1612" s="133"/>
      <c r="T1612" s="133"/>
      <c r="U1612" s="133"/>
      <c r="V1612" s="133"/>
      <c r="W1612" s="133"/>
    </row>
    <row r="1613" spans="1:23" x14ac:dyDescent="0.2">
      <c r="A1613" s="133"/>
      <c r="B1613" s="133"/>
      <c r="C1613" s="133"/>
      <c r="D1613" s="133"/>
      <c r="E1613" s="133"/>
      <c r="F1613" s="133"/>
      <c r="G1613" s="133"/>
      <c r="H1613" s="133"/>
      <c r="I1613" s="133"/>
      <c r="J1613" s="133"/>
      <c r="K1613" s="133"/>
      <c r="L1613" s="133"/>
      <c r="M1613" s="133"/>
      <c r="N1613" s="133"/>
      <c r="O1613" s="133"/>
      <c r="P1613" s="133"/>
      <c r="Q1613" s="133"/>
      <c r="R1613" s="133"/>
      <c r="S1613" s="133"/>
      <c r="T1613" s="133"/>
      <c r="U1613" s="133"/>
      <c r="V1613" s="133"/>
      <c r="W1613" s="133"/>
    </row>
    <row r="1614" spans="1:23" x14ac:dyDescent="0.2">
      <c r="A1614" s="133"/>
      <c r="B1614" s="133"/>
      <c r="C1614" s="133"/>
      <c r="D1614" s="133"/>
      <c r="E1614" s="133"/>
      <c r="F1614" s="133"/>
      <c r="G1614" s="133"/>
      <c r="H1614" s="133"/>
      <c r="I1614" s="133"/>
      <c r="J1614" s="133"/>
      <c r="K1614" s="133"/>
      <c r="L1614" s="133"/>
      <c r="M1614" s="133"/>
      <c r="N1614" s="133"/>
      <c r="O1614" s="133"/>
      <c r="P1614" s="133"/>
      <c r="Q1614" s="133"/>
      <c r="R1614" s="133"/>
      <c r="S1614" s="133"/>
      <c r="T1614" s="133"/>
      <c r="U1614" s="133"/>
      <c r="V1614" s="133"/>
      <c r="W1614" s="133"/>
    </row>
    <row r="1615" spans="1:23" x14ac:dyDescent="0.2">
      <c r="A1615" s="133"/>
      <c r="B1615" s="133"/>
      <c r="C1615" s="133"/>
      <c r="D1615" s="133"/>
      <c r="E1615" s="133"/>
      <c r="F1615" s="133"/>
      <c r="G1615" s="133"/>
      <c r="H1615" s="133"/>
      <c r="I1615" s="133"/>
      <c r="J1615" s="133"/>
      <c r="K1615" s="133"/>
      <c r="L1615" s="133"/>
      <c r="M1615" s="133"/>
      <c r="N1615" s="133"/>
      <c r="O1615" s="133"/>
      <c r="P1615" s="133"/>
      <c r="Q1615" s="133"/>
      <c r="R1615" s="133"/>
      <c r="S1615" s="133"/>
      <c r="T1615" s="133"/>
      <c r="U1615" s="133"/>
      <c r="V1615" s="133"/>
      <c r="W1615" s="133"/>
    </row>
    <row r="1616" spans="1:23" x14ac:dyDescent="0.2">
      <c r="A1616" s="133"/>
      <c r="B1616" s="133"/>
      <c r="C1616" s="133"/>
      <c r="D1616" s="133"/>
      <c r="E1616" s="133"/>
      <c r="F1616" s="133"/>
      <c r="G1616" s="133"/>
      <c r="H1616" s="133"/>
      <c r="I1616" s="133"/>
      <c r="J1616" s="133"/>
      <c r="K1616" s="133"/>
      <c r="L1616" s="133"/>
      <c r="M1616" s="133"/>
      <c r="N1616" s="133"/>
      <c r="O1616" s="133"/>
      <c r="P1616" s="133"/>
      <c r="Q1616" s="133"/>
      <c r="R1616" s="133"/>
      <c r="S1616" s="133"/>
      <c r="T1616" s="133"/>
      <c r="U1616" s="133"/>
      <c r="V1616" s="133"/>
      <c r="W1616" s="133"/>
    </row>
    <row r="1617" spans="1:23" x14ac:dyDescent="0.2">
      <c r="A1617" s="133"/>
      <c r="B1617" s="133"/>
      <c r="C1617" s="133"/>
      <c r="D1617" s="133"/>
      <c r="E1617" s="133"/>
      <c r="F1617" s="133"/>
      <c r="G1617" s="133"/>
      <c r="H1617" s="133"/>
      <c r="I1617" s="133"/>
      <c r="J1617" s="133"/>
      <c r="K1617" s="133"/>
      <c r="L1617" s="133"/>
      <c r="M1617" s="133"/>
      <c r="N1617" s="133"/>
      <c r="O1617" s="133"/>
      <c r="P1617" s="133"/>
      <c r="Q1617" s="133"/>
      <c r="R1617" s="133"/>
      <c r="S1617" s="133"/>
      <c r="T1617" s="133"/>
      <c r="U1617" s="133"/>
      <c r="V1617" s="133"/>
      <c r="W1617" s="133"/>
    </row>
    <row r="1618" spans="1:23" x14ac:dyDescent="0.2">
      <c r="A1618" s="133"/>
      <c r="B1618" s="133"/>
      <c r="C1618" s="133"/>
      <c r="D1618" s="133"/>
      <c r="E1618" s="133"/>
      <c r="F1618" s="133"/>
      <c r="G1618" s="133"/>
      <c r="H1618" s="133"/>
      <c r="I1618" s="133"/>
      <c r="J1618" s="133"/>
      <c r="K1618" s="133"/>
      <c r="L1618" s="133"/>
      <c r="M1618" s="133"/>
      <c r="N1618" s="133"/>
      <c r="O1618" s="133"/>
      <c r="P1618" s="133"/>
      <c r="Q1618" s="133"/>
      <c r="R1618" s="133"/>
      <c r="S1618" s="133"/>
      <c r="T1618" s="133"/>
      <c r="U1618" s="133"/>
      <c r="V1618" s="133"/>
      <c r="W1618" s="133"/>
    </row>
    <row r="1619" spans="1:23" x14ac:dyDescent="0.2">
      <c r="A1619" s="133"/>
      <c r="B1619" s="133"/>
      <c r="C1619" s="133"/>
      <c r="D1619" s="133"/>
      <c r="E1619" s="133"/>
      <c r="F1619" s="133"/>
      <c r="G1619" s="133"/>
      <c r="H1619" s="133"/>
      <c r="I1619" s="133"/>
      <c r="J1619" s="133"/>
      <c r="K1619" s="133"/>
      <c r="L1619" s="133"/>
      <c r="M1619" s="133"/>
      <c r="N1619" s="133"/>
      <c r="O1619" s="133"/>
      <c r="P1619" s="133"/>
      <c r="Q1619" s="133"/>
      <c r="R1619" s="133"/>
      <c r="S1619" s="133"/>
      <c r="T1619" s="133"/>
      <c r="U1619" s="133"/>
      <c r="V1619" s="133"/>
      <c r="W1619" s="133"/>
    </row>
    <row r="1620" spans="1:23" x14ac:dyDescent="0.2">
      <c r="A1620" s="133"/>
      <c r="B1620" s="133"/>
      <c r="C1620" s="133"/>
      <c r="D1620" s="133"/>
      <c r="E1620" s="133"/>
      <c r="F1620" s="133"/>
      <c r="G1620" s="133"/>
      <c r="H1620" s="133"/>
      <c r="I1620" s="133"/>
      <c r="J1620" s="133"/>
      <c r="K1620" s="133"/>
      <c r="L1620" s="133"/>
      <c r="M1620" s="133"/>
      <c r="N1620" s="133"/>
      <c r="O1620" s="133"/>
      <c r="P1620" s="133"/>
      <c r="Q1620" s="133"/>
      <c r="R1620" s="133"/>
      <c r="S1620" s="133"/>
      <c r="T1620" s="133"/>
      <c r="U1620" s="133"/>
      <c r="V1620" s="133"/>
      <c r="W1620" s="133"/>
    </row>
    <row r="1621" spans="1:23" x14ac:dyDescent="0.2">
      <c r="A1621" s="133"/>
      <c r="B1621" s="133"/>
      <c r="C1621" s="133"/>
      <c r="D1621" s="133"/>
      <c r="E1621" s="133"/>
      <c r="F1621" s="133"/>
      <c r="G1621" s="133"/>
      <c r="H1621" s="133"/>
      <c r="I1621" s="133"/>
      <c r="J1621" s="133"/>
      <c r="K1621" s="133"/>
      <c r="L1621" s="133"/>
      <c r="M1621" s="133"/>
      <c r="N1621" s="133"/>
      <c r="O1621" s="133"/>
      <c r="P1621" s="133"/>
      <c r="Q1621" s="133"/>
      <c r="R1621" s="133"/>
      <c r="S1621" s="133"/>
      <c r="T1621" s="133"/>
      <c r="U1621" s="133"/>
      <c r="V1621" s="133"/>
      <c r="W1621" s="133"/>
    </row>
    <row r="1622" spans="1:23" x14ac:dyDescent="0.2">
      <c r="A1622" s="133"/>
      <c r="B1622" s="133"/>
      <c r="C1622" s="133"/>
      <c r="D1622" s="133"/>
      <c r="E1622" s="133"/>
      <c r="F1622" s="133"/>
      <c r="G1622" s="133"/>
      <c r="H1622" s="133"/>
      <c r="I1622" s="133"/>
      <c r="J1622" s="133"/>
      <c r="K1622" s="133"/>
      <c r="L1622" s="133"/>
      <c r="M1622" s="133"/>
      <c r="N1622" s="133"/>
      <c r="O1622" s="133"/>
      <c r="P1622" s="133"/>
      <c r="Q1622" s="133"/>
      <c r="R1622" s="133"/>
      <c r="S1622" s="133"/>
      <c r="T1622" s="133"/>
      <c r="U1622" s="133"/>
      <c r="V1622" s="133"/>
      <c r="W1622" s="133"/>
    </row>
    <row r="1623" spans="1:23" x14ac:dyDescent="0.2">
      <c r="A1623" s="133"/>
      <c r="B1623" s="133"/>
      <c r="C1623" s="133"/>
      <c r="D1623" s="133"/>
      <c r="E1623" s="133"/>
      <c r="F1623" s="133"/>
      <c r="G1623" s="133"/>
      <c r="H1623" s="133"/>
      <c r="I1623" s="133"/>
      <c r="J1623" s="133"/>
      <c r="K1623" s="133"/>
      <c r="L1623" s="133"/>
      <c r="M1623" s="133"/>
      <c r="N1623" s="133"/>
      <c r="O1623" s="133"/>
      <c r="P1623" s="133"/>
      <c r="Q1623" s="133"/>
      <c r="R1623" s="133"/>
      <c r="S1623" s="133"/>
      <c r="T1623" s="133"/>
      <c r="U1623" s="133"/>
      <c r="V1623" s="133"/>
      <c r="W1623" s="133"/>
    </row>
    <row r="1624" spans="1:23" x14ac:dyDescent="0.2">
      <c r="A1624" s="133"/>
      <c r="B1624" s="133"/>
      <c r="C1624" s="133"/>
      <c r="D1624" s="133"/>
      <c r="E1624" s="133"/>
      <c r="F1624" s="133"/>
      <c r="G1624" s="133"/>
      <c r="H1624" s="133"/>
      <c r="I1624" s="133"/>
      <c r="J1624" s="133"/>
      <c r="K1624" s="133"/>
      <c r="L1624" s="133"/>
      <c r="M1624" s="133"/>
      <c r="N1624" s="133"/>
      <c r="O1624" s="133"/>
      <c r="P1624" s="133"/>
      <c r="Q1624" s="133"/>
      <c r="R1624" s="133"/>
      <c r="S1624" s="133"/>
      <c r="T1624" s="133"/>
      <c r="U1624" s="133"/>
      <c r="V1624" s="133"/>
      <c r="W1624" s="133"/>
    </row>
    <row r="1625" spans="1:23" x14ac:dyDescent="0.2">
      <c r="A1625" s="133"/>
      <c r="B1625" s="133"/>
      <c r="C1625" s="133"/>
      <c r="D1625" s="133"/>
      <c r="E1625" s="133"/>
      <c r="F1625" s="133"/>
      <c r="G1625" s="133"/>
      <c r="H1625" s="133"/>
      <c r="I1625" s="133"/>
      <c r="J1625" s="133"/>
      <c r="K1625" s="133"/>
      <c r="L1625" s="133"/>
      <c r="M1625" s="133"/>
      <c r="N1625" s="133"/>
      <c r="O1625" s="133"/>
      <c r="P1625" s="133"/>
      <c r="Q1625" s="133"/>
      <c r="R1625" s="133"/>
      <c r="S1625" s="133"/>
      <c r="T1625" s="133"/>
      <c r="U1625" s="133"/>
      <c r="V1625" s="133"/>
      <c r="W1625" s="133"/>
    </row>
    <row r="1626" spans="1:23" x14ac:dyDescent="0.2">
      <c r="A1626" s="133"/>
      <c r="B1626" s="133"/>
      <c r="C1626" s="133"/>
      <c r="D1626" s="133"/>
      <c r="E1626" s="133"/>
      <c r="F1626" s="133"/>
      <c r="G1626" s="133"/>
      <c r="H1626" s="133"/>
      <c r="I1626" s="133"/>
      <c r="J1626" s="133"/>
      <c r="K1626" s="133"/>
      <c r="L1626" s="133"/>
      <c r="M1626" s="133"/>
      <c r="N1626" s="133"/>
      <c r="O1626" s="133"/>
      <c r="P1626" s="133"/>
      <c r="Q1626" s="133"/>
      <c r="R1626" s="133"/>
      <c r="S1626" s="133"/>
      <c r="T1626" s="133"/>
      <c r="U1626" s="133"/>
      <c r="V1626" s="133"/>
      <c r="W1626" s="133"/>
    </row>
    <row r="1627" spans="1:23" x14ac:dyDescent="0.2">
      <c r="A1627" s="133"/>
      <c r="B1627" s="133"/>
      <c r="C1627" s="133"/>
      <c r="D1627" s="133"/>
      <c r="E1627" s="133"/>
      <c r="F1627" s="133"/>
      <c r="G1627" s="133"/>
      <c r="H1627" s="133"/>
      <c r="I1627" s="133"/>
      <c r="J1627" s="133"/>
      <c r="K1627" s="133"/>
      <c r="L1627" s="133"/>
      <c r="M1627" s="133"/>
      <c r="N1627" s="133"/>
      <c r="O1627" s="133"/>
      <c r="P1627" s="133"/>
      <c r="Q1627" s="133"/>
      <c r="R1627" s="133"/>
      <c r="S1627" s="133"/>
      <c r="T1627" s="133"/>
      <c r="U1627" s="133"/>
      <c r="V1627" s="133"/>
      <c r="W1627" s="133"/>
    </row>
    <row r="1628" spans="1:23" x14ac:dyDescent="0.2">
      <c r="A1628" s="133"/>
      <c r="B1628" s="133"/>
      <c r="C1628" s="133"/>
      <c r="D1628" s="133"/>
      <c r="E1628" s="133"/>
      <c r="F1628" s="133"/>
      <c r="G1628" s="133"/>
      <c r="H1628" s="133"/>
      <c r="I1628" s="133"/>
      <c r="J1628" s="133"/>
      <c r="K1628" s="133"/>
      <c r="L1628" s="133"/>
      <c r="M1628" s="133"/>
      <c r="N1628" s="133"/>
      <c r="O1628" s="133"/>
      <c r="P1628" s="133"/>
      <c r="Q1628" s="133"/>
      <c r="R1628" s="133"/>
      <c r="S1628" s="133"/>
      <c r="T1628" s="133"/>
      <c r="U1628" s="133"/>
      <c r="V1628" s="133"/>
      <c r="W1628" s="133"/>
    </row>
    <row r="1629" spans="1:23" x14ac:dyDescent="0.2">
      <c r="A1629" s="133"/>
      <c r="B1629" s="133"/>
      <c r="C1629" s="133"/>
      <c r="D1629" s="133"/>
      <c r="E1629" s="133"/>
      <c r="F1629" s="133"/>
      <c r="G1629" s="133"/>
      <c r="H1629" s="133"/>
      <c r="I1629" s="133"/>
      <c r="J1629" s="133"/>
      <c r="K1629" s="133"/>
      <c r="L1629" s="133"/>
      <c r="M1629" s="133"/>
      <c r="N1629" s="133"/>
      <c r="O1629" s="133"/>
      <c r="P1629" s="133"/>
      <c r="Q1629" s="133"/>
      <c r="R1629" s="133"/>
      <c r="S1629" s="133"/>
      <c r="T1629" s="133"/>
      <c r="U1629" s="133"/>
      <c r="V1629" s="133"/>
      <c r="W1629" s="133"/>
    </row>
    <row r="1630" spans="1:23" x14ac:dyDescent="0.2">
      <c r="A1630" s="133"/>
      <c r="B1630" s="133"/>
      <c r="C1630" s="133"/>
      <c r="D1630" s="133"/>
      <c r="E1630" s="133"/>
      <c r="F1630" s="133"/>
      <c r="G1630" s="133"/>
      <c r="H1630" s="133"/>
      <c r="I1630" s="133"/>
      <c r="J1630" s="133"/>
      <c r="K1630" s="133"/>
      <c r="L1630" s="133"/>
      <c r="M1630" s="133"/>
      <c r="N1630" s="133"/>
      <c r="O1630" s="133"/>
      <c r="P1630" s="133"/>
      <c r="Q1630" s="133"/>
      <c r="R1630" s="133"/>
      <c r="S1630" s="133"/>
      <c r="T1630" s="133"/>
      <c r="U1630" s="133"/>
      <c r="V1630" s="133"/>
      <c r="W1630" s="133"/>
    </row>
    <row r="1631" spans="1:23" x14ac:dyDescent="0.2">
      <c r="A1631" s="133"/>
      <c r="B1631" s="133"/>
      <c r="C1631" s="133"/>
      <c r="D1631" s="133"/>
      <c r="E1631" s="133"/>
      <c r="F1631" s="133"/>
      <c r="G1631" s="133"/>
      <c r="H1631" s="133"/>
      <c r="I1631" s="133"/>
      <c r="J1631" s="133"/>
      <c r="K1631" s="133"/>
      <c r="L1631" s="133"/>
      <c r="M1631" s="133"/>
      <c r="N1631" s="133"/>
      <c r="O1631" s="133"/>
      <c r="P1631" s="133"/>
      <c r="Q1631" s="133"/>
      <c r="R1631" s="133"/>
      <c r="S1631" s="133"/>
      <c r="T1631" s="133"/>
      <c r="U1631" s="133"/>
      <c r="V1631" s="133"/>
      <c r="W1631" s="133"/>
    </row>
    <row r="1632" spans="1:23" x14ac:dyDescent="0.2">
      <c r="A1632" s="133"/>
      <c r="B1632" s="133"/>
      <c r="C1632" s="133"/>
      <c r="D1632" s="133"/>
      <c r="E1632" s="133"/>
      <c r="F1632" s="133"/>
      <c r="G1632" s="133"/>
      <c r="H1632" s="133"/>
      <c r="I1632" s="133"/>
      <c r="J1632" s="133"/>
      <c r="K1632" s="133"/>
      <c r="L1632" s="133"/>
      <c r="M1632" s="133"/>
      <c r="N1632" s="133"/>
      <c r="O1632" s="133"/>
      <c r="P1632" s="133"/>
      <c r="Q1632" s="133"/>
      <c r="R1632" s="133"/>
      <c r="S1632" s="133"/>
      <c r="T1632" s="133"/>
      <c r="U1632" s="133"/>
      <c r="V1632" s="133"/>
      <c r="W1632" s="133"/>
    </row>
    <row r="1633" spans="1:23" x14ac:dyDescent="0.2">
      <c r="A1633" s="133"/>
      <c r="B1633" s="133"/>
      <c r="C1633" s="133"/>
      <c r="D1633" s="133"/>
      <c r="E1633" s="133"/>
      <c r="F1633" s="133"/>
      <c r="G1633" s="133"/>
      <c r="H1633" s="133"/>
      <c r="I1633" s="133"/>
      <c r="J1633" s="133"/>
      <c r="K1633" s="133"/>
      <c r="L1633" s="133"/>
      <c r="M1633" s="133"/>
      <c r="N1633" s="133"/>
      <c r="O1633" s="133"/>
      <c r="P1633" s="133"/>
      <c r="Q1633" s="133"/>
      <c r="R1633" s="133"/>
      <c r="S1633" s="133"/>
      <c r="T1633" s="133"/>
      <c r="U1633" s="133"/>
      <c r="V1633" s="133"/>
      <c r="W1633" s="133"/>
    </row>
    <row r="1634" spans="1:23" x14ac:dyDescent="0.2">
      <c r="A1634" s="133"/>
      <c r="B1634" s="133"/>
      <c r="C1634" s="133"/>
      <c r="D1634" s="133"/>
      <c r="E1634" s="133"/>
      <c r="F1634" s="133"/>
      <c r="G1634" s="133"/>
      <c r="H1634" s="133"/>
      <c r="I1634" s="133"/>
      <c r="J1634" s="133"/>
      <c r="K1634" s="133"/>
      <c r="L1634" s="133"/>
      <c r="M1634" s="133"/>
      <c r="N1634" s="133"/>
      <c r="O1634" s="133"/>
      <c r="P1634" s="133"/>
      <c r="Q1634" s="133"/>
      <c r="R1634" s="133"/>
      <c r="S1634" s="133"/>
      <c r="T1634" s="133"/>
      <c r="U1634" s="133"/>
      <c r="V1634" s="133"/>
      <c r="W1634" s="133"/>
    </row>
    <row r="1635" spans="1:23" x14ac:dyDescent="0.2">
      <c r="A1635" s="133"/>
      <c r="B1635" s="133"/>
      <c r="C1635" s="133"/>
      <c r="D1635" s="133"/>
      <c r="E1635" s="133"/>
      <c r="F1635" s="133"/>
      <c r="G1635" s="133"/>
      <c r="H1635" s="133"/>
      <c r="I1635" s="133"/>
      <c r="J1635" s="133"/>
      <c r="K1635" s="133"/>
      <c r="L1635" s="133"/>
      <c r="M1635" s="133"/>
      <c r="N1635" s="133"/>
      <c r="O1635" s="133"/>
      <c r="P1635" s="133"/>
      <c r="Q1635" s="133"/>
      <c r="R1635" s="133"/>
      <c r="S1635" s="133"/>
      <c r="T1635" s="133"/>
      <c r="U1635" s="133"/>
      <c r="V1635" s="133"/>
      <c r="W1635" s="133"/>
    </row>
    <row r="1636" spans="1:23" x14ac:dyDescent="0.2">
      <c r="A1636" s="133"/>
      <c r="B1636" s="133"/>
      <c r="C1636" s="133"/>
      <c r="D1636" s="133"/>
      <c r="E1636" s="133"/>
      <c r="F1636" s="133"/>
      <c r="G1636" s="133"/>
      <c r="H1636" s="133"/>
      <c r="I1636" s="133"/>
      <c r="J1636" s="133"/>
      <c r="K1636" s="133"/>
      <c r="L1636" s="133"/>
      <c r="M1636" s="133"/>
      <c r="N1636" s="133"/>
      <c r="O1636" s="133"/>
      <c r="P1636" s="133"/>
      <c r="Q1636" s="133"/>
      <c r="R1636" s="133"/>
      <c r="S1636" s="133"/>
      <c r="T1636" s="133"/>
      <c r="U1636" s="133"/>
      <c r="V1636" s="133"/>
      <c r="W1636" s="133"/>
    </row>
    <row r="1637" spans="1:23" x14ac:dyDescent="0.2">
      <c r="A1637" s="133"/>
      <c r="B1637" s="133"/>
      <c r="C1637" s="133"/>
      <c r="D1637" s="133"/>
      <c r="E1637" s="133"/>
      <c r="F1637" s="133"/>
      <c r="G1637" s="133"/>
      <c r="H1637" s="133"/>
      <c r="I1637" s="133"/>
      <c r="J1637" s="133"/>
      <c r="K1637" s="133"/>
      <c r="L1637" s="133"/>
      <c r="M1637" s="133"/>
      <c r="N1637" s="133"/>
      <c r="O1637" s="133"/>
      <c r="P1637" s="133"/>
      <c r="Q1637" s="133"/>
      <c r="R1637" s="133"/>
      <c r="S1637" s="133"/>
      <c r="T1637" s="133"/>
      <c r="U1637" s="133"/>
      <c r="V1637" s="133"/>
      <c r="W1637" s="133"/>
    </row>
    <row r="1638" spans="1:23" x14ac:dyDescent="0.2">
      <c r="A1638" s="133"/>
      <c r="B1638" s="133"/>
      <c r="C1638" s="133"/>
      <c r="D1638" s="133"/>
      <c r="E1638" s="133"/>
      <c r="F1638" s="133"/>
      <c r="G1638" s="133"/>
      <c r="H1638" s="133"/>
      <c r="I1638" s="133"/>
      <c r="J1638" s="133"/>
      <c r="K1638" s="133"/>
      <c r="L1638" s="133"/>
      <c r="M1638" s="133"/>
      <c r="N1638" s="133"/>
      <c r="O1638" s="133"/>
      <c r="P1638" s="133"/>
      <c r="Q1638" s="133"/>
      <c r="R1638" s="133"/>
      <c r="S1638" s="133"/>
      <c r="T1638" s="133"/>
      <c r="U1638" s="133"/>
      <c r="V1638" s="133"/>
      <c r="W1638" s="133"/>
    </row>
    <row r="1639" spans="1:23" x14ac:dyDescent="0.2">
      <c r="A1639" s="133"/>
      <c r="B1639" s="133"/>
      <c r="C1639" s="133"/>
      <c r="D1639" s="133"/>
      <c r="E1639" s="133"/>
      <c r="F1639" s="133"/>
      <c r="G1639" s="133"/>
      <c r="H1639" s="133"/>
      <c r="I1639" s="133"/>
      <c r="J1639" s="133"/>
      <c r="K1639" s="133"/>
      <c r="L1639" s="133"/>
      <c r="M1639" s="133"/>
      <c r="N1639" s="133"/>
      <c r="O1639" s="133"/>
      <c r="P1639" s="133"/>
      <c r="Q1639" s="133"/>
      <c r="R1639" s="133"/>
      <c r="S1639" s="133"/>
      <c r="T1639" s="133"/>
      <c r="U1639" s="133"/>
      <c r="V1639" s="133"/>
      <c r="W1639" s="133"/>
    </row>
    <row r="1640" spans="1:23" x14ac:dyDescent="0.2">
      <c r="A1640" s="133"/>
      <c r="B1640" s="133"/>
      <c r="C1640" s="133"/>
      <c r="D1640" s="133"/>
      <c r="E1640" s="133"/>
      <c r="F1640" s="133"/>
      <c r="G1640" s="133"/>
      <c r="H1640" s="133"/>
      <c r="I1640" s="133"/>
      <c r="J1640" s="133"/>
      <c r="K1640" s="133"/>
      <c r="L1640" s="133"/>
      <c r="M1640" s="133"/>
      <c r="N1640" s="133"/>
      <c r="O1640" s="133"/>
      <c r="P1640" s="133"/>
      <c r="Q1640" s="133"/>
      <c r="R1640" s="133"/>
      <c r="S1640" s="133"/>
      <c r="T1640" s="133"/>
      <c r="U1640" s="133"/>
      <c r="V1640" s="133"/>
      <c r="W1640" s="133"/>
    </row>
    <row r="1641" spans="1:23" x14ac:dyDescent="0.2">
      <c r="A1641" s="133"/>
      <c r="B1641" s="133"/>
      <c r="C1641" s="133"/>
      <c r="D1641" s="133"/>
      <c r="E1641" s="133"/>
      <c r="F1641" s="133"/>
      <c r="G1641" s="133"/>
      <c r="H1641" s="133"/>
      <c r="I1641" s="133"/>
      <c r="J1641" s="133"/>
      <c r="K1641" s="133"/>
      <c r="L1641" s="133"/>
      <c r="M1641" s="133"/>
      <c r="N1641" s="133"/>
      <c r="O1641" s="133"/>
      <c r="P1641" s="133"/>
      <c r="Q1641" s="133"/>
      <c r="R1641" s="133"/>
      <c r="S1641" s="133"/>
      <c r="T1641" s="133"/>
      <c r="U1641" s="133"/>
      <c r="V1641" s="133"/>
      <c r="W1641" s="133"/>
    </row>
    <row r="1642" spans="1:23" x14ac:dyDescent="0.2">
      <c r="A1642" s="133"/>
      <c r="B1642" s="133"/>
      <c r="C1642" s="133"/>
      <c r="D1642" s="133"/>
      <c r="E1642" s="133"/>
      <c r="F1642" s="133"/>
      <c r="G1642" s="133"/>
      <c r="H1642" s="133"/>
      <c r="I1642" s="133"/>
      <c r="J1642" s="133"/>
      <c r="K1642" s="133"/>
      <c r="L1642" s="133"/>
      <c r="M1642" s="133"/>
      <c r="N1642" s="133"/>
      <c r="O1642" s="133"/>
      <c r="P1642" s="133"/>
      <c r="Q1642" s="133"/>
      <c r="R1642" s="133"/>
      <c r="S1642" s="133"/>
      <c r="T1642" s="133"/>
      <c r="U1642" s="133"/>
      <c r="V1642" s="133"/>
      <c r="W1642" s="133"/>
    </row>
    <row r="1643" spans="1:23" x14ac:dyDescent="0.2">
      <c r="A1643" s="133"/>
      <c r="B1643" s="133"/>
      <c r="C1643" s="133"/>
      <c r="D1643" s="133"/>
      <c r="E1643" s="133"/>
      <c r="F1643" s="133"/>
      <c r="G1643" s="133"/>
      <c r="H1643" s="133"/>
      <c r="I1643" s="133"/>
      <c r="J1643" s="133"/>
      <c r="K1643" s="133"/>
      <c r="L1643" s="133"/>
      <c r="M1643" s="133"/>
      <c r="N1643" s="133"/>
      <c r="O1643" s="133"/>
      <c r="P1643" s="133"/>
      <c r="Q1643" s="133"/>
      <c r="R1643" s="133"/>
      <c r="S1643" s="133"/>
      <c r="T1643" s="133"/>
      <c r="U1643" s="133"/>
      <c r="V1643" s="133"/>
      <c r="W1643" s="133"/>
    </row>
    <row r="1644" spans="1:23" x14ac:dyDescent="0.2">
      <c r="A1644" s="133"/>
      <c r="B1644" s="133"/>
      <c r="C1644" s="133"/>
      <c r="D1644" s="133"/>
      <c r="E1644" s="133"/>
      <c r="F1644" s="133"/>
      <c r="G1644" s="133"/>
      <c r="H1644" s="133"/>
      <c r="I1644" s="133"/>
      <c r="J1644" s="133"/>
      <c r="K1644" s="133"/>
      <c r="L1644" s="133"/>
      <c r="M1644" s="133"/>
      <c r="N1644" s="133"/>
      <c r="O1644" s="133"/>
      <c r="P1644" s="133"/>
      <c r="Q1644" s="133"/>
      <c r="R1644" s="133"/>
      <c r="S1644" s="133"/>
      <c r="T1644" s="133"/>
      <c r="U1644" s="133"/>
      <c r="V1644" s="133"/>
      <c r="W1644" s="133"/>
    </row>
    <row r="1645" spans="1:23" x14ac:dyDescent="0.2">
      <c r="A1645" s="133"/>
      <c r="B1645" s="133"/>
      <c r="C1645" s="133"/>
      <c r="D1645" s="133"/>
      <c r="E1645" s="133"/>
      <c r="F1645" s="133"/>
      <c r="G1645" s="133"/>
      <c r="H1645" s="133"/>
      <c r="I1645" s="133"/>
      <c r="J1645" s="133"/>
      <c r="K1645" s="133"/>
      <c r="L1645" s="133"/>
      <c r="M1645" s="133"/>
      <c r="N1645" s="133"/>
      <c r="O1645" s="133"/>
      <c r="P1645" s="133"/>
      <c r="Q1645" s="133"/>
      <c r="R1645" s="133"/>
      <c r="S1645" s="133"/>
      <c r="T1645" s="133"/>
      <c r="U1645" s="133"/>
      <c r="V1645" s="133"/>
      <c r="W1645" s="133"/>
    </row>
    <row r="1646" spans="1:23" x14ac:dyDescent="0.2">
      <c r="A1646" s="133"/>
      <c r="B1646" s="133"/>
      <c r="C1646" s="133"/>
      <c r="D1646" s="133"/>
      <c r="E1646" s="133"/>
      <c r="F1646" s="133"/>
      <c r="G1646" s="133"/>
      <c r="H1646" s="133"/>
      <c r="I1646" s="133"/>
      <c r="J1646" s="133"/>
      <c r="K1646" s="133"/>
      <c r="L1646" s="133"/>
      <c r="M1646" s="133"/>
      <c r="N1646" s="133"/>
      <c r="O1646" s="133"/>
      <c r="P1646" s="133"/>
      <c r="Q1646" s="133"/>
      <c r="R1646" s="133"/>
      <c r="S1646" s="133"/>
      <c r="T1646" s="133"/>
      <c r="U1646" s="133"/>
      <c r="V1646" s="133"/>
      <c r="W1646" s="133"/>
    </row>
    <row r="1647" spans="1:23" x14ac:dyDescent="0.2">
      <c r="A1647" s="133"/>
      <c r="B1647" s="133"/>
      <c r="C1647" s="133"/>
      <c r="D1647" s="133"/>
      <c r="E1647" s="133"/>
      <c r="F1647" s="133"/>
      <c r="G1647" s="133"/>
      <c r="H1647" s="133"/>
      <c r="I1647" s="133"/>
      <c r="J1647" s="133"/>
      <c r="K1647" s="133"/>
      <c r="L1647" s="133"/>
      <c r="M1647" s="133"/>
      <c r="N1647" s="133"/>
      <c r="O1647" s="133"/>
      <c r="P1647" s="133"/>
      <c r="Q1647" s="133"/>
      <c r="R1647" s="133"/>
      <c r="S1647" s="133"/>
      <c r="T1647" s="133"/>
      <c r="U1647" s="133"/>
      <c r="V1647" s="133"/>
      <c r="W1647" s="133"/>
    </row>
    <row r="1648" spans="1:23" x14ac:dyDescent="0.2">
      <c r="A1648" s="133"/>
      <c r="B1648" s="133"/>
      <c r="C1648" s="133"/>
      <c r="D1648" s="133"/>
      <c r="E1648" s="133"/>
      <c r="F1648" s="133"/>
      <c r="G1648" s="133"/>
      <c r="H1648" s="133"/>
      <c r="I1648" s="133"/>
      <c r="J1648" s="133"/>
      <c r="K1648" s="133"/>
      <c r="L1648" s="133"/>
      <c r="M1648" s="133"/>
      <c r="N1648" s="133"/>
      <c r="O1648" s="133"/>
      <c r="P1648" s="133"/>
      <c r="Q1648" s="133"/>
      <c r="R1648" s="133"/>
      <c r="S1648" s="133"/>
      <c r="T1648" s="133"/>
      <c r="U1648" s="133"/>
      <c r="V1648" s="133"/>
      <c r="W1648" s="133"/>
    </row>
    <row r="1649" spans="1:23" x14ac:dyDescent="0.2">
      <c r="A1649" s="133"/>
      <c r="B1649" s="133"/>
      <c r="C1649" s="133"/>
      <c r="D1649" s="133"/>
      <c r="E1649" s="133"/>
      <c r="F1649" s="133"/>
      <c r="G1649" s="133"/>
      <c r="H1649" s="133"/>
      <c r="I1649" s="133"/>
      <c r="J1649" s="133"/>
      <c r="K1649" s="133"/>
      <c r="L1649" s="133"/>
      <c r="M1649" s="133"/>
      <c r="N1649" s="133"/>
      <c r="O1649" s="133"/>
      <c r="P1649" s="133"/>
      <c r="Q1649" s="133"/>
      <c r="R1649" s="133"/>
      <c r="S1649" s="133"/>
      <c r="T1649" s="133"/>
      <c r="U1649" s="133"/>
      <c r="V1649" s="133"/>
      <c r="W1649" s="133"/>
    </row>
    <row r="1650" spans="1:23" x14ac:dyDescent="0.2">
      <c r="A1650" s="133"/>
      <c r="B1650" s="133"/>
      <c r="C1650" s="133"/>
      <c r="D1650" s="133"/>
      <c r="E1650" s="133"/>
      <c r="F1650" s="133"/>
      <c r="G1650" s="133"/>
      <c r="H1650" s="133"/>
      <c r="I1650" s="133"/>
      <c r="J1650" s="133"/>
      <c r="K1650" s="133"/>
      <c r="L1650" s="133"/>
      <c r="M1650" s="133"/>
      <c r="N1650" s="133"/>
      <c r="O1650" s="133"/>
      <c r="P1650" s="133"/>
      <c r="Q1650" s="133"/>
      <c r="R1650" s="133"/>
      <c r="S1650" s="133"/>
      <c r="T1650" s="133"/>
      <c r="U1650" s="133"/>
      <c r="V1650" s="133"/>
      <c r="W1650" s="133"/>
    </row>
    <row r="1651" spans="1:23" x14ac:dyDescent="0.2">
      <c r="A1651" s="133"/>
      <c r="B1651" s="133"/>
      <c r="C1651" s="133"/>
      <c r="D1651" s="133"/>
      <c r="E1651" s="133"/>
      <c r="F1651" s="133"/>
      <c r="G1651" s="133"/>
      <c r="H1651" s="133"/>
      <c r="I1651" s="133"/>
      <c r="J1651" s="133"/>
      <c r="K1651" s="133"/>
      <c r="L1651" s="133"/>
      <c r="M1651" s="133"/>
      <c r="N1651" s="133"/>
      <c r="O1651" s="133"/>
      <c r="P1651" s="133"/>
      <c r="Q1651" s="133"/>
      <c r="R1651" s="133"/>
      <c r="S1651" s="133"/>
      <c r="T1651" s="133"/>
      <c r="U1651" s="133"/>
      <c r="V1651" s="133"/>
      <c r="W1651" s="133"/>
    </row>
    <row r="1652" spans="1:23" x14ac:dyDescent="0.2">
      <c r="A1652" s="133"/>
      <c r="B1652" s="133"/>
      <c r="C1652" s="133"/>
      <c r="D1652" s="133"/>
      <c r="E1652" s="133"/>
      <c r="F1652" s="133"/>
      <c r="G1652" s="133"/>
      <c r="H1652" s="133"/>
      <c r="I1652" s="133"/>
      <c r="J1652" s="133"/>
      <c r="K1652" s="133"/>
      <c r="L1652" s="133"/>
      <c r="M1652" s="133"/>
      <c r="N1652" s="133"/>
      <c r="O1652" s="133"/>
      <c r="P1652" s="133"/>
      <c r="Q1652" s="133"/>
      <c r="R1652" s="133"/>
      <c r="S1652" s="133"/>
      <c r="T1652" s="133"/>
      <c r="U1652" s="133"/>
      <c r="V1652" s="133"/>
      <c r="W1652" s="133"/>
    </row>
    <row r="1653" spans="1:23" x14ac:dyDescent="0.2">
      <c r="A1653" s="133"/>
      <c r="B1653" s="133"/>
      <c r="C1653" s="133"/>
      <c r="D1653" s="133"/>
      <c r="E1653" s="133"/>
      <c r="F1653" s="133"/>
      <c r="G1653" s="133"/>
      <c r="H1653" s="133"/>
      <c r="I1653" s="133"/>
      <c r="J1653" s="133"/>
      <c r="K1653" s="133"/>
      <c r="L1653" s="133"/>
      <c r="M1653" s="133"/>
      <c r="N1653" s="133"/>
      <c r="O1653" s="133"/>
      <c r="P1653" s="133"/>
      <c r="Q1653" s="133"/>
      <c r="R1653" s="133"/>
      <c r="S1653" s="133"/>
      <c r="T1653" s="133"/>
      <c r="U1653" s="133"/>
      <c r="V1653" s="133"/>
      <c r="W1653" s="133"/>
    </row>
    <row r="1654" spans="1:23" x14ac:dyDescent="0.2">
      <c r="A1654" s="133"/>
      <c r="B1654" s="133"/>
      <c r="C1654" s="133"/>
      <c r="D1654" s="133"/>
      <c r="E1654" s="133"/>
      <c r="F1654" s="133"/>
      <c r="G1654" s="133"/>
      <c r="H1654" s="133"/>
      <c r="I1654" s="133"/>
      <c r="J1654" s="133"/>
      <c r="K1654" s="133"/>
      <c r="L1654" s="133"/>
      <c r="M1654" s="133"/>
      <c r="N1654" s="133"/>
      <c r="O1654" s="133"/>
      <c r="P1654" s="133"/>
      <c r="Q1654" s="133"/>
      <c r="R1654" s="133"/>
      <c r="S1654" s="133"/>
      <c r="T1654" s="133"/>
      <c r="U1654" s="133"/>
      <c r="V1654" s="133"/>
      <c r="W1654" s="133"/>
    </row>
    <row r="1655" spans="1:23" x14ac:dyDescent="0.2">
      <c r="A1655" s="133"/>
      <c r="B1655" s="133"/>
      <c r="C1655" s="133"/>
      <c r="D1655" s="133"/>
      <c r="E1655" s="133"/>
      <c r="F1655" s="133"/>
      <c r="G1655" s="133"/>
      <c r="H1655" s="133"/>
      <c r="I1655" s="133"/>
      <c r="J1655" s="133"/>
      <c r="K1655" s="133"/>
      <c r="L1655" s="133"/>
      <c r="M1655" s="133"/>
      <c r="N1655" s="133"/>
      <c r="O1655" s="133"/>
      <c r="P1655" s="133"/>
      <c r="Q1655" s="133"/>
      <c r="R1655" s="133"/>
      <c r="S1655" s="133"/>
      <c r="T1655" s="133"/>
      <c r="U1655" s="133"/>
      <c r="V1655" s="133"/>
      <c r="W1655" s="133"/>
    </row>
    <row r="1656" spans="1:23" x14ac:dyDescent="0.2">
      <c r="A1656" s="133"/>
      <c r="B1656" s="133"/>
      <c r="C1656" s="133"/>
      <c r="D1656" s="133"/>
      <c r="E1656" s="133"/>
      <c r="F1656" s="133"/>
      <c r="G1656" s="133"/>
      <c r="H1656" s="133"/>
      <c r="I1656" s="133"/>
      <c r="J1656" s="133"/>
      <c r="K1656" s="133"/>
      <c r="L1656" s="133"/>
      <c r="M1656" s="133"/>
      <c r="N1656" s="133"/>
      <c r="O1656" s="133"/>
      <c r="P1656" s="133"/>
      <c r="Q1656" s="133"/>
      <c r="R1656" s="133"/>
      <c r="S1656" s="133"/>
      <c r="T1656" s="133"/>
      <c r="U1656" s="133"/>
      <c r="V1656" s="133"/>
      <c r="W1656" s="133"/>
    </row>
    <row r="1657" spans="1:23" x14ac:dyDescent="0.2">
      <c r="A1657" s="133"/>
      <c r="B1657" s="133"/>
      <c r="C1657" s="133"/>
      <c r="D1657" s="133"/>
      <c r="E1657" s="133"/>
      <c r="F1657" s="133"/>
      <c r="G1657" s="133"/>
      <c r="H1657" s="133"/>
      <c r="I1657" s="133"/>
      <c r="J1657" s="133"/>
      <c r="K1657" s="133"/>
      <c r="L1657" s="133"/>
      <c r="M1657" s="133"/>
      <c r="N1657" s="133"/>
      <c r="O1657" s="133"/>
      <c r="P1657" s="133"/>
      <c r="Q1657" s="133"/>
      <c r="R1657" s="133"/>
      <c r="S1657" s="133"/>
      <c r="T1657" s="133"/>
      <c r="U1657" s="133"/>
      <c r="V1657" s="133"/>
      <c r="W1657" s="133"/>
    </row>
    <row r="1658" spans="1:23" x14ac:dyDescent="0.2">
      <c r="A1658" s="133"/>
      <c r="B1658" s="133"/>
      <c r="C1658" s="133"/>
      <c r="D1658" s="133"/>
      <c r="E1658" s="133"/>
      <c r="F1658" s="133"/>
      <c r="G1658" s="133"/>
      <c r="H1658" s="133"/>
      <c r="I1658" s="133"/>
      <c r="J1658" s="133"/>
      <c r="K1658" s="133"/>
      <c r="L1658" s="133"/>
      <c r="M1658" s="133"/>
      <c r="N1658" s="133"/>
      <c r="O1658" s="133"/>
      <c r="P1658" s="133"/>
      <c r="Q1658" s="133"/>
      <c r="R1658" s="133"/>
      <c r="S1658" s="133"/>
      <c r="T1658" s="133"/>
      <c r="U1658" s="133"/>
      <c r="V1658" s="133"/>
      <c r="W1658" s="133"/>
    </row>
    <row r="1659" spans="1:23" x14ac:dyDescent="0.2">
      <c r="A1659" s="133"/>
      <c r="B1659" s="133"/>
      <c r="C1659" s="133"/>
      <c r="D1659" s="133"/>
      <c r="E1659" s="133"/>
      <c r="F1659" s="133"/>
      <c r="G1659" s="133"/>
      <c r="H1659" s="133"/>
      <c r="I1659" s="133"/>
      <c r="J1659" s="133"/>
      <c r="K1659" s="133"/>
      <c r="L1659" s="133"/>
      <c r="M1659" s="133"/>
      <c r="N1659" s="133"/>
      <c r="O1659" s="133"/>
      <c r="P1659" s="133"/>
      <c r="Q1659" s="133"/>
      <c r="R1659" s="133"/>
      <c r="S1659" s="133"/>
      <c r="T1659" s="133"/>
      <c r="U1659" s="133"/>
      <c r="V1659" s="133"/>
      <c r="W1659" s="133"/>
    </row>
    <row r="1660" spans="1:23" x14ac:dyDescent="0.2">
      <c r="A1660" s="133"/>
      <c r="B1660" s="133"/>
      <c r="C1660" s="133"/>
      <c r="D1660" s="133"/>
      <c r="E1660" s="133"/>
      <c r="F1660" s="133"/>
      <c r="G1660" s="133"/>
      <c r="H1660" s="133"/>
      <c r="I1660" s="133"/>
      <c r="J1660" s="133"/>
      <c r="K1660" s="133"/>
      <c r="L1660" s="133"/>
      <c r="M1660" s="133"/>
      <c r="N1660" s="133"/>
      <c r="O1660" s="133"/>
      <c r="P1660" s="133"/>
      <c r="Q1660" s="133"/>
      <c r="R1660" s="133"/>
      <c r="S1660" s="133"/>
      <c r="T1660" s="133"/>
      <c r="U1660" s="133"/>
      <c r="V1660" s="133"/>
      <c r="W1660" s="133"/>
    </row>
    <row r="1661" spans="1:23" x14ac:dyDescent="0.2">
      <c r="A1661" s="133"/>
      <c r="B1661" s="133"/>
      <c r="C1661" s="133"/>
      <c r="D1661" s="133"/>
      <c r="E1661" s="133"/>
      <c r="F1661" s="133"/>
      <c r="G1661" s="133"/>
      <c r="H1661" s="133"/>
      <c r="I1661" s="133"/>
      <c r="J1661" s="133"/>
      <c r="K1661" s="133"/>
      <c r="L1661" s="133"/>
      <c r="M1661" s="133"/>
      <c r="N1661" s="133"/>
      <c r="O1661" s="133"/>
      <c r="P1661" s="133"/>
      <c r="Q1661" s="133"/>
      <c r="R1661" s="133"/>
      <c r="S1661" s="133"/>
      <c r="T1661" s="133"/>
      <c r="U1661" s="133"/>
      <c r="V1661" s="133"/>
      <c r="W1661" s="133"/>
    </row>
    <row r="1662" spans="1:23" x14ac:dyDescent="0.2">
      <c r="A1662" s="133"/>
      <c r="B1662" s="133"/>
      <c r="C1662" s="133"/>
      <c r="D1662" s="133"/>
      <c r="E1662" s="133"/>
      <c r="F1662" s="133"/>
      <c r="G1662" s="133"/>
      <c r="H1662" s="133"/>
      <c r="I1662" s="133"/>
      <c r="J1662" s="133"/>
      <c r="K1662" s="133"/>
      <c r="L1662" s="133"/>
      <c r="M1662" s="133"/>
      <c r="N1662" s="133"/>
      <c r="O1662" s="133"/>
      <c r="P1662" s="133"/>
      <c r="Q1662" s="133"/>
      <c r="R1662" s="133"/>
      <c r="S1662" s="133"/>
      <c r="T1662" s="133"/>
      <c r="U1662" s="133"/>
      <c r="V1662" s="133"/>
      <c r="W1662" s="133"/>
    </row>
    <row r="1663" spans="1:23" x14ac:dyDescent="0.2">
      <c r="A1663" s="133"/>
      <c r="B1663" s="133"/>
      <c r="C1663" s="133"/>
      <c r="D1663" s="133"/>
      <c r="E1663" s="133"/>
      <c r="F1663" s="133"/>
      <c r="G1663" s="133"/>
      <c r="H1663" s="133"/>
      <c r="I1663" s="133"/>
      <c r="J1663" s="133"/>
      <c r="K1663" s="133"/>
      <c r="L1663" s="133"/>
      <c r="M1663" s="133"/>
      <c r="N1663" s="133"/>
      <c r="O1663" s="133"/>
      <c r="P1663" s="133"/>
      <c r="Q1663" s="133"/>
      <c r="R1663" s="133"/>
      <c r="S1663" s="133"/>
      <c r="T1663" s="133"/>
      <c r="U1663" s="133"/>
      <c r="V1663" s="133"/>
      <c r="W1663" s="133"/>
    </row>
    <row r="1664" spans="1:23" x14ac:dyDescent="0.2">
      <c r="A1664" s="133"/>
      <c r="B1664" s="133"/>
      <c r="C1664" s="133"/>
      <c r="D1664" s="133"/>
      <c r="E1664" s="133"/>
      <c r="F1664" s="133"/>
      <c r="G1664" s="133"/>
      <c r="H1664" s="133"/>
      <c r="I1664" s="133"/>
      <c r="J1664" s="133"/>
      <c r="K1664" s="133"/>
      <c r="L1664" s="133"/>
      <c r="M1664" s="133"/>
      <c r="N1664" s="133"/>
      <c r="O1664" s="133"/>
      <c r="P1664" s="133"/>
      <c r="Q1664" s="133"/>
      <c r="R1664" s="133"/>
      <c r="S1664" s="133"/>
      <c r="T1664" s="133"/>
      <c r="U1664" s="133"/>
      <c r="V1664" s="133"/>
      <c r="W1664" s="133"/>
    </row>
    <row r="1665" spans="1:23" x14ac:dyDescent="0.2">
      <c r="A1665" s="133"/>
      <c r="B1665" s="133"/>
      <c r="C1665" s="133"/>
      <c r="D1665" s="133"/>
      <c r="E1665" s="133"/>
      <c r="F1665" s="133"/>
      <c r="G1665" s="133"/>
      <c r="H1665" s="133"/>
      <c r="I1665" s="133"/>
      <c r="J1665" s="133"/>
      <c r="K1665" s="133"/>
      <c r="L1665" s="133"/>
      <c r="M1665" s="133"/>
      <c r="N1665" s="133"/>
      <c r="O1665" s="133"/>
      <c r="P1665" s="133"/>
      <c r="Q1665" s="133"/>
      <c r="R1665" s="133"/>
      <c r="S1665" s="133"/>
      <c r="T1665" s="133"/>
      <c r="U1665" s="133"/>
      <c r="V1665" s="133"/>
      <c r="W1665" s="133"/>
    </row>
    <row r="1666" spans="1:23" x14ac:dyDescent="0.2">
      <c r="A1666" s="133"/>
      <c r="B1666" s="133"/>
      <c r="C1666" s="133"/>
      <c r="D1666" s="133"/>
      <c r="E1666" s="133"/>
      <c r="F1666" s="133"/>
      <c r="G1666" s="133"/>
      <c r="H1666" s="133"/>
      <c r="I1666" s="133"/>
      <c r="J1666" s="133"/>
      <c r="K1666" s="133"/>
      <c r="L1666" s="133"/>
      <c r="M1666" s="133"/>
      <c r="N1666" s="133"/>
      <c r="O1666" s="133"/>
      <c r="P1666" s="133"/>
      <c r="Q1666" s="133"/>
      <c r="R1666" s="133"/>
      <c r="S1666" s="133"/>
      <c r="T1666" s="133"/>
      <c r="U1666" s="133"/>
      <c r="V1666" s="133"/>
      <c r="W1666" s="133"/>
    </row>
    <row r="1667" spans="1:23" x14ac:dyDescent="0.2">
      <c r="A1667" s="133"/>
      <c r="B1667" s="133"/>
      <c r="C1667" s="133"/>
      <c r="D1667" s="133"/>
      <c r="E1667" s="133"/>
      <c r="F1667" s="133"/>
      <c r="G1667" s="133"/>
      <c r="H1667" s="133"/>
      <c r="I1667" s="133"/>
      <c r="J1667" s="133"/>
      <c r="K1667" s="133"/>
      <c r="L1667" s="133"/>
      <c r="M1667" s="133"/>
      <c r="N1667" s="133"/>
      <c r="O1667" s="133"/>
      <c r="P1667" s="133"/>
      <c r="Q1667" s="133"/>
      <c r="R1667" s="133"/>
      <c r="S1667" s="133"/>
      <c r="T1667" s="133"/>
      <c r="U1667" s="133"/>
      <c r="V1667" s="133"/>
      <c r="W1667" s="133"/>
    </row>
    <row r="1668" spans="1:23" x14ac:dyDescent="0.2">
      <c r="A1668" s="133"/>
      <c r="B1668" s="133"/>
      <c r="C1668" s="133"/>
      <c r="D1668" s="133"/>
      <c r="E1668" s="133"/>
      <c r="F1668" s="133"/>
      <c r="G1668" s="133"/>
      <c r="H1668" s="133"/>
      <c r="I1668" s="133"/>
      <c r="J1668" s="133"/>
      <c r="K1668" s="133"/>
      <c r="L1668" s="133"/>
      <c r="M1668" s="133"/>
      <c r="N1668" s="133"/>
      <c r="O1668" s="133"/>
      <c r="P1668" s="133"/>
      <c r="Q1668" s="133"/>
      <c r="R1668" s="133"/>
      <c r="S1668" s="133"/>
      <c r="T1668" s="133"/>
      <c r="U1668" s="133"/>
      <c r="V1668" s="133"/>
      <c r="W1668" s="133"/>
    </row>
    <row r="1669" spans="1:23" x14ac:dyDescent="0.2">
      <c r="A1669" s="133"/>
      <c r="B1669" s="133"/>
      <c r="C1669" s="133"/>
      <c r="D1669" s="133"/>
      <c r="E1669" s="133"/>
      <c r="F1669" s="133"/>
      <c r="G1669" s="133"/>
      <c r="H1669" s="133"/>
      <c r="I1669" s="133"/>
      <c r="J1669" s="133"/>
      <c r="K1669" s="133"/>
      <c r="L1669" s="133"/>
      <c r="M1669" s="133"/>
      <c r="N1669" s="133"/>
      <c r="O1669" s="133"/>
      <c r="P1669" s="133"/>
      <c r="Q1669" s="133"/>
      <c r="R1669" s="133"/>
      <c r="S1669" s="133"/>
      <c r="T1669" s="133"/>
      <c r="U1669" s="133"/>
      <c r="V1669" s="133"/>
      <c r="W1669" s="133"/>
    </row>
    <row r="1670" spans="1:23" x14ac:dyDescent="0.2">
      <c r="A1670" s="133"/>
      <c r="B1670" s="133"/>
      <c r="C1670" s="133"/>
      <c r="D1670" s="133"/>
      <c r="E1670" s="133"/>
      <c r="F1670" s="133"/>
      <c r="G1670" s="133"/>
      <c r="H1670" s="133"/>
      <c r="I1670" s="133"/>
      <c r="J1670" s="133"/>
      <c r="K1670" s="133"/>
      <c r="L1670" s="133"/>
      <c r="M1670" s="133"/>
      <c r="N1670" s="133"/>
      <c r="O1670" s="133"/>
      <c r="P1670" s="133"/>
      <c r="Q1670" s="133"/>
      <c r="R1670" s="133"/>
      <c r="S1670" s="133"/>
      <c r="T1670" s="133"/>
      <c r="U1670" s="133"/>
      <c r="V1670" s="133"/>
      <c r="W1670" s="133"/>
    </row>
    <row r="1671" spans="1:23" x14ac:dyDescent="0.2">
      <c r="A1671" s="133"/>
      <c r="B1671" s="133"/>
      <c r="C1671" s="133"/>
      <c r="D1671" s="133"/>
      <c r="E1671" s="133"/>
      <c r="F1671" s="133"/>
      <c r="G1671" s="133"/>
      <c r="H1671" s="133"/>
      <c r="I1671" s="133"/>
      <c r="J1671" s="133"/>
      <c r="K1671" s="133"/>
      <c r="L1671" s="133"/>
      <c r="M1671" s="133"/>
      <c r="N1671" s="133"/>
      <c r="O1671" s="133"/>
      <c r="P1671" s="133"/>
      <c r="Q1671" s="133"/>
      <c r="R1671" s="133"/>
      <c r="S1671" s="133"/>
      <c r="T1671" s="133"/>
      <c r="U1671" s="133"/>
      <c r="V1671" s="133"/>
      <c r="W1671" s="133"/>
    </row>
    <row r="1672" spans="1:23" x14ac:dyDescent="0.2">
      <c r="A1672" s="133"/>
      <c r="B1672" s="133"/>
      <c r="C1672" s="133"/>
      <c r="D1672" s="133"/>
      <c r="E1672" s="133"/>
      <c r="F1672" s="133"/>
      <c r="G1672" s="133"/>
      <c r="H1672" s="133"/>
      <c r="I1672" s="133"/>
      <c r="J1672" s="133"/>
      <c r="K1672" s="133"/>
      <c r="L1672" s="133"/>
      <c r="M1672" s="133"/>
      <c r="N1672" s="133"/>
      <c r="O1672" s="133"/>
      <c r="P1672" s="133"/>
      <c r="Q1672" s="133"/>
      <c r="R1672" s="133"/>
      <c r="S1672" s="133"/>
      <c r="T1672" s="133"/>
      <c r="U1672" s="133"/>
      <c r="V1672" s="133"/>
      <c r="W1672" s="133"/>
    </row>
    <row r="1673" spans="1:23" x14ac:dyDescent="0.2">
      <c r="A1673" s="133"/>
      <c r="B1673" s="133"/>
      <c r="C1673" s="133"/>
      <c r="D1673" s="133"/>
      <c r="E1673" s="133"/>
      <c r="F1673" s="133"/>
      <c r="G1673" s="133"/>
      <c r="H1673" s="133"/>
      <c r="I1673" s="133"/>
      <c r="J1673" s="133"/>
      <c r="K1673" s="133"/>
      <c r="L1673" s="133"/>
      <c r="M1673" s="133"/>
      <c r="N1673" s="133"/>
      <c r="O1673" s="133"/>
      <c r="P1673" s="133"/>
      <c r="Q1673" s="133"/>
      <c r="R1673" s="133"/>
      <c r="S1673" s="133"/>
      <c r="T1673" s="133"/>
      <c r="U1673" s="133"/>
      <c r="V1673" s="133"/>
      <c r="W1673" s="133"/>
    </row>
    <row r="1674" spans="1:23" x14ac:dyDescent="0.2">
      <c r="A1674" s="133"/>
      <c r="B1674" s="133"/>
      <c r="C1674" s="133"/>
      <c r="D1674" s="133"/>
      <c r="E1674" s="133"/>
      <c r="F1674" s="133"/>
      <c r="G1674" s="133"/>
      <c r="H1674" s="133"/>
      <c r="I1674" s="133"/>
      <c r="J1674" s="133"/>
      <c r="K1674" s="133"/>
      <c r="L1674" s="133"/>
      <c r="M1674" s="133"/>
      <c r="N1674" s="133"/>
      <c r="O1674" s="133"/>
      <c r="P1674" s="133"/>
      <c r="Q1674" s="133"/>
      <c r="R1674" s="133"/>
      <c r="S1674" s="133"/>
      <c r="T1674" s="133"/>
      <c r="U1674" s="133"/>
      <c r="V1674" s="133"/>
      <c r="W1674" s="133"/>
    </row>
    <row r="1675" spans="1:23" x14ac:dyDescent="0.2">
      <c r="A1675" s="133"/>
      <c r="B1675" s="133"/>
      <c r="C1675" s="133"/>
      <c r="D1675" s="133"/>
      <c r="E1675" s="133"/>
      <c r="F1675" s="133"/>
      <c r="G1675" s="133"/>
      <c r="H1675" s="133"/>
      <c r="I1675" s="133"/>
      <c r="J1675" s="133"/>
      <c r="K1675" s="133"/>
      <c r="L1675" s="133"/>
      <c r="M1675" s="133"/>
      <c r="N1675" s="133"/>
      <c r="O1675" s="133"/>
      <c r="P1675" s="133"/>
      <c r="Q1675" s="133"/>
      <c r="R1675" s="133"/>
      <c r="S1675" s="133"/>
      <c r="T1675" s="133"/>
      <c r="U1675" s="133"/>
      <c r="V1675" s="133"/>
      <c r="W1675" s="133"/>
    </row>
    <row r="1676" spans="1:23" x14ac:dyDescent="0.2">
      <c r="A1676" s="133"/>
      <c r="B1676" s="133"/>
      <c r="C1676" s="133"/>
      <c r="D1676" s="133"/>
      <c r="E1676" s="133"/>
      <c r="F1676" s="133"/>
      <c r="G1676" s="133"/>
      <c r="H1676" s="133"/>
      <c r="I1676" s="133"/>
      <c r="J1676" s="133"/>
      <c r="K1676" s="133"/>
      <c r="L1676" s="133"/>
      <c r="M1676" s="133"/>
      <c r="N1676" s="133"/>
      <c r="O1676" s="133"/>
      <c r="P1676" s="133"/>
      <c r="Q1676" s="133"/>
      <c r="R1676" s="133"/>
      <c r="S1676" s="133"/>
      <c r="T1676" s="133"/>
      <c r="U1676" s="133"/>
      <c r="V1676" s="133"/>
      <c r="W1676" s="133"/>
    </row>
    <row r="1677" spans="1:23" x14ac:dyDescent="0.2">
      <c r="A1677" s="133"/>
      <c r="B1677" s="133"/>
      <c r="C1677" s="133"/>
      <c r="D1677" s="133"/>
      <c r="E1677" s="133"/>
      <c r="F1677" s="133"/>
      <c r="G1677" s="133"/>
      <c r="H1677" s="133"/>
      <c r="I1677" s="133"/>
      <c r="J1677" s="133"/>
      <c r="K1677" s="133"/>
      <c r="L1677" s="133"/>
      <c r="M1677" s="133"/>
      <c r="N1677" s="133"/>
      <c r="O1677" s="133"/>
      <c r="P1677" s="133"/>
      <c r="Q1677" s="133"/>
      <c r="R1677" s="133"/>
      <c r="S1677" s="133"/>
      <c r="T1677" s="133"/>
      <c r="U1677" s="133"/>
      <c r="V1677" s="133"/>
      <c r="W1677" s="133"/>
    </row>
    <row r="1678" spans="1:23" x14ac:dyDescent="0.2">
      <c r="A1678" s="133"/>
      <c r="B1678" s="133"/>
      <c r="C1678" s="133"/>
      <c r="D1678" s="133"/>
      <c r="E1678" s="133"/>
      <c r="F1678" s="133"/>
      <c r="G1678" s="133"/>
      <c r="H1678" s="133"/>
      <c r="I1678" s="133"/>
      <c r="J1678" s="133"/>
      <c r="K1678" s="133"/>
      <c r="L1678" s="133"/>
      <c r="M1678" s="133"/>
      <c r="N1678" s="133"/>
      <c r="O1678" s="133"/>
      <c r="P1678" s="133"/>
      <c r="Q1678" s="133"/>
      <c r="R1678" s="133"/>
      <c r="S1678" s="133"/>
      <c r="T1678" s="133"/>
      <c r="U1678" s="133"/>
      <c r="V1678" s="133"/>
      <c r="W1678" s="133"/>
    </row>
    <row r="1679" spans="1:23" x14ac:dyDescent="0.2">
      <c r="A1679" s="133"/>
      <c r="B1679" s="133"/>
      <c r="C1679" s="133"/>
      <c r="D1679" s="133"/>
      <c r="E1679" s="133"/>
      <c r="F1679" s="133"/>
      <c r="G1679" s="133"/>
      <c r="H1679" s="133"/>
      <c r="I1679" s="133"/>
      <c r="J1679" s="133"/>
      <c r="K1679" s="133"/>
      <c r="L1679" s="133"/>
      <c r="M1679" s="133"/>
      <c r="N1679" s="133"/>
      <c r="O1679" s="133"/>
      <c r="P1679" s="133"/>
      <c r="Q1679" s="133"/>
      <c r="R1679" s="133"/>
      <c r="S1679" s="133"/>
      <c r="T1679" s="133"/>
      <c r="U1679" s="133"/>
      <c r="V1679" s="133"/>
      <c r="W1679" s="133"/>
    </row>
    <row r="1680" spans="1:23" x14ac:dyDescent="0.2">
      <c r="A1680" s="133"/>
      <c r="B1680" s="133"/>
      <c r="C1680" s="133"/>
      <c r="D1680" s="133"/>
      <c r="E1680" s="133"/>
      <c r="F1680" s="133"/>
      <c r="G1680" s="133"/>
      <c r="H1680" s="133"/>
      <c r="I1680" s="133"/>
      <c r="J1680" s="133"/>
      <c r="K1680" s="133"/>
      <c r="L1680" s="133"/>
      <c r="M1680" s="133"/>
      <c r="N1680" s="133"/>
      <c r="O1680" s="133"/>
      <c r="P1680" s="133"/>
      <c r="Q1680" s="133"/>
      <c r="R1680" s="133"/>
      <c r="S1680" s="133"/>
      <c r="T1680" s="133"/>
      <c r="U1680" s="133"/>
      <c r="V1680" s="133"/>
      <c r="W1680" s="133"/>
    </row>
    <row r="1681" spans="1:23" x14ac:dyDescent="0.2">
      <c r="A1681" s="133"/>
      <c r="B1681" s="133"/>
      <c r="C1681" s="133"/>
      <c r="D1681" s="133"/>
      <c r="E1681" s="133"/>
      <c r="F1681" s="133"/>
      <c r="G1681" s="133"/>
      <c r="H1681" s="133"/>
      <c r="I1681" s="133"/>
      <c r="J1681" s="133"/>
      <c r="K1681" s="133"/>
      <c r="L1681" s="133"/>
      <c r="M1681" s="133"/>
      <c r="N1681" s="133"/>
      <c r="O1681" s="133"/>
      <c r="P1681" s="133"/>
      <c r="Q1681" s="133"/>
      <c r="R1681" s="133"/>
      <c r="S1681" s="133"/>
      <c r="T1681" s="133"/>
      <c r="U1681" s="133"/>
      <c r="V1681" s="133"/>
      <c r="W1681" s="133"/>
    </row>
    <row r="1682" spans="1:23" x14ac:dyDescent="0.2">
      <c r="A1682" s="133"/>
      <c r="B1682" s="133"/>
      <c r="C1682" s="133"/>
      <c r="D1682" s="133"/>
      <c r="E1682" s="133"/>
      <c r="F1682" s="133"/>
      <c r="G1682" s="133"/>
      <c r="H1682" s="133"/>
      <c r="I1682" s="133"/>
      <c r="J1682" s="133"/>
      <c r="K1682" s="133"/>
      <c r="L1682" s="133"/>
      <c r="M1682" s="133"/>
      <c r="N1682" s="133"/>
      <c r="O1682" s="133"/>
      <c r="P1682" s="133"/>
      <c r="Q1682" s="133"/>
      <c r="R1682" s="133"/>
      <c r="S1682" s="133"/>
      <c r="T1682" s="133"/>
      <c r="U1682" s="133"/>
      <c r="V1682" s="133"/>
      <c r="W1682" s="133"/>
    </row>
    <row r="1683" spans="1:23" x14ac:dyDescent="0.2">
      <c r="A1683" s="133"/>
      <c r="B1683" s="133"/>
      <c r="C1683" s="133"/>
      <c r="D1683" s="133"/>
      <c r="E1683" s="133"/>
      <c r="F1683" s="133"/>
      <c r="G1683" s="133"/>
      <c r="H1683" s="133"/>
      <c r="I1683" s="133"/>
      <c r="J1683" s="133"/>
      <c r="K1683" s="133"/>
      <c r="L1683" s="133"/>
      <c r="M1683" s="133"/>
      <c r="N1683" s="133"/>
      <c r="O1683" s="133"/>
      <c r="P1683" s="133"/>
      <c r="Q1683" s="133"/>
      <c r="R1683" s="133"/>
      <c r="S1683" s="133"/>
      <c r="T1683" s="133"/>
      <c r="U1683" s="133"/>
      <c r="V1683" s="133"/>
      <c r="W1683" s="133"/>
    </row>
    <row r="1684" spans="1:23" x14ac:dyDescent="0.2">
      <c r="A1684" s="133"/>
      <c r="B1684" s="133"/>
      <c r="C1684" s="133"/>
      <c r="D1684" s="133"/>
      <c r="E1684" s="133"/>
      <c r="F1684" s="133"/>
      <c r="G1684" s="133"/>
      <c r="H1684" s="133"/>
      <c r="I1684" s="133"/>
      <c r="J1684" s="133"/>
      <c r="K1684" s="133"/>
      <c r="L1684" s="133"/>
      <c r="M1684" s="133"/>
      <c r="N1684" s="133"/>
      <c r="O1684" s="133"/>
      <c r="P1684" s="133"/>
      <c r="Q1684" s="133"/>
      <c r="R1684" s="133"/>
      <c r="S1684" s="133"/>
      <c r="T1684" s="133"/>
      <c r="U1684" s="133"/>
      <c r="V1684" s="133"/>
      <c r="W1684" s="133"/>
    </row>
    <row r="1685" spans="1:23" x14ac:dyDescent="0.2">
      <c r="A1685" s="133"/>
      <c r="B1685" s="133"/>
      <c r="C1685" s="133"/>
      <c r="D1685" s="133"/>
      <c r="E1685" s="133"/>
      <c r="F1685" s="133"/>
      <c r="G1685" s="133"/>
      <c r="H1685" s="133"/>
      <c r="I1685" s="133"/>
      <c r="J1685" s="133"/>
      <c r="K1685" s="133"/>
      <c r="L1685" s="133"/>
      <c r="M1685" s="133"/>
      <c r="N1685" s="133"/>
      <c r="O1685" s="133"/>
      <c r="P1685" s="133"/>
      <c r="Q1685" s="133"/>
      <c r="R1685" s="133"/>
      <c r="S1685" s="133"/>
      <c r="T1685" s="133"/>
      <c r="U1685" s="133"/>
      <c r="V1685" s="133"/>
      <c r="W1685" s="133"/>
    </row>
    <row r="1686" spans="1:23" x14ac:dyDescent="0.2">
      <c r="A1686" s="133"/>
      <c r="B1686" s="133"/>
      <c r="C1686" s="133"/>
      <c r="D1686" s="133"/>
      <c r="E1686" s="133"/>
      <c r="F1686" s="133"/>
      <c r="G1686" s="133"/>
      <c r="H1686" s="133"/>
      <c r="I1686" s="133"/>
      <c r="J1686" s="133"/>
      <c r="K1686" s="133"/>
      <c r="L1686" s="133"/>
      <c r="M1686" s="133"/>
      <c r="N1686" s="133"/>
      <c r="O1686" s="133"/>
      <c r="P1686" s="133"/>
      <c r="Q1686" s="133"/>
      <c r="R1686" s="133"/>
      <c r="S1686" s="133"/>
      <c r="T1686" s="133"/>
      <c r="U1686" s="133"/>
      <c r="V1686" s="133"/>
      <c r="W1686" s="133"/>
    </row>
    <row r="1687" spans="1:23" x14ac:dyDescent="0.2">
      <c r="A1687" s="133"/>
      <c r="B1687" s="133"/>
      <c r="C1687" s="133"/>
      <c r="D1687" s="133"/>
      <c r="E1687" s="133"/>
      <c r="F1687" s="133"/>
      <c r="G1687" s="133"/>
      <c r="H1687" s="133"/>
      <c r="I1687" s="133"/>
      <c r="J1687" s="133"/>
      <c r="K1687" s="133"/>
      <c r="L1687" s="133"/>
      <c r="M1687" s="133"/>
      <c r="N1687" s="133"/>
      <c r="O1687" s="133"/>
      <c r="P1687" s="133"/>
      <c r="Q1687" s="133"/>
      <c r="R1687" s="133"/>
      <c r="S1687" s="133"/>
      <c r="T1687" s="133"/>
      <c r="U1687" s="133"/>
      <c r="V1687" s="133"/>
      <c r="W1687" s="133"/>
    </row>
    <row r="1688" spans="1:23" x14ac:dyDescent="0.2">
      <c r="A1688" s="133"/>
      <c r="B1688" s="133"/>
      <c r="C1688" s="133"/>
      <c r="D1688" s="133"/>
      <c r="E1688" s="133"/>
      <c r="F1688" s="133"/>
      <c r="G1688" s="133"/>
      <c r="H1688" s="133"/>
      <c r="I1688" s="133"/>
      <c r="J1688" s="133"/>
      <c r="K1688" s="133"/>
      <c r="L1688" s="133"/>
      <c r="M1688" s="133"/>
      <c r="N1688" s="133"/>
      <c r="O1688" s="133"/>
      <c r="P1688" s="133"/>
      <c r="Q1688" s="133"/>
      <c r="R1688" s="133"/>
      <c r="S1688" s="133"/>
      <c r="T1688" s="133"/>
      <c r="U1688" s="133"/>
      <c r="V1688" s="133"/>
      <c r="W1688" s="133"/>
    </row>
    <row r="1689" spans="1:23" x14ac:dyDescent="0.2">
      <c r="A1689" s="133"/>
      <c r="B1689" s="133"/>
      <c r="C1689" s="133"/>
      <c r="D1689" s="133"/>
      <c r="E1689" s="133"/>
      <c r="F1689" s="133"/>
      <c r="G1689" s="133"/>
      <c r="H1689" s="133"/>
      <c r="I1689" s="133"/>
      <c r="J1689" s="133"/>
      <c r="K1689" s="133"/>
      <c r="L1689" s="133"/>
      <c r="M1689" s="133"/>
      <c r="N1689" s="133"/>
      <c r="O1689" s="133"/>
      <c r="P1689" s="133"/>
      <c r="Q1689" s="133"/>
      <c r="R1689" s="133"/>
      <c r="S1689" s="133"/>
      <c r="T1689" s="133"/>
      <c r="U1689" s="133"/>
      <c r="V1689" s="133"/>
      <c r="W1689" s="133"/>
    </row>
    <row r="1690" spans="1:23" x14ac:dyDescent="0.2">
      <c r="A1690" s="133"/>
      <c r="B1690" s="133"/>
      <c r="C1690" s="133"/>
      <c r="D1690" s="133"/>
      <c r="E1690" s="133"/>
      <c r="F1690" s="133"/>
      <c r="G1690" s="133"/>
      <c r="H1690" s="133"/>
      <c r="I1690" s="133"/>
      <c r="J1690" s="133"/>
      <c r="K1690" s="133"/>
      <c r="L1690" s="133"/>
      <c r="M1690" s="133"/>
      <c r="N1690" s="133"/>
      <c r="O1690" s="133"/>
      <c r="P1690" s="133"/>
      <c r="Q1690" s="133"/>
      <c r="R1690" s="133"/>
      <c r="S1690" s="133"/>
      <c r="T1690" s="133"/>
      <c r="U1690" s="133"/>
      <c r="V1690" s="133"/>
      <c r="W1690" s="133"/>
    </row>
    <row r="1691" spans="1:23" x14ac:dyDescent="0.2">
      <c r="A1691" s="133"/>
      <c r="B1691" s="133"/>
      <c r="C1691" s="133"/>
      <c r="D1691" s="133"/>
      <c r="E1691" s="133"/>
      <c r="F1691" s="133"/>
      <c r="G1691" s="133"/>
      <c r="H1691" s="133"/>
      <c r="I1691" s="133"/>
      <c r="J1691" s="133"/>
      <c r="K1691" s="133"/>
      <c r="L1691" s="133"/>
      <c r="M1691" s="133"/>
      <c r="N1691" s="133"/>
      <c r="O1691" s="133"/>
      <c r="P1691" s="133"/>
      <c r="Q1691" s="133"/>
      <c r="R1691" s="133"/>
      <c r="S1691" s="133"/>
      <c r="T1691" s="133"/>
      <c r="U1691" s="133"/>
      <c r="V1691" s="133"/>
      <c r="W1691" s="133"/>
    </row>
    <row r="1692" spans="1:23" x14ac:dyDescent="0.2">
      <c r="A1692" s="133"/>
      <c r="B1692" s="133"/>
      <c r="C1692" s="133"/>
      <c r="D1692" s="133"/>
      <c r="E1692" s="133"/>
      <c r="F1692" s="133"/>
      <c r="G1692" s="133"/>
      <c r="H1692" s="133"/>
      <c r="I1692" s="133"/>
      <c r="J1692" s="133"/>
      <c r="K1692" s="133"/>
      <c r="L1692" s="133"/>
      <c r="M1692" s="133"/>
      <c r="N1692" s="133"/>
      <c r="O1692" s="133"/>
      <c r="P1692" s="133"/>
      <c r="Q1692" s="133"/>
      <c r="R1692" s="133"/>
      <c r="S1692" s="133"/>
      <c r="T1692" s="133"/>
      <c r="U1692" s="133"/>
      <c r="V1692" s="133"/>
      <c r="W1692" s="133"/>
    </row>
    <row r="1693" spans="1:23" x14ac:dyDescent="0.2">
      <c r="A1693" s="133"/>
      <c r="B1693" s="133"/>
      <c r="C1693" s="133"/>
      <c r="D1693" s="133"/>
      <c r="E1693" s="133"/>
      <c r="F1693" s="133"/>
      <c r="G1693" s="133"/>
      <c r="H1693" s="133"/>
      <c r="I1693" s="133"/>
      <c r="J1693" s="133"/>
      <c r="K1693" s="133"/>
      <c r="L1693" s="133"/>
      <c r="M1693" s="133"/>
      <c r="N1693" s="133"/>
      <c r="O1693" s="133"/>
      <c r="P1693" s="133"/>
      <c r="Q1693" s="133"/>
      <c r="R1693" s="133"/>
      <c r="S1693" s="133"/>
      <c r="T1693" s="133"/>
      <c r="U1693" s="133"/>
      <c r="V1693" s="133"/>
      <c r="W1693" s="133"/>
    </row>
    <row r="1694" spans="1:23" x14ac:dyDescent="0.2">
      <c r="A1694" s="133"/>
      <c r="B1694" s="133"/>
      <c r="C1694" s="133"/>
      <c r="D1694" s="133"/>
      <c r="E1694" s="133"/>
      <c r="F1694" s="133"/>
      <c r="G1694" s="133"/>
      <c r="H1694" s="133"/>
      <c r="I1694" s="133"/>
      <c r="J1694" s="133"/>
      <c r="K1694" s="133"/>
      <c r="L1694" s="133"/>
      <c r="M1694" s="133"/>
      <c r="N1694" s="133"/>
      <c r="O1694" s="133"/>
      <c r="P1694" s="133"/>
      <c r="Q1694" s="133"/>
      <c r="R1694" s="133"/>
      <c r="S1694" s="133"/>
      <c r="T1694" s="133"/>
      <c r="U1694" s="133"/>
      <c r="V1694" s="133"/>
      <c r="W1694" s="133"/>
    </row>
    <row r="1695" spans="1:23" x14ac:dyDescent="0.2">
      <c r="A1695" s="133"/>
      <c r="B1695" s="133"/>
      <c r="C1695" s="133"/>
      <c r="D1695" s="133"/>
      <c r="E1695" s="133"/>
      <c r="F1695" s="133"/>
      <c r="G1695" s="133"/>
      <c r="H1695" s="133"/>
      <c r="I1695" s="133"/>
      <c r="J1695" s="133"/>
      <c r="K1695" s="133"/>
      <c r="L1695" s="133"/>
      <c r="M1695" s="133"/>
      <c r="N1695" s="133"/>
      <c r="O1695" s="133"/>
      <c r="P1695" s="133"/>
      <c r="Q1695" s="133"/>
      <c r="R1695" s="133"/>
      <c r="S1695" s="133"/>
      <c r="T1695" s="133"/>
      <c r="U1695" s="133"/>
      <c r="V1695" s="133"/>
      <c r="W1695" s="133"/>
    </row>
    <row r="1696" spans="1:23" x14ac:dyDescent="0.2">
      <c r="A1696" s="133"/>
      <c r="B1696" s="133"/>
      <c r="C1696" s="133"/>
      <c r="D1696" s="133"/>
      <c r="E1696" s="133"/>
      <c r="F1696" s="133"/>
      <c r="G1696" s="133"/>
      <c r="H1696" s="133"/>
      <c r="I1696" s="133"/>
      <c r="J1696" s="133"/>
      <c r="K1696" s="133"/>
      <c r="L1696" s="133"/>
      <c r="M1696" s="133"/>
      <c r="N1696" s="133"/>
      <c r="O1696" s="133"/>
      <c r="P1696" s="133"/>
      <c r="Q1696" s="133"/>
      <c r="R1696" s="133"/>
      <c r="S1696" s="133"/>
      <c r="T1696" s="133"/>
      <c r="U1696" s="133"/>
      <c r="V1696" s="133"/>
      <c r="W1696" s="133"/>
    </row>
    <row r="1697" spans="1:23" x14ac:dyDescent="0.2">
      <c r="A1697" s="133"/>
      <c r="B1697" s="133"/>
      <c r="C1697" s="133"/>
      <c r="D1697" s="133"/>
      <c r="E1697" s="133"/>
      <c r="F1697" s="133"/>
      <c r="G1697" s="133"/>
      <c r="H1697" s="133"/>
      <c r="I1697" s="133"/>
      <c r="J1697" s="133"/>
      <c r="K1697" s="133"/>
      <c r="L1697" s="133"/>
      <c r="M1697" s="133"/>
      <c r="N1697" s="133"/>
      <c r="O1697" s="133"/>
      <c r="P1697" s="133"/>
      <c r="Q1697" s="133"/>
      <c r="R1697" s="133"/>
      <c r="S1697" s="133"/>
      <c r="T1697" s="133"/>
      <c r="U1697" s="133"/>
      <c r="V1697" s="133"/>
      <c r="W1697" s="133"/>
    </row>
    <row r="1698" spans="1:23" x14ac:dyDescent="0.2">
      <c r="A1698" s="133"/>
      <c r="B1698" s="133"/>
      <c r="C1698" s="133"/>
      <c r="D1698" s="133"/>
      <c r="E1698" s="133"/>
      <c r="F1698" s="133"/>
      <c r="G1698" s="133"/>
      <c r="H1698" s="133"/>
      <c r="I1698" s="133"/>
      <c r="J1698" s="133"/>
      <c r="K1698" s="133"/>
      <c r="L1698" s="133"/>
      <c r="M1698" s="133"/>
      <c r="N1698" s="133"/>
      <c r="O1698" s="133"/>
      <c r="P1698" s="133"/>
      <c r="Q1698" s="133"/>
      <c r="R1698" s="133"/>
      <c r="S1698" s="133"/>
      <c r="T1698" s="133"/>
      <c r="U1698" s="133"/>
      <c r="V1698" s="133"/>
      <c r="W1698" s="133"/>
    </row>
    <row r="1699" spans="1:23" x14ac:dyDescent="0.2">
      <c r="A1699" s="133"/>
      <c r="B1699" s="133"/>
      <c r="C1699" s="133"/>
      <c r="D1699" s="133"/>
      <c r="E1699" s="133"/>
      <c r="F1699" s="133"/>
      <c r="G1699" s="133"/>
      <c r="H1699" s="133"/>
      <c r="I1699" s="133"/>
      <c r="J1699" s="133"/>
      <c r="K1699" s="133"/>
      <c r="L1699" s="133"/>
      <c r="M1699" s="133"/>
      <c r="N1699" s="133"/>
      <c r="O1699" s="133"/>
      <c r="P1699" s="133"/>
      <c r="Q1699" s="133"/>
      <c r="R1699" s="133"/>
      <c r="S1699" s="133"/>
      <c r="T1699" s="133"/>
      <c r="U1699" s="133"/>
      <c r="V1699" s="133"/>
      <c r="W1699" s="133"/>
    </row>
    <row r="1700" spans="1:23" x14ac:dyDescent="0.2">
      <c r="A1700" s="133"/>
      <c r="B1700" s="133"/>
      <c r="C1700" s="133"/>
      <c r="D1700" s="133"/>
      <c r="E1700" s="133"/>
      <c r="F1700" s="133"/>
      <c r="G1700" s="133"/>
      <c r="H1700" s="133"/>
      <c r="I1700" s="133"/>
      <c r="J1700" s="133"/>
      <c r="K1700" s="133"/>
      <c r="L1700" s="133"/>
      <c r="M1700" s="133"/>
      <c r="N1700" s="133"/>
      <c r="O1700" s="133"/>
      <c r="P1700" s="133"/>
      <c r="Q1700" s="133"/>
      <c r="R1700" s="133"/>
      <c r="S1700" s="133"/>
      <c r="T1700" s="133"/>
      <c r="U1700" s="133"/>
      <c r="V1700" s="133"/>
      <c r="W1700" s="133"/>
    </row>
    <row r="1701" spans="1:23" x14ac:dyDescent="0.2">
      <c r="A1701" s="133"/>
      <c r="B1701" s="133"/>
      <c r="C1701" s="133"/>
      <c r="D1701" s="133"/>
      <c r="E1701" s="133"/>
      <c r="F1701" s="133"/>
      <c r="G1701" s="133"/>
      <c r="H1701" s="133"/>
      <c r="I1701" s="133"/>
      <c r="J1701" s="133"/>
      <c r="K1701" s="133"/>
      <c r="L1701" s="133"/>
      <c r="M1701" s="133"/>
      <c r="N1701" s="133"/>
      <c r="O1701" s="133"/>
      <c r="P1701" s="133"/>
      <c r="Q1701" s="133"/>
      <c r="R1701" s="133"/>
      <c r="S1701" s="133"/>
      <c r="T1701" s="133"/>
      <c r="U1701" s="133"/>
      <c r="V1701" s="133"/>
      <c r="W1701" s="133"/>
    </row>
    <row r="1702" spans="1:23" x14ac:dyDescent="0.2">
      <c r="A1702" s="133"/>
      <c r="B1702" s="133"/>
      <c r="C1702" s="133"/>
      <c r="D1702" s="133"/>
      <c r="E1702" s="133"/>
      <c r="F1702" s="133"/>
      <c r="G1702" s="133"/>
      <c r="H1702" s="133"/>
      <c r="I1702" s="133"/>
      <c r="J1702" s="133"/>
      <c r="K1702" s="133"/>
      <c r="L1702" s="133"/>
      <c r="M1702" s="133"/>
      <c r="N1702" s="133"/>
      <c r="O1702" s="133"/>
      <c r="P1702" s="133"/>
      <c r="Q1702" s="133"/>
      <c r="R1702" s="133"/>
      <c r="S1702" s="133"/>
      <c r="T1702" s="133"/>
      <c r="U1702" s="133"/>
      <c r="V1702" s="133"/>
      <c r="W1702" s="133"/>
    </row>
    <row r="1703" spans="1:23" x14ac:dyDescent="0.2">
      <c r="A1703" s="133"/>
      <c r="B1703" s="133"/>
      <c r="C1703" s="133"/>
      <c r="D1703" s="133"/>
      <c r="E1703" s="133"/>
      <c r="F1703" s="133"/>
      <c r="G1703" s="133"/>
      <c r="H1703" s="133"/>
      <c r="I1703" s="133"/>
      <c r="J1703" s="133"/>
      <c r="K1703" s="133"/>
      <c r="L1703" s="133"/>
      <c r="M1703" s="133"/>
      <c r="N1703" s="133"/>
      <c r="O1703" s="133"/>
      <c r="P1703" s="133"/>
      <c r="Q1703" s="133"/>
      <c r="R1703" s="133"/>
      <c r="S1703" s="133"/>
      <c r="T1703" s="133"/>
      <c r="U1703" s="133"/>
      <c r="V1703" s="133"/>
      <c r="W1703" s="133"/>
    </row>
    <row r="1704" spans="1:23" x14ac:dyDescent="0.2">
      <c r="A1704" s="133"/>
      <c r="B1704" s="133"/>
      <c r="C1704" s="133"/>
      <c r="D1704" s="133"/>
      <c r="E1704" s="133"/>
      <c r="F1704" s="133"/>
      <c r="G1704" s="133"/>
      <c r="H1704" s="133"/>
      <c r="I1704" s="133"/>
      <c r="J1704" s="133"/>
      <c r="K1704" s="133"/>
      <c r="L1704" s="133"/>
      <c r="M1704" s="133"/>
      <c r="N1704" s="133"/>
      <c r="O1704" s="133"/>
      <c r="P1704" s="133"/>
      <c r="Q1704" s="133"/>
      <c r="R1704" s="133"/>
      <c r="S1704" s="133"/>
      <c r="T1704" s="133"/>
      <c r="U1704" s="133"/>
      <c r="V1704" s="133"/>
      <c r="W1704" s="133"/>
    </row>
    <row r="1705" spans="1:23" x14ac:dyDescent="0.2">
      <c r="A1705" s="133"/>
      <c r="B1705" s="133"/>
      <c r="C1705" s="133"/>
      <c r="D1705" s="133"/>
      <c r="E1705" s="133"/>
      <c r="F1705" s="133"/>
      <c r="G1705" s="133"/>
      <c r="H1705" s="133"/>
      <c r="I1705" s="133"/>
      <c r="J1705" s="133"/>
      <c r="K1705" s="133"/>
      <c r="L1705" s="133"/>
      <c r="M1705" s="133"/>
      <c r="N1705" s="133"/>
      <c r="O1705" s="133"/>
      <c r="P1705" s="133"/>
      <c r="Q1705" s="133"/>
      <c r="R1705" s="133"/>
      <c r="S1705" s="133"/>
      <c r="T1705" s="133"/>
      <c r="U1705" s="133"/>
      <c r="V1705" s="133"/>
      <c r="W1705" s="133"/>
    </row>
    <row r="1706" spans="1:23" x14ac:dyDescent="0.2">
      <c r="A1706" s="133"/>
      <c r="B1706" s="133"/>
      <c r="C1706" s="133"/>
      <c r="D1706" s="133"/>
      <c r="E1706" s="133"/>
      <c r="F1706" s="133"/>
      <c r="G1706" s="133"/>
      <c r="H1706" s="133"/>
      <c r="I1706" s="133"/>
      <c r="J1706" s="133"/>
      <c r="K1706" s="133"/>
      <c r="L1706" s="133"/>
      <c r="M1706" s="133"/>
      <c r="N1706" s="133"/>
      <c r="O1706" s="133"/>
      <c r="P1706" s="133"/>
      <c r="Q1706" s="133"/>
      <c r="R1706" s="133"/>
      <c r="S1706" s="133"/>
      <c r="T1706" s="133"/>
      <c r="U1706" s="133"/>
      <c r="V1706" s="133"/>
      <c r="W1706" s="133"/>
    </row>
    <row r="1707" spans="1:23" x14ac:dyDescent="0.2">
      <c r="A1707" s="133"/>
      <c r="B1707" s="133"/>
      <c r="C1707" s="133"/>
      <c r="D1707" s="133"/>
      <c r="E1707" s="133"/>
      <c r="F1707" s="133"/>
      <c r="G1707" s="133"/>
      <c r="H1707" s="133"/>
      <c r="I1707" s="133"/>
      <c r="J1707" s="133"/>
      <c r="K1707" s="133"/>
      <c r="L1707" s="133"/>
      <c r="M1707" s="133"/>
      <c r="N1707" s="133"/>
      <c r="O1707" s="133"/>
      <c r="P1707" s="133"/>
      <c r="Q1707" s="133"/>
      <c r="R1707" s="133"/>
      <c r="S1707" s="133"/>
      <c r="T1707" s="133"/>
      <c r="U1707" s="133"/>
      <c r="V1707" s="133"/>
      <c r="W1707" s="133"/>
    </row>
    <row r="1708" spans="1:23" x14ac:dyDescent="0.2">
      <c r="A1708" s="133"/>
      <c r="B1708" s="133"/>
      <c r="C1708" s="133"/>
      <c r="D1708" s="133"/>
      <c r="E1708" s="133"/>
      <c r="F1708" s="133"/>
      <c r="G1708" s="133"/>
      <c r="H1708" s="133"/>
      <c r="I1708" s="133"/>
      <c r="J1708" s="133"/>
      <c r="K1708" s="133"/>
      <c r="L1708" s="133"/>
      <c r="M1708" s="133"/>
      <c r="N1708" s="133"/>
      <c r="O1708" s="133"/>
      <c r="P1708" s="133"/>
      <c r="Q1708" s="133"/>
      <c r="R1708" s="133"/>
      <c r="S1708" s="133"/>
      <c r="T1708" s="133"/>
      <c r="U1708" s="133"/>
      <c r="V1708" s="133"/>
      <c r="W1708" s="133"/>
    </row>
    <row r="1709" spans="1:23" x14ac:dyDescent="0.2">
      <c r="A1709" s="133"/>
      <c r="B1709" s="133"/>
      <c r="C1709" s="133"/>
      <c r="D1709" s="133"/>
      <c r="E1709" s="133"/>
      <c r="F1709" s="133"/>
      <c r="G1709" s="133"/>
      <c r="H1709" s="133"/>
      <c r="I1709" s="133"/>
      <c r="J1709" s="133"/>
      <c r="K1709" s="133"/>
      <c r="L1709" s="133"/>
      <c r="M1709" s="133"/>
      <c r="N1709" s="133"/>
      <c r="O1709" s="133"/>
      <c r="P1709" s="133"/>
      <c r="Q1709" s="133"/>
      <c r="R1709" s="133"/>
      <c r="S1709" s="133"/>
      <c r="T1709" s="133"/>
      <c r="U1709" s="133"/>
      <c r="V1709" s="133"/>
      <c r="W1709" s="133"/>
    </row>
    <row r="1710" spans="1:23" x14ac:dyDescent="0.2">
      <c r="A1710" s="133"/>
      <c r="B1710" s="133"/>
      <c r="C1710" s="133"/>
      <c r="D1710" s="133"/>
      <c r="E1710" s="133"/>
      <c r="F1710" s="133"/>
      <c r="G1710" s="133"/>
      <c r="H1710" s="133"/>
      <c r="I1710" s="133"/>
      <c r="J1710" s="133"/>
      <c r="K1710" s="133"/>
      <c r="L1710" s="133"/>
      <c r="M1710" s="133"/>
      <c r="N1710" s="133"/>
      <c r="O1710" s="133"/>
      <c r="P1710" s="133"/>
      <c r="Q1710" s="133"/>
      <c r="R1710" s="133"/>
      <c r="S1710" s="133"/>
      <c r="T1710" s="133"/>
      <c r="U1710" s="133"/>
      <c r="V1710" s="133"/>
      <c r="W1710" s="133"/>
    </row>
    <row r="1711" spans="1:23" x14ac:dyDescent="0.2">
      <c r="A1711" s="133"/>
      <c r="B1711" s="133"/>
      <c r="C1711" s="133"/>
      <c r="D1711" s="133"/>
      <c r="E1711" s="133"/>
      <c r="F1711" s="133"/>
      <c r="G1711" s="133"/>
      <c r="H1711" s="133"/>
      <c r="I1711" s="133"/>
      <c r="J1711" s="133"/>
      <c r="K1711" s="133"/>
      <c r="L1711" s="133"/>
      <c r="M1711" s="133"/>
      <c r="N1711" s="133"/>
      <c r="O1711" s="133"/>
      <c r="P1711" s="133"/>
      <c r="Q1711" s="133"/>
      <c r="R1711" s="133"/>
      <c r="S1711" s="133"/>
      <c r="T1711" s="133"/>
      <c r="U1711" s="133"/>
      <c r="V1711" s="133"/>
      <c r="W1711" s="133"/>
    </row>
    <row r="1712" spans="1:23" x14ac:dyDescent="0.2">
      <c r="A1712" s="133"/>
      <c r="B1712" s="133"/>
      <c r="C1712" s="133"/>
      <c r="D1712" s="133"/>
      <c r="E1712" s="133"/>
      <c r="F1712" s="133"/>
      <c r="G1712" s="133"/>
      <c r="H1712" s="133"/>
      <c r="I1712" s="133"/>
      <c r="J1712" s="133"/>
      <c r="K1712" s="133"/>
      <c r="L1712" s="133"/>
      <c r="M1712" s="133"/>
      <c r="N1712" s="133"/>
      <c r="O1712" s="133"/>
      <c r="P1712" s="133"/>
      <c r="Q1712" s="133"/>
      <c r="R1712" s="133"/>
      <c r="S1712" s="133"/>
      <c r="T1712" s="133"/>
      <c r="U1712" s="133"/>
      <c r="V1712" s="133"/>
      <c r="W1712" s="133"/>
    </row>
    <row r="1713" spans="1:23" x14ac:dyDescent="0.2">
      <c r="A1713" s="133"/>
      <c r="B1713" s="133"/>
      <c r="C1713" s="133"/>
      <c r="D1713" s="133"/>
      <c r="E1713" s="133"/>
      <c r="F1713" s="133"/>
      <c r="G1713" s="133"/>
      <c r="H1713" s="133"/>
      <c r="I1713" s="133"/>
      <c r="J1713" s="133"/>
      <c r="K1713" s="133"/>
      <c r="L1713" s="133"/>
      <c r="M1713" s="133"/>
      <c r="N1713" s="133"/>
      <c r="O1713" s="133"/>
      <c r="P1713" s="133"/>
      <c r="Q1713" s="133"/>
      <c r="R1713" s="133"/>
      <c r="S1713" s="133"/>
      <c r="T1713" s="133"/>
      <c r="U1713" s="133"/>
      <c r="V1713" s="133"/>
      <c r="W1713" s="133"/>
    </row>
    <row r="1714" spans="1:23" x14ac:dyDescent="0.2">
      <c r="A1714" s="133"/>
      <c r="B1714" s="133"/>
      <c r="C1714" s="133"/>
      <c r="D1714" s="133"/>
      <c r="E1714" s="133"/>
      <c r="F1714" s="133"/>
      <c r="G1714" s="133"/>
      <c r="H1714" s="133"/>
      <c r="I1714" s="133"/>
      <c r="J1714" s="133"/>
      <c r="K1714" s="133"/>
      <c r="L1714" s="133"/>
      <c r="M1714" s="133"/>
      <c r="N1714" s="133"/>
      <c r="O1714" s="133"/>
      <c r="P1714" s="133"/>
      <c r="Q1714" s="133"/>
      <c r="R1714" s="133"/>
      <c r="S1714" s="133"/>
      <c r="T1714" s="133"/>
      <c r="U1714" s="133"/>
      <c r="V1714" s="133"/>
      <c r="W1714" s="133"/>
    </row>
    <row r="1715" spans="1:23" x14ac:dyDescent="0.2">
      <c r="A1715" s="133"/>
      <c r="B1715" s="133"/>
      <c r="C1715" s="133"/>
      <c r="D1715" s="133"/>
      <c r="E1715" s="133"/>
      <c r="F1715" s="133"/>
      <c r="G1715" s="133"/>
      <c r="H1715" s="133"/>
      <c r="I1715" s="133"/>
      <c r="J1715" s="133"/>
      <c r="K1715" s="133"/>
      <c r="L1715" s="133"/>
      <c r="M1715" s="133"/>
      <c r="N1715" s="133"/>
      <c r="O1715" s="133"/>
      <c r="P1715" s="133"/>
      <c r="Q1715" s="133"/>
      <c r="R1715" s="133"/>
      <c r="S1715" s="133"/>
      <c r="T1715" s="133"/>
      <c r="U1715" s="133"/>
      <c r="V1715" s="133"/>
      <c r="W1715" s="133"/>
    </row>
    <row r="1716" spans="1:23" x14ac:dyDescent="0.2">
      <c r="A1716" s="133"/>
      <c r="B1716" s="133"/>
      <c r="C1716" s="133"/>
      <c r="D1716" s="133"/>
      <c r="E1716" s="133"/>
      <c r="F1716" s="133"/>
      <c r="G1716" s="133"/>
      <c r="H1716" s="133"/>
      <c r="I1716" s="133"/>
      <c r="J1716" s="133"/>
      <c r="K1716" s="133"/>
      <c r="L1716" s="133"/>
      <c r="M1716" s="133"/>
      <c r="N1716" s="133"/>
      <c r="O1716" s="133"/>
      <c r="P1716" s="133"/>
      <c r="Q1716" s="133"/>
      <c r="R1716" s="133"/>
      <c r="S1716" s="133"/>
      <c r="T1716" s="133"/>
      <c r="U1716" s="133"/>
      <c r="V1716" s="133"/>
      <c r="W1716" s="133"/>
    </row>
    <row r="1717" spans="1:23" x14ac:dyDescent="0.2">
      <c r="A1717" s="133"/>
      <c r="B1717" s="133"/>
      <c r="C1717" s="133"/>
      <c r="D1717" s="133"/>
      <c r="E1717" s="133"/>
      <c r="F1717" s="133"/>
      <c r="G1717" s="133"/>
      <c r="H1717" s="133"/>
      <c r="I1717" s="133"/>
      <c r="J1717" s="133"/>
      <c r="K1717" s="133"/>
      <c r="L1717" s="133"/>
      <c r="M1717" s="133"/>
      <c r="N1717" s="133"/>
      <c r="O1717" s="133"/>
      <c r="P1717" s="133"/>
      <c r="Q1717" s="133"/>
      <c r="R1717" s="133"/>
      <c r="S1717" s="133"/>
      <c r="T1717" s="133"/>
      <c r="U1717" s="133"/>
      <c r="V1717" s="133"/>
      <c r="W1717" s="133"/>
    </row>
    <row r="1718" spans="1:23" x14ac:dyDescent="0.2">
      <c r="A1718" s="133"/>
      <c r="B1718" s="133"/>
      <c r="C1718" s="133"/>
      <c r="D1718" s="133"/>
      <c r="E1718" s="133"/>
      <c r="F1718" s="133"/>
      <c r="G1718" s="133"/>
      <c r="H1718" s="133"/>
      <c r="I1718" s="133"/>
      <c r="J1718" s="133"/>
      <c r="K1718" s="133"/>
      <c r="L1718" s="133"/>
      <c r="M1718" s="133"/>
      <c r="N1718" s="133"/>
      <c r="O1718" s="133"/>
      <c r="P1718" s="133"/>
      <c r="Q1718" s="133"/>
      <c r="R1718" s="133"/>
      <c r="S1718" s="133"/>
      <c r="T1718" s="133"/>
      <c r="U1718" s="133"/>
      <c r="V1718" s="133"/>
      <c r="W1718" s="133"/>
    </row>
    <row r="1719" spans="1:23" x14ac:dyDescent="0.2">
      <c r="A1719" s="133"/>
      <c r="B1719" s="133"/>
      <c r="C1719" s="133"/>
      <c r="D1719" s="133"/>
      <c r="E1719" s="133"/>
      <c r="F1719" s="133"/>
      <c r="G1719" s="133"/>
      <c r="H1719" s="133"/>
      <c r="I1719" s="133"/>
      <c r="J1719" s="133"/>
      <c r="K1719" s="133"/>
      <c r="L1719" s="133"/>
      <c r="M1719" s="133"/>
      <c r="N1719" s="133"/>
      <c r="O1719" s="133"/>
      <c r="P1719" s="133"/>
      <c r="Q1719" s="133"/>
      <c r="R1719" s="133"/>
      <c r="S1719" s="133"/>
      <c r="T1719" s="133"/>
      <c r="U1719" s="133"/>
      <c r="V1719" s="133"/>
      <c r="W1719" s="133"/>
    </row>
    <row r="1720" spans="1:23" x14ac:dyDescent="0.2">
      <c r="A1720" s="133"/>
      <c r="B1720" s="133"/>
      <c r="C1720" s="133"/>
      <c r="D1720" s="133"/>
      <c r="E1720" s="133"/>
      <c r="F1720" s="133"/>
      <c r="G1720" s="133"/>
      <c r="H1720" s="133"/>
      <c r="I1720" s="133"/>
      <c r="J1720" s="133"/>
      <c r="K1720" s="133"/>
      <c r="L1720" s="133"/>
      <c r="M1720" s="133"/>
      <c r="N1720" s="133"/>
      <c r="O1720" s="133"/>
      <c r="P1720" s="133"/>
      <c r="Q1720" s="133"/>
      <c r="R1720" s="133"/>
      <c r="S1720" s="133"/>
      <c r="T1720" s="133"/>
      <c r="U1720" s="133"/>
      <c r="V1720" s="133"/>
      <c r="W1720" s="133"/>
    </row>
    <row r="1721" spans="1:23" x14ac:dyDescent="0.2">
      <c r="A1721" s="133"/>
      <c r="B1721" s="133"/>
      <c r="C1721" s="133"/>
      <c r="D1721" s="133"/>
      <c r="E1721" s="133"/>
      <c r="F1721" s="133"/>
      <c r="G1721" s="133"/>
      <c r="H1721" s="133"/>
      <c r="I1721" s="133"/>
      <c r="J1721" s="133"/>
      <c r="K1721" s="133"/>
      <c r="L1721" s="133"/>
      <c r="M1721" s="133"/>
      <c r="N1721" s="133"/>
      <c r="O1721" s="133"/>
      <c r="P1721" s="133"/>
      <c r="Q1721" s="133"/>
      <c r="R1721" s="133"/>
      <c r="S1721" s="133"/>
      <c r="T1721" s="133"/>
      <c r="U1721" s="133"/>
      <c r="V1721" s="133"/>
      <c r="W1721" s="133"/>
    </row>
    <row r="1722" spans="1:23" x14ac:dyDescent="0.2">
      <c r="A1722" s="133"/>
      <c r="B1722" s="133"/>
      <c r="C1722" s="133"/>
      <c r="D1722" s="133"/>
      <c r="E1722" s="133"/>
      <c r="F1722" s="133"/>
      <c r="G1722" s="133"/>
      <c r="H1722" s="133"/>
      <c r="I1722" s="133"/>
      <c r="J1722" s="133"/>
      <c r="K1722" s="133"/>
      <c r="L1722" s="133"/>
      <c r="M1722" s="133"/>
      <c r="N1722" s="133"/>
      <c r="O1722" s="133"/>
      <c r="P1722" s="133"/>
      <c r="Q1722" s="133"/>
      <c r="R1722" s="133"/>
      <c r="S1722" s="133"/>
      <c r="T1722" s="133"/>
      <c r="U1722" s="133"/>
      <c r="V1722" s="133"/>
      <c r="W1722" s="133"/>
    </row>
    <row r="1723" spans="1:23" x14ac:dyDescent="0.2">
      <c r="A1723" s="133"/>
      <c r="B1723" s="133"/>
      <c r="C1723" s="133"/>
      <c r="D1723" s="133"/>
      <c r="E1723" s="133"/>
      <c r="F1723" s="133"/>
      <c r="G1723" s="133"/>
      <c r="H1723" s="133"/>
      <c r="I1723" s="133"/>
      <c r="J1723" s="133"/>
      <c r="K1723" s="133"/>
      <c r="L1723" s="133"/>
      <c r="M1723" s="133"/>
      <c r="N1723" s="133"/>
      <c r="O1723" s="133"/>
      <c r="P1723" s="133"/>
      <c r="Q1723" s="133"/>
      <c r="R1723" s="133"/>
      <c r="S1723" s="133"/>
      <c r="T1723" s="133"/>
      <c r="U1723" s="133"/>
      <c r="V1723" s="133"/>
      <c r="W1723" s="133"/>
    </row>
    <row r="1724" spans="1:23" x14ac:dyDescent="0.2">
      <c r="A1724" s="133"/>
      <c r="B1724" s="133"/>
      <c r="C1724" s="133"/>
      <c r="D1724" s="133"/>
      <c r="E1724" s="133"/>
      <c r="F1724" s="133"/>
      <c r="G1724" s="133"/>
      <c r="H1724" s="133"/>
      <c r="I1724" s="133"/>
      <c r="J1724" s="133"/>
      <c r="K1724" s="133"/>
      <c r="L1724" s="133"/>
      <c r="M1724" s="133"/>
      <c r="N1724" s="133"/>
      <c r="O1724" s="133"/>
      <c r="P1724" s="133"/>
      <c r="Q1724" s="133"/>
      <c r="R1724" s="133"/>
      <c r="S1724" s="133"/>
      <c r="T1724" s="133"/>
      <c r="U1724" s="133"/>
      <c r="V1724" s="133"/>
      <c r="W1724" s="133"/>
    </row>
    <row r="1725" spans="1:23" x14ac:dyDescent="0.2">
      <c r="A1725" s="133"/>
      <c r="B1725" s="133"/>
      <c r="C1725" s="133"/>
      <c r="D1725" s="133"/>
      <c r="E1725" s="133"/>
      <c r="F1725" s="133"/>
      <c r="G1725" s="133"/>
      <c r="H1725" s="133"/>
      <c r="I1725" s="133"/>
      <c r="J1725" s="133"/>
      <c r="K1725" s="133"/>
      <c r="L1725" s="133"/>
      <c r="M1725" s="133"/>
      <c r="N1725" s="133"/>
      <c r="O1725" s="133"/>
      <c r="P1725" s="133"/>
      <c r="Q1725" s="133"/>
      <c r="R1725" s="133"/>
      <c r="S1725" s="133"/>
      <c r="T1725" s="133"/>
      <c r="U1725" s="133"/>
      <c r="V1725" s="133"/>
      <c r="W1725" s="133"/>
    </row>
    <row r="1726" spans="1:23" x14ac:dyDescent="0.2">
      <c r="A1726" s="133"/>
      <c r="B1726" s="133"/>
      <c r="C1726" s="133"/>
      <c r="D1726" s="133"/>
      <c r="E1726" s="133"/>
      <c r="F1726" s="133"/>
      <c r="G1726" s="133"/>
      <c r="H1726" s="133"/>
      <c r="I1726" s="133"/>
      <c r="J1726" s="133"/>
      <c r="K1726" s="133"/>
      <c r="L1726" s="133"/>
      <c r="M1726" s="133"/>
      <c r="N1726" s="133"/>
      <c r="O1726" s="133"/>
      <c r="P1726" s="133"/>
      <c r="Q1726" s="133"/>
      <c r="R1726" s="133"/>
      <c r="S1726" s="133"/>
      <c r="T1726" s="133"/>
      <c r="U1726" s="133"/>
      <c r="V1726" s="133"/>
      <c r="W1726" s="133"/>
    </row>
    <row r="1727" spans="1:23" x14ac:dyDescent="0.2">
      <c r="A1727" s="133"/>
      <c r="B1727" s="133"/>
      <c r="C1727" s="133"/>
      <c r="D1727" s="133"/>
      <c r="E1727" s="133"/>
      <c r="F1727" s="133"/>
      <c r="G1727" s="133"/>
      <c r="H1727" s="133"/>
      <c r="I1727" s="133"/>
      <c r="J1727" s="133"/>
      <c r="K1727" s="133"/>
      <c r="L1727" s="133"/>
      <c r="M1727" s="133"/>
      <c r="N1727" s="133"/>
      <c r="O1727" s="133"/>
      <c r="P1727" s="133"/>
      <c r="Q1727" s="133"/>
      <c r="R1727" s="133"/>
      <c r="S1727" s="133"/>
      <c r="T1727" s="133"/>
      <c r="U1727" s="133"/>
      <c r="V1727" s="133"/>
      <c r="W1727" s="133"/>
    </row>
    <row r="1728" spans="1:23" x14ac:dyDescent="0.2">
      <c r="A1728" s="133"/>
      <c r="B1728" s="133"/>
      <c r="C1728" s="133"/>
      <c r="D1728" s="133"/>
      <c r="E1728" s="133"/>
      <c r="F1728" s="133"/>
      <c r="G1728" s="133"/>
      <c r="H1728" s="133"/>
      <c r="I1728" s="133"/>
      <c r="J1728" s="133"/>
      <c r="K1728" s="133"/>
      <c r="L1728" s="133"/>
      <c r="M1728" s="133"/>
      <c r="N1728" s="133"/>
      <c r="O1728" s="133"/>
      <c r="P1728" s="133"/>
      <c r="Q1728" s="133"/>
      <c r="R1728" s="133"/>
      <c r="S1728" s="133"/>
      <c r="T1728" s="133"/>
      <c r="U1728" s="133"/>
      <c r="V1728" s="133"/>
      <c r="W1728" s="133"/>
    </row>
    <row r="1729" spans="1:23" x14ac:dyDescent="0.2">
      <c r="A1729" s="133"/>
      <c r="B1729" s="133"/>
      <c r="C1729" s="133"/>
      <c r="D1729" s="133"/>
      <c r="E1729" s="133"/>
      <c r="F1729" s="133"/>
      <c r="G1729" s="133"/>
      <c r="H1729" s="133"/>
      <c r="I1729" s="133"/>
      <c r="J1729" s="133"/>
      <c r="K1729" s="133"/>
      <c r="L1729" s="133"/>
      <c r="M1729" s="133"/>
      <c r="N1729" s="133"/>
      <c r="O1729" s="133"/>
      <c r="P1729" s="133"/>
      <c r="Q1729" s="133"/>
      <c r="R1729" s="133"/>
      <c r="S1729" s="133"/>
      <c r="T1729" s="133"/>
      <c r="U1729" s="133"/>
      <c r="V1729" s="133"/>
      <c r="W1729" s="133"/>
    </row>
    <row r="1730" spans="1:23" x14ac:dyDescent="0.2">
      <c r="A1730" s="133"/>
      <c r="B1730" s="133"/>
      <c r="C1730" s="133"/>
      <c r="D1730" s="133"/>
      <c r="E1730" s="133"/>
      <c r="F1730" s="133"/>
      <c r="G1730" s="133"/>
      <c r="H1730" s="133"/>
      <c r="I1730" s="133"/>
      <c r="J1730" s="133"/>
      <c r="K1730" s="133"/>
      <c r="L1730" s="133"/>
      <c r="M1730" s="133"/>
      <c r="N1730" s="133"/>
      <c r="O1730" s="133"/>
      <c r="P1730" s="133"/>
      <c r="Q1730" s="133"/>
      <c r="R1730" s="133"/>
      <c r="S1730" s="133"/>
      <c r="T1730" s="133"/>
      <c r="U1730" s="133"/>
      <c r="V1730" s="133"/>
      <c r="W1730" s="133"/>
    </row>
    <row r="1731" spans="1:23" x14ac:dyDescent="0.2">
      <c r="A1731" s="133"/>
      <c r="B1731" s="133"/>
      <c r="C1731" s="133"/>
      <c r="D1731" s="133"/>
      <c r="E1731" s="133"/>
      <c r="F1731" s="133"/>
      <c r="G1731" s="133"/>
      <c r="H1731" s="133"/>
      <c r="I1731" s="133"/>
      <c r="J1731" s="133"/>
      <c r="K1731" s="133"/>
      <c r="L1731" s="133"/>
      <c r="M1731" s="133"/>
      <c r="N1731" s="133"/>
      <c r="O1731" s="133"/>
      <c r="P1731" s="133"/>
      <c r="Q1731" s="133"/>
      <c r="R1731" s="133"/>
      <c r="S1731" s="133"/>
      <c r="T1731" s="133"/>
      <c r="U1731" s="133"/>
      <c r="V1731" s="133"/>
      <c r="W1731" s="133"/>
    </row>
    <row r="1732" spans="1:23" x14ac:dyDescent="0.2">
      <c r="A1732" s="133"/>
      <c r="B1732" s="133"/>
      <c r="C1732" s="133"/>
      <c r="D1732" s="133"/>
      <c r="E1732" s="133"/>
      <c r="F1732" s="133"/>
      <c r="G1732" s="133"/>
      <c r="H1732" s="133"/>
      <c r="I1732" s="133"/>
      <c r="J1732" s="133"/>
      <c r="K1732" s="133"/>
      <c r="L1732" s="133"/>
      <c r="M1732" s="133"/>
      <c r="N1732" s="133"/>
      <c r="O1732" s="133"/>
      <c r="P1732" s="133"/>
      <c r="Q1732" s="133"/>
      <c r="R1732" s="133"/>
      <c r="S1732" s="133"/>
      <c r="T1732" s="133"/>
      <c r="U1732" s="133"/>
      <c r="V1732" s="133"/>
      <c r="W1732" s="133"/>
    </row>
    <row r="1733" spans="1:23" x14ac:dyDescent="0.2">
      <c r="A1733" s="133"/>
      <c r="B1733" s="133"/>
      <c r="C1733" s="133"/>
      <c r="D1733" s="133"/>
      <c r="E1733" s="133"/>
      <c r="F1733" s="133"/>
      <c r="G1733" s="133"/>
      <c r="H1733" s="133"/>
      <c r="I1733" s="133"/>
      <c r="J1733" s="133"/>
      <c r="K1733" s="133"/>
      <c r="L1733" s="133"/>
      <c r="M1733" s="133"/>
      <c r="N1733" s="133"/>
      <c r="O1733" s="133"/>
      <c r="P1733" s="133"/>
      <c r="Q1733" s="133"/>
      <c r="R1733" s="133"/>
      <c r="S1733" s="133"/>
      <c r="T1733" s="133"/>
      <c r="U1733" s="133"/>
      <c r="V1733" s="133"/>
      <c r="W1733" s="133"/>
    </row>
    <row r="1734" spans="1:23" x14ac:dyDescent="0.2">
      <c r="A1734" s="133"/>
      <c r="B1734" s="133"/>
      <c r="C1734" s="133"/>
      <c r="D1734" s="133"/>
      <c r="E1734" s="133"/>
      <c r="F1734" s="133"/>
      <c r="G1734" s="133"/>
      <c r="H1734" s="133"/>
      <c r="I1734" s="133"/>
      <c r="J1734" s="133"/>
      <c r="K1734" s="133"/>
      <c r="L1734" s="133"/>
      <c r="M1734" s="133"/>
      <c r="N1734" s="133"/>
      <c r="O1734" s="133"/>
      <c r="P1734" s="133"/>
      <c r="Q1734" s="133"/>
      <c r="R1734" s="133"/>
      <c r="S1734" s="133"/>
      <c r="T1734" s="133"/>
      <c r="U1734" s="133"/>
      <c r="V1734" s="133"/>
      <c r="W1734" s="133"/>
    </row>
    <row r="1735" spans="1:23" x14ac:dyDescent="0.2">
      <c r="A1735" s="133"/>
      <c r="B1735" s="133"/>
      <c r="C1735" s="133"/>
      <c r="D1735" s="133"/>
      <c r="E1735" s="133"/>
      <c r="F1735" s="133"/>
      <c r="G1735" s="133"/>
      <c r="H1735" s="133"/>
      <c r="I1735" s="133"/>
      <c r="J1735" s="133"/>
      <c r="K1735" s="133"/>
      <c r="L1735" s="133"/>
      <c r="M1735" s="133"/>
      <c r="N1735" s="133"/>
      <c r="O1735" s="133"/>
      <c r="P1735" s="133"/>
      <c r="Q1735" s="133"/>
      <c r="R1735" s="133"/>
      <c r="S1735" s="133"/>
      <c r="T1735" s="133"/>
      <c r="U1735" s="133"/>
      <c r="V1735" s="133"/>
      <c r="W1735" s="133"/>
    </row>
    <row r="1736" spans="1:23" x14ac:dyDescent="0.2">
      <c r="A1736" s="133"/>
      <c r="B1736" s="133"/>
      <c r="C1736" s="133"/>
      <c r="D1736" s="133"/>
      <c r="E1736" s="133"/>
      <c r="F1736" s="133"/>
      <c r="G1736" s="133"/>
      <c r="H1736" s="133"/>
      <c r="I1736" s="133"/>
      <c r="J1736" s="133"/>
      <c r="K1736" s="133"/>
      <c r="L1736" s="133"/>
      <c r="M1736" s="133"/>
      <c r="N1736" s="133"/>
      <c r="O1736" s="133"/>
      <c r="P1736" s="133"/>
      <c r="Q1736" s="133"/>
      <c r="R1736" s="133"/>
      <c r="S1736" s="133"/>
      <c r="T1736" s="133"/>
      <c r="U1736" s="133"/>
      <c r="V1736" s="133"/>
      <c r="W1736" s="133"/>
    </row>
    <row r="1737" spans="1:23" x14ac:dyDescent="0.2">
      <c r="A1737" s="133"/>
      <c r="B1737" s="133"/>
      <c r="C1737" s="133"/>
      <c r="D1737" s="133"/>
      <c r="E1737" s="133"/>
      <c r="F1737" s="133"/>
      <c r="G1737" s="133"/>
      <c r="H1737" s="133"/>
      <c r="I1737" s="133"/>
      <c r="J1737" s="133"/>
      <c r="K1737" s="133"/>
      <c r="L1737" s="133"/>
      <c r="M1737" s="133"/>
      <c r="N1737" s="133"/>
      <c r="O1737" s="133"/>
      <c r="P1737" s="133"/>
      <c r="Q1737" s="133"/>
      <c r="R1737" s="133"/>
      <c r="S1737" s="133"/>
      <c r="T1737" s="133"/>
      <c r="U1737" s="133"/>
      <c r="V1737" s="133"/>
      <c r="W1737" s="133"/>
    </row>
    <row r="1738" spans="1:23" x14ac:dyDescent="0.2">
      <c r="A1738" s="133"/>
      <c r="B1738" s="133"/>
      <c r="C1738" s="133"/>
      <c r="D1738" s="133"/>
      <c r="E1738" s="133"/>
      <c r="F1738" s="133"/>
      <c r="G1738" s="133"/>
      <c r="H1738" s="133"/>
      <c r="I1738" s="133"/>
      <c r="J1738" s="133"/>
      <c r="K1738" s="133"/>
      <c r="L1738" s="133"/>
      <c r="M1738" s="133"/>
      <c r="N1738" s="133"/>
      <c r="O1738" s="133"/>
      <c r="P1738" s="133"/>
      <c r="Q1738" s="133"/>
      <c r="R1738" s="133"/>
      <c r="S1738" s="133"/>
      <c r="T1738" s="133"/>
      <c r="U1738" s="133"/>
      <c r="V1738" s="133"/>
      <c r="W1738" s="133"/>
    </row>
    <row r="1739" spans="1:23" x14ac:dyDescent="0.2">
      <c r="A1739" s="133"/>
      <c r="B1739" s="133"/>
      <c r="C1739" s="133"/>
      <c r="D1739" s="133"/>
      <c r="E1739" s="133"/>
      <c r="F1739" s="133"/>
      <c r="G1739" s="133"/>
      <c r="H1739" s="133"/>
      <c r="I1739" s="133"/>
      <c r="J1739" s="133"/>
      <c r="K1739" s="133"/>
      <c r="L1739" s="133"/>
      <c r="M1739" s="133"/>
      <c r="N1739" s="133"/>
      <c r="O1739" s="133"/>
      <c r="P1739" s="133"/>
      <c r="Q1739" s="133"/>
      <c r="R1739" s="133"/>
      <c r="S1739" s="133"/>
      <c r="T1739" s="133"/>
      <c r="U1739" s="133"/>
      <c r="V1739" s="133"/>
      <c r="W1739" s="133"/>
    </row>
    <row r="1740" spans="1:23" x14ac:dyDescent="0.2">
      <c r="A1740" s="133"/>
      <c r="B1740" s="133"/>
      <c r="C1740" s="133"/>
      <c r="D1740" s="133"/>
      <c r="E1740" s="133"/>
      <c r="F1740" s="133"/>
      <c r="G1740" s="133"/>
      <c r="H1740" s="133"/>
      <c r="I1740" s="133"/>
      <c r="J1740" s="133"/>
      <c r="K1740" s="133"/>
      <c r="L1740" s="133"/>
      <c r="M1740" s="133"/>
      <c r="N1740" s="133"/>
      <c r="O1740" s="133"/>
      <c r="P1740" s="133"/>
      <c r="Q1740" s="133"/>
      <c r="R1740" s="133"/>
      <c r="S1740" s="133"/>
      <c r="T1740" s="133"/>
      <c r="U1740" s="133"/>
      <c r="V1740" s="133"/>
      <c r="W1740" s="133"/>
    </row>
    <row r="1741" spans="1:23" x14ac:dyDescent="0.2">
      <c r="A1741" s="133"/>
      <c r="B1741" s="133"/>
      <c r="C1741" s="133"/>
      <c r="D1741" s="133"/>
      <c r="E1741" s="133"/>
      <c r="F1741" s="133"/>
      <c r="G1741" s="133"/>
      <c r="H1741" s="133"/>
      <c r="I1741" s="133"/>
      <c r="J1741" s="133"/>
      <c r="K1741" s="133"/>
      <c r="L1741" s="133"/>
      <c r="M1741" s="133"/>
      <c r="N1741" s="133"/>
      <c r="O1741" s="133"/>
      <c r="P1741" s="133"/>
      <c r="Q1741" s="133"/>
      <c r="R1741" s="133"/>
      <c r="S1741" s="133"/>
      <c r="T1741" s="133"/>
      <c r="U1741" s="133"/>
      <c r="V1741" s="133"/>
      <c r="W1741" s="133"/>
    </row>
    <row r="1742" spans="1:23" x14ac:dyDescent="0.2">
      <c r="A1742" s="133"/>
      <c r="B1742" s="133"/>
      <c r="C1742" s="133"/>
      <c r="D1742" s="133"/>
      <c r="E1742" s="133"/>
      <c r="F1742" s="133"/>
      <c r="G1742" s="133"/>
      <c r="H1742" s="133"/>
      <c r="I1742" s="133"/>
      <c r="J1742" s="133"/>
      <c r="K1742" s="133"/>
      <c r="L1742" s="133"/>
      <c r="M1742" s="133"/>
      <c r="N1742" s="133"/>
      <c r="O1742" s="133"/>
      <c r="P1742" s="133"/>
      <c r="Q1742" s="133"/>
      <c r="R1742" s="133"/>
      <c r="S1742" s="133"/>
      <c r="T1742" s="133"/>
      <c r="U1742" s="133"/>
      <c r="V1742" s="133"/>
      <c r="W1742" s="133"/>
    </row>
    <row r="1743" spans="1:23" x14ac:dyDescent="0.2">
      <c r="A1743" s="133"/>
      <c r="B1743" s="133"/>
      <c r="C1743" s="133"/>
      <c r="D1743" s="133"/>
      <c r="E1743" s="133"/>
      <c r="F1743" s="133"/>
      <c r="G1743" s="133"/>
      <c r="H1743" s="133"/>
      <c r="I1743" s="133"/>
      <c r="J1743" s="133"/>
      <c r="K1743" s="133"/>
      <c r="L1743" s="133"/>
      <c r="M1743" s="133"/>
      <c r="N1743" s="133"/>
      <c r="O1743" s="133"/>
      <c r="P1743" s="133"/>
      <c r="Q1743" s="133"/>
      <c r="R1743" s="133"/>
      <c r="S1743" s="133"/>
      <c r="T1743" s="133"/>
      <c r="U1743" s="133"/>
      <c r="V1743" s="133"/>
      <c r="W1743" s="133"/>
    </row>
    <row r="1744" spans="1:23" x14ac:dyDescent="0.2">
      <c r="A1744" s="133"/>
      <c r="B1744" s="133"/>
      <c r="C1744" s="133"/>
      <c r="D1744" s="133"/>
      <c r="E1744" s="133"/>
      <c r="F1744" s="133"/>
      <c r="G1744" s="133"/>
      <c r="H1744" s="133"/>
      <c r="I1744" s="133"/>
      <c r="J1744" s="133"/>
      <c r="K1744" s="133"/>
      <c r="L1744" s="133"/>
      <c r="M1744" s="133"/>
      <c r="N1744" s="133"/>
      <c r="O1744" s="133"/>
      <c r="P1744" s="133"/>
      <c r="Q1744" s="133"/>
      <c r="R1744" s="133"/>
      <c r="S1744" s="133"/>
      <c r="T1744" s="133"/>
      <c r="U1744" s="133"/>
      <c r="V1744" s="133"/>
      <c r="W1744" s="133"/>
    </row>
    <row r="1745" spans="1:23" x14ac:dyDescent="0.2">
      <c r="A1745" s="133"/>
      <c r="B1745" s="133"/>
      <c r="C1745" s="133"/>
      <c r="D1745" s="133"/>
      <c r="E1745" s="133"/>
      <c r="F1745" s="133"/>
      <c r="G1745" s="133"/>
      <c r="H1745" s="133"/>
      <c r="I1745" s="133"/>
      <c r="J1745" s="133"/>
      <c r="K1745" s="133"/>
      <c r="L1745" s="133"/>
      <c r="M1745" s="133"/>
      <c r="N1745" s="133"/>
      <c r="O1745" s="133"/>
      <c r="P1745" s="133"/>
      <c r="Q1745" s="133"/>
      <c r="R1745" s="133"/>
      <c r="S1745" s="133"/>
      <c r="T1745" s="133"/>
      <c r="U1745" s="133"/>
      <c r="V1745" s="133"/>
      <c r="W1745" s="133"/>
    </row>
    <row r="1746" spans="1:23" x14ac:dyDescent="0.2">
      <c r="A1746" s="133"/>
      <c r="B1746" s="133"/>
      <c r="C1746" s="133"/>
      <c r="D1746" s="133"/>
      <c r="E1746" s="133"/>
      <c r="F1746" s="133"/>
      <c r="G1746" s="133"/>
      <c r="H1746" s="133"/>
      <c r="I1746" s="133"/>
      <c r="J1746" s="133"/>
      <c r="K1746" s="133"/>
      <c r="L1746" s="133"/>
      <c r="M1746" s="133"/>
      <c r="N1746" s="133"/>
      <c r="O1746" s="133"/>
      <c r="P1746" s="133"/>
      <c r="Q1746" s="133"/>
      <c r="R1746" s="133"/>
      <c r="S1746" s="133"/>
      <c r="T1746" s="133"/>
      <c r="U1746" s="133"/>
      <c r="V1746" s="133"/>
      <c r="W1746" s="133"/>
    </row>
    <row r="1747" spans="1:23" x14ac:dyDescent="0.2">
      <c r="A1747" s="133"/>
      <c r="B1747" s="133"/>
      <c r="C1747" s="133"/>
      <c r="D1747" s="133"/>
      <c r="E1747" s="133"/>
      <c r="F1747" s="133"/>
      <c r="G1747" s="133"/>
      <c r="H1747" s="133"/>
      <c r="I1747" s="133"/>
      <c r="J1747" s="133"/>
      <c r="K1747" s="133"/>
      <c r="L1747" s="133"/>
      <c r="M1747" s="133"/>
      <c r="N1747" s="133"/>
      <c r="O1747" s="133"/>
      <c r="P1747" s="133"/>
      <c r="Q1747" s="133"/>
      <c r="R1747" s="133"/>
      <c r="S1747" s="133"/>
      <c r="T1747" s="133"/>
      <c r="U1747" s="133"/>
      <c r="V1747" s="133"/>
      <c r="W1747" s="133"/>
    </row>
    <row r="1748" spans="1:23" x14ac:dyDescent="0.2">
      <c r="A1748" s="133"/>
      <c r="B1748" s="133"/>
      <c r="C1748" s="133"/>
      <c r="D1748" s="133"/>
      <c r="E1748" s="133"/>
      <c r="F1748" s="133"/>
      <c r="G1748" s="133"/>
      <c r="H1748" s="133"/>
      <c r="I1748" s="133"/>
      <c r="J1748" s="133"/>
      <c r="K1748" s="133"/>
      <c r="L1748" s="133"/>
      <c r="M1748" s="133"/>
      <c r="N1748" s="133"/>
      <c r="O1748" s="133"/>
      <c r="P1748" s="133"/>
      <c r="Q1748" s="133"/>
      <c r="R1748" s="133"/>
      <c r="S1748" s="133"/>
      <c r="T1748" s="133"/>
      <c r="U1748" s="133"/>
      <c r="V1748" s="133"/>
      <c r="W1748" s="133"/>
    </row>
    <row r="1749" spans="1:23" x14ac:dyDescent="0.2">
      <c r="A1749" s="133"/>
      <c r="B1749" s="133"/>
      <c r="C1749" s="133"/>
      <c r="D1749" s="133"/>
      <c r="E1749" s="133"/>
      <c r="F1749" s="133"/>
      <c r="G1749" s="133"/>
      <c r="H1749" s="133"/>
      <c r="I1749" s="133"/>
      <c r="J1749" s="133"/>
      <c r="K1749" s="133"/>
      <c r="L1749" s="133"/>
      <c r="M1749" s="133"/>
      <c r="N1749" s="133"/>
      <c r="O1749" s="133"/>
      <c r="P1749" s="133"/>
      <c r="Q1749" s="133"/>
      <c r="R1749" s="133"/>
      <c r="S1749" s="133"/>
      <c r="T1749" s="133"/>
      <c r="U1749" s="133"/>
      <c r="V1749" s="133"/>
      <c r="W1749" s="133"/>
    </row>
    <row r="1750" spans="1:23" x14ac:dyDescent="0.2">
      <c r="A1750" s="133"/>
      <c r="B1750" s="133"/>
      <c r="C1750" s="133"/>
      <c r="D1750" s="133"/>
      <c r="E1750" s="133"/>
      <c r="F1750" s="133"/>
      <c r="G1750" s="133"/>
      <c r="H1750" s="133"/>
      <c r="I1750" s="133"/>
      <c r="J1750" s="133"/>
      <c r="K1750" s="133"/>
      <c r="L1750" s="133"/>
      <c r="M1750" s="133"/>
      <c r="N1750" s="133"/>
      <c r="O1750" s="133"/>
      <c r="P1750" s="133"/>
      <c r="Q1750" s="133"/>
      <c r="R1750" s="133"/>
      <c r="S1750" s="133"/>
      <c r="T1750" s="133"/>
      <c r="U1750" s="133"/>
      <c r="V1750" s="133"/>
      <c r="W1750" s="133"/>
    </row>
    <row r="1751" spans="1:23" x14ac:dyDescent="0.2">
      <c r="A1751" s="133"/>
      <c r="B1751" s="133"/>
      <c r="C1751" s="133"/>
      <c r="D1751" s="133"/>
      <c r="E1751" s="133"/>
      <c r="F1751" s="133"/>
      <c r="G1751" s="133"/>
      <c r="H1751" s="133"/>
      <c r="I1751" s="133"/>
      <c r="J1751" s="133"/>
      <c r="K1751" s="133"/>
      <c r="L1751" s="133"/>
      <c r="M1751" s="133"/>
      <c r="N1751" s="133"/>
      <c r="O1751" s="133"/>
      <c r="P1751" s="133"/>
      <c r="Q1751" s="133"/>
      <c r="R1751" s="133"/>
      <c r="S1751" s="133"/>
      <c r="T1751" s="133"/>
      <c r="U1751" s="133"/>
      <c r="V1751" s="133"/>
      <c r="W1751" s="133"/>
    </row>
    <row r="1752" spans="1:23" x14ac:dyDescent="0.2">
      <c r="A1752" s="133"/>
      <c r="B1752" s="133"/>
      <c r="C1752" s="133"/>
      <c r="D1752" s="133"/>
      <c r="E1752" s="133"/>
      <c r="F1752" s="133"/>
      <c r="G1752" s="133"/>
      <c r="H1752" s="133"/>
      <c r="I1752" s="133"/>
      <c r="J1752" s="133"/>
      <c r="K1752" s="133"/>
      <c r="L1752" s="133"/>
      <c r="M1752" s="133"/>
      <c r="N1752" s="133"/>
      <c r="O1752" s="133"/>
      <c r="P1752" s="133"/>
      <c r="Q1752" s="133"/>
      <c r="R1752" s="133"/>
      <c r="S1752" s="133"/>
      <c r="T1752" s="133"/>
      <c r="U1752" s="133"/>
      <c r="V1752" s="133"/>
      <c r="W1752" s="133"/>
    </row>
    <row r="1753" spans="1:23" x14ac:dyDescent="0.2">
      <c r="A1753" s="133"/>
      <c r="B1753" s="133"/>
      <c r="C1753" s="133"/>
      <c r="D1753" s="133"/>
      <c r="E1753" s="133"/>
      <c r="F1753" s="133"/>
      <c r="G1753" s="133"/>
      <c r="H1753" s="133"/>
      <c r="I1753" s="133"/>
      <c r="J1753" s="133"/>
      <c r="K1753" s="133"/>
      <c r="L1753" s="133"/>
      <c r="M1753" s="133"/>
      <c r="N1753" s="133"/>
      <c r="O1753" s="133"/>
      <c r="P1753" s="133"/>
      <c r="Q1753" s="133"/>
      <c r="R1753" s="133"/>
      <c r="S1753" s="133"/>
      <c r="T1753" s="133"/>
      <c r="U1753" s="133"/>
      <c r="V1753" s="133"/>
      <c r="W1753" s="133"/>
    </row>
    <row r="1754" spans="1:23" x14ac:dyDescent="0.2">
      <c r="A1754" s="133"/>
      <c r="B1754" s="133"/>
      <c r="C1754" s="133"/>
      <c r="D1754" s="133"/>
      <c r="E1754" s="133"/>
      <c r="F1754" s="133"/>
      <c r="G1754" s="133"/>
      <c r="H1754" s="133"/>
      <c r="I1754" s="133"/>
      <c r="J1754" s="133"/>
      <c r="K1754" s="133"/>
      <c r="L1754" s="133"/>
      <c r="M1754" s="133"/>
      <c r="N1754" s="133"/>
      <c r="O1754" s="133"/>
      <c r="P1754" s="133"/>
      <c r="Q1754" s="133"/>
      <c r="R1754" s="133"/>
      <c r="S1754" s="133"/>
      <c r="T1754" s="133"/>
      <c r="U1754" s="133"/>
      <c r="V1754" s="133"/>
      <c r="W1754" s="133"/>
    </row>
    <row r="1755" spans="1:23" x14ac:dyDescent="0.2">
      <c r="A1755" s="133"/>
      <c r="B1755" s="133"/>
      <c r="C1755" s="133"/>
      <c r="D1755" s="133"/>
      <c r="E1755" s="133"/>
      <c r="F1755" s="133"/>
      <c r="G1755" s="133"/>
      <c r="H1755" s="133"/>
      <c r="I1755" s="133"/>
      <c r="J1755" s="133"/>
      <c r="K1755" s="133"/>
      <c r="L1755" s="133"/>
      <c r="M1755" s="133"/>
      <c r="N1755" s="133"/>
      <c r="O1755" s="133"/>
      <c r="P1755" s="133"/>
      <c r="Q1755" s="133"/>
      <c r="R1755" s="133"/>
      <c r="S1755" s="133"/>
      <c r="T1755" s="133"/>
      <c r="U1755" s="133"/>
      <c r="V1755" s="133"/>
      <c r="W1755" s="133"/>
    </row>
    <row r="1756" spans="1:23" x14ac:dyDescent="0.2">
      <c r="A1756" s="133"/>
      <c r="B1756" s="133"/>
      <c r="C1756" s="133"/>
      <c r="D1756" s="133"/>
      <c r="E1756" s="133"/>
      <c r="F1756" s="133"/>
      <c r="G1756" s="133"/>
      <c r="H1756" s="133"/>
      <c r="I1756" s="133"/>
      <c r="J1756" s="133"/>
      <c r="K1756" s="133"/>
      <c r="L1756" s="133"/>
      <c r="M1756" s="133"/>
      <c r="N1756" s="133"/>
      <c r="O1756" s="133"/>
      <c r="P1756" s="133"/>
      <c r="Q1756" s="133"/>
      <c r="R1756" s="133"/>
      <c r="S1756" s="133"/>
      <c r="T1756" s="133"/>
      <c r="U1756" s="133"/>
      <c r="V1756" s="133"/>
      <c r="W1756" s="133"/>
    </row>
    <row r="1757" spans="1:23" x14ac:dyDescent="0.2">
      <c r="A1757" s="133"/>
      <c r="B1757" s="133"/>
      <c r="C1757" s="133"/>
      <c r="D1757" s="133"/>
      <c r="E1757" s="133"/>
      <c r="F1757" s="133"/>
      <c r="G1757" s="133"/>
      <c r="H1757" s="133"/>
      <c r="I1757" s="133"/>
      <c r="J1757" s="133"/>
      <c r="K1757" s="133"/>
      <c r="L1757" s="133"/>
      <c r="M1757" s="133"/>
      <c r="N1757" s="133"/>
      <c r="O1757" s="133"/>
      <c r="P1757" s="133"/>
      <c r="Q1757" s="133"/>
      <c r="R1757" s="133"/>
      <c r="S1757" s="133"/>
      <c r="T1757" s="133"/>
      <c r="U1757" s="133"/>
      <c r="V1757" s="133"/>
      <c r="W1757" s="133"/>
    </row>
    <row r="1758" spans="1:23" x14ac:dyDescent="0.2">
      <c r="A1758" s="133"/>
      <c r="B1758" s="133"/>
      <c r="C1758" s="133"/>
      <c r="D1758" s="133"/>
      <c r="E1758" s="133"/>
      <c r="F1758" s="133"/>
      <c r="G1758" s="133"/>
      <c r="H1758" s="133"/>
      <c r="I1758" s="133"/>
      <c r="J1758" s="133"/>
      <c r="K1758" s="133"/>
      <c r="L1758" s="133"/>
      <c r="M1758" s="133"/>
      <c r="N1758" s="133"/>
      <c r="O1758" s="133"/>
      <c r="P1758" s="133"/>
      <c r="Q1758" s="133"/>
      <c r="R1758" s="133"/>
      <c r="S1758" s="133"/>
      <c r="T1758" s="133"/>
      <c r="U1758" s="133"/>
      <c r="V1758" s="133"/>
      <c r="W1758" s="133"/>
    </row>
    <row r="1759" spans="1:23" x14ac:dyDescent="0.2">
      <c r="A1759" s="133"/>
      <c r="B1759" s="133"/>
      <c r="C1759" s="133"/>
      <c r="D1759" s="133"/>
      <c r="E1759" s="133"/>
      <c r="F1759" s="133"/>
      <c r="G1759" s="133"/>
      <c r="H1759" s="133"/>
      <c r="I1759" s="133"/>
      <c r="J1759" s="133"/>
      <c r="K1759" s="133"/>
      <c r="L1759" s="133"/>
      <c r="M1759" s="133"/>
      <c r="N1759" s="133"/>
      <c r="O1759" s="133"/>
      <c r="P1759" s="133"/>
      <c r="Q1759" s="133"/>
      <c r="R1759" s="133"/>
      <c r="S1759" s="133"/>
      <c r="T1759" s="133"/>
      <c r="U1759" s="133"/>
      <c r="V1759" s="133"/>
      <c r="W1759" s="133"/>
    </row>
    <row r="1760" spans="1:23" x14ac:dyDescent="0.2">
      <c r="A1760" s="133"/>
      <c r="B1760" s="133"/>
      <c r="C1760" s="133"/>
      <c r="D1760" s="133"/>
      <c r="E1760" s="133"/>
      <c r="F1760" s="133"/>
      <c r="G1760" s="133"/>
      <c r="H1760" s="133"/>
      <c r="I1760" s="133"/>
      <c r="J1760" s="133"/>
      <c r="K1760" s="133"/>
      <c r="L1760" s="133"/>
      <c r="M1760" s="133"/>
      <c r="N1760" s="133"/>
      <c r="O1760" s="133"/>
      <c r="P1760" s="133"/>
      <c r="Q1760" s="133"/>
      <c r="R1760" s="133"/>
      <c r="S1760" s="133"/>
      <c r="T1760" s="133"/>
      <c r="U1760" s="133"/>
      <c r="V1760" s="133"/>
      <c r="W1760" s="133"/>
    </row>
    <row r="1761" spans="1:23" x14ac:dyDescent="0.2">
      <c r="A1761" s="133"/>
      <c r="B1761" s="133"/>
      <c r="C1761" s="133"/>
      <c r="D1761" s="133"/>
      <c r="E1761" s="133"/>
      <c r="F1761" s="133"/>
      <c r="G1761" s="133"/>
      <c r="H1761" s="133"/>
      <c r="I1761" s="133"/>
      <c r="J1761" s="133"/>
      <c r="K1761" s="133"/>
      <c r="L1761" s="133"/>
      <c r="M1761" s="133"/>
      <c r="N1761" s="133"/>
      <c r="O1761" s="133"/>
      <c r="P1761" s="133"/>
      <c r="Q1761" s="133"/>
      <c r="R1761" s="133"/>
      <c r="S1761" s="133"/>
      <c r="T1761" s="133"/>
      <c r="U1761" s="133"/>
      <c r="V1761" s="133"/>
      <c r="W1761" s="133"/>
    </row>
    <row r="1762" spans="1:23" x14ac:dyDescent="0.2">
      <c r="A1762" s="133"/>
      <c r="B1762" s="133"/>
      <c r="C1762" s="133"/>
      <c r="D1762" s="133"/>
      <c r="E1762" s="133"/>
      <c r="F1762" s="133"/>
      <c r="G1762" s="133"/>
      <c r="H1762" s="133"/>
      <c r="I1762" s="133"/>
      <c r="J1762" s="133"/>
      <c r="K1762" s="133"/>
      <c r="L1762" s="133"/>
      <c r="M1762" s="133"/>
      <c r="N1762" s="133"/>
      <c r="O1762" s="133"/>
      <c r="P1762" s="133"/>
      <c r="Q1762" s="133"/>
      <c r="R1762" s="133"/>
      <c r="S1762" s="133"/>
      <c r="T1762" s="133"/>
      <c r="U1762" s="133"/>
      <c r="V1762" s="133"/>
      <c r="W1762" s="133"/>
    </row>
    <row r="1763" spans="1:23" x14ac:dyDescent="0.2">
      <c r="A1763" s="133"/>
      <c r="B1763" s="133"/>
      <c r="C1763" s="133"/>
      <c r="D1763" s="133"/>
      <c r="E1763" s="133"/>
      <c r="F1763" s="133"/>
      <c r="G1763" s="133"/>
      <c r="H1763" s="133"/>
      <c r="I1763" s="133"/>
      <c r="J1763" s="133"/>
      <c r="K1763" s="133"/>
      <c r="L1763" s="133"/>
      <c r="M1763" s="133"/>
      <c r="N1763" s="133"/>
      <c r="O1763" s="133"/>
      <c r="P1763" s="133"/>
      <c r="Q1763" s="133"/>
      <c r="R1763" s="133"/>
      <c r="S1763" s="133"/>
      <c r="T1763" s="133"/>
      <c r="U1763" s="133"/>
      <c r="V1763" s="133"/>
      <c r="W1763" s="133"/>
    </row>
    <row r="1764" spans="1:23" x14ac:dyDescent="0.2">
      <c r="A1764" s="133"/>
      <c r="B1764" s="133"/>
      <c r="C1764" s="133"/>
      <c r="D1764" s="133"/>
      <c r="E1764" s="133"/>
      <c r="F1764" s="133"/>
      <c r="G1764" s="133"/>
      <c r="H1764" s="133"/>
      <c r="I1764" s="133"/>
      <c r="J1764" s="133"/>
      <c r="K1764" s="133"/>
      <c r="L1764" s="133"/>
      <c r="M1764" s="133"/>
      <c r="N1764" s="133"/>
      <c r="O1764" s="133"/>
      <c r="P1764" s="133"/>
      <c r="Q1764" s="133"/>
      <c r="R1764" s="133"/>
      <c r="S1764" s="133"/>
      <c r="T1764" s="133"/>
      <c r="U1764" s="133"/>
      <c r="V1764" s="133"/>
      <c r="W1764" s="133"/>
    </row>
    <row r="1765" spans="1:23" x14ac:dyDescent="0.2">
      <c r="A1765" s="133"/>
      <c r="B1765" s="133"/>
      <c r="C1765" s="133"/>
      <c r="D1765" s="133"/>
      <c r="E1765" s="133"/>
      <c r="F1765" s="133"/>
      <c r="G1765" s="133"/>
      <c r="H1765" s="133"/>
      <c r="I1765" s="133"/>
      <c r="J1765" s="133"/>
      <c r="K1765" s="133"/>
      <c r="L1765" s="133"/>
      <c r="M1765" s="133"/>
      <c r="N1765" s="133"/>
      <c r="O1765" s="133"/>
      <c r="P1765" s="133"/>
      <c r="Q1765" s="133"/>
      <c r="R1765" s="133"/>
      <c r="S1765" s="133"/>
      <c r="T1765" s="133"/>
      <c r="U1765" s="133"/>
      <c r="V1765" s="133"/>
      <c r="W1765" s="133"/>
    </row>
    <row r="1766" spans="1:23" x14ac:dyDescent="0.2">
      <c r="A1766" s="133"/>
      <c r="B1766" s="133"/>
      <c r="C1766" s="133"/>
      <c r="D1766" s="133"/>
      <c r="E1766" s="133"/>
      <c r="F1766" s="133"/>
      <c r="G1766" s="133"/>
      <c r="H1766" s="133"/>
      <c r="I1766" s="133"/>
      <c r="J1766" s="133"/>
      <c r="K1766" s="133"/>
      <c r="L1766" s="133"/>
      <c r="M1766" s="133"/>
      <c r="N1766" s="133"/>
      <c r="O1766" s="133"/>
      <c r="P1766" s="133"/>
      <c r="Q1766" s="133"/>
      <c r="R1766" s="133"/>
      <c r="S1766" s="133"/>
      <c r="T1766" s="133"/>
      <c r="U1766" s="133"/>
      <c r="V1766" s="133"/>
      <c r="W1766" s="133"/>
    </row>
    <row r="1767" spans="1:23" x14ac:dyDescent="0.2">
      <c r="A1767" s="133"/>
      <c r="B1767" s="133"/>
      <c r="C1767" s="133"/>
      <c r="D1767" s="133"/>
      <c r="E1767" s="133"/>
      <c r="F1767" s="133"/>
      <c r="G1767" s="133"/>
      <c r="H1767" s="133"/>
      <c r="I1767" s="133"/>
      <c r="J1767" s="133"/>
      <c r="K1767" s="133"/>
      <c r="L1767" s="133"/>
      <c r="M1767" s="133"/>
      <c r="N1767" s="133"/>
      <c r="O1767" s="133"/>
      <c r="P1767" s="133"/>
      <c r="Q1767" s="133"/>
      <c r="R1767" s="133"/>
      <c r="S1767" s="133"/>
      <c r="T1767" s="133"/>
      <c r="U1767" s="133"/>
      <c r="V1767" s="133"/>
      <c r="W1767" s="133"/>
    </row>
    <row r="1768" spans="1:23" x14ac:dyDescent="0.2">
      <c r="A1768" s="133"/>
      <c r="B1768" s="133"/>
      <c r="C1768" s="133"/>
      <c r="D1768" s="133"/>
      <c r="E1768" s="133"/>
      <c r="F1768" s="133"/>
      <c r="G1768" s="133"/>
      <c r="H1768" s="133"/>
      <c r="I1768" s="133"/>
      <c r="J1768" s="133"/>
      <c r="K1768" s="133"/>
      <c r="L1768" s="133"/>
      <c r="M1768" s="133"/>
      <c r="N1768" s="133"/>
      <c r="O1768" s="133"/>
      <c r="P1768" s="133"/>
      <c r="Q1768" s="133"/>
      <c r="R1768" s="133"/>
      <c r="S1768" s="133"/>
      <c r="T1768" s="133"/>
      <c r="U1768" s="133"/>
      <c r="V1768" s="133"/>
      <c r="W1768" s="133"/>
    </row>
    <row r="1769" spans="1:23" x14ac:dyDescent="0.2">
      <c r="A1769" s="133"/>
      <c r="B1769" s="133"/>
      <c r="C1769" s="133"/>
      <c r="D1769" s="133"/>
      <c r="E1769" s="133"/>
      <c r="F1769" s="133"/>
      <c r="G1769" s="133"/>
      <c r="H1769" s="133"/>
      <c r="I1769" s="133"/>
      <c r="J1769" s="133"/>
      <c r="K1769" s="133"/>
      <c r="L1769" s="133"/>
      <c r="M1769" s="133"/>
      <c r="N1769" s="133"/>
      <c r="O1769" s="133"/>
      <c r="P1769" s="133"/>
      <c r="Q1769" s="133"/>
      <c r="R1769" s="133"/>
      <c r="S1769" s="133"/>
      <c r="T1769" s="133"/>
      <c r="U1769" s="133"/>
      <c r="V1769" s="133"/>
      <c r="W1769" s="133"/>
    </row>
    <row r="1770" spans="1:23" x14ac:dyDescent="0.2">
      <c r="A1770" s="133"/>
      <c r="B1770" s="133"/>
      <c r="C1770" s="133"/>
      <c r="D1770" s="133"/>
      <c r="E1770" s="133"/>
      <c r="F1770" s="133"/>
      <c r="G1770" s="133"/>
      <c r="H1770" s="133"/>
      <c r="I1770" s="133"/>
      <c r="J1770" s="133"/>
      <c r="K1770" s="133"/>
      <c r="L1770" s="133"/>
      <c r="M1770" s="133"/>
      <c r="N1770" s="133"/>
      <c r="O1770" s="133"/>
      <c r="P1770" s="133"/>
      <c r="Q1770" s="133"/>
      <c r="R1770" s="133"/>
      <c r="S1770" s="133"/>
      <c r="T1770" s="133"/>
      <c r="U1770" s="133"/>
      <c r="V1770" s="133"/>
      <c r="W1770" s="133"/>
    </row>
    <row r="1771" spans="1:23" x14ac:dyDescent="0.2">
      <c r="A1771" s="133"/>
      <c r="B1771" s="133"/>
      <c r="C1771" s="133"/>
      <c r="D1771" s="133"/>
      <c r="E1771" s="133"/>
      <c r="F1771" s="133"/>
      <c r="G1771" s="133"/>
      <c r="H1771" s="133"/>
      <c r="I1771" s="133"/>
      <c r="J1771" s="133"/>
      <c r="K1771" s="133"/>
      <c r="L1771" s="133"/>
      <c r="M1771" s="133"/>
      <c r="N1771" s="133"/>
      <c r="O1771" s="133"/>
      <c r="P1771" s="133"/>
      <c r="Q1771" s="133"/>
      <c r="R1771" s="133"/>
      <c r="S1771" s="133"/>
      <c r="T1771" s="133"/>
      <c r="U1771" s="133"/>
      <c r="V1771" s="133"/>
      <c r="W1771" s="133"/>
    </row>
    <row r="1772" spans="1:23" x14ac:dyDescent="0.2">
      <c r="A1772" s="133"/>
      <c r="B1772" s="133"/>
      <c r="C1772" s="133"/>
      <c r="D1772" s="133"/>
      <c r="E1772" s="133"/>
      <c r="F1772" s="133"/>
      <c r="G1772" s="133"/>
      <c r="H1772" s="133"/>
      <c r="I1772" s="133"/>
      <c r="J1772" s="133"/>
      <c r="K1772" s="133"/>
      <c r="L1772" s="133"/>
      <c r="M1772" s="133"/>
      <c r="N1772" s="133"/>
      <c r="O1772" s="133"/>
      <c r="P1772" s="133"/>
      <c r="Q1772" s="133"/>
      <c r="R1772" s="133"/>
      <c r="S1772" s="133"/>
      <c r="T1772" s="133"/>
      <c r="U1772" s="133"/>
      <c r="V1772" s="133"/>
      <c r="W1772" s="133"/>
    </row>
    <row r="1773" spans="1:23" x14ac:dyDescent="0.2">
      <c r="A1773" s="133"/>
      <c r="B1773" s="133"/>
      <c r="C1773" s="133"/>
      <c r="D1773" s="133"/>
      <c r="E1773" s="133"/>
      <c r="F1773" s="133"/>
      <c r="G1773" s="133"/>
      <c r="H1773" s="133"/>
      <c r="I1773" s="133"/>
      <c r="J1773" s="133"/>
      <c r="K1773" s="133"/>
      <c r="L1773" s="133"/>
      <c r="M1773" s="133"/>
      <c r="N1773" s="133"/>
      <c r="O1773" s="133"/>
      <c r="P1773" s="133"/>
      <c r="Q1773" s="133"/>
      <c r="R1773" s="133"/>
      <c r="S1773" s="133"/>
      <c r="T1773" s="133"/>
      <c r="U1773" s="133"/>
      <c r="V1773" s="133"/>
      <c r="W1773" s="133"/>
    </row>
    <row r="1774" spans="1:23" x14ac:dyDescent="0.2">
      <c r="A1774" s="133"/>
      <c r="B1774" s="133"/>
      <c r="C1774" s="133"/>
      <c r="D1774" s="133"/>
      <c r="E1774" s="133"/>
      <c r="F1774" s="133"/>
      <c r="G1774" s="133"/>
      <c r="H1774" s="133"/>
      <c r="I1774" s="133"/>
      <c r="J1774" s="133"/>
      <c r="K1774" s="133"/>
      <c r="L1774" s="133"/>
      <c r="M1774" s="133"/>
      <c r="N1774" s="133"/>
      <c r="O1774" s="133"/>
      <c r="P1774" s="133"/>
      <c r="Q1774" s="133"/>
      <c r="R1774" s="133"/>
      <c r="S1774" s="133"/>
      <c r="T1774" s="133"/>
      <c r="U1774" s="133"/>
      <c r="V1774" s="133"/>
      <c r="W1774" s="133"/>
    </row>
    <row r="1775" spans="1:23" x14ac:dyDescent="0.2">
      <c r="A1775" s="133"/>
      <c r="B1775" s="133"/>
      <c r="C1775" s="133"/>
      <c r="D1775" s="133"/>
      <c r="E1775" s="133"/>
      <c r="F1775" s="133"/>
      <c r="G1775" s="133"/>
      <c r="H1775" s="133"/>
      <c r="I1775" s="133"/>
      <c r="J1775" s="133"/>
      <c r="K1775" s="133"/>
      <c r="L1775" s="133"/>
      <c r="M1775" s="133"/>
      <c r="N1775" s="133"/>
      <c r="O1775" s="133"/>
      <c r="P1775" s="133"/>
      <c r="Q1775" s="133"/>
      <c r="R1775" s="133"/>
      <c r="S1775" s="133"/>
      <c r="T1775" s="133"/>
      <c r="U1775" s="133"/>
      <c r="V1775" s="133"/>
      <c r="W1775" s="133"/>
    </row>
    <row r="1776" spans="1:23" x14ac:dyDescent="0.2">
      <c r="A1776" s="133"/>
      <c r="B1776" s="133"/>
      <c r="C1776" s="133"/>
      <c r="D1776" s="133"/>
      <c r="E1776" s="133"/>
      <c r="F1776" s="133"/>
      <c r="G1776" s="133"/>
      <c r="H1776" s="133"/>
      <c r="I1776" s="133"/>
      <c r="J1776" s="133"/>
      <c r="K1776" s="133"/>
      <c r="L1776" s="133"/>
      <c r="M1776" s="133"/>
      <c r="N1776" s="133"/>
      <c r="O1776" s="133"/>
      <c r="P1776" s="133"/>
      <c r="Q1776" s="133"/>
      <c r="R1776" s="133"/>
      <c r="S1776" s="133"/>
      <c r="T1776" s="133"/>
      <c r="U1776" s="133"/>
      <c r="V1776" s="133"/>
      <c r="W1776" s="133"/>
    </row>
    <row r="1777" spans="1:23" x14ac:dyDescent="0.2">
      <c r="A1777" s="133"/>
      <c r="B1777" s="133"/>
      <c r="C1777" s="133"/>
      <c r="D1777" s="133"/>
      <c r="E1777" s="133"/>
      <c r="F1777" s="133"/>
      <c r="G1777" s="133"/>
      <c r="H1777" s="133"/>
      <c r="I1777" s="133"/>
      <c r="J1777" s="133"/>
      <c r="K1777" s="133"/>
      <c r="L1777" s="133"/>
      <c r="M1777" s="133"/>
      <c r="N1777" s="133"/>
      <c r="O1777" s="133"/>
      <c r="P1777" s="133"/>
      <c r="Q1777" s="133"/>
      <c r="R1777" s="133"/>
      <c r="S1777" s="133"/>
      <c r="T1777" s="133"/>
      <c r="U1777" s="133"/>
      <c r="V1777" s="133"/>
      <c r="W1777" s="133"/>
    </row>
    <row r="1778" spans="1:23" x14ac:dyDescent="0.2">
      <c r="A1778" s="133"/>
      <c r="B1778" s="133"/>
      <c r="C1778" s="133"/>
      <c r="D1778" s="133"/>
      <c r="E1778" s="133"/>
      <c r="F1778" s="133"/>
      <c r="G1778" s="133"/>
      <c r="H1778" s="133"/>
      <c r="I1778" s="133"/>
      <c r="J1778" s="133"/>
      <c r="K1778" s="133"/>
      <c r="L1778" s="133"/>
      <c r="M1778" s="133"/>
      <c r="N1778" s="133"/>
      <c r="O1778" s="133"/>
      <c r="P1778" s="133"/>
      <c r="Q1778" s="133"/>
      <c r="R1778" s="133"/>
      <c r="S1778" s="133"/>
      <c r="T1778" s="133"/>
      <c r="U1778" s="133"/>
      <c r="V1778" s="133"/>
      <c r="W1778" s="133"/>
    </row>
    <row r="1779" spans="1:23" x14ac:dyDescent="0.2">
      <c r="A1779" s="133"/>
      <c r="B1779" s="133"/>
      <c r="C1779" s="133"/>
      <c r="D1779" s="133"/>
      <c r="E1779" s="133"/>
      <c r="F1779" s="133"/>
      <c r="G1779" s="133"/>
      <c r="H1779" s="133"/>
      <c r="I1779" s="133"/>
      <c r="J1779" s="133"/>
      <c r="K1779" s="133"/>
      <c r="L1779" s="133"/>
      <c r="M1779" s="133"/>
      <c r="N1779" s="133"/>
      <c r="O1779" s="133"/>
      <c r="P1779" s="133"/>
      <c r="Q1779" s="133"/>
      <c r="R1779" s="133"/>
      <c r="S1779" s="133"/>
      <c r="T1779" s="133"/>
      <c r="U1779" s="133"/>
      <c r="V1779" s="133"/>
      <c r="W1779" s="133"/>
    </row>
    <row r="1780" spans="1:23" x14ac:dyDescent="0.2">
      <c r="A1780" s="133"/>
      <c r="B1780" s="133"/>
      <c r="C1780" s="133"/>
      <c r="D1780" s="133"/>
      <c r="E1780" s="133"/>
      <c r="F1780" s="133"/>
      <c r="G1780" s="133"/>
      <c r="H1780" s="133"/>
      <c r="I1780" s="133"/>
      <c r="J1780" s="133"/>
      <c r="K1780" s="133"/>
      <c r="L1780" s="133"/>
      <c r="M1780" s="133"/>
      <c r="N1780" s="133"/>
      <c r="O1780" s="133"/>
      <c r="P1780" s="133"/>
      <c r="Q1780" s="133"/>
      <c r="R1780" s="133"/>
      <c r="S1780" s="133"/>
      <c r="T1780" s="133"/>
      <c r="U1780" s="133"/>
      <c r="V1780" s="133"/>
      <c r="W1780" s="133"/>
    </row>
    <row r="1781" spans="1:23" x14ac:dyDescent="0.2">
      <c r="A1781" s="133"/>
      <c r="B1781" s="133"/>
      <c r="C1781" s="133"/>
      <c r="D1781" s="133"/>
      <c r="E1781" s="133"/>
      <c r="F1781" s="133"/>
      <c r="G1781" s="133"/>
      <c r="H1781" s="133"/>
      <c r="I1781" s="133"/>
      <c r="J1781" s="133"/>
      <c r="K1781" s="133"/>
      <c r="L1781" s="133"/>
      <c r="M1781" s="133"/>
      <c r="N1781" s="133"/>
      <c r="O1781" s="133"/>
      <c r="P1781" s="133"/>
      <c r="Q1781" s="133"/>
      <c r="R1781" s="133"/>
      <c r="S1781" s="133"/>
      <c r="T1781" s="133"/>
      <c r="U1781" s="133"/>
      <c r="V1781" s="133"/>
      <c r="W1781" s="133"/>
    </row>
    <row r="1782" spans="1:23" x14ac:dyDescent="0.2">
      <c r="A1782" s="133"/>
      <c r="B1782" s="133"/>
      <c r="C1782" s="133"/>
      <c r="D1782" s="133"/>
      <c r="E1782" s="133"/>
      <c r="F1782" s="133"/>
      <c r="G1782" s="133"/>
      <c r="H1782" s="133"/>
      <c r="I1782" s="133"/>
      <c r="J1782" s="133"/>
      <c r="K1782" s="133"/>
      <c r="L1782" s="133"/>
      <c r="M1782" s="133"/>
      <c r="N1782" s="133"/>
      <c r="O1782" s="133"/>
      <c r="P1782" s="133"/>
      <c r="Q1782" s="133"/>
      <c r="R1782" s="133"/>
      <c r="S1782" s="133"/>
      <c r="T1782" s="133"/>
      <c r="U1782" s="133"/>
      <c r="V1782" s="133"/>
      <c r="W1782" s="133"/>
    </row>
    <row r="1783" spans="1:23" x14ac:dyDescent="0.2">
      <c r="A1783" s="133"/>
      <c r="B1783" s="133"/>
      <c r="C1783" s="133"/>
      <c r="D1783" s="133"/>
      <c r="E1783" s="133"/>
      <c r="F1783" s="133"/>
      <c r="G1783" s="133"/>
      <c r="H1783" s="133"/>
      <c r="I1783" s="133"/>
      <c r="J1783" s="133"/>
      <c r="K1783" s="133"/>
      <c r="L1783" s="133"/>
      <c r="M1783" s="133"/>
      <c r="N1783" s="133"/>
      <c r="O1783" s="133"/>
      <c r="P1783" s="133"/>
      <c r="Q1783" s="133"/>
      <c r="R1783" s="133"/>
      <c r="S1783" s="133"/>
      <c r="T1783" s="133"/>
      <c r="U1783" s="133"/>
      <c r="V1783" s="133"/>
      <c r="W1783" s="133"/>
    </row>
    <row r="1784" spans="1:23" x14ac:dyDescent="0.2">
      <c r="A1784" s="133"/>
      <c r="B1784" s="133"/>
      <c r="C1784" s="133"/>
      <c r="D1784" s="133"/>
      <c r="E1784" s="133"/>
      <c r="F1784" s="133"/>
      <c r="G1784" s="133"/>
      <c r="H1784" s="133"/>
      <c r="I1784" s="133"/>
      <c r="J1784" s="133"/>
      <c r="K1784" s="133"/>
      <c r="L1784" s="133"/>
      <c r="M1784" s="133"/>
      <c r="N1784" s="133"/>
      <c r="O1784" s="133"/>
      <c r="P1784" s="133"/>
      <c r="Q1784" s="133"/>
      <c r="R1784" s="133"/>
      <c r="S1784" s="133"/>
      <c r="T1784" s="133"/>
      <c r="U1784" s="133"/>
      <c r="V1784" s="133"/>
      <c r="W1784" s="133"/>
    </row>
    <row r="1785" spans="1:23" x14ac:dyDescent="0.2">
      <c r="A1785" s="133"/>
      <c r="B1785" s="133"/>
      <c r="C1785" s="133"/>
      <c r="D1785" s="133"/>
      <c r="E1785" s="133"/>
      <c r="F1785" s="133"/>
      <c r="G1785" s="133"/>
      <c r="H1785" s="133"/>
      <c r="I1785" s="133"/>
      <c r="J1785" s="133"/>
      <c r="K1785" s="133"/>
      <c r="L1785" s="133"/>
      <c r="M1785" s="133"/>
      <c r="N1785" s="133"/>
      <c r="O1785" s="133"/>
      <c r="P1785" s="133"/>
      <c r="Q1785" s="133"/>
      <c r="R1785" s="133"/>
      <c r="S1785" s="133"/>
      <c r="T1785" s="133"/>
      <c r="U1785" s="133"/>
      <c r="V1785" s="133"/>
      <c r="W1785" s="133"/>
    </row>
    <row r="1786" spans="1:23" x14ac:dyDescent="0.2">
      <c r="A1786" s="133"/>
      <c r="B1786" s="133"/>
      <c r="C1786" s="133"/>
      <c r="D1786" s="133"/>
      <c r="E1786" s="133"/>
      <c r="F1786" s="133"/>
      <c r="G1786" s="133"/>
      <c r="H1786" s="133"/>
      <c r="I1786" s="133"/>
      <c r="J1786" s="133"/>
      <c r="K1786" s="133"/>
      <c r="L1786" s="133"/>
      <c r="M1786" s="133"/>
      <c r="N1786" s="133"/>
      <c r="O1786" s="133"/>
      <c r="P1786" s="133"/>
      <c r="Q1786" s="133"/>
      <c r="R1786" s="133"/>
      <c r="S1786" s="133"/>
      <c r="T1786" s="133"/>
      <c r="U1786" s="133"/>
      <c r="V1786" s="133"/>
      <c r="W1786" s="133"/>
    </row>
    <row r="1787" spans="1:23" x14ac:dyDescent="0.2">
      <c r="A1787" s="133"/>
      <c r="B1787" s="133"/>
      <c r="C1787" s="133"/>
      <c r="D1787" s="133"/>
      <c r="E1787" s="133"/>
      <c r="F1787" s="133"/>
      <c r="G1787" s="133"/>
      <c r="H1787" s="133"/>
      <c r="I1787" s="133"/>
      <c r="J1787" s="133"/>
      <c r="K1787" s="133"/>
      <c r="L1787" s="133"/>
      <c r="M1787" s="133"/>
      <c r="N1787" s="133"/>
      <c r="O1787" s="133"/>
      <c r="P1787" s="133"/>
      <c r="Q1787" s="133"/>
      <c r="R1787" s="133"/>
      <c r="S1787" s="133"/>
      <c r="T1787" s="133"/>
      <c r="U1787" s="133"/>
      <c r="V1787" s="133"/>
      <c r="W1787" s="133"/>
    </row>
    <row r="1788" spans="1:23" x14ac:dyDescent="0.2">
      <c r="A1788" s="133"/>
      <c r="B1788" s="133"/>
      <c r="C1788" s="133"/>
      <c r="D1788" s="133"/>
      <c r="E1788" s="133"/>
      <c r="F1788" s="133"/>
      <c r="G1788" s="133"/>
      <c r="H1788" s="133"/>
      <c r="I1788" s="133"/>
      <c r="J1788" s="133"/>
      <c r="K1788" s="133"/>
      <c r="L1788" s="133"/>
      <c r="M1788" s="133"/>
      <c r="N1788" s="133"/>
      <c r="O1788" s="133"/>
      <c r="P1788" s="133"/>
      <c r="Q1788" s="133"/>
      <c r="R1788" s="133"/>
      <c r="S1788" s="133"/>
      <c r="T1788" s="133"/>
      <c r="U1788" s="133"/>
      <c r="V1788" s="133"/>
      <c r="W1788" s="133"/>
    </row>
    <row r="1789" spans="1:23" x14ac:dyDescent="0.2">
      <c r="A1789" s="133"/>
      <c r="B1789" s="133"/>
      <c r="C1789" s="133"/>
      <c r="D1789" s="133"/>
      <c r="E1789" s="133"/>
      <c r="F1789" s="133"/>
      <c r="G1789" s="133"/>
      <c r="H1789" s="133"/>
      <c r="I1789" s="133"/>
      <c r="J1789" s="133"/>
      <c r="K1789" s="133"/>
      <c r="L1789" s="133"/>
      <c r="M1789" s="133"/>
      <c r="N1789" s="133"/>
      <c r="O1789" s="133"/>
      <c r="P1789" s="133"/>
      <c r="Q1789" s="133"/>
      <c r="R1789" s="133"/>
      <c r="S1789" s="133"/>
      <c r="T1789" s="133"/>
      <c r="U1789" s="133"/>
      <c r="V1789" s="133"/>
      <c r="W1789" s="133"/>
    </row>
    <row r="1790" spans="1:23" x14ac:dyDescent="0.2">
      <c r="A1790" s="133"/>
      <c r="B1790" s="133"/>
      <c r="C1790" s="133"/>
      <c r="D1790" s="133"/>
      <c r="E1790" s="133"/>
      <c r="F1790" s="133"/>
      <c r="G1790" s="133"/>
      <c r="H1790" s="133"/>
      <c r="I1790" s="133"/>
      <c r="J1790" s="133"/>
      <c r="K1790" s="133"/>
      <c r="L1790" s="133"/>
      <c r="M1790" s="133"/>
      <c r="N1790" s="133"/>
      <c r="O1790" s="133"/>
      <c r="P1790" s="133"/>
      <c r="Q1790" s="133"/>
      <c r="R1790" s="133"/>
      <c r="S1790" s="133"/>
      <c r="T1790" s="133"/>
      <c r="U1790" s="133"/>
      <c r="V1790" s="133"/>
      <c r="W1790" s="133"/>
    </row>
    <row r="1791" spans="1:23" x14ac:dyDescent="0.2">
      <c r="A1791" s="133"/>
      <c r="B1791" s="133"/>
      <c r="C1791" s="133"/>
      <c r="D1791" s="133"/>
      <c r="E1791" s="133"/>
      <c r="F1791" s="133"/>
      <c r="G1791" s="133"/>
      <c r="H1791" s="133"/>
      <c r="I1791" s="133"/>
      <c r="J1791" s="133"/>
      <c r="K1791" s="133"/>
      <c r="L1791" s="133"/>
      <c r="M1791" s="133"/>
      <c r="N1791" s="133"/>
      <c r="O1791" s="133"/>
      <c r="P1791" s="133"/>
      <c r="Q1791" s="133"/>
      <c r="R1791" s="133"/>
      <c r="S1791" s="133"/>
      <c r="T1791" s="133"/>
      <c r="U1791" s="133"/>
      <c r="V1791" s="133"/>
      <c r="W1791" s="133"/>
    </row>
    <row r="1792" spans="1:23" x14ac:dyDescent="0.2">
      <c r="A1792" s="133"/>
      <c r="B1792" s="133"/>
      <c r="C1792" s="133"/>
      <c r="D1792" s="133"/>
      <c r="E1792" s="133"/>
      <c r="F1792" s="133"/>
      <c r="G1792" s="133"/>
      <c r="H1792" s="133"/>
      <c r="I1792" s="133"/>
      <c r="J1792" s="133"/>
      <c r="K1792" s="133"/>
      <c r="L1792" s="133"/>
      <c r="M1792" s="133"/>
      <c r="N1792" s="133"/>
      <c r="O1792" s="133"/>
      <c r="P1792" s="133"/>
      <c r="Q1792" s="133"/>
      <c r="R1792" s="133"/>
      <c r="S1792" s="133"/>
      <c r="T1792" s="133"/>
      <c r="U1792" s="133"/>
      <c r="V1792" s="133"/>
      <c r="W1792" s="133"/>
    </row>
    <row r="1793" spans="1:23" x14ac:dyDescent="0.2">
      <c r="A1793" s="133"/>
      <c r="B1793" s="133"/>
      <c r="C1793" s="133"/>
      <c r="D1793" s="133"/>
      <c r="E1793" s="133"/>
      <c r="F1793" s="133"/>
      <c r="G1793" s="133"/>
      <c r="H1793" s="133"/>
      <c r="I1793" s="133"/>
      <c r="J1793" s="133"/>
      <c r="K1793" s="133"/>
      <c r="L1793" s="133"/>
      <c r="M1793" s="133"/>
      <c r="N1793" s="133"/>
      <c r="O1793" s="133"/>
      <c r="P1793" s="133"/>
      <c r="Q1793" s="133"/>
      <c r="R1793" s="133"/>
      <c r="S1793" s="133"/>
      <c r="T1793" s="133"/>
      <c r="U1793" s="133"/>
      <c r="V1793" s="133"/>
      <c r="W1793" s="133"/>
    </row>
    <row r="1794" spans="1:23" x14ac:dyDescent="0.2">
      <c r="A1794" s="133"/>
      <c r="B1794" s="133"/>
      <c r="C1794" s="133"/>
      <c r="D1794" s="133"/>
      <c r="E1794" s="133"/>
      <c r="F1794" s="133"/>
      <c r="G1794" s="133"/>
      <c r="H1794" s="133"/>
      <c r="I1794" s="133"/>
      <c r="J1794" s="133"/>
      <c r="K1794" s="133"/>
      <c r="L1794" s="133"/>
      <c r="M1794" s="133"/>
      <c r="N1794" s="133"/>
      <c r="O1794" s="133"/>
      <c r="P1794" s="133"/>
      <c r="Q1794" s="133"/>
      <c r="R1794" s="133"/>
      <c r="S1794" s="133"/>
      <c r="T1794" s="133"/>
      <c r="U1794" s="133"/>
      <c r="V1794" s="133"/>
      <c r="W1794" s="133"/>
    </row>
    <row r="1795" spans="1:23" x14ac:dyDescent="0.2">
      <c r="A1795" s="133"/>
      <c r="B1795" s="133"/>
      <c r="C1795" s="133"/>
      <c r="D1795" s="133"/>
      <c r="E1795" s="133"/>
      <c r="F1795" s="133"/>
      <c r="G1795" s="133"/>
      <c r="H1795" s="133"/>
      <c r="I1795" s="133"/>
      <c r="J1795" s="133"/>
      <c r="K1795" s="133"/>
      <c r="L1795" s="133"/>
      <c r="M1795" s="133"/>
      <c r="N1795" s="133"/>
      <c r="O1795" s="133"/>
      <c r="P1795" s="133"/>
      <c r="Q1795" s="133"/>
      <c r="R1795" s="133"/>
      <c r="S1795" s="133"/>
      <c r="T1795" s="133"/>
      <c r="U1795" s="133"/>
      <c r="V1795" s="133"/>
      <c r="W1795" s="133"/>
    </row>
    <row r="1796" spans="1:23" x14ac:dyDescent="0.2">
      <c r="A1796" s="133"/>
      <c r="B1796" s="133"/>
      <c r="C1796" s="133"/>
      <c r="D1796" s="133"/>
      <c r="E1796" s="133"/>
      <c r="F1796" s="133"/>
      <c r="G1796" s="133"/>
      <c r="H1796" s="133"/>
      <c r="I1796" s="133"/>
      <c r="J1796" s="133"/>
      <c r="K1796" s="133"/>
      <c r="L1796" s="133"/>
      <c r="M1796" s="133"/>
      <c r="N1796" s="133"/>
      <c r="O1796" s="133"/>
      <c r="P1796" s="133"/>
      <c r="Q1796" s="133"/>
      <c r="R1796" s="133"/>
      <c r="S1796" s="133"/>
      <c r="T1796" s="133"/>
      <c r="U1796" s="133"/>
      <c r="V1796" s="133"/>
      <c r="W1796" s="133"/>
    </row>
    <row r="1797" spans="1:23" x14ac:dyDescent="0.2">
      <c r="A1797" s="133"/>
      <c r="B1797" s="133"/>
      <c r="C1797" s="133"/>
      <c r="D1797" s="133"/>
      <c r="E1797" s="133"/>
      <c r="F1797" s="133"/>
      <c r="G1797" s="133"/>
      <c r="H1797" s="133"/>
      <c r="I1797" s="133"/>
      <c r="J1797" s="133"/>
      <c r="K1797" s="133"/>
      <c r="L1797" s="133"/>
      <c r="M1797" s="133"/>
      <c r="N1797" s="133"/>
      <c r="O1797" s="133"/>
      <c r="P1797" s="133"/>
      <c r="Q1797" s="133"/>
      <c r="R1797" s="133"/>
      <c r="S1797" s="133"/>
      <c r="T1797" s="133"/>
      <c r="U1797" s="133"/>
      <c r="V1797" s="133"/>
      <c r="W1797" s="133"/>
    </row>
    <row r="1798" spans="1:23" x14ac:dyDescent="0.2">
      <c r="A1798" s="133"/>
      <c r="B1798" s="133"/>
      <c r="C1798" s="133"/>
      <c r="D1798" s="133"/>
      <c r="E1798" s="133"/>
      <c r="F1798" s="133"/>
      <c r="G1798" s="133"/>
      <c r="H1798" s="133"/>
      <c r="I1798" s="133"/>
      <c r="J1798" s="133"/>
      <c r="K1798" s="133"/>
      <c r="L1798" s="133"/>
      <c r="M1798" s="133"/>
      <c r="N1798" s="133"/>
      <c r="O1798" s="133"/>
      <c r="P1798" s="133"/>
      <c r="Q1798" s="133"/>
      <c r="R1798" s="133"/>
      <c r="S1798" s="133"/>
      <c r="T1798" s="133"/>
      <c r="U1798" s="133"/>
      <c r="V1798" s="133"/>
      <c r="W1798" s="133"/>
    </row>
    <row r="1799" spans="1:23" x14ac:dyDescent="0.2">
      <c r="A1799" s="133"/>
      <c r="B1799" s="133"/>
      <c r="C1799" s="133"/>
      <c r="D1799" s="133"/>
      <c r="E1799" s="133"/>
      <c r="F1799" s="133"/>
      <c r="G1799" s="133"/>
      <c r="H1799" s="133"/>
      <c r="I1799" s="133"/>
      <c r="J1799" s="133"/>
      <c r="K1799" s="133"/>
      <c r="L1799" s="133"/>
      <c r="M1799" s="133"/>
      <c r="N1799" s="133"/>
      <c r="O1799" s="133"/>
      <c r="P1799" s="133"/>
      <c r="Q1799" s="133"/>
      <c r="R1799" s="133"/>
      <c r="S1799" s="133"/>
      <c r="T1799" s="133"/>
      <c r="U1799" s="133"/>
      <c r="V1799" s="133"/>
      <c r="W1799" s="133"/>
    </row>
    <row r="1800" spans="1:23" x14ac:dyDescent="0.2">
      <c r="A1800" s="133"/>
      <c r="B1800" s="133"/>
      <c r="C1800" s="133"/>
      <c r="D1800" s="133"/>
      <c r="E1800" s="133"/>
      <c r="F1800" s="133"/>
      <c r="G1800" s="133"/>
      <c r="H1800" s="133"/>
      <c r="I1800" s="133"/>
      <c r="J1800" s="133"/>
      <c r="K1800" s="133"/>
      <c r="L1800" s="133"/>
      <c r="M1800" s="133"/>
      <c r="N1800" s="133"/>
      <c r="O1800" s="133"/>
      <c r="P1800" s="133"/>
      <c r="Q1800" s="133"/>
      <c r="R1800" s="133"/>
      <c r="S1800" s="133"/>
      <c r="T1800" s="133"/>
      <c r="U1800" s="133"/>
      <c r="V1800" s="133"/>
      <c r="W1800" s="133"/>
    </row>
    <row r="1801" spans="1:23" x14ac:dyDescent="0.2">
      <c r="A1801" s="133"/>
      <c r="B1801" s="133"/>
      <c r="C1801" s="133"/>
      <c r="D1801" s="133"/>
      <c r="E1801" s="133"/>
      <c r="F1801" s="133"/>
      <c r="G1801" s="133"/>
      <c r="H1801" s="133"/>
      <c r="I1801" s="133"/>
      <c r="J1801" s="133"/>
      <c r="K1801" s="133"/>
      <c r="L1801" s="133"/>
      <c r="M1801" s="133"/>
      <c r="N1801" s="133"/>
      <c r="O1801" s="133"/>
      <c r="P1801" s="133"/>
      <c r="Q1801" s="133"/>
      <c r="R1801" s="133"/>
      <c r="S1801" s="133"/>
      <c r="T1801" s="133"/>
      <c r="U1801" s="133"/>
      <c r="V1801" s="133"/>
      <c r="W1801" s="133"/>
    </row>
    <row r="1802" spans="1:23" x14ac:dyDescent="0.2">
      <c r="A1802" s="133"/>
      <c r="B1802" s="133"/>
      <c r="C1802" s="133"/>
      <c r="D1802" s="133"/>
      <c r="E1802" s="133"/>
      <c r="F1802" s="133"/>
      <c r="G1802" s="133"/>
      <c r="H1802" s="133"/>
      <c r="I1802" s="133"/>
      <c r="J1802" s="133"/>
      <c r="K1802" s="133"/>
      <c r="L1802" s="133"/>
      <c r="M1802" s="133"/>
      <c r="N1802" s="133"/>
      <c r="O1802" s="133"/>
      <c r="P1802" s="133"/>
      <c r="Q1802" s="133"/>
      <c r="R1802" s="133"/>
      <c r="S1802" s="133"/>
      <c r="T1802" s="133"/>
      <c r="U1802" s="133"/>
      <c r="V1802" s="133"/>
      <c r="W1802" s="133"/>
    </row>
    <row r="1803" spans="1:23" x14ac:dyDescent="0.2">
      <c r="A1803" s="133"/>
      <c r="B1803" s="133"/>
      <c r="C1803" s="133"/>
      <c r="D1803" s="133"/>
      <c r="E1803" s="133"/>
      <c r="F1803" s="133"/>
      <c r="G1803" s="133"/>
      <c r="H1803" s="133"/>
      <c r="I1803" s="133"/>
      <c r="J1803" s="133"/>
      <c r="K1803" s="133"/>
      <c r="L1803" s="133"/>
      <c r="M1803" s="133"/>
      <c r="N1803" s="133"/>
      <c r="O1803" s="133"/>
      <c r="P1803" s="133"/>
      <c r="Q1803" s="133"/>
      <c r="R1803" s="133"/>
      <c r="S1803" s="133"/>
      <c r="T1803" s="133"/>
      <c r="U1803" s="133"/>
      <c r="V1803" s="133"/>
      <c r="W1803" s="133"/>
    </row>
    <row r="1804" spans="1:23" x14ac:dyDescent="0.2">
      <c r="A1804" s="133"/>
      <c r="B1804" s="133"/>
      <c r="C1804" s="133"/>
      <c r="D1804" s="133"/>
      <c r="E1804" s="133"/>
      <c r="F1804" s="133"/>
      <c r="G1804" s="133"/>
      <c r="H1804" s="133"/>
      <c r="I1804" s="133"/>
      <c r="J1804" s="133"/>
      <c r="K1804" s="133"/>
      <c r="L1804" s="133"/>
      <c r="M1804" s="133"/>
      <c r="N1804" s="133"/>
      <c r="O1804" s="133"/>
      <c r="P1804" s="133"/>
      <c r="Q1804" s="133"/>
      <c r="R1804" s="133"/>
      <c r="S1804" s="133"/>
      <c r="T1804" s="133"/>
      <c r="U1804" s="133"/>
      <c r="V1804" s="133"/>
      <c r="W1804" s="133"/>
    </row>
    <row r="1805" spans="1:23" x14ac:dyDescent="0.2">
      <c r="A1805" s="133"/>
      <c r="B1805" s="133"/>
      <c r="C1805" s="133"/>
      <c r="D1805" s="133"/>
      <c r="E1805" s="133"/>
      <c r="F1805" s="133"/>
      <c r="G1805" s="133"/>
      <c r="H1805" s="133"/>
      <c r="I1805" s="133"/>
      <c r="J1805" s="133"/>
      <c r="K1805" s="133"/>
      <c r="L1805" s="133"/>
      <c r="M1805" s="133"/>
      <c r="N1805" s="133"/>
      <c r="O1805" s="133"/>
      <c r="P1805" s="133"/>
      <c r="Q1805" s="133"/>
      <c r="R1805" s="133"/>
      <c r="S1805" s="133"/>
      <c r="T1805" s="133"/>
      <c r="U1805" s="133"/>
      <c r="V1805" s="133"/>
      <c r="W1805" s="133"/>
    </row>
    <row r="1806" spans="1:23" x14ac:dyDescent="0.2">
      <c r="A1806" s="133"/>
      <c r="B1806" s="133"/>
      <c r="C1806" s="133"/>
      <c r="D1806" s="133"/>
      <c r="E1806" s="133"/>
      <c r="F1806" s="133"/>
      <c r="G1806" s="133"/>
      <c r="H1806" s="133"/>
      <c r="I1806" s="133"/>
      <c r="J1806" s="133"/>
      <c r="K1806" s="133"/>
      <c r="L1806" s="133"/>
      <c r="M1806" s="133"/>
      <c r="N1806" s="133"/>
      <c r="O1806" s="133"/>
      <c r="P1806" s="133"/>
      <c r="Q1806" s="133"/>
      <c r="R1806" s="133"/>
      <c r="S1806" s="133"/>
      <c r="T1806" s="133"/>
      <c r="U1806" s="133"/>
      <c r="V1806" s="133"/>
      <c r="W1806" s="133"/>
    </row>
    <row r="1807" spans="1:23" x14ac:dyDescent="0.2">
      <c r="A1807" s="133"/>
      <c r="B1807" s="133"/>
      <c r="C1807" s="133"/>
      <c r="D1807" s="133"/>
      <c r="E1807" s="133"/>
      <c r="F1807" s="133"/>
      <c r="G1807" s="133"/>
      <c r="H1807" s="133"/>
      <c r="I1807" s="133"/>
      <c r="J1807" s="133"/>
      <c r="K1807" s="133"/>
      <c r="L1807" s="133"/>
      <c r="M1807" s="133"/>
      <c r="N1807" s="133"/>
      <c r="O1807" s="133"/>
      <c r="P1807" s="133"/>
      <c r="Q1807" s="133"/>
      <c r="R1807" s="133"/>
      <c r="S1807" s="133"/>
      <c r="T1807" s="133"/>
      <c r="U1807" s="133"/>
      <c r="V1807" s="133"/>
      <c r="W1807" s="133"/>
    </row>
    <row r="1808" spans="1:23" x14ac:dyDescent="0.2">
      <c r="A1808" s="133"/>
      <c r="B1808" s="133"/>
      <c r="C1808" s="133"/>
      <c r="D1808" s="133"/>
      <c r="E1808" s="133"/>
      <c r="F1808" s="133"/>
      <c r="G1808" s="133"/>
      <c r="H1808" s="133"/>
      <c r="I1808" s="133"/>
      <c r="J1808" s="133"/>
      <c r="K1808" s="133"/>
      <c r="L1808" s="133"/>
      <c r="M1808" s="133"/>
      <c r="N1808" s="133"/>
      <c r="O1808" s="133"/>
      <c r="P1808" s="133"/>
      <c r="Q1808" s="133"/>
      <c r="R1808" s="133"/>
      <c r="S1808" s="133"/>
      <c r="T1808" s="133"/>
      <c r="U1808" s="133"/>
      <c r="V1808" s="133"/>
      <c r="W1808" s="133"/>
    </row>
    <row r="1809" spans="1:23" x14ac:dyDescent="0.2">
      <c r="A1809" s="133"/>
      <c r="B1809" s="133"/>
      <c r="C1809" s="133"/>
      <c r="D1809" s="133"/>
      <c r="E1809" s="133"/>
      <c r="F1809" s="133"/>
      <c r="G1809" s="133"/>
      <c r="H1809" s="133"/>
      <c r="I1809" s="133"/>
      <c r="J1809" s="133"/>
      <c r="K1809" s="133"/>
      <c r="L1809" s="133"/>
      <c r="M1809" s="133"/>
      <c r="N1809" s="133"/>
      <c r="O1809" s="133"/>
      <c r="P1809" s="133"/>
      <c r="Q1809" s="133"/>
      <c r="R1809" s="133"/>
      <c r="S1809" s="133"/>
      <c r="T1809" s="133"/>
      <c r="U1809" s="133"/>
      <c r="V1809" s="133"/>
      <c r="W1809" s="133"/>
    </row>
    <row r="1810" spans="1:23" x14ac:dyDescent="0.2">
      <c r="A1810" s="133"/>
      <c r="B1810" s="133"/>
      <c r="C1810" s="133"/>
      <c r="D1810" s="133"/>
      <c r="E1810" s="133"/>
      <c r="F1810" s="133"/>
      <c r="G1810" s="133"/>
      <c r="H1810" s="133"/>
      <c r="I1810" s="133"/>
      <c r="J1810" s="133"/>
      <c r="K1810" s="133"/>
      <c r="L1810" s="133"/>
      <c r="M1810" s="133"/>
      <c r="N1810" s="133"/>
      <c r="O1810" s="133"/>
      <c r="P1810" s="133"/>
      <c r="Q1810" s="133"/>
      <c r="R1810" s="133"/>
      <c r="S1810" s="133"/>
      <c r="T1810" s="133"/>
      <c r="U1810" s="133"/>
      <c r="V1810" s="133"/>
      <c r="W1810" s="133"/>
    </row>
    <row r="1811" spans="1:23" x14ac:dyDescent="0.2">
      <c r="A1811" s="133"/>
      <c r="B1811" s="133"/>
      <c r="C1811" s="133"/>
      <c r="D1811" s="133"/>
      <c r="E1811" s="133"/>
      <c r="F1811" s="133"/>
      <c r="G1811" s="133"/>
      <c r="H1811" s="133"/>
      <c r="I1811" s="133"/>
      <c r="J1811" s="133"/>
      <c r="K1811" s="133"/>
      <c r="L1811" s="133"/>
      <c r="M1811" s="133"/>
      <c r="N1811" s="133"/>
      <c r="O1811" s="133"/>
      <c r="P1811" s="133"/>
      <c r="Q1811" s="133"/>
      <c r="R1811" s="133"/>
      <c r="S1811" s="133"/>
      <c r="T1811" s="133"/>
      <c r="U1811" s="133"/>
      <c r="V1811" s="133"/>
      <c r="W1811" s="133"/>
    </row>
    <row r="1812" spans="1:23" x14ac:dyDescent="0.2">
      <c r="A1812" s="133"/>
      <c r="B1812" s="133"/>
      <c r="C1812" s="133"/>
      <c r="D1812" s="133"/>
      <c r="E1812" s="133"/>
      <c r="F1812" s="133"/>
      <c r="G1812" s="133"/>
      <c r="H1812" s="133"/>
      <c r="I1812" s="133"/>
      <c r="J1812" s="133"/>
      <c r="K1812" s="133"/>
      <c r="L1812" s="133"/>
      <c r="M1812" s="133"/>
      <c r="N1812" s="133"/>
      <c r="O1812" s="133"/>
      <c r="P1812" s="133"/>
      <c r="Q1812" s="133"/>
      <c r="R1812" s="133"/>
      <c r="S1812" s="133"/>
      <c r="T1812" s="133"/>
      <c r="U1812" s="133"/>
      <c r="V1812" s="133"/>
      <c r="W1812" s="133"/>
    </row>
    <row r="1813" spans="1:23" x14ac:dyDescent="0.2">
      <c r="A1813" s="133"/>
      <c r="B1813" s="133"/>
      <c r="C1813" s="133"/>
      <c r="D1813" s="133"/>
      <c r="E1813" s="133"/>
      <c r="F1813" s="133"/>
      <c r="G1813" s="133"/>
      <c r="H1813" s="133"/>
      <c r="I1813" s="133"/>
      <c r="J1813" s="133"/>
      <c r="K1813" s="133"/>
      <c r="L1813" s="133"/>
      <c r="M1813" s="133"/>
      <c r="N1813" s="133"/>
      <c r="O1813" s="133"/>
      <c r="P1813" s="133"/>
      <c r="Q1813" s="133"/>
      <c r="R1813" s="133"/>
      <c r="S1813" s="133"/>
      <c r="T1813" s="133"/>
      <c r="U1813" s="133"/>
      <c r="V1813" s="133"/>
      <c r="W1813" s="133"/>
    </row>
    <row r="1814" spans="1:23" x14ac:dyDescent="0.2">
      <c r="A1814" s="133"/>
      <c r="B1814" s="133"/>
      <c r="C1814" s="133"/>
      <c r="D1814" s="133"/>
      <c r="E1814" s="133"/>
      <c r="F1814" s="133"/>
      <c r="G1814" s="133"/>
      <c r="H1814" s="133"/>
      <c r="I1814" s="133"/>
      <c r="J1814" s="133"/>
      <c r="K1814" s="133"/>
      <c r="L1814" s="133"/>
      <c r="M1814" s="133"/>
      <c r="N1814" s="133"/>
      <c r="O1814" s="133"/>
      <c r="P1814" s="133"/>
      <c r="Q1814" s="133"/>
      <c r="R1814" s="133"/>
      <c r="S1814" s="133"/>
      <c r="T1814" s="133"/>
      <c r="U1814" s="133"/>
      <c r="V1814" s="133"/>
      <c r="W1814" s="133"/>
    </row>
    <row r="1815" spans="1:23" x14ac:dyDescent="0.2">
      <c r="A1815" s="133"/>
      <c r="B1815" s="133"/>
      <c r="C1815" s="133"/>
      <c r="D1815" s="133"/>
      <c r="E1815" s="133"/>
      <c r="F1815" s="133"/>
      <c r="G1815" s="133"/>
      <c r="H1815" s="133"/>
      <c r="I1815" s="133"/>
      <c r="J1815" s="133"/>
      <c r="K1815" s="133"/>
      <c r="L1815" s="133"/>
      <c r="M1815" s="133"/>
      <c r="N1815" s="133"/>
      <c r="O1815" s="133"/>
      <c r="P1815" s="133"/>
      <c r="Q1815" s="133"/>
      <c r="R1815" s="133"/>
      <c r="S1815" s="133"/>
      <c r="T1815" s="133"/>
      <c r="U1815" s="133"/>
      <c r="V1815" s="133"/>
      <c r="W1815" s="133"/>
    </row>
    <row r="1816" spans="1:23" x14ac:dyDescent="0.2">
      <c r="A1816" s="133"/>
      <c r="B1816" s="133"/>
      <c r="C1816" s="133"/>
      <c r="D1816" s="133"/>
      <c r="E1816" s="133"/>
      <c r="F1816" s="133"/>
      <c r="G1816" s="133"/>
      <c r="H1816" s="133"/>
      <c r="I1816" s="133"/>
      <c r="J1816" s="133"/>
      <c r="K1816" s="133"/>
      <c r="L1816" s="133"/>
      <c r="M1816" s="133"/>
      <c r="N1816" s="133"/>
      <c r="O1816" s="133"/>
      <c r="P1816" s="133"/>
      <c r="Q1816" s="133"/>
      <c r="R1816" s="133"/>
      <c r="S1816" s="133"/>
      <c r="T1816" s="133"/>
      <c r="U1816" s="133"/>
      <c r="V1816" s="133"/>
      <c r="W1816" s="133"/>
    </row>
    <row r="1817" spans="1:23" x14ac:dyDescent="0.2">
      <c r="A1817" s="133"/>
      <c r="B1817" s="133"/>
      <c r="C1817" s="133"/>
      <c r="D1817" s="133"/>
      <c r="E1817" s="133"/>
      <c r="F1817" s="133"/>
      <c r="G1817" s="133"/>
      <c r="H1817" s="133"/>
      <c r="I1817" s="133"/>
      <c r="J1817" s="133"/>
      <c r="K1817" s="133"/>
      <c r="L1817" s="133"/>
      <c r="M1817" s="133"/>
      <c r="N1817" s="133"/>
      <c r="O1817" s="133"/>
      <c r="P1817" s="133"/>
      <c r="Q1817" s="133"/>
      <c r="R1817" s="133"/>
      <c r="S1817" s="133"/>
      <c r="T1817" s="133"/>
      <c r="U1817" s="133"/>
      <c r="V1817" s="133"/>
      <c r="W1817" s="133"/>
    </row>
    <row r="1818" spans="1:23" x14ac:dyDescent="0.2">
      <c r="A1818" s="133"/>
      <c r="B1818" s="133"/>
      <c r="C1818" s="133"/>
      <c r="D1818" s="133"/>
      <c r="E1818" s="133"/>
      <c r="F1818" s="133"/>
      <c r="G1818" s="133"/>
      <c r="H1818" s="133"/>
      <c r="I1818" s="133"/>
      <c r="J1818" s="133"/>
      <c r="K1818" s="133"/>
      <c r="L1818" s="133"/>
      <c r="M1818" s="133"/>
      <c r="N1818" s="133"/>
      <c r="O1818" s="133"/>
      <c r="P1818" s="133"/>
      <c r="Q1818" s="133"/>
      <c r="R1818" s="133"/>
      <c r="S1818" s="133"/>
      <c r="T1818" s="133"/>
      <c r="U1818" s="133"/>
      <c r="V1818" s="133"/>
      <c r="W1818" s="133"/>
    </row>
    <row r="1819" spans="1:23" x14ac:dyDescent="0.2">
      <c r="A1819" s="133"/>
      <c r="B1819" s="133"/>
      <c r="C1819" s="133"/>
      <c r="D1819" s="133"/>
      <c r="E1819" s="133"/>
      <c r="F1819" s="133"/>
      <c r="G1819" s="133"/>
      <c r="H1819" s="133"/>
      <c r="I1819" s="133"/>
      <c r="J1819" s="133"/>
      <c r="K1819" s="133"/>
      <c r="L1819" s="133"/>
      <c r="M1819" s="133"/>
      <c r="N1819" s="133"/>
      <c r="O1819" s="133"/>
      <c r="P1819" s="133"/>
      <c r="Q1819" s="133"/>
      <c r="R1819" s="133"/>
      <c r="S1819" s="133"/>
      <c r="T1819" s="133"/>
      <c r="U1819" s="133"/>
      <c r="V1819" s="133"/>
      <c r="W1819" s="133"/>
    </row>
    <row r="1820" spans="1:23" x14ac:dyDescent="0.2">
      <c r="A1820" s="133"/>
      <c r="B1820" s="133"/>
      <c r="C1820" s="133"/>
      <c r="D1820" s="133"/>
      <c r="E1820" s="133"/>
      <c r="F1820" s="133"/>
      <c r="G1820" s="133"/>
      <c r="H1820" s="133"/>
      <c r="I1820" s="133"/>
      <c r="J1820" s="133"/>
      <c r="K1820" s="133"/>
      <c r="L1820" s="133"/>
      <c r="M1820" s="133"/>
      <c r="N1820" s="133"/>
      <c r="O1820" s="133"/>
      <c r="P1820" s="133"/>
      <c r="Q1820" s="133"/>
      <c r="R1820" s="133"/>
      <c r="S1820" s="133"/>
      <c r="T1820" s="133"/>
      <c r="U1820" s="133"/>
      <c r="V1820" s="133"/>
      <c r="W1820" s="133"/>
    </row>
    <row r="1821" spans="1:23" x14ac:dyDescent="0.2">
      <c r="A1821" s="133"/>
      <c r="B1821" s="133"/>
      <c r="C1821" s="133"/>
      <c r="D1821" s="133"/>
      <c r="E1821" s="133"/>
      <c r="F1821" s="133"/>
      <c r="G1821" s="133"/>
      <c r="H1821" s="133"/>
      <c r="I1821" s="133"/>
      <c r="J1821" s="133"/>
      <c r="K1821" s="133"/>
      <c r="L1821" s="133"/>
      <c r="M1821" s="133"/>
      <c r="N1821" s="133"/>
      <c r="O1821" s="133"/>
      <c r="P1821" s="133"/>
      <c r="Q1821" s="133"/>
      <c r="R1821" s="133"/>
      <c r="S1821" s="133"/>
      <c r="T1821" s="133"/>
      <c r="U1821" s="133"/>
      <c r="V1821" s="133"/>
      <c r="W1821" s="133"/>
    </row>
    <row r="1822" spans="1:23" x14ac:dyDescent="0.2">
      <c r="A1822" s="133"/>
      <c r="B1822" s="133"/>
      <c r="C1822" s="133"/>
      <c r="D1822" s="133"/>
      <c r="E1822" s="133"/>
      <c r="F1822" s="133"/>
      <c r="G1822" s="133"/>
      <c r="H1822" s="133"/>
      <c r="I1822" s="133"/>
      <c r="J1822" s="133"/>
      <c r="K1822" s="133"/>
      <c r="L1822" s="133"/>
      <c r="M1822" s="133"/>
      <c r="N1822" s="133"/>
      <c r="O1822" s="133"/>
      <c r="P1822" s="133"/>
      <c r="Q1822" s="133"/>
      <c r="R1822" s="133"/>
      <c r="S1822" s="133"/>
      <c r="T1822" s="133"/>
      <c r="U1822" s="133"/>
      <c r="V1822" s="133"/>
      <c r="W1822" s="133"/>
    </row>
    <row r="1823" spans="1:23" x14ac:dyDescent="0.2">
      <c r="A1823" s="133"/>
      <c r="B1823" s="133"/>
      <c r="C1823" s="133"/>
      <c r="D1823" s="133"/>
      <c r="E1823" s="133"/>
      <c r="F1823" s="133"/>
      <c r="G1823" s="133"/>
      <c r="H1823" s="133"/>
      <c r="I1823" s="133"/>
      <c r="J1823" s="133"/>
      <c r="K1823" s="133"/>
      <c r="L1823" s="133"/>
      <c r="M1823" s="133"/>
      <c r="N1823" s="133"/>
      <c r="O1823" s="133"/>
      <c r="P1823" s="133"/>
      <c r="Q1823" s="133"/>
      <c r="R1823" s="133"/>
      <c r="S1823" s="133"/>
      <c r="T1823" s="133"/>
      <c r="U1823" s="133"/>
      <c r="V1823" s="133"/>
      <c r="W1823" s="133"/>
    </row>
    <row r="1824" spans="1:23" x14ac:dyDescent="0.2">
      <c r="A1824" s="133"/>
      <c r="B1824" s="133"/>
      <c r="C1824" s="133"/>
      <c r="D1824" s="133"/>
      <c r="E1824" s="133"/>
      <c r="F1824" s="133"/>
      <c r="G1824" s="133"/>
      <c r="H1824" s="133"/>
      <c r="I1824" s="133"/>
      <c r="J1824" s="133"/>
      <c r="K1824" s="133"/>
      <c r="L1824" s="133"/>
      <c r="M1824" s="133"/>
      <c r="N1824" s="133"/>
      <c r="O1824" s="133"/>
      <c r="P1824" s="133"/>
      <c r="Q1824" s="133"/>
      <c r="R1824" s="133"/>
      <c r="S1824" s="133"/>
      <c r="T1824" s="133"/>
      <c r="U1824" s="133"/>
      <c r="V1824" s="133"/>
      <c r="W1824" s="133"/>
    </row>
    <row r="1825" spans="1:23" x14ac:dyDescent="0.2">
      <c r="A1825" s="133"/>
      <c r="B1825" s="133"/>
      <c r="C1825" s="133"/>
      <c r="D1825" s="133"/>
      <c r="E1825" s="133"/>
      <c r="F1825" s="133"/>
      <c r="G1825" s="133"/>
      <c r="H1825" s="133"/>
      <c r="I1825" s="133"/>
      <c r="J1825" s="133"/>
      <c r="K1825" s="133"/>
      <c r="L1825" s="133"/>
      <c r="M1825" s="133"/>
      <c r="N1825" s="133"/>
      <c r="O1825" s="133"/>
      <c r="P1825" s="133"/>
      <c r="Q1825" s="133"/>
      <c r="R1825" s="133"/>
      <c r="S1825" s="133"/>
      <c r="T1825" s="133"/>
      <c r="U1825" s="133"/>
      <c r="V1825" s="133"/>
      <c r="W1825" s="133"/>
    </row>
    <row r="1826" spans="1:23" x14ac:dyDescent="0.2">
      <c r="A1826" s="133"/>
      <c r="B1826" s="133"/>
      <c r="C1826" s="133"/>
      <c r="D1826" s="133"/>
      <c r="E1826" s="133"/>
      <c r="F1826" s="133"/>
      <c r="G1826" s="133"/>
      <c r="H1826" s="133"/>
      <c r="I1826" s="133"/>
      <c r="J1826" s="133"/>
      <c r="K1826" s="133"/>
      <c r="L1826" s="133"/>
      <c r="M1826" s="133"/>
      <c r="N1826" s="133"/>
      <c r="O1826" s="133"/>
      <c r="P1826" s="133"/>
      <c r="Q1826" s="133"/>
      <c r="R1826" s="133"/>
      <c r="S1826" s="133"/>
      <c r="T1826" s="133"/>
      <c r="U1826" s="133"/>
      <c r="V1826" s="133"/>
      <c r="W1826" s="133"/>
    </row>
    <row r="1827" spans="1:23" x14ac:dyDescent="0.2">
      <c r="A1827" s="133"/>
      <c r="B1827" s="133"/>
      <c r="C1827" s="133"/>
      <c r="D1827" s="133"/>
      <c r="E1827" s="133"/>
      <c r="F1827" s="133"/>
      <c r="G1827" s="133"/>
      <c r="H1827" s="133"/>
      <c r="I1827" s="133"/>
      <c r="J1827" s="133"/>
      <c r="K1827" s="133"/>
      <c r="L1827" s="133"/>
      <c r="M1827" s="133"/>
      <c r="N1827" s="133"/>
      <c r="O1827" s="133"/>
      <c r="P1827" s="133"/>
      <c r="Q1827" s="133"/>
      <c r="R1827" s="133"/>
      <c r="S1827" s="133"/>
      <c r="T1827" s="133"/>
      <c r="U1827" s="133"/>
      <c r="V1827" s="133"/>
      <c r="W1827" s="133"/>
    </row>
    <row r="1828" spans="1:23" x14ac:dyDescent="0.2">
      <c r="A1828" s="133"/>
      <c r="B1828" s="133"/>
      <c r="C1828" s="133"/>
      <c r="D1828" s="133"/>
      <c r="E1828" s="133"/>
      <c r="F1828" s="133"/>
      <c r="G1828" s="133"/>
      <c r="H1828" s="133"/>
      <c r="I1828" s="133"/>
      <c r="J1828" s="133"/>
      <c r="K1828" s="133"/>
      <c r="L1828" s="133"/>
      <c r="M1828" s="133"/>
      <c r="N1828" s="133"/>
      <c r="O1828" s="133"/>
      <c r="P1828" s="133"/>
      <c r="Q1828" s="133"/>
      <c r="R1828" s="133"/>
      <c r="S1828" s="133"/>
      <c r="T1828" s="133"/>
      <c r="U1828" s="133"/>
      <c r="V1828" s="133"/>
      <c r="W1828" s="133"/>
    </row>
    <row r="1829" spans="1:23" x14ac:dyDescent="0.2">
      <c r="A1829" s="133"/>
      <c r="B1829" s="133"/>
      <c r="C1829" s="133"/>
      <c r="D1829" s="133"/>
      <c r="E1829" s="133"/>
      <c r="F1829" s="133"/>
      <c r="G1829" s="133"/>
      <c r="H1829" s="133"/>
      <c r="I1829" s="133"/>
      <c r="J1829" s="133"/>
      <c r="K1829" s="133"/>
      <c r="L1829" s="133"/>
      <c r="M1829" s="133"/>
      <c r="N1829" s="133"/>
      <c r="O1829" s="133"/>
      <c r="P1829" s="133"/>
      <c r="Q1829" s="133"/>
      <c r="R1829" s="133"/>
      <c r="S1829" s="133"/>
      <c r="T1829" s="133"/>
      <c r="U1829" s="133"/>
      <c r="V1829" s="133"/>
      <c r="W1829" s="133"/>
    </row>
    <row r="1830" spans="1:23" x14ac:dyDescent="0.2">
      <c r="A1830" s="133"/>
      <c r="B1830" s="133"/>
      <c r="C1830" s="133"/>
      <c r="D1830" s="133"/>
      <c r="E1830" s="133"/>
      <c r="F1830" s="133"/>
      <c r="G1830" s="133"/>
      <c r="H1830" s="133"/>
      <c r="I1830" s="133"/>
      <c r="J1830" s="133"/>
      <c r="K1830" s="133"/>
      <c r="L1830" s="133"/>
      <c r="M1830" s="133"/>
      <c r="N1830" s="133"/>
      <c r="O1830" s="133"/>
      <c r="P1830" s="133"/>
      <c r="Q1830" s="133"/>
      <c r="R1830" s="133"/>
      <c r="S1830" s="133"/>
      <c r="T1830" s="133"/>
      <c r="U1830" s="133"/>
      <c r="V1830" s="133"/>
      <c r="W1830" s="133"/>
    </row>
    <row r="1831" spans="1:23" x14ac:dyDescent="0.2">
      <c r="A1831" s="133"/>
      <c r="B1831" s="133"/>
      <c r="C1831" s="133"/>
      <c r="D1831" s="133"/>
      <c r="E1831" s="133"/>
      <c r="F1831" s="133"/>
      <c r="G1831" s="133"/>
      <c r="H1831" s="133"/>
      <c r="I1831" s="133"/>
      <c r="J1831" s="133"/>
      <c r="K1831" s="133"/>
      <c r="L1831" s="133"/>
      <c r="M1831" s="133"/>
      <c r="N1831" s="133"/>
      <c r="O1831" s="133"/>
      <c r="P1831" s="133"/>
      <c r="Q1831" s="133"/>
      <c r="R1831" s="133"/>
      <c r="S1831" s="133"/>
      <c r="T1831" s="133"/>
      <c r="U1831" s="133"/>
      <c r="V1831" s="133"/>
      <c r="W1831" s="133"/>
    </row>
    <row r="1832" spans="1:23" x14ac:dyDescent="0.2">
      <c r="A1832" s="133"/>
      <c r="B1832" s="133"/>
      <c r="C1832" s="133"/>
      <c r="D1832" s="133"/>
      <c r="E1832" s="133"/>
      <c r="F1832" s="133"/>
      <c r="G1832" s="133"/>
      <c r="H1832" s="133"/>
      <c r="I1832" s="133"/>
      <c r="J1832" s="133"/>
      <c r="K1832" s="133"/>
      <c r="L1832" s="133"/>
      <c r="M1832" s="133"/>
      <c r="N1832" s="133"/>
      <c r="O1832" s="133"/>
      <c r="P1832" s="133"/>
      <c r="Q1832" s="133"/>
      <c r="R1832" s="133"/>
      <c r="S1832" s="133"/>
      <c r="T1832" s="133"/>
      <c r="U1832" s="133"/>
      <c r="V1832" s="133"/>
      <c r="W1832" s="133"/>
    </row>
    <row r="1833" spans="1:23" x14ac:dyDescent="0.2">
      <c r="A1833" s="133"/>
      <c r="B1833" s="133"/>
      <c r="C1833" s="133"/>
      <c r="D1833" s="133"/>
      <c r="E1833" s="133"/>
      <c r="F1833" s="133"/>
      <c r="G1833" s="133"/>
      <c r="H1833" s="133"/>
      <c r="I1833" s="133"/>
      <c r="J1833" s="133"/>
      <c r="K1833" s="133"/>
      <c r="L1833" s="133"/>
      <c r="M1833" s="133"/>
      <c r="N1833" s="133"/>
      <c r="O1833" s="133"/>
      <c r="P1833" s="133"/>
      <c r="Q1833" s="133"/>
      <c r="R1833" s="133"/>
      <c r="S1833" s="133"/>
      <c r="T1833" s="133"/>
      <c r="U1833" s="133"/>
      <c r="V1833" s="133"/>
      <c r="W1833" s="133"/>
    </row>
    <row r="1834" spans="1:23" x14ac:dyDescent="0.2">
      <c r="A1834" s="133"/>
      <c r="B1834" s="133"/>
      <c r="C1834" s="133"/>
      <c r="D1834" s="133"/>
      <c r="E1834" s="133"/>
      <c r="F1834" s="133"/>
      <c r="G1834" s="133"/>
      <c r="H1834" s="133"/>
      <c r="I1834" s="133"/>
      <c r="J1834" s="133"/>
      <c r="K1834" s="133"/>
      <c r="L1834" s="133"/>
      <c r="M1834" s="133"/>
      <c r="N1834" s="133"/>
      <c r="O1834" s="133"/>
      <c r="P1834" s="133"/>
      <c r="Q1834" s="133"/>
      <c r="R1834" s="133"/>
      <c r="S1834" s="133"/>
      <c r="T1834" s="133"/>
      <c r="U1834" s="133"/>
      <c r="V1834" s="133"/>
      <c r="W1834" s="133"/>
    </row>
    <row r="1835" spans="1:23" x14ac:dyDescent="0.2">
      <c r="A1835" s="133"/>
      <c r="B1835" s="133"/>
      <c r="C1835" s="133"/>
      <c r="D1835" s="133"/>
      <c r="E1835" s="133"/>
      <c r="F1835" s="133"/>
      <c r="G1835" s="133"/>
      <c r="H1835" s="133"/>
      <c r="I1835" s="133"/>
      <c r="J1835" s="133"/>
      <c r="K1835" s="133"/>
      <c r="L1835" s="133"/>
      <c r="M1835" s="133"/>
      <c r="N1835" s="133"/>
      <c r="O1835" s="133"/>
      <c r="P1835" s="133"/>
      <c r="Q1835" s="133"/>
      <c r="R1835" s="133"/>
      <c r="S1835" s="133"/>
      <c r="T1835" s="133"/>
      <c r="U1835" s="133"/>
      <c r="V1835" s="133"/>
      <c r="W1835" s="133"/>
    </row>
    <row r="1836" spans="1:23" x14ac:dyDescent="0.2">
      <c r="A1836" s="133"/>
      <c r="B1836" s="133"/>
      <c r="C1836" s="133"/>
      <c r="D1836" s="133"/>
      <c r="E1836" s="133"/>
      <c r="F1836" s="133"/>
      <c r="G1836" s="133"/>
      <c r="H1836" s="133"/>
      <c r="I1836" s="133"/>
      <c r="J1836" s="133"/>
      <c r="K1836" s="133"/>
      <c r="L1836" s="133"/>
      <c r="M1836" s="133"/>
      <c r="N1836" s="133"/>
      <c r="O1836" s="133"/>
      <c r="P1836" s="133"/>
      <c r="Q1836" s="133"/>
      <c r="R1836" s="133"/>
      <c r="S1836" s="133"/>
      <c r="T1836" s="133"/>
      <c r="U1836" s="133"/>
      <c r="V1836" s="133"/>
      <c r="W1836" s="133"/>
    </row>
    <row r="1837" spans="1:23" x14ac:dyDescent="0.2">
      <c r="A1837" s="133"/>
      <c r="B1837" s="133"/>
      <c r="C1837" s="133"/>
      <c r="D1837" s="133"/>
      <c r="E1837" s="133"/>
      <c r="F1837" s="133"/>
      <c r="G1837" s="133"/>
      <c r="H1837" s="133"/>
      <c r="I1837" s="133"/>
      <c r="J1837" s="133"/>
      <c r="K1837" s="133"/>
      <c r="L1837" s="133"/>
      <c r="M1837" s="133"/>
      <c r="N1837" s="133"/>
      <c r="O1837" s="133"/>
      <c r="P1837" s="133"/>
      <c r="Q1837" s="133"/>
      <c r="R1837" s="133"/>
      <c r="S1837" s="133"/>
      <c r="T1837" s="133"/>
      <c r="U1837" s="133"/>
      <c r="V1837" s="133"/>
      <c r="W1837" s="133"/>
    </row>
    <row r="1838" spans="1:23" x14ac:dyDescent="0.2">
      <c r="A1838" s="133"/>
      <c r="B1838" s="133"/>
      <c r="C1838" s="133"/>
      <c r="D1838" s="133"/>
      <c r="E1838" s="133"/>
      <c r="F1838" s="133"/>
      <c r="G1838" s="133"/>
      <c r="H1838" s="133"/>
      <c r="I1838" s="133"/>
      <c r="J1838" s="133"/>
      <c r="K1838" s="133"/>
      <c r="L1838" s="133"/>
      <c r="M1838" s="133"/>
      <c r="N1838" s="133"/>
      <c r="O1838" s="133"/>
      <c r="P1838" s="133"/>
      <c r="Q1838" s="133"/>
      <c r="R1838" s="133"/>
      <c r="S1838" s="133"/>
      <c r="T1838" s="133"/>
      <c r="U1838" s="133"/>
      <c r="V1838" s="133"/>
      <c r="W1838" s="133"/>
    </row>
    <row r="1839" spans="1:23" x14ac:dyDescent="0.2">
      <c r="A1839" s="133"/>
      <c r="B1839" s="133"/>
      <c r="C1839" s="133"/>
      <c r="D1839" s="133"/>
      <c r="E1839" s="133"/>
      <c r="F1839" s="133"/>
      <c r="G1839" s="133"/>
      <c r="H1839" s="133"/>
      <c r="I1839" s="133"/>
      <c r="J1839" s="133"/>
      <c r="K1839" s="133"/>
      <c r="L1839" s="133"/>
      <c r="M1839" s="133"/>
      <c r="N1839" s="133"/>
      <c r="O1839" s="133"/>
      <c r="P1839" s="133"/>
      <c r="Q1839" s="133"/>
      <c r="R1839" s="133"/>
      <c r="S1839" s="133"/>
      <c r="T1839" s="133"/>
      <c r="U1839" s="133"/>
      <c r="V1839" s="133"/>
      <c r="W1839" s="133"/>
    </row>
    <row r="1840" spans="1:23" x14ac:dyDescent="0.2">
      <c r="A1840" s="133"/>
      <c r="B1840" s="133"/>
      <c r="C1840" s="133"/>
      <c r="D1840" s="133"/>
      <c r="E1840" s="133"/>
      <c r="F1840" s="133"/>
      <c r="G1840" s="133"/>
      <c r="H1840" s="133"/>
      <c r="I1840" s="133"/>
      <c r="J1840" s="133"/>
      <c r="K1840" s="133"/>
      <c r="L1840" s="133"/>
      <c r="M1840" s="133"/>
      <c r="N1840" s="133"/>
      <c r="O1840" s="133"/>
      <c r="P1840" s="133"/>
      <c r="Q1840" s="133"/>
      <c r="R1840" s="133"/>
      <c r="S1840" s="133"/>
      <c r="T1840" s="133"/>
      <c r="U1840" s="133"/>
      <c r="V1840" s="133"/>
      <c r="W1840" s="133"/>
    </row>
    <row r="1841" spans="1:23" x14ac:dyDescent="0.2">
      <c r="A1841" s="133"/>
      <c r="B1841" s="133"/>
      <c r="C1841" s="133"/>
      <c r="D1841" s="133"/>
      <c r="E1841" s="133"/>
      <c r="F1841" s="133"/>
      <c r="G1841" s="133"/>
      <c r="H1841" s="133"/>
      <c r="I1841" s="133"/>
      <c r="J1841" s="133"/>
      <c r="K1841" s="133"/>
      <c r="L1841" s="133"/>
      <c r="M1841" s="133"/>
      <c r="N1841" s="133"/>
      <c r="O1841" s="133"/>
      <c r="P1841" s="133"/>
      <c r="Q1841" s="133"/>
      <c r="R1841" s="133"/>
      <c r="S1841" s="133"/>
      <c r="T1841" s="133"/>
      <c r="U1841" s="133"/>
      <c r="V1841" s="133"/>
      <c r="W1841" s="133"/>
    </row>
    <row r="1842" spans="1:23" x14ac:dyDescent="0.2">
      <c r="A1842" s="133"/>
      <c r="B1842" s="133"/>
      <c r="C1842" s="133"/>
      <c r="D1842" s="133"/>
      <c r="E1842" s="133"/>
      <c r="F1842" s="133"/>
      <c r="G1842" s="133"/>
      <c r="H1842" s="133"/>
      <c r="I1842" s="133"/>
      <c r="J1842" s="133"/>
      <c r="K1842" s="133"/>
      <c r="L1842" s="133"/>
      <c r="M1842" s="133"/>
      <c r="N1842" s="133"/>
      <c r="O1842" s="133"/>
      <c r="P1842" s="133"/>
      <c r="Q1842" s="133"/>
      <c r="R1842" s="133"/>
      <c r="S1842" s="133"/>
      <c r="T1842" s="133"/>
      <c r="U1842" s="133"/>
      <c r="V1842" s="133"/>
      <c r="W1842" s="133"/>
    </row>
    <row r="1843" spans="1:23" x14ac:dyDescent="0.2">
      <c r="A1843" s="133"/>
      <c r="B1843" s="133"/>
      <c r="C1843" s="133"/>
      <c r="D1843" s="133"/>
      <c r="E1843" s="133"/>
      <c r="F1843" s="133"/>
      <c r="G1843" s="133"/>
      <c r="H1843" s="133"/>
      <c r="I1843" s="133"/>
      <c r="J1843" s="133"/>
      <c r="K1843" s="133"/>
      <c r="L1843" s="133"/>
      <c r="M1843" s="133"/>
      <c r="N1843" s="133"/>
      <c r="O1843" s="133"/>
      <c r="P1843" s="133"/>
      <c r="Q1843" s="133"/>
      <c r="R1843" s="133"/>
      <c r="S1843" s="133"/>
      <c r="T1843" s="133"/>
      <c r="U1843" s="133"/>
      <c r="V1843" s="133"/>
      <c r="W1843" s="133"/>
    </row>
    <row r="1844" spans="1:23" x14ac:dyDescent="0.2">
      <c r="A1844" s="133"/>
      <c r="B1844" s="133"/>
      <c r="C1844" s="133"/>
      <c r="D1844" s="133"/>
      <c r="E1844" s="133"/>
      <c r="F1844" s="133"/>
      <c r="G1844" s="133"/>
      <c r="H1844" s="133"/>
      <c r="I1844" s="133"/>
      <c r="J1844" s="133"/>
      <c r="K1844" s="133"/>
      <c r="L1844" s="133"/>
      <c r="M1844" s="133"/>
      <c r="N1844" s="133"/>
      <c r="O1844" s="133"/>
      <c r="P1844" s="133"/>
      <c r="Q1844" s="133"/>
      <c r="R1844" s="133"/>
      <c r="S1844" s="133"/>
      <c r="T1844" s="133"/>
      <c r="U1844" s="133"/>
      <c r="V1844" s="133"/>
      <c r="W1844" s="133"/>
    </row>
    <row r="1845" spans="1:23" x14ac:dyDescent="0.2">
      <c r="A1845" s="133"/>
      <c r="B1845" s="133"/>
      <c r="C1845" s="133"/>
      <c r="D1845" s="133"/>
      <c r="E1845" s="133"/>
      <c r="F1845" s="133"/>
      <c r="G1845" s="133"/>
      <c r="H1845" s="133"/>
      <c r="I1845" s="133"/>
      <c r="J1845" s="133"/>
      <c r="K1845" s="133"/>
      <c r="L1845" s="133"/>
      <c r="M1845" s="133"/>
      <c r="N1845" s="133"/>
      <c r="O1845" s="133"/>
      <c r="P1845" s="133"/>
      <c r="Q1845" s="133"/>
      <c r="R1845" s="133"/>
      <c r="S1845" s="133"/>
      <c r="T1845" s="133"/>
      <c r="U1845" s="133"/>
      <c r="V1845" s="133"/>
      <c r="W1845" s="133"/>
    </row>
    <row r="1846" spans="1:23" x14ac:dyDescent="0.2">
      <c r="A1846" s="133"/>
      <c r="B1846" s="133"/>
      <c r="C1846" s="133"/>
      <c r="D1846" s="133"/>
      <c r="E1846" s="133"/>
      <c r="F1846" s="133"/>
      <c r="G1846" s="133"/>
      <c r="H1846" s="133"/>
      <c r="I1846" s="133"/>
      <c r="J1846" s="133"/>
      <c r="K1846" s="133"/>
      <c r="L1846" s="133"/>
      <c r="M1846" s="133"/>
      <c r="N1846" s="133"/>
      <c r="O1846" s="133"/>
      <c r="P1846" s="133"/>
      <c r="Q1846" s="133"/>
      <c r="R1846" s="133"/>
      <c r="S1846" s="133"/>
      <c r="T1846" s="133"/>
      <c r="U1846" s="133"/>
      <c r="V1846" s="133"/>
      <c r="W1846" s="133"/>
    </row>
    <row r="1847" spans="1:23" x14ac:dyDescent="0.2">
      <c r="A1847" s="133"/>
      <c r="B1847" s="133"/>
      <c r="C1847" s="133"/>
      <c r="D1847" s="133"/>
      <c r="E1847" s="133"/>
      <c r="F1847" s="133"/>
      <c r="G1847" s="133"/>
      <c r="H1847" s="133"/>
      <c r="I1847" s="133"/>
      <c r="J1847" s="133"/>
      <c r="K1847" s="133"/>
      <c r="L1847" s="133"/>
      <c r="M1847" s="133"/>
      <c r="N1847" s="133"/>
      <c r="O1847" s="133"/>
      <c r="P1847" s="133"/>
      <c r="Q1847" s="133"/>
      <c r="R1847" s="133"/>
      <c r="S1847" s="133"/>
      <c r="T1847" s="133"/>
      <c r="U1847" s="133"/>
      <c r="V1847" s="133"/>
      <c r="W1847" s="133"/>
    </row>
    <row r="1848" spans="1:23" x14ac:dyDescent="0.2">
      <c r="A1848" s="133"/>
      <c r="B1848" s="133"/>
      <c r="C1848" s="133"/>
      <c r="D1848" s="133"/>
      <c r="E1848" s="133"/>
      <c r="F1848" s="133"/>
      <c r="G1848" s="133"/>
      <c r="H1848" s="133"/>
      <c r="I1848" s="133"/>
      <c r="J1848" s="133"/>
      <c r="K1848" s="133"/>
      <c r="L1848" s="133"/>
      <c r="M1848" s="133"/>
      <c r="N1848" s="133"/>
      <c r="O1848" s="133"/>
      <c r="P1848" s="133"/>
      <c r="Q1848" s="133"/>
      <c r="R1848" s="133"/>
      <c r="S1848" s="133"/>
      <c r="T1848" s="133"/>
      <c r="U1848" s="133"/>
      <c r="V1848" s="133"/>
      <c r="W1848" s="133"/>
    </row>
    <row r="1849" spans="1:23" x14ac:dyDescent="0.2">
      <c r="A1849" s="133"/>
      <c r="B1849" s="133"/>
      <c r="C1849" s="133"/>
      <c r="D1849" s="133"/>
      <c r="E1849" s="133"/>
      <c r="F1849" s="133"/>
      <c r="G1849" s="133"/>
      <c r="H1849" s="133"/>
      <c r="I1849" s="133"/>
      <c r="J1849" s="133"/>
      <c r="K1849" s="133"/>
      <c r="L1849" s="133"/>
      <c r="M1849" s="133"/>
      <c r="N1849" s="133"/>
      <c r="O1849" s="133"/>
      <c r="P1849" s="133"/>
      <c r="Q1849" s="133"/>
      <c r="R1849" s="133"/>
      <c r="S1849" s="133"/>
      <c r="T1849" s="133"/>
      <c r="U1849" s="133"/>
      <c r="V1849" s="133"/>
      <c r="W1849" s="133"/>
    </row>
    <row r="1850" spans="1:23" x14ac:dyDescent="0.2">
      <c r="A1850" s="133"/>
      <c r="B1850" s="133"/>
      <c r="C1850" s="133"/>
      <c r="D1850" s="133"/>
      <c r="E1850" s="133"/>
      <c r="F1850" s="133"/>
      <c r="G1850" s="133"/>
      <c r="H1850" s="133"/>
      <c r="I1850" s="133"/>
      <c r="J1850" s="133"/>
      <c r="K1850" s="133"/>
      <c r="L1850" s="133"/>
      <c r="M1850" s="133"/>
      <c r="N1850" s="133"/>
      <c r="O1850" s="133"/>
      <c r="P1850" s="133"/>
      <c r="Q1850" s="133"/>
      <c r="R1850" s="133"/>
      <c r="S1850" s="133"/>
      <c r="T1850" s="133"/>
      <c r="U1850" s="133"/>
      <c r="V1850" s="133"/>
      <c r="W1850" s="133"/>
    </row>
    <row r="1851" spans="1:23" x14ac:dyDescent="0.2">
      <c r="A1851" s="133"/>
      <c r="B1851" s="133"/>
      <c r="C1851" s="133"/>
      <c r="D1851" s="133"/>
      <c r="E1851" s="133"/>
      <c r="F1851" s="133"/>
      <c r="G1851" s="133"/>
      <c r="H1851" s="133"/>
      <c r="I1851" s="133"/>
      <c r="J1851" s="133"/>
      <c r="K1851" s="133"/>
      <c r="L1851" s="133"/>
      <c r="M1851" s="133"/>
      <c r="N1851" s="133"/>
      <c r="O1851" s="133"/>
      <c r="P1851" s="133"/>
      <c r="Q1851" s="133"/>
      <c r="R1851" s="133"/>
      <c r="S1851" s="133"/>
      <c r="T1851" s="133"/>
      <c r="U1851" s="133"/>
      <c r="V1851" s="133"/>
      <c r="W1851" s="133"/>
    </row>
    <row r="1852" spans="1:23" x14ac:dyDescent="0.2">
      <c r="A1852" s="133"/>
      <c r="B1852" s="133"/>
      <c r="C1852" s="133"/>
      <c r="D1852" s="133"/>
      <c r="E1852" s="133"/>
      <c r="F1852" s="133"/>
      <c r="G1852" s="133"/>
      <c r="H1852" s="133"/>
      <c r="I1852" s="133"/>
      <c r="J1852" s="133"/>
      <c r="K1852" s="133"/>
      <c r="L1852" s="133"/>
      <c r="M1852" s="133"/>
      <c r="N1852" s="133"/>
      <c r="O1852" s="133"/>
      <c r="P1852" s="133"/>
      <c r="Q1852" s="133"/>
      <c r="R1852" s="133"/>
      <c r="S1852" s="133"/>
      <c r="T1852" s="133"/>
      <c r="U1852" s="133"/>
      <c r="V1852" s="133"/>
      <c r="W1852" s="133"/>
    </row>
    <row r="1853" spans="1:23" x14ac:dyDescent="0.2">
      <c r="A1853" s="133"/>
      <c r="B1853" s="133"/>
      <c r="C1853" s="133"/>
      <c r="D1853" s="133"/>
      <c r="E1853" s="133"/>
      <c r="F1853" s="133"/>
      <c r="G1853" s="133"/>
      <c r="H1853" s="133"/>
      <c r="I1853" s="133"/>
      <c r="J1853" s="133"/>
      <c r="K1853" s="133"/>
      <c r="L1853" s="133"/>
      <c r="M1853" s="133"/>
      <c r="N1853" s="133"/>
      <c r="O1853" s="133"/>
      <c r="P1853" s="133"/>
      <c r="Q1853" s="133"/>
      <c r="R1853" s="133"/>
      <c r="S1853" s="133"/>
      <c r="T1853" s="133"/>
      <c r="U1853" s="133"/>
      <c r="V1853" s="133"/>
      <c r="W1853" s="133"/>
    </row>
    <row r="1854" spans="1:23" x14ac:dyDescent="0.2">
      <c r="A1854" s="133"/>
      <c r="B1854" s="133"/>
      <c r="C1854" s="133"/>
      <c r="D1854" s="133"/>
      <c r="E1854" s="133"/>
      <c r="F1854" s="133"/>
      <c r="G1854" s="133"/>
      <c r="H1854" s="133"/>
      <c r="I1854" s="133"/>
      <c r="J1854" s="133"/>
      <c r="K1854" s="133"/>
      <c r="L1854" s="133"/>
      <c r="M1854" s="133"/>
      <c r="N1854" s="133"/>
      <c r="O1854" s="133"/>
      <c r="P1854" s="133"/>
      <c r="Q1854" s="133"/>
      <c r="R1854" s="133"/>
      <c r="S1854" s="133"/>
      <c r="T1854" s="133"/>
      <c r="U1854" s="133"/>
      <c r="V1854" s="133"/>
      <c r="W1854" s="133"/>
    </row>
    <row r="1855" spans="1:23" x14ac:dyDescent="0.2">
      <c r="A1855" s="133"/>
      <c r="B1855" s="133"/>
      <c r="C1855" s="133"/>
      <c r="D1855" s="133"/>
      <c r="E1855" s="133"/>
      <c r="F1855" s="133"/>
      <c r="G1855" s="133"/>
      <c r="H1855" s="133"/>
      <c r="I1855" s="133"/>
      <c r="J1855" s="133"/>
      <c r="K1855" s="133"/>
      <c r="L1855" s="133"/>
      <c r="M1855" s="133"/>
      <c r="N1855" s="133"/>
      <c r="O1855" s="133"/>
      <c r="P1855" s="133"/>
      <c r="Q1855" s="133"/>
      <c r="R1855" s="133"/>
      <c r="S1855" s="133"/>
      <c r="T1855" s="133"/>
      <c r="U1855" s="133"/>
      <c r="V1855" s="133"/>
      <c r="W1855" s="133"/>
    </row>
    <row r="1856" spans="1:23" x14ac:dyDescent="0.2">
      <c r="A1856" s="133"/>
      <c r="B1856" s="133"/>
      <c r="C1856" s="133"/>
      <c r="D1856" s="133"/>
      <c r="E1856" s="133"/>
      <c r="F1856" s="133"/>
      <c r="G1856" s="133"/>
      <c r="H1856" s="133"/>
      <c r="I1856" s="133"/>
      <c r="J1856" s="133"/>
      <c r="K1856" s="133"/>
      <c r="L1856" s="133"/>
      <c r="M1856" s="133"/>
      <c r="N1856" s="133"/>
      <c r="O1856" s="133"/>
      <c r="P1856" s="133"/>
      <c r="Q1856" s="133"/>
      <c r="R1856" s="133"/>
      <c r="S1856" s="133"/>
      <c r="T1856" s="133"/>
      <c r="U1856" s="133"/>
      <c r="V1856" s="133"/>
      <c r="W1856" s="133"/>
    </row>
    <row r="1857" spans="1:23" x14ac:dyDescent="0.2">
      <c r="A1857" s="133"/>
      <c r="B1857" s="133"/>
      <c r="C1857" s="133"/>
      <c r="D1857" s="133"/>
      <c r="E1857" s="133"/>
      <c r="F1857" s="133"/>
      <c r="G1857" s="133"/>
      <c r="H1857" s="133"/>
      <c r="I1857" s="133"/>
      <c r="J1857" s="133"/>
      <c r="K1857" s="133"/>
      <c r="L1857" s="133"/>
      <c r="M1857" s="133"/>
      <c r="N1857" s="133"/>
      <c r="O1857" s="133"/>
      <c r="P1857" s="133"/>
      <c r="Q1857" s="133"/>
      <c r="R1857" s="133"/>
      <c r="S1857" s="133"/>
      <c r="T1857" s="133"/>
      <c r="U1857" s="133"/>
      <c r="V1857" s="133"/>
      <c r="W1857" s="133"/>
    </row>
    <row r="1858" spans="1:23" x14ac:dyDescent="0.2">
      <c r="A1858" s="133"/>
      <c r="B1858" s="133"/>
      <c r="C1858" s="133"/>
      <c r="D1858" s="133"/>
      <c r="E1858" s="133"/>
      <c r="F1858" s="133"/>
      <c r="G1858" s="133"/>
      <c r="H1858" s="133"/>
      <c r="I1858" s="133"/>
      <c r="J1858" s="133"/>
      <c r="K1858" s="133"/>
      <c r="L1858" s="133"/>
      <c r="M1858" s="133"/>
      <c r="N1858" s="133"/>
      <c r="O1858" s="133"/>
      <c r="P1858" s="133"/>
      <c r="Q1858" s="133"/>
      <c r="R1858" s="133"/>
      <c r="S1858" s="133"/>
      <c r="T1858" s="133"/>
      <c r="U1858" s="133"/>
      <c r="V1858" s="133"/>
      <c r="W1858" s="133"/>
    </row>
    <row r="1859" spans="1:23" x14ac:dyDescent="0.2">
      <c r="A1859" s="133"/>
      <c r="B1859" s="133"/>
      <c r="C1859" s="133"/>
      <c r="D1859" s="133"/>
      <c r="E1859" s="133"/>
      <c r="F1859" s="133"/>
      <c r="G1859" s="133"/>
      <c r="H1859" s="133"/>
      <c r="I1859" s="133"/>
      <c r="J1859" s="133"/>
      <c r="K1859" s="133"/>
      <c r="L1859" s="133"/>
      <c r="M1859" s="133"/>
      <c r="N1859" s="133"/>
      <c r="O1859" s="133"/>
      <c r="P1859" s="133"/>
      <c r="Q1859" s="133"/>
      <c r="R1859" s="133"/>
      <c r="S1859" s="133"/>
      <c r="T1859" s="133"/>
      <c r="U1859" s="133"/>
      <c r="V1859" s="133"/>
      <c r="W1859" s="133"/>
    </row>
    <row r="1860" spans="1:23" x14ac:dyDescent="0.2">
      <c r="A1860" s="133"/>
      <c r="B1860" s="133"/>
      <c r="C1860" s="133"/>
      <c r="D1860" s="133"/>
      <c r="E1860" s="133"/>
      <c r="F1860" s="133"/>
      <c r="G1860" s="133"/>
      <c r="H1860" s="133"/>
      <c r="I1860" s="133"/>
      <c r="J1860" s="133"/>
      <c r="K1860" s="133"/>
      <c r="L1860" s="133"/>
      <c r="M1860" s="133"/>
      <c r="N1860" s="133"/>
      <c r="O1860" s="133"/>
      <c r="P1860" s="133"/>
      <c r="Q1860" s="133"/>
      <c r="R1860" s="133"/>
      <c r="S1860" s="133"/>
      <c r="T1860" s="133"/>
      <c r="U1860" s="133"/>
      <c r="V1860" s="133"/>
      <c r="W1860" s="133"/>
    </row>
    <row r="1861" spans="1:23" x14ac:dyDescent="0.2">
      <c r="A1861" s="133"/>
      <c r="B1861" s="133"/>
      <c r="C1861" s="133"/>
      <c r="D1861" s="133"/>
      <c r="E1861" s="133"/>
      <c r="F1861" s="133"/>
      <c r="G1861" s="133"/>
      <c r="H1861" s="133"/>
      <c r="I1861" s="133"/>
      <c r="J1861" s="133"/>
      <c r="K1861" s="133"/>
      <c r="L1861" s="133"/>
      <c r="M1861" s="133"/>
      <c r="N1861" s="133"/>
      <c r="O1861" s="133"/>
      <c r="P1861" s="133"/>
      <c r="Q1861" s="133"/>
      <c r="R1861" s="133"/>
      <c r="S1861" s="133"/>
      <c r="T1861" s="133"/>
      <c r="U1861" s="133"/>
      <c r="V1861" s="133"/>
      <c r="W1861" s="133"/>
    </row>
    <row r="1862" spans="1:23" x14ac:dyDescent="0.2">
      <c r="A1862" s="133"/>
      <c r="B1862" s="133"/>
      <c r="C1862" s="133"/>
      <c r="D1862" s="133"/>
      <c r="E1862" s="133"/>
      <c r="F1862" s="133"/>
      <c r="G1862" s="133"/>
      <c r="H1862" s="133"/>
      <c r="I1862" s="133"/>
      <c r="J1862" s="133"/>
      <c r="K1862" s="133"/>
      <c r="L1862" s="133"/>
      <c r="M1862" s="133"/>
      <c r="N1862" s="133"/>
      <c r="O1862" s="133"/>
      <c r="P1862" s="133"/>
      <c r="Q1862" s="133"/>
      <c r="R1862" s="133"/>
      <c r="S1862" s="133"/>
      <c r="T1862" s="133"/>
      <c r="U1862" s="133"/>
      <c r="V1862" s="133"/>
      <c r="W1862" s="133"/>
    </row>
    <row r="1863" spans="1:23" x14ac:dyDescent="0.2">
      <c r="A1863" s="133"/>
      <c r="B1863" s="133"/>
      <c r="C1863" s="133"/>
      <c r="D1863" s="133"/>
      <c r="E1863" s="133"/>
      <c r="F1863" s="133"/>
      <c r="G1863" s="133"/>
      <c r="H1863" s="133"/>
      <c r="I1863" s="133"/>
      <c r="J1863" s="133"/>
      <c r="K1863" s="133"/>
      <c r="L1863" s="133"/>
      <c r="M1863" s="133"/>
      <c r="N1863" s="133"/>
      <c r="O1863" s="133"/>
      <c r="P1863" s="133"/>
      <c r="Q1863" s="133"/>
      <c r="R1863" s="133"/>
      <c r="S1863" s="133"/>
      <c r="T1863" s="133"/>
      <c r="U1863" s="133"/>
      <c r="V1863" s="133"/>
      <c r="W1863" s="133"/>
    </row>
    <row r="1864" spans="1:23" x14ac:dyDescent="0.2">
      <c r="A1864" s="133"/>
      <c r="B1864" s="133"/>
      <c r="C1864" s="133"/>
      <c r="D1864" s="133"/>
      <c r="E1864" s="133"/>
      <c r="F1864" s="133"/>
      <c r="G1864" s="133"/>
      <c r="H1864" s="133"/>
      <c r="I1864" s="133"/>
      <c r="J1864" s="133"/>
      <c r="K1864" s="133"/>
      <c r="L1864" s="133"/>
      <c r="M1864" s="133"/>
      <c r="N1864" s="133"/>
      <c r="O1864" s="133"/>
      <c r="P1864" s="133"/>
      <c r="Q1864" s="133"/>
      <c r="R1864" s="133"/>
      <c r="S1864" s="133"/>
      <c r="T1864" s="133"/>
      <c r="U1864" s="133"/>
      <c r="V1864" s="133"/>
      <c r="W1864" s="133"/>
    </row>
    <row r="1865" spans="1:23" x14ac:dyDescent="0.2">
      <c r="A1865" s="133"/>
      <c r="B1865" s="133"/>
      <c r="C1865" s="133"/>
      <c r="D1865" s="133"/>
      <c r="E1865" s="133"/>
      <c r="F1865" s="133"/>
      <c r="G1865" s="133"/>
      <c r="H1865" s="133"/>
      <c r="I1865" s="133"/>
      <c r="J1865" s="133"/>
      <c r="K1865" s="133"/>
      <c r="L1865" s="133"/>
      <c r="M1865" s="133"/>
      <c r="N1865" s="133"/>
      <c r="O1865" s="133"/>
      <c r="P1865" s="133"/>
      <c r="Q1865" s="133"/>
      <c r="R1865" s="133"/>
      <c r="S1865" s="133"/>
      <c r="T1865" s="133"/>
      <c r="U1865" s="133"/>
      <c r="V1865" s="133"/>
      <c r="W1865" s="133"/>
    </row>
    <row r="1866" spans="1:23" x14ac:dyDescent="0.2">
      <c r="A1866" s="133"/>
      <c r="B1866" s="133"/>
      <c r="C1866" s="133"/>
      <c r="D1866" s="133"/>
      <c r="E1866" s="133"/>
      <c r="F1866" s="133"/>
      <c r="G1866" s="133"/>
      <c r="H1866" s="133"/>
      <c r="I1866" s="133"/>
      <c r="J1866" s="133"/>
      <c r="K1866" s="133"/>
      <c r="L1866" s="133"/>
      <c r="M1866" s="133"/>
      <c r="N1866" s="133"/>
      <c r="O1866" s="133"/>
      <c r="P1866" s="133"/>
      <c r="Q1866" s="133"/>
      <c r="R1866" s="133"/>
      <c r="S1866" s="133"/>
      <c r="T1866" s="133"/>
      <c r="U1866" s="133"/>
      <c r="V1866" s="133"/>
      <c r="W1866" s="133"/>
    </row>
    <row r="1867" spans="1:23" x14ac:dyDescent="0.2">
      <c r="A1867" s="133"/>
      <c r="B1867" s="133"/>
      <c r="C1867" s="133"/>
      <c r="D1867" s="133"/>
      <c r="E1867" s="133"/>
      <c r="F1867" s="133"/>
      <c r="G1867" s="133"/>
      <c r="H1867" s="133"/>
      <c r="I1867" s="133"/>
      <c r="J1867" s="133"/>
      <c r="K1867" s="133"/>
      <c r="L1867" s="133"/>
      <c r="M1867" s="133"/>
      <c r="N1867" s="133"/>
      <c r="O1867" s="133"/>
      <c r="P1867" s="133"/>
      <c r="Q1867" s="133"/>
      <c r="R1867" s="133"/>
      <c r="S1867" s="133"/>
      <c r="T1867" s="133"/>
      <c r="U1867" s="133"/>
      <c r="V1867" s="133"/>
      <c r="W1867" s="133"/>
    </row>
    <row r="1868" spans="1:23" x14ac:dyDescent="0.2">
      <c r="A1868" s="133"/>
      <c r="B1868" s="133"/>
      <c r="C1868" s="133"/>
      <c r="D1868" s="133"/>
      <c r="E1868" s="133"/>
      <c r="F1868" s="133"/>
      <c r="G1868" s="133"/>
      <c r="H1868" s="133"/>
      <c r="I1868" s="133"/>
      <c r="J1868" s="133"/>
      <c r="K1868" s="133"/>
      <c r="L1868" s="133"/>
      <c r="M1868" s="133"/>
      <c r="N1868" s="133"/>
      <c r="O1868" s="133"/>
      <c r="P1868" s="133"/>
      <c r="Q1868" s="133"/>
      <c r="R1868" s="133"/>
      <c r="S1868" s="133"/>
      <c r="T1868" s="133"/>
      <c r="U1868" s="133"/>
      <c r="V1868" s="133"/>
      <c r="W1868" s="133"/>
    </row>
    <row r="1869" spans="1:23" x14ac:dyDescent="0.2">
      <c r="A1869" s="133"/>
      <c r="B1869" s="133"/>
      <c r="C1869" s="133"/>
      <c r="D1869" s="133"/>
      <c r="E1869" s="133"/>
      <c r="F1869" s="133"/>
      <c r="G1869" s="133"/>
      <c r="H1869" s="133"/>
      <c r="I1869" s="133"/>
      <c r="J1869" s="133"/>
      <c r="K1869" s="133"/>
      <c r="L1869" s="133"/>
      <c r="M1869" s="133"/>
      <c r="N1869" s="133"/>
      <c r="O1869" s="133"/>
      <c r="P1869" s="133"/>
      <c r="Q1869" s="133"/>
      <c r="R1869" s="133"/>
      <c r="S1869" s="133"/>
      <c r="T1869" s="133"/>
      <c r="U1869" s="133"/>
      <c r="V1869" s="133"/>
      <c r="W1869" s="133"/>
    </row>
    <row r="1870" spans="1:23" x14ac:dyDescent="0.2">
      <c r="A1870" s="133"/>
      <c r="B1870" s="133"/>
      <c r="C1870" s="133"/>
      <c r="D1870" s="133"/>
      <c r="E1870" s="133"/>
      <c r="F1870" s="133"/>
      <c r="G1870" s="133"/>
      <c r="H1870" s="133"/>
      <c r="I1870" s="133"/>
      <c r="J1870" s="133"/>
      <c r="K1870" s="133"/>
      <c r="L1870" s="133"/>
      <c r="M1870" s="133"/>
      <c r="N1870" s="133"/>
      <c r="O1870" s="133"/>
      <c r="P1870" s="133"/>
      <c r="Q1870" s="133"/>
      <c r="R1870" s="133"/>
      <c r="S1870" s="133"/>
      <c r="T1870" s="133"/>
      <c r="U1870" s="133"/>
      <c r="V1870" s="133"/>
      <c r="W1870" s="133"/>
    </row>
    <row r="1871" spans="1:23" x14ac:dyDescent="0.2">
      <c r="A1871" s="133"/>
      <c r="B1871" s="133"/>
      <c r="C1871" s="133"/>
      <c r="D1871" s="133"/>
      <c r="E1871" s="133"/>
      <c r="F1871" s="133"/>
      <c r="G1871" s="133"/>
      <c r="H1871" s="133"/>
      <c r="I1871" s="133"/>
      <c r="J1871" s="133"/>
      <c r="K1871" s="133"/>
      <c r="L1871" s="133"/>
      <c r="M1871" s="133"/>
      <c r="N1871" s="133"/>
      <c r="O1871" s="133"/>
      <c r="P1871" s="133"/>
      <c r="Q1871" s="133"/>
      <c r="R1871" s="133"/>
      <c r="S1871" s="133"/>
      <c r="T1871" s="133"/>
      <c r="U1871" s="133"/>
      <c r="V1871" s="133"/>
      <c r="W1871" s="133"/>
    </row>
    <row r="1872" spans="1:23" x14ac:dyDescent="0.2">
      <c r="A1872" s="133"/>
      <c r="B1872" s="133"/>
      <c r="C1872" s="133"/>
      <c r="D1872" s="133"/>
      <c r="E1872" s="133"/>
      <c r="F1872" s="133"/>
      <c r="G1872" s="133"/>
      <c r="H1872" s="133"/>
      <c r="I1872" s="133"/>
      <c r="J1872" s="133"/>
      <c r="K1872" s="133"/>
      <c r="L1872" s="133"/>
      <c r="M1872" s="133"/>
      <c r="N1872" s="133"/>
      <c r="O1872" s="133"/>
      <c r="P1872" s="133"/>
      <c r="Q1872" s="133"/>
      <c r="R1872" s="133"/>
      <c r="S1872" s="133"/>
      <c r="T1872" s="133"/>
      <c r="U1872" s="133"/>
      <c r="V1872" s="133"/>
      <c r="W1872" s="133"/>
    </row>
    <row r="1873" spans="1:23" x14ac:dyDescent="0.2">
      <c r="A1873" s="133"/>
      <c r="B1873" s="133"/>
      <c r="C1873" s="133"/>
      <c r="D1873" s="133"/>
      <c r="E1873" s="133"/>
      <c r="F1873" s="133"/>
      <c r="G1873" s="133"/>
      <c r="H1873" s="133"/>
      <c r="I1873" s="133"/>
      <c r="J1873" s="133"/>
      <c r="K1873" s="133"/>
      <c r="L1873" s="133"/>
      <c r="M1873" s="133"/>
      <c r="N1873" s="133"/>
      <c r="O1873" s="133"/>
      <c r="P1873" s="133"/>
      <c r="Q1873" s="133"/>
      <c r="R1873" s="133"/>
      <c r="S1873" s="133"/>
      <c r="T1873" s="133"/>
      <c r="U1873" s="133"/>
      <c r="V1873" s="133"/>
      <c r="W1873" s="133"/>
    </row>
    <row r="1874" spans="1:23" x14ac:dyDescent="0.2">
      <c r="A1874" s="133"/>
      <c r="B1874" s="133"/>
      <c r="C1874" s="133"/>
      <c r="D1874" s="133"/>
      <c r="E1874" s="133"/>
      <c r="F1874" s="133"/>
      <c r="G1874" s="133"/>
      <c r="H1874" s="133"/>
      <c r="I1874" s="133"/>
      <c r="J1874" s="133"/>
      <c r="K1874" s="133"/>
      <c r="L1874" s="133"/>
      <c r="M1874" s="133"/>
      <c r="N1874" s="133"/>
      <c r="O1874" s="133"/>
      <c r="P1874" s="133"/>
      <c r="Q1874" s="133"/>
      <c r="R1874" s="133"/>
      <c r="S1874" s="133"/>
      <c r="T1874" s="133"/>
      <c r="U1874" s="133"/>
      <c r="V1874" s="133"/>
      <c r="W1874" s="133"/>
    </row>
    <row r="1875" spans="1:23" x14ac:dyDescent="0.2">
      <c r="A1875" s="133"/>
      <c r="B1875" s="133"/>
      <c r="C1875" s="133"/>
      <c r="D1875" s="133"/>
      <c r="E1875" s="133"/>
      <c r="F1875" s="133"/>
      <c r="G1875" s="133"/>
      <c r="H1875" s="133"/>
      <c r="I1875" s="133"/>
      <c r="J1875" s="133"/>
      <c r="K1875" s="133"/>
      <c r="L1875" s="133"/>
      <c r="M1875" s="133"/>
      <c r="N1875" s="133"/>
      <c r="O1875" s="133"/>
      <c r="P1875" s="133"/>
      <c r="Q1875" s="133"/>
      <c r="R1875" s="133"/>
      <c r="S1875" s="133"/>
      <c r="T1875" s="133"/>
      <c r="U1875" s="133"/>
      <c r="V1875" s="133"/>
      <c r="W1875" s="133"/>
    </row>
    <row r="1876" spans="1:23" x14ac:dyDescent="0.2">
      <c r="A1876" s="133"/>
      <c r="B1876" s="133"/>
      <c r="C1876" s="133"/>
      <c r="D1876" s="133"/>
      <c r="E1876" s="133"/>
      <c r="F1876" s="133"/>
      <c r="G1876" s="133"/>
      <c r="H1876" s="133"/>
      <c r="I1876" s="133"/>
      <c r="J1876" s="133"/>
      <c r="K1876" s="133"/>
      <c r="L1876" s="133"/>
      <c r="M1876" s="133"/>
      <c r="N1876" s="133"/>
      <c r="O1876" s="133"/>
      <c r="P1876" s="133"/>
      <c r="Q1876" s="133"/>
      <c r="R1876" s="133"/>
      <c r="S1876" s="133"/>
      <c r="T1876" s="133"/>
      <c r="U1876" s="133"/>
      <c r="V1876" s="133"/>
      <c r="W1876" s="133"/>
    </row>
    <row r="1877" spans="1:23" x14ac:dyDescent="0.2">
      <c r="A1877" s="133"/>
      <c r="B1877" s="133"/>
      <c r="C1877" s="133"/>
      <c r="D1877" s="133"/>
      <c r="E1877" s="133"/>
      <c r="F1877" s="133"/>
      <c r="G1877" s="133"/>
      <c r="H1877" s="133"/>
      <c r="I1877" s="133"/>
      <c r="J1877" s="133"/>
      <c r="K1877" s="133"/>
      <c r="L1877" s="133"/>
      <c r="M1877" s="133"/>
      <c r="N1877" s="133"/>
      <c r="O1877" s="133"/>
      <c r="P1877" s="133"/>
      <c r="Q1877" s="133"/>
      <c r="R1877" s="133"/>
      <c r="S1877" s="133"/>
      <c r="T1877" s="133"/>
      <c r="U1877" s="133"/>
      <c r="V1877" s="133"/>
      <c r="W1877" s="133"/>
    </row>
    <row r="1878" spans="1:23" x14ac:dyDescent="0.2">
      <c r="A1878" s="133"/>
      <c r="B1878" s="133"/>
      <c r="C1878" s="133"/>
      <c r="D1878" s="133"/>
      <c r="E1878" s="133"/>
      <c r="F1878" s="133"/>
      <c r="G1878" s="133"/>
      <c r="H1878" s="133"/>
      <c r="I1878" s="133"/>
      <c r="J1878" s="133"/>
      <c r="K1878" s="133"/>
      <c r="L1878" s="133"/>
      <c r="M1878" s="133"/>
      <c r="N1878" s="133"/>
      <c r="O1878" s="133"/>
      <c r="P1878" s="133"/>
      <c r="Q1878" s="133"/>
      <c r="R1878" s="133"/>
      <c r="S1878" s="133"/>
      <c r="T1878" s="133"/>
      <c r="U1878" s="133"/>
      <c r="V1878" s="133"/>
      <c r="W1878" s="133"/>
    </row>
    <row r="1879" spans="1:23" x14ac:dyDescent="0.2">
      <c r="A1879" s="133"/>
      <c r="B1879" s="133"/>
      <c r="C1879" s="133"/>
      <c r="D1879" s="133"/>
      <c r="E1879" s="133"/>
      <c r="F1879" s="133"/>
      <c r="G1879" s="133"/>
      <c r="H1879" s="133"/>
      <c r="I1879" s="133"/>
      <c r="J1879" s="133"/>
      <c r="K1879" s="133"/>
      <c r="L1879" s="133"/>
      <c r="M1879" s="133"/>
      <c r="N1879" s="133"/>
      <c r="O1879" s="133"/>
      <c r="P1879" s="133"/>
      <c r="Q1879" s="133"/>
      <c r="R1879" s="133"/>
      <c r="S1879" s="133"/>
      <c r="T1879" s="133"/>
      <c r="U1879" s="133"/>
      <c r="V1879" s="133"/>
      <c r="W1879" s="133"/>
    </row>
    <row r="1880" spans="1:23" x14ac:dyDescent="0.2">
      <c r="A1880" s="133"/>
      <c r="B1880" s="133"/>
      <c r="C1880" s="133"/>
      <c r="D1880" s="133"/>
      <c r="E1880" s="133"/>
      <c r="F1880" s="133"/>
      <c r="G1880" s="133"/>
      <c r="H1880" s="133"/>
      <c r="I1880" s="133"/>
      <c r="J1880" s="133"/>
      <c r="K1880" s="133"/>
      <c r="L1880" s="133"/>
      <c r="M1880" s="133"/>
      <c r="N1880" s="133"/>
      <c r="O1880" s="133"/>
      <c r="P1880" s="133"/>
      <c r="Q1880" s="133"/>
      <c r="R1880" s="133"/>
      <c r="S1880" s="133"/>
      <c r="T1880" s="133"/>
      <c r="U1880" s="133"/>
      <c r="V1880" s="133"/>
      <c r="W1880" s="133"/>
    </row>
    <row r="1881" spans="1:23" x14ac:dyDescent="0.2">
      <c r="A1881" s="133"/>
      <c r="B1881" s="133"/>
      <c r="C1881" s="133"/>
      <c r="D1881" s="133"/>
      <c r="E1881" s="133"/>
      <c r="F1881" s="133"/>
      <c r="G1881" s="133"/>
      <c r="H1881" s="133"/>
      <c r="I1881" s="133"/>
      <c r="J1881" s="133"/>
      <c r="K1881" s="133"/>
      <c r="L1881" s="133"/>
      <c r="M1881" s="133"/>
      <c r="N1881" s="133"/>
      <c r="O1881" s="133"/>
      <c r="P1881" s="133"/>
      <c r="Q1881" s="133"/>
      <c r="R1881" s="133"/>
      <c r="S1881" s="133"/>
      <c r="T1881" s="133"/>
      <c r="U1881" s="133"/>
      <c r="V1881" s="133"/>
      <c r="W1881" s="133"/>
    </row>
    <row r="1882" spans="1:23" x14ac:dyDescent="0.2">
      <c r="A1882" s="133"/>
      <c r="B1882" s="133"/>
      <c r="C1882" s="133"/>
      <c r="D1882" s="133"/>
      <c r="E1882" s="133"/>
      <c r="F1882" s="133"/>
      <c r="G1882" s="133"/>
      <c r="H1882" s="133"/>
      <c r="I1882" s="133"/>
      <c r="J1882" s="133"/>
      <c r="K1882" s="133"/>
      <c r="L1882" s="133"/>
      <c r="M1882" s="133"/>
      <c r="N1882" s="133"/>
      <c r="O1882" s="133"/>
      <c r="P1882" s="133"/>
      <c r="Q1882" s="133"/>
      <c r="R1882" s="133"/>
      <c r="S1882" s="133"/>
      <c r="T1882" s="133"/>
      <c r="U1882" s="133"/>
      <c r="V1882" s="133"/>
      <c r="W1882" s="133"/>
    </row>
    <row r="1883" spans="1:23" x14ac:dyDescent="0.2">
      <c r="A1883" s="133"/>
      <c r="B1883" s="133"/>
      <c r="C1883" s="133"/>
      <c r="D1883" s="133"/>
      <c r="E1883" s="133"/>
      <c r="F1883" s="133"/>
      <c r="G1883" s="133"/>
      <c r="H1883" s="133"/>
      <c r="I1883" s="133"/>
      <c r="J1883" s="133"/>
      <c r="K1883" s="133"/>
      <c r="L1883" s="133"/>
      <c r="M1883" s="133"/>
      <c r="N1883" s="133"/>
      <c r="O1883" s="133"/>
      <c r="P1883" s="133"/>
      <c r="Q1883" s="133"/>
      <c r="R1883" s="133"/>
      <c r="S1883" s="133"/>
      <c r="T1883" s="133"/>
      <c r="U1883" s="133"/>
      <c r="V1883" s="133"/>
      <c r="W1883" s="133"/>
    </row>
    <row r="1884" spans="1:23" x14ac:dyDescent="0.2">
      <c r="A1884" s="133"/>
      <c r="B1884" s="133"/>
      <c r="C1884" s="133"/>
      <c r="D1884" s="133"/>
      <c r="E1884" s="133"/>
      <c r="F1884" s="133"/>
      <c r="G1884" s="133"/>
      <c r="H1884" s="133"/>
      <c r="I1884" s="133"/>
      <c r="J1884" s="133"/>
      <c r="K1884" s="133"/>
      <c r="L1884" s="133"/>
      <c r="M1884" s="133"/>
      <c r="N1884" s="133"/>
      <c r="O1884" s="133"/>
      <c r="P1884" s="133"/>
      <c r="Q1884" s="133"/>
      <c r="R1884" s="133"/>
      <c r="S1884" s="133"/>
      <c r="T1884" s="133"/>
      <c r="U1884" s="133"/>
      <c r="V1884" s="133"/>
      <c r="W1884" s="133"/>
    </row>
    <row r="1885" spans="1:23" x14ac:dyDescent="0.2">
      <c r="A1885" s="133"/>
      <c r="B1885" s="133"/>
      <c r="C1885" s="133"/>
      <c r="D1885" s="133"/>
      <c r="E1885" s="133"/>
      <c r="F1885" s="133"/>
      <c r="G1885" s="133"/>
      <c r="H1885" s="133"/>
      <c r="I1885" s="133"/>
      <c r="J1885" s="133"/>
      <c r="K1885" s="133"/>
      <c r="L1885" s="133"/>
      <c r="M1885" s="133"/>
      <c r="N1885" s="133"/>
      <c r="O1885" s="133"/>
      <c r="P1885" s="133"/>
      <c r="Q1885" s="133"/>
      <c r="R1885" s="133"/>
      <c r="S1885" s="133"/>
      <c r="T1885" s="133"/>
      <c r="U1885" s="133"/>
      <c r="V1885" s="133"/>
      <c r="W1885" s="133"/>
    </row>
    <row r="1886" spans="1:23" x14ac:dyDescent="0.2">
      <c r="A1886" s="133"/>
      <c r="B1886" s="133"/>
      <c r="C1886" s="133"/>
      <c r="D1886" s="133"/>
      <c r="E1886" s="133"/>
      <c r="F1886" s="133"/>
      <c r="G1886" s="133"/>
      <c r="H1886" s="133"/>
      <c r="I1886" s="133"/>
      <c r="J1886" s="133"/>
      <c r="K1886" s="133"/>
      <c r="L1886" s="133"/>
      <c r="M1886" s="133"/>
      <c r="N1886" s="133"/>
      <c r="O1886" s="133"/>
      <c r="P1886" s="133"/>
      <c r="Q1886" s="133"/>
      <c r="R1886" s="133"/>
      <c r="S1886" s="133"/>
      <c r="T1886" s="133"/>
      <c r="U1886" s="133"/>
      <c r="V1886" s="133"/>
      <c r="W1886" s="133"/>
    </row>
    <row r="1887" spans="1:23" x14ac:dyDescent="0.2">
      <c r="A1887" s="133"/>
      <c r="B1887" s="133"/>
      <c r="C1887" s="133"/>
      <c r="D1887" s="133"/>
      <c r="E1887" s="133"/>
      <c r="F1887" s="133"/>
      <c r="G1887" s="133"/>
      <c r="H1887" s="133"/>
      <c r="I1887" s="133"/>
      <c r="J1887" s="133"/>
      <c r="K1887" s="133"/>
      <c r="L1887" s="133"/>
      <c r="M1887" s="133"/>
      <c r="N1887" s="133"/>
      <c r="O1887" s="133"/>
      <c r="P1887" s="133"/>
      <c r="Q1887" s="133"/>
      <c r="R1887" s="133"/>
      <c r="S1887" s="133"/>
      <c r="T1887" s="133"/>
      <c r="U1887" s="133"/>
      <c r="V1887" s="133"/>
      <c r="W1887" s="133"/>
    </row>
    <row r="1888" spans="1:23" x14ac:dyDescent="0.2">
      <c r="A1888" s="133"/>
      <c r="B1888" s="133"/>
      <c r="C1888" s="133"/>
      <c r="D1888" s="133"/>
      <c r="E1888" s="133"/>
      <c r="F1888" s="133"/>
      <c r="G1888" s="133"/>
      <c r="H1888" s="133"/>
      <c r="I1888" s="133"/>
      <c r="J1888" s="133"/>
      <c r="K1888" s="133"/>
      <c r="L1888" s="133"/>
      <c r="M1888" s="133"/>
      <c r="N1888" s="133"/>
      <c r="O1888" s="133"/>
      <c r="P1888" s="133"/>
      <c r="Q1888" s="133"/>
      <c r="R1888" s="133"/>
      <c r="S1888" s="133"/>
      <c r="T1888" s="133"/>
      <c r="U1888" s="133"/>
      <c r="V1888" s="133"/>
      <c r="W1888" s="133"/>
    </row>
    <row r="1889" spans="1:23" x14ac:dyDescent="0.2">
      <c r="A1889" s="133"/>
      <c r="B1889" s="133"/>
      <c r="C1889" s="133"/>
      <c r="D1889" s="133"/>
      <c r="E1889" s="133"/>
      <c r="F1889" s="133"/>
      <c r="G1889" s="133"/>
      <c r="H1889" s="133"/>
      <c r="I1889" s="133"/>
      <c r="J1889" s="133"/>
      <c r="K1889" s="133"/>
      <c r="L1889" s="133"/>
      <c r="M1889" s="133"/>
      <c r="N1889" s="133"/>
      <c r="O1889" s="133"/>
      <c r="P1889" s="133"/>
      <c r="Q1889" s="133"/>
      <c r="R1889" s="133"/>
      <c r="S1889" s="133"/>
      <c r="T1889" s="133"/>
      <c r="U1889" s="133"/>
      <c r="V1889" s="133"/>
      <c r="W1889" s="133"/>
    </row>
    <row r="1890" spans="1:23" x14ac:dyDescent="0.2">
      <c r="A1890" s="133"/>
      <c r="B1890" s="133"/>
      <c r="C1890" s="133"/>
      <c r="D1890" s="133"/>
      <c r="E1890" s="133"/>
      <c r="F1890" s="133"/>
      <c r="G1890" s="133"/>
      <c r="H1890" s="133"/>
      <c r="I1890" s="133"/>
      <c r="J1890" s="133"/>
      <c r="K1890" s="133"/>
      <c r="L1890" s="133"/>
      <c r="M1890" s="133"/>
      <c r="N1890" s="133"/>
      <c r="O1890" s="133"/>
      <c r="P1890" s="133"/>
      <c r="Q1890" s="133"/>
      <c r="R1890" s="133"/>
      <c r="S1890" s="133"/>
      <c r="T1890" s="133"/>
      <c r="U1890" s="133"/>
      <c r="V1890" s="133"/>
      <c r="W1890" s="133"/>
    </row>
    <row r="1891" spans="1:23" x14ac:dyDescent="0.2">
      <c r="A1891" s="133"/>
      <c r="B1891" s="133"/>
      <c r="C1891" s="133"/>
      <c r="D1891" s="133"/>
      <c r="E1891" s="133"/>
      <c r="F1891" s="133"/>
      <c r="G1891" s="133"/>
      <c r="H1891" s="133"/>
      <c r="I1891" s="133"/>
      <c r="J1891" s="133"/>
      <c r="K1891" s="133"/>
      <c r="L1891" s="133"/>
      <c r="M1891" s="133"/>
      <c r="N1891" s="133"/>
      <c r="O1891" s="133"/>
      <c r="P1891" s="133"/>
      <c r="Q1891" s="133"/>
      <c r="R1891" s="133"/>
      <c r="S1891" s="133"/>
      <c r="T1891" s="133"/>
      <c r="U1891" s="133"/>
      <c r="V1891" s="133"/>
      <c r="W1891" s="133"/>
    </row>
    <row r="1892" spans="1:23" x14ac:dyDescent="0.2">
      <c r="A1892" s="133"/>
      <c r="B1892" s="133"/>
      <c r="C1892" s="133"/>
      <c r="D1892" s="133"/>
      <c r="E1892" s="133"/>
      <c r="F1892" s="133"/>
      <c r="G1892" s="133"/>
      <c r="H1892" s="133"/>
      <c r="I1892" s="133"/>
      <c r="J1892" s="133"/>
      <c r="K1892" s="133"/>
      <c r="L1892" s="133"/>
      <c r="M1892" s="133"/>
      <c r="N1892" s="133"/>
      <c r="O1892" s="133"/>
      <c r="P1892" s="133"/>
      <c r="Q1892" s="133"/>
      <c r="R1892" s="133"/>
      <c r="S1892" s="133"/>
      <c r="T1892" s="133"/>
      <c r="U1892" s="133"/>
      <c r="V1892" s="133"/>
      <c r="W1892" s="133"/>
    </row>
    <row r="1893" spans="1:23" x14ac:dyDescent="0.2">
      <c r="A1893" s="133"/>
      <c r="B1893" s="133"/>
      <c r="C1893" s="133"/>
      <c r="D1893" s="133"/>
      <c r="E1893" s="133"/>
      <c r="F1893" s="133"/>
      <c r="G1893" s="133"/>
      <c r="H1893" s="133"/>
      <c r="I1893" s="133"/>
      <c r="J1893" s="133"/>
      <c r="K1893" s="133"/>
      <c r="L1893" s="133"/>
      <c r="M1893" s="133"/>
      <c r="N1893" s="133"/>
      <c r="O1893" s="133"/>
      <c r="P1893" s="133"/>
      <c r="Q1893" s="133"/>
      <c r="R1893" s="133"/>
      <c r="S1893" s="133"/>
      <c r="T1893" s="133"/>
      <c r="U1893" s="133"/>
      <c r="V1893" s="133"/>
      <c r="W1893" s="133"/>
    </row>
    <row r="1894" spans="1:23" x14ac:dyDescent="0.2">
      <c r="A1894" s="133"/>
      <c r="B1894" s="133"/>
      <c r="C1894" s="133"/>
      <c r="D1894" s="133"/>
      <c r="E1894" s="133"/>
      <c r="F1894" s="133"/>
      <c r="G1894" s="133"/>
      <c r="H1894" s="133"/>
      <c r="I1894" s="133"/>
      <c r="J1894" s="133"/>
      <c r="K1894" s="133"/>
      <c r="L1894" s="133"/>
      <c r="M1894" s="133"/>
      <c r="N1894" s="133"/>
      <c r="O1894" s="133"/>
      <c r="P1894" s="133"/>
      <c r="Q1894" s="133"/>
      <c r="R1894" s="133"/>
      <c r="S1894" s="133"/>
      <c r="T1894" s="133"/>
      <c r="U1894" s="133"/>
      <c r="V1894" s="133"/>
      <c r="W1894" s="133"/>
    </row>
    <row r="1895" spans="1:23" x14ac:dyDescent="0.2">
      <c r="A1895" s="133"/>
      <c r="B1895" s="133"/>
      <c r="C1895" s="133"/>
      <c r="D1895" s="133"/>
      <c r="E1895" s="133"/>
      <c r="F1895" s="133"/>
      <c r="G1895" s="133"/>
      <c r="H1895" s="133"/>
      <c r="I1895" s="133"/>
      <c r="J1895" s="133"/>
      <c r="K1895" s="133"/>
      <c r="L1895" s="133"/>
      <c r="M1895" s="133"/>
      <c r="N1895" s="133"/>
      <c r="O1895" s="133"/>
      <c r="P1895" s="133"/>
      <c r="Q1895" s="133"/>
      <c r="R1895" s="133"/>
      <c r="S1895" s="133"/>
      <c r="T1895" s="133"/>
      <c r="U1895" s="133"/>
      <c r="V1895" s="133"/>
      <c r="W1895" s="133"/>
    </row>
    <row r="1896" spans="1:23" x14ac:dyDescent="0.2">
      <c r="A1896" s="133"/>
      <c r="B1896" s="133"/>
      <c r="C1896" s="133"/>
      <c r="D1896" s="133"/>
      <c r="E1896" s="133"/>
      <c r="F1896" s="133"/>
      <c r="G1896" s="133"/>
      <c r="H1896" s="133"/>
      <c r="I1896" s="133"/>
      <c r="J1896" s="133"/>
      <c r="K1896" s="133"/>
      <c r="L1896" s="133"/>
      <c r="M1896" s="133"/>
      <c r="N1896" s="133"/>
      <c r="O1896" s="133"/>
      <c r="P1896" s="133"/>
      <c r="Q1896" s="133"/>
      <c r="R1896" s="133"/>
      <c r="S1896" s="133"/>
      <c r="T1896" s="133"/>
      <c r="U1896" s="133"/>
      <c r="V1896" s="133"/>
      <c r="W1896" s="133"/>
    </row>
    <row r="1897" spans="1:23" x14ac:dyDescent="0.2">
      <c r="A1897" s="133"/>
      <c r="B1897" s="133"/>
      <c r="C1897" s="133"/>
      <c r="D1897" s="133"/>
      <c r="E1897" s="133"/>
      <c r="F1897" s="133"/>
      <c r="G1897" s="133"/>
      <c r="H1897" s="133"/>
      <c r="I1897" s="133"/>
      <c r="J1897" s="133"/>
      <c r="K1897" s="133"/>
      <c r="L1897" s="133"/>
      <c r="M1897" s="133"/>
      <c r="N1897" s="133"/>
      <c r="O1897" s="133"/>
      <c r="P1897" s="133"/>
      <c r="Q1897" s="133"/>
      <c r="R1897" s="133"/>
      <c r="S1897" s="133"/>
      <c r="T1897" s="133"/>
      <c r="U1897" s="133"/>
      <c r="V1897" s="133"/>
      <c r="W1897" s="133"/>
    </row>
    <row r="1898" spans="1:23" x14ac:dyDescent="0.2">
      <c r="A1898" s="133"/>
      <c r="B1898" s="133"/>
      <c r="C1898" s="133"/>
      <c r="D1898" s="133"/>
      <c r="E1898" s="133"/>
      <c r="F1898" s="133"/>
      <c r="G1898" s="133"/>
      <c r="H1898" s="133"/>
      <c r="I1898" s="133"/>
      <c r="J1898" s="133"/>
      <c r="K1898" s="133"/>
      <c r="L1898" s="133"/>
      <c r="M1898" s="133"/>
      <c r="N1898" s="133"/>
      <c r="O1898" s="133"/>
      <c r="P1898" s="133"/>
      <c r="Q1898" s="133"/>
      <c r="R1898" s="133"/>
      <c r="S1898" s="133"/>
      <c r="T1898" s="133"/>
      <c r="U1898" s="133"/>
      <c r="V1898" s="133"/>
      <c r="W1898" s="133"/>
    </row>
    <row r="1899" spans="1:23" x14ac:dyDescent="0.2">
      <c r="A1899" s="133"/>
      <c r="B1899" s="133"/>
      <c r="C1899" s="133"/>
      <c r="D1899" s="133"/>
      <c r="E1899" s="133"/>
      <c r="F1899" s="133"/>
      <c r="G1899" s="133"/>
      <c r="H1899" s="133"/>
      <c r="I1899" s="133"/>
      <c r="J1899" s="133"/>
      <c r="K1899" s="133"/>
      <c r="L1899" s="133"/>
      <c r="M1899" s="133"/>
      <c r="N1899" s="133"/>
      <c r="O1899" s="133"/>
      <c r="P1899" s="133"/>
      <c r="Q1899" s="133"/>
      <c r="R1899" s="133"/>
      <c r="S1899" s="133"/>
      <c r="T1899" s="133"/>
      <c r="U1899" s="133"/>
      <c r="V1899" s="133"/>
      <c r="W1899" s="133"/>
    </row>
    <row r="1900" spans="1:23" x14ac:dyDescent="0.2">
      <c r="A1900" s="133"/>
      <c r="B1900" s="133"/>
      <c r="C1900" s="133"/>
      <c r="D1900" s="133"/>
      <c r="E1900" s="133"/>
      <c r="F1900" s="133"/>
      <c r="G1900" s="133"/>
      <c r="H1900" s="133"/>
      <c r="I1900" s="133"/>
      <c r="J1900" s="133"/>
      <c r="K1900" s="133"/>
      <c r="L1900" s="133"/>
      <c r="M1900" s="133"/>
      <c r="N1900" s="133"/>
      <c r="O1900" s="133"/>
      <c r="P1900" s="133"/>
      <c r="Q1900" s="133"/>
      <c r="R1900" s="133"/>
      <c r="S1900" s="133"/>
      <c r="T1900" s="133"/>
      <c r="U1900" s="133"/>
      <c r="V1900" s="133"/>
      <c r="W1900" s="133"/>
    </row>
    <row r="1901" spans="1:23" x14ac:dyDescent="0.2">
      <c r="A1901" s="133"/>
      <c r="B1901" s="133"/>
      <c r="C1901" s="133"/>
      <c r="D1901" s="133"/>
      <c r="E1901" s="133"/>
      <c r="F1901" s="133"/>
      <c r="G1901" s="133"/>
      <c r="H1901" s="133"/>
      <c r="I1901" s="133"/>
      <c r="J1901" s="133"/>
      <c r="K1901" s="133"/>
      <c r="L1901" s="133"/>
      <c r="M1901" s="133"/>
      <c r="N1901" s="133"/>
      <c r="O1901" s="133"/>
      <c r="P1901" s="133"/>
      <c r="Q1901" s="133"/>
      <c r="R1901" s="133"/>
      <c r="S1901" s="133"/>
      <c r="T1901" s="133"/>
      <c r="U1901" s="133"/>
      <c r="V1901" s="133"/>
      <c r="W1901" s="133"/>
    </row>
    <row r="1902" spans="1:23" x14ac:dyDescent="0.2">
      <c r="A1902" s="133"/>
      <c r="B1902" s="133"/>
      <c r="C1902" s="133"/>
      <c r="D1902" s="133"/>
      <c r="E1902" s="133"/>
      <c r="F1902" s="133"/>
      <c r="G1902" s="133"/>
      <c r="H1902" s="133"/>
      <c r="I1902" s="133"/>
      <c r="J1902" s="133"/>
      <c r="K1902" s="133"/>
      <c r="L1902" s="133"/>
      <c r="M1902" s="133"/>
      <c r="N1902" s="133"/>
      <c r="O1902" s="133"/>
      <c r="P1902" s="133"/>
      <c r="Q1902" s="133"/>
      <c r="R1902" s="133"/>
      <c r="S1902" s="133"/>
      <c r="T1902" s="133"/>
      <c r="U1902" s="133"/>
      <c r="V1902" s="133"/>
      <c r="W1902" s="133"/>
    </row>
    <row r="1903" spans="1:23" x14ac:dyDescent="0.2">
      <c r="A1903" s="133"/>
      <c r="B1903" s="133"/>
      <c r="C1903" s="133"/>
      <c r="D1903" s="133"/>
      <c r="E1903" s="133"/>
      <c r="F1903" s="133"/>
      <c r="G1903" s="133"/>
      <c r="H1903" s="133"/>
      <c r="I1903" s="133"/>
      <c r="J1903" s="133"/>
      <c r="K1903" s="133"/>
      <c r="L1903" s="133"/>
      <c r="M1903" s="133"/>
      <c r="N1903" s="133"/>
      <c r="O1903" s="133"/>
      <c r="P1903" s="133"/>
      <c r="Q1903" s="133"/>
      <c r="R1903" s="133"/>
      <c r="S1903" s="133"/>
      <c r="T1903" s="133"/>
      <c r="U1903" s="133"/>
      <c r="V1903" s="133"/>
      <c r="W1903" s="133"/>
    </row>
    <row r="1904" spans="1:23" x14ac:dyDescent="0.2">
      <c r="A1904" s="133"/>
      <c r="B1904" s="133"/>
      <c r="C1904" s="133"/>
      <c r="D1904" s="133"/>
      <c r="E1904" s="133"/>
      <c r="F1904" s="133"/>
      <c r="G1904" s="133"/>
      <c r="H1904" s="133"/>
      <c r="I1904" s="133"/>
      <c r="J1904" s="133"/>
      <c r="K1904" s="133"/>
      <c r="L1904" s="133"/>
      <c r="M1904" s="133"/>
      <c r="N1904" s="133"/>
      <c r="O1904" s="133"/>
      <c r="P1904" s="133"/>
      <c r="Q1904" s="133"/>
      <c r="R1904" s="133"/>
      <c r="S1904" s="133"/>
      <c r="T1904" s="133"/>
      <c r="U1904" s="133"/>
      <c r="V1904" s="133"/>
      <c r="W1904" s="133"/>
    </row>
    <row r="1905" spans="1:23" x14ac:dyDescent="0.2">
      <c r="A1905" s="133"/>
      <c r="B1905" s="133"/>
      <c r="C1905" s="133"/>
      <c r="D1905" s="133"/>
      <c r="E1905" s="133"/>
      <c r="F1905" s="133"/>
      <c r="G1905" s="133"/>
      <c r="H1905" s="133"/>
      <c r="I1905" s="133"/>
      <c r="J1905" s="133"/>
      <c r="K1905" s="133"/>
      <c r="L1905" s="133"/>
      <c r="M1905" s="133"/>
      <c r="N1905" s="133"/>
      <c r="O1905" s="133"/>
      <c r="P1905" s="133"/>
      <c r="Q1905" s="133"/>
      <c r="R1905" s="133"/>
      <c r="S1905" s="133"/>
      <c r="T1905" s="133"/>
      <c r="U1905" s="133"/>
      <c r="V1905" s="133"/>
      <c r="W1905" s="133"/>
    </row>
    <row r="1906" spans="1:23" x14ac:dyDescent="0.2">
      <c r="A1906" s="133"/>
      <c r="B1906" s="133"/>
      <c r="C1906" s="133"/>
      <c r="D1906" s="133"/>
      <c r="E1906" s="133"/>
      <c r="F1906" s="133"/>
      <c r="G1906" s="133"/>
      <c r="H1906" s="133"/>
      <c r="I1906" s="133"/>
      <c r="J1906" s="133"/>
      <c r="K1906" s="133"/>
      <c r="L1906" s="133"/>
      <c r="M1906" s="133"/>
      <c r="N1906" s="133"/>
      <c r="O1906" s="133"/>
      <c r="P1906" s="133"/>
      <c r="Q1906" s="133"/>
      <c r="R1906" s="133"/>
      <c r="S1906" s="133"/>
      <c r="T1906" s="133"/>
      <c r="U1906" s="133"/>
      <c r="V1906" s="133"/>
      <c r="W1906" s="133"/>
    </row>
    <row r="1907" spans="1:23" x14ac:dyDescent="0.2">
      <c r="A1907" s="133"/>
      <c r="B1907" s="133"/>
      <c r="C1907" s="133"/>
      <c r="D1907" s="133"/>
      <c r="E1907" s="133"/>
      <c r="F1907" s="133"/>
      <c r="G1907" s="133"/>
      <c r="H1907" s="133"/>
      <c r="I1907" s="133"/>
      <c r="J1907" s="133"/>
      <c r="K1907" s="133"/>
      <c r="L1907" s="133"/>
      <c r="M1907" s="133"/>
      <c r="N1907" s="133"/>
      <c r="O1907" s="133"/>
      <c r="P1907" s="133"/>
      <c r="Q1907" s="133"/>
      <c r="R1907" s="133"/>
      <c r="S1907" s="133"/>
      <c r="T1907" s="133"/>
      <c r="U1907" s="133"/>
      <c r="V1907" s="133"/>
      <c r="W1907" s="133"/>
    </row>
    <row r="1908" spans="1:23" x14ac:dyDescent="0.2">
      <c r="A1908" s="133"/>
      <c r="B1908" s="133"/>
      <c r="C1908" s="133"/>
      <c r="D1908" s="133"/>
      <c r="E1908" s="133"/>
      <c r="F1908" s="133"/>
      <c r="G1908" s="133"/>
      <c r="H1908" s="133"/>
      <c r="I1908" s="133"/>
      <c r="J1908" s="133"/>
      <c r="K1908" s="133"/>
      <c r="L1908" s="133"/>
      <c r="M1908" s="133"/>
      <c r="N1908" s="133"/>
      <c r="O1908" s="133"/>
      <c r="P1908" s="133"/>
      <c r="Q1908" s="133"/>
      <c r="R1908" s="133"/>
      <c r="S1908" s="133"/>
      <c r="T1908" s="133"/>
      <c r="U1908" s="133"/>
      <c r="V1908" s="133"/>
      <c r="W1908" s="133"/>
    </row>
    <row r="1909" spans="1:23" x14ac:dyDescent="0.2">
      <c r="A1909" s="133"/>
      <c r="B1909" s="133"/>
      <c r="C1909" s="133"/>
      <c r="D1909" s="133"/>
      <c r="E1909" s="133"/>
      <c r="F1909" s="133"/>
      <c r="G1909" s="133"/>
      <c r="H1909" s="133"/>
      <c r="I1909" s="133"/>
      <c r="J1909" s="133"/>
      <c r="K1909" s="133"/>
      <c r="L1909" s="133"/>
      <c r="M1909" s="133"/>
      <c r="N1909" s="133"/>
      <c r="O1909" s="133"/>
      <c r="P1909" s="133"/>
      <c r="Q1909" s="133"/>
      <c r="R1909" s="133"/>
      <c r="S1909" s="133"/>
      <c r="T1909" s="133"/>
      <c r="U1909" s="133"/>
      <c r="V1909" s="133"/>
      <c r="W1909" s="133"/>
    </row>
    <row r="1910" spans="1:23" x14ac:dyDescent="0.2">
      <c r="A1910" s="133"/>
      <c r="B1910" s="133"/>
      <c r="C1910" s="133"/>
      <c r="D1910" s="133"/>
      <c r="E1910" s="133"/>
      <c r="F1910" s="133"/>
      <c r="G1910" s="133"/>
      <c r="H1910" s="133"/>
      <c r="I1910" s="133"/>
      <c r="J1910" s="133"/>
      <c r="K1910" s="133"/>
      <c r="L1910" s="133"/>
      <c r="M1910" s="133"/>
      <c r="N1910" s="133"/>
      <c r="O1910" s="133"/>
      <c r="P1910" s="133"/>
      <c r="Q1910" s="133"/>
      <c r="R1910" s="133"/>
      <c r="S1910" s="133"/>
      <c r="T1910" s="133"/>
      <c r="U1910" s="133"/>
      <c r="V1910" s="133"/>
      <c r="W1910" s="133"/>
    </row>
    <row r="1911" spans="1:23" x14ac:dyDescent="0.2">
      <c r="A1911" s="133"/>
      <c r="B1911" s="133"/>
      <c r="C1911" s="133"/>
      <c r="D1911" s="133"/>
      <c r="E1911" s="133"/>
      <c r="F1911" s="133"/>
      <c r="G1911" s="133"/>
      <c r="H1911" s="133"/>
      <c r="I1911" s="133"/>
      <c r="J1911" s="133"/>
      <c r="K1911" s="133"/>
      <c r="L1911" s="133"/>
      <c r="M1911" s="133"/>
      <c r="N1911" s="133"/>
      <c r="O1911" s="133"/>
      <c r="P1911" s="133"/>
      <c r="Q1911" s="133"/>
      <c r="R1911" s="133"/>
      <c r="S1911" s="133"/>
      <c r="T1911" s="133"/>
      <c r="U1911" s="133"/>
      <c r="V1911" s="133"/>
      <c r="W1911" s="133"/>
    </row>
    <row r="1912" spans="1:23" x14ac:dyDescent="0.2">
      <c r="A1912" s="133"/>
      <c r="B1912" s="133"/>
      <c r="C1912" s="133"/>
      <c r="D1912" s="133"/>
      <c r="E1912" s="133"/>
      <c r="F1912" s="133"/>
      <c r="G1912" s="133"/>
      <c r="H1912" s="133"/>
      <c r="I1912" s="133"/>
      <c r="J1912" s="133"/>
      <c r="K1912" s="133"/>
      <c r="L1912" s="133"/>
      <c r="M1912" s="133"/>
      <c r="N1912" s="133"/>
      <c r="O1912" s="133"/>
      <c r="P1912" s="133"/>
      <c r="Q1912" s="133"/>
      <c r="R1912" s="133"/>
      <c r="S1912" s="133"/>
      <c r="T1912" s="133"/>
      <c r="U1912" s="133"/>
      <c r="V1912" s="133"/>
      <c r="W1912" s="133"/>
    </row>
    <row r="1913" spans="1:23" x14ac:dyDescent="0.2">
      <c r="A1913" s="133"/>
      <c r="B1913" s="133"/>
      <c r="C1913" s="133"/>
      <c r="D1913" s="133"/>
      <c r="E1913" s="133"/>
      <c r="F1913" s="133"/>
      <c r="G1913" s="133"/>
      <c r="H1913" s="133"/>
      <c r="I1913" s="133"/>
      <c r="J1913" s="133"/>
      <c r="K1913" s="133"/>
      <c r="L1913" s="133"/>
      <c r="M1913" s="133"/>
      <c r="N1913" s="133"/>
      <c r="O1913" s="133"/>
      <c r="P1913" s="133"/>
      <c r="Q1913" s="133"/>
      <c r="R1913" s="133"/>
      <c r="S1913" s="133"/>
      <c r="T1913" s="133"/>
      <c r="U1913" s="133"/>
      <c r="V1913" s="133"/>
      <c r="W1913" s="133"/>
    </row>
    <row r="1914" spans="1:23" x14ac:dyDescent="0.2">
      <c r="A1914" s="133"/>
      <c r="B1914" s="133"/>
      <c r="C1914" s="133"/>
      <c r="D1914" s="133"/>
      <c r="E1914" s="133"/>
      <c r="F1914" s="133"/>
      <c r="G1914" s="133"/>
      <c r="H1914" s="133"/>
      <c r="I1914" s="133"/>
      <c r="J1914" s="133"/>
      <c r="K1914" s="133"/>
      <c r="L1914" s="133"/>
      <c r="M1914" s="133"/>
      <c r="N1914" s="133"/>
      <c r="O1914" s="133"/>
      <c r="P1914" s="133"/>
      <c r="Q1914" s="133"/>
      <c r="R1914" s="133"/>
      <c r="S1914" s="133"/>
      <c r="T1914" s="133"/>
      <c r="U1914" s="133"/>
      <c r="V1914" s="133"/>
      <c r="W1914" s="133"/>
    </row>
    <row r="1915" spans="1:23" x14ac:dyDescent="0.2">
      <c r="A1915" s="133"/>
      <c r="B1915" s="133"/>
      <c r="C1915" s="133"/>
      <c r="D1915" s="133"/>
      <c r="E1915" s="133"/>
      <c r="F1915" s="133"/>
      <c r="G1915" s="133"/>
      <c r="H1915" s="133"/>
      <c r="I1915" s="133"/>
      <c r="J1915" s="133"/>
      <c r="K1915" s="133"/>
      <c r="L1915" s="133"/>
      <c r="M1915" s="133"/>
      <c r="N1915" s="133"/>
      <c r="O1915" s="133"/>
      <c r="P1915" s="133"/>
      <c r="Q1915" s="133"/>
      <c r="R1915" s="133"/>
      <c r="S1915" s="133"/>
      <c r="T1915" s="133"/>
      <c r="U1915" s="133"/>
      <c r="V1915" s="133"/>
      <c r="W1915" s="133"/>
    </row>
    <row r="1916" spans="1:23" x14ac:dyDescent="0.2">
      <c r="A1916" s="133"/>
      <c r="B1916" s="133"/>
      <c r="C1916" s="133"/>
      <c r="D1916" s="133"/>
      <c r="E1916" s="133"/>
      <c r="F1916" s="133"/>
      <c r="G1916" s="133"/>
      <c r="H1916" s="133"/>
      <c r="I1916" s="133"/>
      <c r="J1916" s="133"/>
      <c r="K1916" s="133"/>
      <c r="L1916" s="133"/>
      <c r="M1916" s="133"/>
      <c r="N1916" s="133"/>
      <c r="O1916" s="133"/>
      <c r="P1916" s="133"/>
      <c r="Q1916" s="133"/>
      <c r="R1916" s="133"/>
      <c r="S1916" s="133"/>
      <c r="T1916" s="133"/>
      <c r="U1916" s="133"/>
      <c r="V1916" s="133"/>
      <c r="W1916" s="133"/>
    </row>
    <row r="1917" spans="1:23" x14ac:dyDescent="0.2">
      <c r="A1917" s="133"/>
      <c r="B1917" s="133"/>
      <c r="C1917" s="133"/>
      <c r="D1917" s="133"/>
      <c r="E1917" s="133"/>
      <c r="F1917" s="133"/>
      <c r="G1917" s="133"/>
      <c r="H1917" s="133"/>
      <c r="I1917" s="133"/>
      <c r="J1917" s="133"/>
      <c r="K1917" s="133"/>
      <c r="L1917" s="133"/>
      <c r="M1917" s="133"/>
      <c r="N1917" s="133"/>
      <c r="O1917" s="133"/>
      <c r="P1917" s="133"/>
      <c r="Q1917" s="133"/>
      <c r="R1917" s="133"/>
      <c r="S1917" s="133"/>
      <c r="T1917" s="133"/>
      <c r="U1917" s="133"/>
      <c r="V1917" s="133"/>
      <c r="W1917" s="133"/>
    </row>
    <row r="1918" spans="1:23" x14ac:dyDescent="0.2">
      <c r="A1918" s="133"/>
      <c r="B1918" s="133"/>
      <c r="C1918" s="133"/>
      <c r="D1918" s="133"/>
      <c r="E1918" s="133"/>
      <c r="F1918" s="133"/>
      <c r="G1918" s="133"/>
      <c r="H1918" s="133"/>
      <c r="I1918" s="133"/>
      <c r="J1918" s="133"/>
      <c r="K1918" s="133"/>
      <c r="L1918" s="133"/>
      <c r="M1918" s="133"/>
      <c r="N1918" s="133"/>
      <c r="O1918" s="133"/>
      <c r="P1918" s="133"/>
      <c r="Q1918" s="133"/>
      <c r="R1918" s="133"/>
      <c r="S1918" s="133"/>
      <c r="T1918" s="133"/>
      <c r="U1918" s="133"/>
      <c r="V1918" s="133"/>
      <c r="W1918" s="133"/>
    </row>
    <row r="1919" spans="1:23" x14ac:dyDescent="0.2">
      <c r="A1919" s="133"/>
      <c r="B1919" s="133"/>
      <c r="C1919" s="133"/>
      <c r="D1919" s="133"/>
      <c r="E1919" s="133"/>
      <c r="F1919" s="133"/>
      <c r="G1919" s="133"/>
      <c r="H1919" s="133"/>
      <c r="I1919" s="133"/>
      <c r="J1919" s="133"/>
      <c r="K1919" s="133"/>
      <c r="L1919" s="133"/>
      <c r="M1919" s="133"/>
      <c r="N1919" s="133"/>
      <c r="O1919" s="133"/>
      <c r="P1919" s="133"/>
      <c r="Q1919" s="133"/>
      <c r="R1919" s="133"/>
      <c r="S1919" s="133"/>
      <c r="T1919" s="133"/>
      <c r="U1919" s="133"/>
      <c r="V1919" s="133"/>
      <c r="W1919" s="133"/>
    </row>
    <row r="1920" spans="1:23" x14ac:dyDescent="0.2">
      <c r="A1920" s="133"/>
      <c r="B1920" s="133"/>
      <c r="C1920" s="133"/>
      <c r="D1920" s="133"/>
      <c r="E1920" s="133"/>
      <c r="F1920" s="133"/>
      <c r="G1920" s="133"/>
      <c r="H1920" s="133"/>
      <c r="I1920" s="133"/>
      <c r="J1920" s="133"/>
      <c r="K1920" s="133"/>
      <c r="L1920" s="133"/>
      <c r="M1920" s="133"/>
      <c r="N1920" s="133"/>
      <c r="O1920" s="133"/>
      <c r="P1920" s="133"/>
      <c r="Q1920" s="133"/>
      <c r="R1920" s="133"/>
      <c r="S1920" s="133"/>
      <c r="T1920" s="133"/>
      <c r="U1920" s="133"/>
      <c r="V1920" s="133"/>
      <c r="W1920" s="133"/>
    </row>
    <row r="1921" spans="1:23" x14ac:dyDescent="0.2">
      <c r="A1921" s="133"/>
      <c r="B1921" s="133"/>
      <c r="C1921" s="133"/>
      <c r="D1921" s="133"/>
      <c r="E1921" s="133"/>
      <c r="F1921" s="133"/>
      <c r="G1921" s="133"/>
      <c r="H1921" s="133"/>
      <c r="I1921" s="133"/>
      <c r="J1921" s="133"/>
      <c r="K1921" s="133"/>
      <c r="L1921" s="133"/>
      <c r="M1921" s="133"/>
      <c r="N1921" s="133"/>
      <c r="O1921" s="133"/>
      <c r="P1921" s="133"/>
      <c r="Q1921" s="133"/>
      <c r="R1921" s="133"/>
      <c r="S1921" s="133"/>
      <c r="T1921" s="133"/>
      <c r="U1921" s="133"/>
      <c r="V1921" s="133"/>
      <c r="W1921" s="133"/>
    </row>
    <row r="1922" spans="1:23" x14ac:dyDescent="0.2">
      <c r="A1922" s="133"/>
      <c r="B1922" s="133"/>
      <c r="C1922" s="133"/>
      <c r="D1922" s="133"/>
      <c r="E1922" s="133"/>
      <c r="F1922" s="133"/>
      <c r="G1922" s="133"/>
      <c r="H1922" s="133"/>
      <c r="I1922" s="133"/>
      <c r="J1922" s="133"/>
      <c r="K1922" s="133"/>
      <c r="L1922" s="133"/>
      <c r="M1922" s="133"/>
      <c r="N1922" s="133"/>
      <c r="O1922" s="133"/>
      <c r="P1922" s="133"/>
      <c r="Q1922" s="133"/>
      <c r="R1922" s="133"/>
      <c r="S1922" s="133"/>
      <c r="T1922" s="133"/>
      <c r="U1922" s="133"/>
      <c r="V1922" s="133"/>
      <c r="W1922" s="133"/>
    </row>
    <row r="1923" spans="1:23" x14ac:dyDescent="0.2">
      <c r="A1923" s="133"/>
      <c r="B1923" s="133"/>
      <c r="C1923" s="133"/>
      <c r="D1923" s="133"/>
      <c r="E1923" s="133"/>
      <c r="F1923" s="133"/>
      <c r="G1923" s="133"/>
      <c r="H1923" s="133"/>
      <c r="I1923" s="133"/>
      <c r="J1923" s="133"/>
      <c r="K1923" s="133"/>
      <c r="L1923" s="133"/>
      <c r="M1923" s="133"/>
      <c r="N1923" s="133"/>
      <c r="O1923" s="133"/>
      <c r="P1923" s="133"/>
      <c r="Q1923" s="133"/>
      <c r="R1923" s="133"/>
      <c r="S1923" s="133"/>
      <c r="T1923" s="133"/>
      <c r="U1923" s="133"/>
      <c r="V1923" s="133"/>
      <c r="W1923" s="133"/>
    </row>
    <row r="1924" spans="1:23" x14ac:dyDescent="0.2">
      <c r="A1924" s="133"/>
      <c r="B1924" s="133"/>
      <c r="C1924" s="133"/>
      <c r="D1924" s="133"/>
      <c r="E1924" s="133"/>
      <c r="F1924" s="133"/>
      <c r="G1924" s="133"/>
      <c r="H1924" s="133"/>
      <c r="I1924" s="133"/>
      <c r="J1924" s="133"/>
      <c r="K1924" s="133"/>
      <c r="L1924" s="133"/>
      <c r="M1924" s="133"/>
      <c r="N1924" s="133"/>
      <c r="O1924" s="133"/>
      <c r="P1924" s="133"/>
      <c r="Q1924" s="133"/>
      <c r="R1924" s="133"/>
      <c r="S1924" s="133"/>
      <c r="T1924" s="133"/>
      <c r="U1924" s="133"/>
      <c r="V1924" s="133"/>
      <c r="W1924" s="133"/>
    </row>
    <row r="1925" spans="1:23" x14ac:dyDescent="0.2">
      <c r="A1925" s="133"/>
      <c r="B1925" s="133"/>
      <c r="C1925" s="133"/>
      <c r="D1925" s="133"/>
      <c r="E1925" s="133"/>
      <c r="F1925" s="133"/>
      <c r="G1925" s="133"/>
      <c r="H1925" s="133"/>
      <c r="I1925" s="133"/>
      <c r="J1925" s="133"/>
      <c r="K1925" s="133"/>
      <c r="L1925" s="133"/>
      <c r="M1925" s="133"/>
      <c r="N1925" s="133"/>
      <c r="O1925" s="133"/>
      <c r="P1925" s="133"/>
      <c r="Q1925" s="133"/>
      <c r="R1925" s="133"/>
      <c r="S1925" s="133"/>
      <c r="T1925" s="133"/>
      <c r="U1925" s="133"/>
      <c r="V1925" s="133"/>
      <c r="W1925" s="133"/>
    </row>
    <row r="1926" spans="1:23" x14ac:dyDescent="0.2">
      <c r="A1926" s="133"/>
      <c r="B1926" s="133"/>
      <c r="C1926" s="133"/>
      <c r="D1926" s="133"/>
      <c r="E1926" s="133"/>
      <c r="F1926" s="133"/>
      <c r="G1926" s="133"/>
      <c r="H1926" s="133"/>
      <c r="I1926" s="133"/>
      <c r="J1926" s="133"/>
      <c r="K1926" s="133"/>
      <c r="L1926" s="133"/>
      <c r="M1926" s="133"/>
      <c r="N1926" s="133"/>
      <c r="O1926" s="133"/>
      <c r="P1926" s="133"/>
      <c r="Q1926" s="133"/>
      <c r="R1926" s="133"/>
      <c r="S1926" s="133"/>
      <c r="T1926" s="133"/>
      <c r="U1926" s="133"/>
      <c r="V1926" s="133"/>
      <c r="W1926" s="133"/>
    </row>
    <row r="1927" spans="1:23" x14ac:dyDescent="0.2">
      <c r="A1927" s="133"/>
      <c r="B1927" s="133"/>
      <c r="C1927" s="133"/>
      <c r="D1927" s="133"/>
      <c r="E1927" s="133"/>
      <c r="F1927" s="133"/>
      <c r="G1927" s="133"/>
      <c r="H1927" s="133"/>
      <c r="I1927" s="133"/>
      <c r="J1927" s="133"/>
      <c r="K1927" s="133"/>
      <c r="L1927" s="133"/>
      <c r="M1927" s="133"/>
      <c r="N1927" s="133"/>
      <c r="O1927" s="133"/>
      <c r="P1927" s="133"/>
      <c r="Q1927" s="133"/>
      <c r="R1927" s="133"/>
      <c r="S1927" s="133"/>
      <c r="T1927" s="133"/>
      <c r="U1927" s="133"/>
      <c r="V1927" s="133"/>
      <c r="W1927" s="133"/>
    </row>
    <row r="1928" spans="1:23" x14ac:dyDescent="0.2">
      <c r="A1928" s="133"/>
      <c r="B1928" s="133"/>
      <c r="C1928" s="133"/>
      <c r="D1928" s="133"/>
      <c r="E1928" s="133"/>
      <c r="F1928" s="133"/>
      <c r="G1928" s="133"/>
      <c r="H1928" s="133"/>
      <c r="I1928" s="133"/>
      <c r="J1928" s="133"/>
      <c r="K1928" s="133"/>
      <c r="L1928" s="133"/>
      <c r="M1928" s="133"/>
      <c r="N1928" s="133"/>
      <c r="O1928" s="133"/>
      <c r="P1928" s="133"/>
      <c r="Q1928" s="133"/>
      <c r="R1928" s="133"/>
      <c r="S1928" s="133"/>
      <c r="T1928" s="133"/>
      <c r="U1928" s="133"/>
      <c r="V1928" s="133"/>
      <c r="W1928" s="133"/>
    </row>
    <row r="1929" spans="1:23" x14ac:dyDescent="0.2">
      <c r="A1929" s="133"/>
      <c r="B1929" s="133"/>
      <c r="C1929" s="133"/>
      <c r="D1929" s="133"/>
      <c r="E1929" s="133"/>
      <c r="F1929" s="133"/>
      <c r="G1929" s="133"/>
      <c r="H1929" s="133"/>
      <c r="I1929" s="133"/>
      <c r="J1929" s="133"/>
      <c r="K1929" s="133"/>
      <c r="L1929" s="133"/>
      <c r="M1929" s="133"/>
      <c r="N1929" s="133"/>
      <c r="O1929" s="133"/>
      <c r="P1929" s="133"/>
      <c r="Q1929" s="133"/>
      <c r="R1929" s="133"/>
      <c r="S1929" s="133"/>
      <c r="T1929" s="133"/>
      <c r="U1929" s="133"/>
      <c r="V1929" s="133"/>
      <c r="W1929" s="133"/>
    </row>
    <row r="1930" spans="1:23" x14ac:dyDescent="0.2">
      <c r="A1930" s="133"/>
      <c r="B1930" s="133"/>
      <c r="C1930" s="133"/>
      <c r="D1930" s="133"/>
      <c r="E1930" s="133"/>
      <c r="F1930" s="133"/>
      <c r="G1930" s="133"/>
      <c r="H1930" s="133"/>
      <c r="I1930" s="133"/>
      <c r="J1930" s="133"/>
      <c r="K1930" s="133"/>
      <c r="L1930" s="133"/>
      <c r="M1930" s="133"/>
      <c r="N1930" s="133"/>
      <c r="O1930" s="133"/>
      <c r="P1930" s="133"/>
      <c r="Q1930" s="133"/>
      <c r="R1930" s="133"/>
      <c r="S1930" s="133"/>
      <c r="T1930" s="133"/>
      <c r="U1930" s="133"/>
      <c r="V1930" s="133"/>
      <c r="W1930" s="133"/>
    </row>
    <row r="1931" spans="1:23" x14ac:dyDescent="0.2">
      <c r="A1931" s="133"/>
      <c r="B1931" s="133"/>
      <c r="C1931" s="133"/>
      <c r="D1931" s="133"/>
      <c r="E1931" s="133"/>
      <c r="F1931" s="133"/>
      <c r="G1931" s="133"/>
      <c r="H1931" s="133"/>
      <c r="I1931" s="133"/>
      <c r="J1931" s="133"/>
      <c r="K1931" s="133"/>
      <c r="L1931" s="133"/>
      <c r="M1931" s="133"/>
      <c r="N1931" s="133"/>
      <c r="O1931" s="133"/>
      <c r="P1931" s="133"/>
      <c r="Q1931" s="133"/>
      <c r="R1931" s="133"/>
      <c r="S1931" s="133"/>
      <c r="T1931" s="133"/>
      <c r="U1931" s="133"/>
      <c r="V1931" s="133"/>
      <c r="W1931" s="133"/>
    </row>
    <row r="1932" spans="1:23" x14ac:dyDescent="0.2">
      <c r="A1932" s="133"/>
      <c r="B1932" s="133"/>
      <c r="C1932" s="133"/>
      <c r="D1932" s="133"/>
      <c r="E1932" s="133"/>
      <c r="F1932" s="133"/>
      <c r="G1932" s="133"/>
      <c r="H1932" s="133"/>
      <c r="I1932" s="133"/>
      <c r="J1932" s="133"/>
      <c r="K1932" s="133"/>
      <c r="L1932" s="133"/>
      <c r="M1932" s="133"/>
      <c r="N1932" s="133"/>
      <c r="O1932" s="133"/>
      <c r="P1932" s="133"/>
      <c r="Q1932" s="133"/>
      <c r="R1932" s="133"/>
      <c r="S1932" s="133"/>
      <c r="T1932" s="133"/>
      <c r="U1932" s="133"/>
      <c r="V1932" s="133"/>
      <c r="W1932" s="133"/>
    </row>
    <row r="1933" spans="1:23" x14ac:dyDescent="0.2">
      <c r="A1933" s="133"/>
      <c r="B1933" s="133"/>
      <c r="C1933" s="133"/>
      <c r="D1933" s="133"/>
      <c r="E1933" s="133"/>
      <c r="F1933" s="133"/>
      <c r="G1933" s="133"/>
      <c r="H1933" s="133"/>
      <c r="I1933" s="133"/>
      <c r="J1933" s="133"/>
      <c r="K1933" s="133"/>
      <c r="L1933" s="133"/>
      <c r="M1933" s="133"/>
      <c r="N1933" s="133"/>
      <c r="O1933" s="133"/>
      <c r="P1933" s="133"/>
      <c r="Q1933" s="133"/>
      <c r="R1933" s="133"/>
      <c r="S1933" s="133"/>
      <c r="T1933" s="133"/>
      <c r="U1933" s="133"/>
      <c r="V1933" s="133"/>
      <c r="W1933" s="133"/>
    </row>
    <row r="1934" spans="1:23" x14ac:dyDescent="0.2">
      <c r="A1934" s="133"/>
      <c r="B1934" s="133"/>
      <c r="C1934" s="133"/>
      <c r="D1934" s="133"/>
      <c r="E1934" s="133"/>
      <c r="F1934" s="133"/>
      <c r="G1934" s="133"/>
      <c r="H1934" s="133"/>
      <c r="I1934" s="133"/>
      <c r="J1934" s="133"/>
      <c r="K1934" s="133"/>
      <c r="L1934" s="133"/>
      <c r="M1934" s="133"/>
      <c r="N1934" s="133"/>
      <c r="O1934" s="133"/>
      <c r="P1934" s="133"/>
      <c r="Q1934" s="133"/>
      <c r="R1934" s="133"/>
      <c r="S1934" s="133"/>
      <c r="T1934" s="133"/>
      <c r="U1934" s="133"/>
      <c r="V1934" s="133"/>
      <c r="W1934" s="133"/>
    </row>
    <row r="1935" spans="1:23" x14ac:dyDescent="0.2">
      <c r="A1935" s="133"/>
      <c r="B1935" s="133"/>
      <c r="C1935" s="133"/>
      <c r="D1935" s="133"/>
      <c r="E1935" s="133"/>
      <c r="F1935" s="133"/>
      <c r="G1935" s="133"/>
      <c r="H1935" s="133"/>
      <c r="I1935" s="133"/>
      <c r="J1935" s="133"/>
      <c r="K1935" s="133"/>
      <c r="L1935" s="133"/>
      <c r="M1935" s="133"/>
      <c r="N1935" s="133"/>
      <c r="O1935" s="133"/>
      <c r="P1935" s="133"/>
      <c r="Q1935" s="133"/>
      <c r="R1935" s="133"/>
      <c r="S1935" s="133"/>
      <c r="T1935" s="133"/>
      <c r="U1935" s="133"/>
      <c r="V1935" s="133"/>
      <c r="W1935" s="133"/>
    </row>
    <row r="1936" spans="1:23" x14ac:dyDescent="0.2">
      <c r="A1936" s="133"/>
      <c r="B1936" s="133"/>
      <c r="C1936" s="133"/>
      <c r="D1936" s="133"/>
      <c r="E1936" s="133"/>
      <c r="F1936" s="133"/>
      <c r="G1936" s="133"/>
      <c r="H1936" s="133"/>
      <c r="I1936" s="133"/>
      <c r="J1936" s="133"/>
      <c r="K1936" s="133"/>
      <c r="L1936" s="133"/>
      <c r="M1936" s="133"/>
      <c r="N1936" s="133"/>
      <c r="O1936" s="133"/>
      <c r="P1936" s="133"/>
      <c r="Q1936" s="133"/>
      <c r="R1936" s="133"/>
      <c r="S1936" s="133"/>
      <c r="T1936" s="133"/>
      <c r="U1936" s="133"/>
      <c r="V1936" s="133"/>
      <c r="W1936" s="133"/>
    </row>
    <row r="1937" spans="1:23" x14ac:dyDescent="0.2">
      <c r="A1937" s="133"/>
      <c r="B1937" s="133"/>
      <c r="C1937" s="133"/>
      <c r="D1937" s="133"/>
      <c r="E1937" s="133"/>
      <c r="F1937" s="133"/>
      <c r="G1937" s="133"/>
      <c r="H1937" s="133"/>
      <c r="I1937" s="133"/>
      <c r="J1937" s="133"/>
      <c r="K1937" s="133"/>
      <c r="L1937" s="133"/>
      <c r="M1937" s="133"/>
      <c r="N1937" s="133"/>
      <c r="O1937" s="133"/>
      <c r="P1937" s="133"/>
      <c r="Q1937" s="133"/>
      <c r="R1937" s="133"/>
      <c r="S1937" s="133"/>
      <c r="T1937" s="133"/>
      <c r="U1937" s="133"/>
      <c r="V1937" s="133"/>
      <c r="W1937" s="133"/>
    </row>
    <row r="1938" spans="1:23" x14ac:dyDescent="0.2">
      <c r="A1938" s="133"/>
      <c r="B1938" s="133"/>
      <c r="C1938" s="133"/>
      <c r="D1938" s="133"/>
      <c r="E1938" s="133"/>
      <c r="F1938" s="133"/>
      <c r="G1938" s="133"/>
      <c r="H1938" s="133"/>
      <c r="I1938" s="133"/>
      <c r="J1938" s="133"/>
      <c r="K1938" s="133"/>
      <c r="L1938" s="133"/>
      <c r="M1938" s="133"/>
      <c r="N1938" s="133"/>
      <c r="O1938" s="133"/>
      <c r="P1938" s="133"/>
      <c r="Q1938" s="133"/>
      <c r="R1938" s="133"/>
      <c r="S1938" s="133"/>
      <c r="T1938" s="133"/>
      <c r="U1938" s="133"/>
      <c r="V1938" s="133"/>
      <c r="W1938" s="133"/>
    </row>
    <row r="1939" spans="1:23" x14ac:dyDescent="0.2">
      <c r="A1939" s="133"/>
      <c r="B1939" s="133"/>
      <c r="C1939" s="133"/>
      <c r="D1939" s="133"/>
      <c r="E1939" s="133"/>
      <c r="F1939" s="133"/>
      <c r="G1939" s="133"/>
      <c r="H1939" s="133"/>
      <c r="I1939" s="133"/>
      <c r="J1939" s="133"/>
      <c r="K1939" s="133"/>
      <c r="L1939" s="133"/>
      <c r="M1939" s="133"/>
      <c r="N1939" s="133"/>
      <c r="O1939" s="133"/>
      <c r="P1939" s="133"/>
      <c r="Q1939" s="133"/>
      <c r="R1939" s="133"/>
      <c r="S1939" s="133"/>
      <c r="T1939" s="133"/>
      <c r="U1939" s="133"/>
      <c r="V1939" s="133"/>
      <c r="W1939" s="133"/>
    </row>
    <row r="1940" spans="1:23" x14ac:dyDescent="0.2">
      <c r="A1940" s="133"/>
      <c r="B1940" s="133"/>
      <c r="C1940" s="133"/>
      <c r="D1940" s="133"/>
      <c r="E1940" s="133"/>
      <c r="F1940" s="133"/>
      <c r="G1940" s="133"/>
      <c r="H1940" s="133"/>
      <c r="I1940" s="133"/>
      <c r="J1940" s="133"/>
      <c r="K1940" s="133"/>
      <c r="L1940" s="133"/>
      <c r="M1940" s="133"/>
      <c r="N1940" s="133"/>
      <c r="O1940" s="133"/>
      <c r="P1940" s="133"/>
      <c r="Q1940" s="133"/>
      <c r="R1940" s="133"/>
      <c r="S1940" s="133"/>
      <c r="T1940" s="133"/>
      <c r="U1940" s="133"/>
      <c r="V1940" s="133"/>
      <c r="W1940" s="133"/>
    </row>
    <row r="1941" spans="1:23" x14ac:dyDescent="0.2">
      <c r="A1941" s="133"/>
      <c r="B1941" s="133"/>
      <c r="C1941" s="133"/>
      <c r="D1941" s="133"/>
      <c r="E1941" s="133"/>
      <c r="F1941" s="133"/>
      <c r="G1941" s="133"/>
      <c r="H1941" s="133"/>
      <c r="I1941" s="133"/>
      <c r="J1941" s="133"/>
      <c r="K1941" s="133"/>
      <c r="L1941" s="133"/>
      <c r="M1941" s="133"/>
      <c r="N1941" s="133"/>
      <c r="O1941" s="133"/>
      <c r="P1941" s="133"/>
      <c r="Q1941" s="133"/>
      <c r="R1941" s="133"/>
      <c r="S1941" s="133"/>
      <c r="T1941" s="133"/>
      <c r="U1941" s="133"/>
      <c r="V1941" s="133"/>
      <c r="W1941" s="133"/>
    </row>
    <row r="1942" spans="1:23" x14ac:dyDescent="0.2">
      <c r="A1942" s="133"/>
      <c r="B1942" s="133"/>
      <c r="C1942" s="133"/>
      <c r="D1942" s="133"/>
      <c r="E1942" s="133"/>
      <c r="F1942" s="133"/>
      <c r="G1942" s="133"/>
      <c r="H1942" s="133"/>
      <c r="I1942" s="133"/>
      <c r="J1942" s="133"/>
      <c r="K1942" s="133"/>
      <c r="L1942" s="133"/>
      <c r="M1942" s="133"/>
      <c r="N1942" s="133"/>
      <c r="O1942" s="133"/>
      <c r="P1942" s="133"/>
      <c r="Q1942" s="133"/>
      <c r="R1942" s="133"/>
      <c r="S1942" s="133"/>
      <c r="T1942" s="133"/>
      <c r="U1942" s="133"/>
      <c r="V1942" s="133"/>
      <c r="W1942" s="133"/>
    </row>
    <row r="1943" spans="1:23" x14ac:dyDescent="0.2">
      <c r="A1943" s="133"/>
      <c r="B1943" s="133"/>
      <c r="C1943" s="133"/>
      <c r="D1943" s="133"/>
      <c r="E1943" s="133"/>
      <c r="F1943" s="133"/>
      <c r="G1943" s="133"/>
      <c r="H1943" s="133"/>
      <c r="I1943" s="133"/>
      <c r="J1943" s="133"/>
      <c r="K1943" s="133"/>
      <c r="L1943" s="133"/>
      <c r="M1943" s="133"/>
      <c r="N1943" s="133"/>
      <c r="O1943" s="133"/>
      <c r="P1943" s="133"/>
      <c r="Q1943" s="133"/>
      <c r="R1943" s="133"/>
      <c r="S1943" s="133"/>
      <c r="T1943" s="133"/>
      <c r="U1943" s="133"/>
      <c r="V1943" s="133"/>
      <c r="W1943" s="133"/>
    </row>
    <row r="1944" spans="1:23" x14ac:dyDescent="0.2">
      <c r="A1944" s="133"/>
      <c r="B1944" s="133"/>
      <c r="C1944" s="133"/>
      <c r="D1944" s="133"/>
      <c r="E1944" s="133"/>
      <c r="F1944" s="133"/>
      <c r="G1944" s="133"/>
      <c r="H1944" s="133"/>
      <c r="I1944" s="133"/>
      <c r="J1944" s="133"/>
      <c r="K1944" s="133"/>
      <c r="L1944" s="133"/>
      <c r="M1944" s="133"/>
      <c r="N1944" s="133"/>
      <c r="O1944" s="133"/>
      <c r="P1944" s="133"/>
      <c r="Q1944" s="133"/>
      <c r="R1944" s="133"/>
      <c r="S1944" s="133"/>
      <c r="T1944" s="133"/>
      <c r="U1944" s="133"/>
      <c r="V1944" s="133"/>
      <c r="W1944" s="133"/>
    </row>
    <row r="1945" spans="1:23" x14ac:dyDescent="0.2">
      <c r="A1945" s="133"/>
      <c r="B1945" s="133"/>
      <c r="C1945" s="133"/>
      <c r="D1945" s="133"/>
      <c r="E1945" s="133"/>
      <c r="F1945" s="133"/>
      <c r="G1945" s="133"/>
      <c r="H1945" s="133"/>
      <c r="I1945" s="133"/>
      <c r="J1945" s="133"/>
      <c r="K1945" s="133"/>
      <c r="L1945" s="133"/>
      <c r="M1945" s="133"/>
      <c r="N1945" s="133"/>
      <c r="O1945" s="133"/>
      <c r="P1945" s="133"/>
      <c r="Q1945" s="133"/>
      <c r="R1945" s="133"/>
      <c r="S1945" s="133"/>
      <c r="T1945" s="133"/>
      <c r="U1945" s="133"/>
      <c r="V1945" s="133"/>
      <c r="W1945" s="133"/>
    </row>
    <row r="1946" spans="1:23" x14ac:dyDescent="0.2">
      <c r="A1946" s="133"/>
      <c r="B1946" s="133"/>
      <c r="C1946" s="133"/>
      <c r="D1946" s="133"/>
      <c r="E1946" s="133"/>
      <c r="F1946" s="133"/>
      <c r="G1946" s="133"/>
      <c r="H1946" s="133"/>
      <c r="I1946" s="133"/>
      <c r="J1946" s="133"/>
      <c r="K1946" s="133"/>
      <c r="L1946" s="133"/>
      <c r="M1946" s="133"/>
      <c r="N1946" s="133"/>
      <c r="O1946" s="133"/>
      <c r="P1946" s="133"/>
      <c r="Q1946" s="133"/>
      <c r="R1946" s="133"/>
      <c r="S1946" s="133"/>
      <c r="T1946" s="133"/>
      <c r="U1946" s="133"/>
      <c r="V1946" s="133"/>
      <c r="W1946" s="133"/>
    </row>
    <row r="1947" spans="1:23" x14ac:dyDescent="0.2">
      <c r="A1947" s="133"/>
      <c r="B1947" s="133"/>
      <c r="C1947" s="133"/>
      <c r="D1947" s="133"/>
      <c r="E1947" s="133"/>
      <c r="F1947" s="133"/>
      <c r="G1947" s="133"/>
      <c r="H1947" s="133"/>
      <c r="I1947" s="133"/>
      <c r="J1947" s="133"/>
      <c r="K1947" s="133"/>
      <c r="L1947" s="133"/>
      <c r="M1947" s="133"/>
      <c r="N1947" s="133"/>
      <c r="O1947" s="133"/>
      <c r="P1947" s="133"/>
      <c r="Q1947" s="133"/>
      <c r="R1947" s="133"/>
      <c r="S1947" s="133"/>
      <c r="T1947" s="133"/>
      <c r="U1947" s="133"/>
      <c r="V1947" s="133"/>
      <c r="W1947" s="133"/>
    </row>
    <row r="1948" spans="1:23" x14ac:dyDescent="0.2">
      <c r="A1948" s="133"/>
      <c r="B1948" s="133"/>
      <c r="C1948" s="133"/>
      <c r="D1948" s="133"/>
      <c r="E1948" s="133"/>
      <c r="F1948" s="133"/>
      <c r="G1948" s="133"/>
      <c r="H1948" s="133"/>
      <c r="I1948" s="133"/>
      <c r="J1948" s="133"/>
      <c r="K1948" s="133"/>
      <c r="L1948" s="133"/>
      <c r="M1948" s="133"/>
      <c r="N1948" s="133"/>
      <c r="O1948" s="133"/>
      <c r="P1948" s="133"/>
      <c r="Q1948" s="133"/>
      <c r="R1948" s="133"/>
      <c r="S1948" s="133"/>
      <c r="T1948" s="133"/>
      <c r="U1948" s="133"/>
      <c r="V1948" s="133"/>
      <c r="W1948" s="133"/>
    </row>
    <row r="1949" spans="1:23" x14ac:dyDescent="0.2">
      <c r="A1949" s="133"/>
      <c r="B1949" s="133"/>
      <c r="C1949" s="133"/>
      <c r="D1949" s="133"/>
      <c r="E1949" s="133"/>
      <c r="F1949" s="133"/>
      <c r="G1949" s="133"/>
      <c r="H1949" s="133"/>
      <c r="I1949" s="133"/>
      <c r="J1949" s="133"/>
      <c r="K1949" s="133"/>
      <c r="L1949" s="133"/>
      <c r="M1949" s="133"/>
      <c r="N1949" s="133"/>
      <c r="O1949" s="133"/>
      <c r="P1949" s="133"/>
      <c r="Q1949" s="133"/>
      <c r="R1949" s="133"/>
      <c r="S1949" s="133"/>
      <c r="T1949" s="133"/>
      <c r="U1949" s="133"/>
      <c r="V1949" s="133"/>
      <c r="W1949" s="133"/>
    </row>
    <row r="1950" spans="1:23" x14ac:dyDescent="0.2">
      <c r="A1950" s="133"/>
      <c r="B1950" s="133"/>
      <c r="C1950" s="133"/>
      <c r="D1950" s="133"/>
      <c r="E1950" s="133"/>
      <c r="F1950" s="133"/>
      <c r="G1950" s="133"/>
      <c r="H1950" s="133"/>
      <c r="I1950" s="133"/>
      <c r="J1950" s="133"/>
      <c r="K1950" s="133"/>
      <c r="L1950" s="133"/>
      <c r="M1950" s="133"/>
      <c r="N1950" s="133"/>
      <c r="O1950" s="133"/>
      <c r="P1950" s="133"/>
      <c r="Q1950" s="133"/>
      <c r="R1950" s="133"/>
      <c r="S1950" s="133"/>
      <c r="T1950" s="133"/>
      <c r="U1950" s="133"/>
      <c r="V1950" s="133"/>
      <c r="W1950" s="133"/>
    </row>
    <row r="1951" spans="1:23" x14ac:dyDescent="0.2">
      <c r="A1951" s="133"/>
      <c r="B1951" s="133"/>
      <c r="C1951" s="133"/>
      <c r="D1951" s="133"/>
      <c r="E1951" s="133"/>
      <c r="F1951" s="133"/>
      <c r="G1951" s="133"/>
      <c r="H1951" s="133"/>
      <c r="I1951" s="133"/>
      <c r="J1951" s="133"/>
      <c r="K1951" s="133"/>
      <c r="L1951" s="133"/>
      <c r="M1951" s="133"/>
      <c r="N1951" s="133"/>
      <c r="O1951" s="133"/>
      <c r="P1951" s="133"/>
      <c r="Q1951" s="133"/>
      <c r="R1951" s="133"/>
      <c r="S1951" s="133"/>
      <c r="T1951" s="133"/>
      <c r="U1951" s="133"/>
      <c r="V1951" s="133"/>
      <c r="W1951" s="133"/>
    </row>
    <row r="1952" spans="1:23" x14ac:dyDescent="0.2">
      <c r="A1952" s="133"/>
      <c r="B1952" s="133"/>
      <c r="C1952" s="133"/>
      <c r="D1952" s="133"/>
      <c r="E1952" s="133"/>
      <c r="F1952" s="133"/>
      <c r="G1952" s="133"/>
      <c r="H1952" s="133"/>
      <c r="I1952" s="133"/>
      <c r="J1952" s="133"/>
      <c r="K1952" s="133"/>
      <c r="L1952" s="133"/>
      <c r="M1952" s="133"/>
      <c r="N1952" s="133"/>
      <c r="O1952" s="133"/>
      <c r="P1952" s="133"/>
      <c r="Q1952" s="133"/>
      <c r="R1952" s="133"/>
      <c r="S1952" s="133"/>
      <c r="T1952" s="133"/>
      <c r="U1952" s="133"/>
      <c r="V1952" s="133"/>
      <c r="W1952" s="133"/>
    </row>
    <row r="1953" spans="1:23" x14ac:dyDescent="0.2">
      <c r="A1953" s="133"/>
      <c r="B1953" s="133"/>
      <c r="C1953" s="133"/>
      <c r="D1953" s="133"/>
      <c r="E1953" s="133"/>
      <c r="F1953" s="133"/>
      <c r="G1953" s="133"/>
      <c r="H1953" s="133"/>
      <c r="I1953" s="133"/>
      <c r="J1953" s="133"/>
      <c r="K1953" s="133"/>
      <c r="L1953" s="133"/>
      <c r="M1953" s="133"/>
      <c r="N1953" s="133"/>
      <c r="O1953" s="133"/>
      <c r="P1953" s="133"/>
      <c r="Q1953" s="133"/>
      <c r="R1953" s="133"/>
      <c r="S1953" s="133"/>
      <c r="T1953" s="133"/>
      <c r="U1953" s="133"/>
      <c r="V1953" s="133"/>
      <c r="W1953" s="133"/>
    </row>
    <row r="1954" spans="1:23" x14ac:dyDescent="0.2">
      <c r="A1954" s="133"/>
      <c r="B1954" s="133"/>
      <c r="C1954" s="133"/>
      <c r="D1954" s="133"/>
      <c r="E1954" s="133"/>
      <c r="F1954" s="133"/>
      <c r="G1954" s="133"/>
      <c r="H1954" s="133"/>
      <c r="I1954" s="133"/>
      <c r="J1954" s="133"/>
      <c r="K1954" s="133"/>
      <c r="L1954" s="133"/>
      <c r="M1954" s="133"/>
      <c r="N1954" s="133"/>
      <c r="O1954" s="133"/>
      <c r="P1954" s="133"/>
      <c r="Q1954" s="133"/>
      <c r="R1954" s="133"/>
      <c r="S1954" s="133"/>
      <c r="T1954" s="133"/>
      <c r="U1954" s="133"/>
      <c r="V1954" s="133"/>
      <c r="W1954" s="133"/>
    </row>
    <row r="1955" spans="1:23" x14ac:dyDescent="0.2">
      <c r="A1955" s="133"/>
      <c r="B1955" s="133"/>
      <c r="C1955" s="133"/>
      <c r="D1955" s="133"/>
      <c r="E1955" s="133"/>
      <c r="F1955" s="133"/>
      <c r="G1955" s="133"/>
      <c r="H1955" s="133"/>
      <c r="I1955" s="133"/>
      <c r="J1955" s="133"/>
      <c r="K1955" s="133"/>
      <c r="L1955" s="133"/>
      <c r="M1955" s="133"/>
      <c r="N1955" s="133"/>
      <c r="O1955" s="133"/>
      <c r="P1955" s="133"/>
      <c r="Q1955" s="133"/>
      <c r="R1955" s="133"/>
      <c r="S1955" s="133"/>
      <c r="T1955" s="133"/>
      <c r="U1955" s="133"/>
      <c r="V1955" s="133"/>
      <c r="W1955" s="133"/>
    </row>
    <row r="1956" spans="1:23" x14ac:dyDescent="0.2">
      <c r="A1956" s="133"/>
      <c r="B1956" s="133"/>
      <c r="C1956" s="133"/>
      <c r="D1956" s="133"/>
      <c r="E1956" s="133"/>
      <c r="F1956" s="133"/>
      <c r="G1956" s="133"/>
      <c r="H1956" s="133"/>
      <c r="I1956" s="133"/>
      <c r="J1956" s="133"/>
      <c r="K1956" s="133"/>
      <c r="L1956" s="133"/>
      <c r="M1956" s="133"/>
      <c r="N1956" s="133"/>
      <c r="O1956" s="133"/>
      <c r="P1956" s="133"/>
      <c r="Q1956" s="133"/>
      <c r="R1956" s="133"/>
      <c r="S1956" s="133"/>
      <c r="T1956" s="133"/>
      <c r="U1956" s="133"/>
      <c r="V1956" s="133"/>
      <c r="W1956" s="133"/>
    </row>
    <row r="1957" spans="1:23" x14ac:dyDescent="0.2">
      <c r="A1957" s="133"/>
      <c r="B1957" s="133"/>
      <c r="C1957" s="133"/>
      <c r="D1957" s="133"/>
      <c r="E1957" s="133"/>
      <c r="F1957" s="133"/>
      <c r="G1957" s="133"/>
      <c r="H1957" s="133"/>
      <c r="I1957" s="133"/>
      <c r="J1957" s="133"/>
      <c r="K1957" s="133"/>
      <c r="L1957" s="133"/>
      <c r="M1957" s="133"/>
      <c r="N1957" s="133"/>
      <c r="O1957" s="133"/>
      <c r="P1957" s="133"/>
      <c r="Q1957" s="133"/>
      <c r="R1957" s="133"/>
      <c r="S1957" s="133"/>
      <c r="T1957" s="133"/>
      <c r="U1957" s="133"/>
      <c r="V1957" s="133"/>
      <c r="W1957" s="133"/>
    </row>
    <row r="1958" spans="1:23" x14ac:dyDescent="0.2">
      <c r="A1958" s="133"/>
      <c r="B1958" s="133"/>
      <c r="C1958" s="133"/>
      <c r="D1958" s="133"/>
      <c r="E1958" s="133"/>
      <c r="F1958" s="133"/>
      <c r="G1958" s="133"/>
      <c r="H1958" s="133"/>
      <c r="I1958" s="133"/>
      <c r="J1958" s="133"/>
      <c r="K1958" s="133"/>
      <c r="L1958" s="133"/>
      <c r="M1958" s="133"/>
      <c r="N1958" s="133"/>
      <c r="O1958" s="133"/>
      <c r="P1958" s="133"/>
      <c r="Q1958" s="133"/>
      <c r="R1958" s="133"/>
      <c r="S1958" s="133"/>
      <c r="T1958" s="133"/>
      <c r="U1958" s="133"/>
      <c r="V1958" s="133"/>
      <c r="W1958" s="133"/>
    </row>
    <row r="1959" spans="1:23" x14ac:dyDescent="0.2">
      <c r="A1959" s="133"/>
      <c r="B1959" s="133"/>
      <c r="C1959" s="133"/>
      <c r="D1959" s="133"/>
      <c r="E1959" s="133"/>
      <c r="F1959" s="133"/>
      <c r="G1959" s="133"/>
      <c r="H1959" s="133"/>
      <c r="I1959" s="133"/>
      <c r="J1959" s="133"/>
      <c r="K1959" s="133"/>
      <c r="L1959" s="133"/>
      <c r="M1959" s="133"/>
      <c r="N1959" s="133"/>
      <c r="O1959" s="133"/>
      <c r="P1959" s="133"/>
      <c r="Q1959" s="133"/>
      <c r="R1959" s="133"/>
      <c r="S1959" s="133"/>
      <c r="T1959" s="133"/>
      <c r="U1959" s="133"/>
      <c r="V1959" s="133"/>
      <c r="W1959" s="133"/>
    </row>
    <row r="1960" spans="1:23" x14ac:dyDescent="0.2">
      <c r="A1960" s="133"/>
      <c r="B1960" s="133"/>
      <c r="C1960" s="133"/>
      <c r="D1960" s="133"/>
      <c r="E1960" s="133"/>
      <c r="F1960" s="133"/>
      <c r="G1960" s="133"/>
      <c r="H1960" s="133"/>
      <c r="I1960" s="133"/>
      <c r="J1960" s="133"/>
      <c r="K1960" s="133"/>
      <c r="L1960" s="133"/>
      <c r="M1960" s="133"/>
      <c r="N1960" s="133"/>
      <c r="O1960" s="133"/>
      <c r="P1960" s="133"/>
      <c r="Q1960" s="133"/>
      <c r="R1960" s="133"/>
      <c r="S1960" s="133"/>
      <c r="T1960" s="133"/>
      <c r="U1960" s="133"/>
      <c r="V1960" s="133"/>
      <c r="W1960" s="133"/>
    </row>
    <row r="1961" spans="1:23" x14ac:dyDescent="0.2">
      <c r="A1961" s="133"/>
      <c r="B1961" s="133"/>
      <c r="C1961" s="133"/>
      <c r="D1961" s="133"/>
      <c r="E1961" s="133"/>
      <c r="F1961" s="133"/>
      <c r="G1961" s="133"/>
      <c r="H1961" s="133"/>
      <c r="I1961" s="133"/>
      <c r="J1961" s="133"/>
      <c r="K1961" s="133"/>
      <c r="L1961" s="133"/>
      <c r="M1961" s="133"/>
      <c r="N1961" s="133"/>
      <c r="O1961" s="133"/>
      <c r="P1961" s="133"/>
      <c r="Q1961" s="133"/>
      <c r="R1961" s="133"/>
      <c r="S1961" s="133"/>
      <c r="T1961" s="133"/>
      <c r="U1961" s="133"/>
      <c r="V1961" s="133"/>
      <c r="W1961" s="133"/>
    </row>
    <row r="1962" spans="1:23" x14ac:dyDescent="0.2">
      <c r="A1962" s="133"/>
      <c r="B1962" s="133"/>
      <c r="C1962" s="133"/>
      <c r="D1962" s="133"/>
      <c r="E1962" s="133"/>
      <c r="F1962" s="133"/>
      <c r="G1962" s="133"/>
      <c r="H1962" s="133"/>
      <c r="I1962" s="133"/>
      <c r="J1962" s="133"/>
      <c r="K1962" s="133"/>
      <c r="L1962" s="133"/>
      <c r="M1962" s="133"/>
      <c r="N1962" s="133"/>
      <c r="O1962" s="133"/>
      <c r="P1962" s="133"/>
      <c r="Q1962" s="133"/>
      <c r="R1962" s="133"/>
      <c r="S1962" s="133"/>
      <c r="T1962" s="133"/>
      <c r="U1962" s="133"/>
      <c r="V1962" s="133"/>
      <c r="W1962" s="133"/>
    </row>
    <row r="1963" spans="1:23" x14ac:dyDescent="0.2">
      <c r="A1963" s="133"/>
      <c r="B1963" s="133"/>
      <c r="C1963" s="133"/>
      <c r="D1963" s="133"/>
      <c r="E1963" s="133"/>
      <c r="F1963" s="133"/>
      <c r="G1963" s="133"/>
      <c r="H1963" s="133"/>
      <c r="I1963" s="133"/>
      <c r="J1963" s="133"/>
      <c r="K1963" s="133"/>
      <c r="L1963" s="133"/>
      <c r="M1963" s="133"/>
      <c r="N1963" s="133"/>
      <c r="O1963" s="133"/>
      <c r="P1963" s="133"/>
      <c r="Q1963" s="133"/>
      <c r="R1963" s="133"/>
      <c r="S1963" s="133"/>
      <c r="T1963" s="133"/>
      <c r="U1963" s="133"/>
      <c r="V1963" s="133"/>
      <c r="W1963" s="133"/>
    </row>
    <row r="1964" spans="1:23" x14ac:dyDescent="0.2">
      <c r="A1964" s="133"/>
      <c r="B1964" s="133"/>
      <c r="C1964" s="133"/>
      <c r="D1964" s="133"/>
      <c r="E1964" s="133"/>
      <c r="F1964" s="133"/>
      <c r="G1964" s="133"/>
      <c r="H1964" s="133"/>
      <c r="I1964" s="133"/>
      <c r="J1964" s="133"/>
      <c r="K1964" s="133"/>
      <c r="L1964" s="133"/>
      <c r="M1964" s="133"/>
      <c r="N1964" s="133"/>
      <c r="O1964" s="133"/>
      <c r="P1964" s="133"/>
      <c r="Q1964" s="133"/>
      <c r="R1964" s="133"/>
      <c r="S1964" s="133"/>
      <c r="T1964" s="133"/>
      <c r="U1964" s="133"/>
      <c r="V1964" s="133"/>
      <c r="W1964" s="133"/>
    </row>
    <row r="1965" spans="1:23" x14ac:dyDescent="0.2">
      <c r="A1965" s="133"/>
      <c r="B1965" s="133"/>
      <c r="C1965" s="133"/>
      <c r="D1965" s="133"/>
      <c r="E1965" s="133"/>
      <c r="F1965" s="133"/>
      <c r="G1965" s="133"/>
      <c r="H1965" s="133"/>
      <c r="I1965" s="133"/>
      <c r="J1965" s="133"/>
      <c r="K1965" s="133"/>
      <c r="L1965" s="133"/>
      <c r="M1965" s="133"/>
      <c r="N1965" s="133"/>
      <c r="O1965" s="133"/>
      <c r="P1965" s="133"/>
      <c r="Q1965" s="133"/>
      <c r="R1965" s="133"/>
      <c r="S1965" s="133"/>
      <c r="T1965" s="133"/>
      <c r="U1965" s="133"/>
      <c r="V1965" s="133"/>
      <c r="W1965" s="133"/>
    </row>
    <row r="1966" spans="1:23" x14ac:dyDescent="0.2">
      <c r="A1966" s="133"/>
      <c r="B1966" s="133"/>
      <c r="C1966" s="133"/>
      <c r="D1966" s="133"/>
      <c r="E1966" s="133"/>
      <c r="F1966" s="133"/>
      <c r="G1966" s="133"/>
      <c r="H1966" s="133"/>
      <c r="I1966" s="133"/>
      <c r="J1966" s="133"/>
      <c r="K1966" s="133"/>
      <c r="L1966" s="133"/>
      <c r="M1966" s="133"/>
      <c r="N1966" s="133"/>
      <c r="O1966" s="133"/>
      <c r="P1966" s="133"/>
      <c r="Q1966" s="133"/>
      <c r="R1966" s="133"/>
      <c r="S1966" s="133"/>
      <c r="T1966" s="133"/>
      <c r="U1966" s="133"/>
      <c r="V1966" s="133"/>
      <c r="W1966" s="133"/>
    </row>
    <row r="1967" spans="1:23" x14ac:dyDescent="0.2">
      <c r="A1967" s="133"/>
      <c r="B1967" s="133"/>
      <c r="C1967" s="133"/>
      <c r="D1967" s="133"/>
      <c r="E1967" s="133"/>
      <c r="F1967" s="133"/>
      <c r="G1967" s="133"/>
      <c r="H1967" s="133"/>
      <c r="I1967" s="133"/>
      <c r="J1967" s="133"/>
      <c r="K1967" s="133"/>
      <c r="L1967" s="133"/>
      <c r="M1967" s="133"/>
      <c r="N1967" s="133"/>
      <c r="O1967" s="133"/>
      <c r="P1967" s="133"/>
      <c r="Q1967" s="133"/>
      <c r="R1967" s="133"/>
      <c r="S1967" s="133"/>
      <c r="T1967" s="133"/>
      <c r="U1967" s="133"/>
      <c r="V1967" s="133"/>
      <c r="W1967" s="133"/>
    </row>
    <row r="1968" spans="1:23" x14ac:dyDescent="0.2">
      <c r="A1968" s="133"/>
      <c r="B1968" s="133"/>
      <c r="C1968" s="133"/>
      <c r="D1968" s="133"/>
      <c r="E1968" s="133"/>
      <c r="F1968" s="133"/>
      <c r="G1968" s="133"/>
      <c r="H1968" s="133"/>
      <c r="I1968" s="133"/>
      <c r="J1968" s="133"/>
      <c r="K1968" s="133"/>
      <c r="L1968" s="133"/>
      <c r="M1968" s="133"/>
      <c r="N1968" s="133"/>
      <c r="O1968" s="133"/>
      <c r="P1968" s="133"/>
      <c r="Q1968" s="133"/>
      <c r="R1968" s="133"/>
      <c r="S1968" s="133"/>
      <c r="T1968" s="133"/>
      <c r="U1968" s="133"/>
      <c r="V1968" s="133"/>
      <c r="W1968" s="133"/>
    </row>
    <row r="1969" spans="1:23" x14ac:dyDescent="0.2">
      <c r="A1969" s="133"/>
      <c r="B1969" s="133"/>
      <c r="C1969" s="133"/>
      <c r="D1969" s="133"/>
      <c r="E1969" s="133"/>
      <c r="F1969" s="133"/>
      <c r="G1969" s="133"/>
      <c r="H1969" s="133"/>
      <c r="I1969" s="133"/>
      <c r="J1969" s="133"/>
      <c r="K1969" s="133"/>
      <c r="L1969" s="133"/>
      <c r="M1969" s="133"/>
      <c r="N1969" s="133"/>
      <c r="O1969" s="133"/>
      <c r="P1969" s="133"/>
      <c r="Q1969" s="133"/>
      <c r="R1969" s="133"/>
      <c r="S1969" s="133"/>
      <c r="T1969" s="133"/>
      <c r="U1969" s="133"/>
      <c r="V1969" s="133"/>
      <c r="W1969" s="133"/>
    </row>
    <row r="1970" spans="1:23" x14ac:dyDescent="0.2">
      <c r="A1970" s="133"/>
      <c r="B1970" s="133"/>
      <c r="C1970" s="133"/>
      <c r="D1970" s="133"/>
      <c r="E1970" s="133"/>
      <c r="F1970" s="133"/>
      <c r="G1970" s="133"/>
      <c r="H1970" s="133"/>
      <c r="I1970" s="133"/>
      <c r="J1970" s="133"/>
      <c r="K1970" s="133"/>
      <c r="L1970" s="133"/>
      <c r="M1970" s="133"/>
      <c r="N1970" s="133"/>
      <c r="O1970" s="133"/>
      <c r="P1970" s="133"/>
      <c r="Q1970" s="133"/>
      <c r="R1970" s="133"/>
      <c r="S1970" s="133"/>
      <c r="T1970" s="133"/>
      <c r="U1970" s="133"/>
      <c r="V1970" s="133"/>
      <c r="W1970" s="133"/>
    </row>
    <row r="1971" spans="1:23" x14ac:dyDescent="0.2">
      <c r="A1971" s="133"/>
      <c r="B1971" s="133"/>
      <c r="C1971" s="133"/>
      <c r="D1971" s="133"/>
      <c r="E1971" s="133"/>
      <c r="F1971" s="133"/>
      <c r="G1971" s="133"/>
      <c r="H1971" s="133"/>
      <c r="I1971" s="133"/>
      <c r="J1971" s="133"/>
      <c r="K1971" s="133"/>
      <c r="L1971" s="133"/>
      <c r="M1971" s="133"/>
      <c r="N1971" s="133"/>
      <c r="O1971" s="133"/>
      <c r="P1971" s="133"/>
      <c r="Q1971" s="133"/>
      <c r="R1971" s="133"/>
      <c r="S1971" s="133"/>
      <c r="T1971" s="133"/>
      <c r="U1971" s="133"/>
      <c r="V1971" s="133"/>
      <c r="W1971" s="133"/>
    </row>
    <row r="1972" spans="1:23" x14ac:dyDescent="0.2">
      <c r="A1972" s="133"/>
      <c r="B1972" s="133"/>
      <c r="C1972" s="133"/>
      <c r="D1972" s="133"/>
      <c r="E1972" s="133"/>
      <c r="F1972" s="133"/>
      <c r="G1972" s="133"/>
      <c r="H1972" s="133"/>
      <c r="I1972" s="133"/>
      <c r="J1972" s="133"/>
      <c r="K1972" s="133"/>
      <c r="L1972" s="133"/>
      <c r="M1972" s="133"/>
      <c r="N1972" s="133"/>
      <c r="O1972" s="133"/>
      <c r="P1972" s="133"/>
      <c r="Q1972" s="133"/>
      <c r="R1972" s="133"/>
      <c r="S1972" s="133"/>
      <c r="T1972" s="133"/>
      <c r="U1972" s="133"/>
      <c r="V1972" s="133"/>
      <c r="W1972" s="133"/>
    </row>
    <row r="1973" spans="1:23" x14ac:dyDescent="0.2">
      <c r="A1973" s="133"/>
      <c r="B1973" s="133"/>
      <c r="C1973" s="133"/>
      <c r="D1973" s="133"/>
      <c r="E1973" s="133"/>
      <c r="F1973" s="133"/>
      <c r="G1973" s="133"/>
      <c r="H1973" s="133"/>
      <c r="I1973" s="133"/>
      <c r="J1973" s="133"/>
      <c r="K1973" s="133"/>
      <c r="L1973" s="133"/>
      <c r="M1973" s="133"/>
      <c r="N1973" s="133"/>
      <c r="O1973" s="133"/>
      <c r="P1973" s="133"/>
      <c r="Q1973" s="133"/>
      <c r="R1973" s="133"/>
      <c r="S1973" s="133"/>
      <c r="T1973" s="133"/>
      <c r="U1973" s="133"/>
      <c r="V1973" s="133"/>
      <c r="W1973" s="133"/>
    </row>
    <row r="1974" spans="1:23" x14ac:dyDescent="0.2">
      <c r="A1974" s="133"/>
      <c r="B1974" s="133"/>
      <c r="C1974" s="133"/>
      <c r="D1974" s="133"/>
      <c r="E1974" s="133"/>
      <c r="F1974" s="133"/>
      <c r="G1974" s="133"/>
      <c r="H1974" s="133"/>
      <c r="I1974" s="133"/>
      <c r="J1974" s="133"/>
      <c r="K1974" s="133"/>
      <c r="L1974" s="133"/>
      <c r="M1974" s="133"/>
      <c r="N1974" s="133"/>
      <c r="O1974" s="133"/>
      <c r="P1974" s="133"/>
      <c r="Q1974" s="133"/>
      <c r="R1974" s="133"/>
      <c r="S1974" s="133"/>
      <c r="T1974" s="133"/>
      <c r="U1974" s="133"/>
      <c r="V1974" s="133"/>
      <c r="W1974" s="133"/>
    </row>
    <row r="1975" spans="1:23" x14ac:dyDescent="0.2">
      <c r="A1975" s="133"/>
      <c r="B1975" s="133"/>
      <c r="C1975" s="133"/>
      <c r="D1975" s="133"/>
      <c r="E1975" s="133"/>
      <c r="F1975" s="133"/>
      <c r="G1975" s="133"/>
      <c r="H1975" s="133"/>
      <c r="I1975" s="133"/>
      <c r="J1975" s="133"/>
      <c r="K1975" s="133"/>
      <c r="L1975" s="133"/>
      <c r="M1975" s="133"/>
      <c r="N1975" s="133"/>
      <c r="O1975" s="133"/>
      <c r="P1975" s="133"/>
      <c r="Q1975" s="133"/>
      <c r="R1975" s="133"/>
      <c r="S1975" s="133"/>
      <c r="T1975" s="133"/>
      <c r="U1975" s="133"/>
      <c r="V1975" s="133"/>
      <c r="W1975" s="133"/>
    </row>
    <row r="1976" spans="1:23" x14ac:dyDescent="0.2">
      <c r="A1976" s="133"/>
      <c r="B1976" s="133"/>
      <c r="C1976" s="133"/>
      <c r="D1976" s="133"/>
      <c r="E1976" s="133"/>
      <c r="F1976" s="133"/>
      <c r="G1976" s="133"/>
      <c r="H1976" s="133"/>
      <c r="I1976" s="133"/>
      <c r="J1976" s="133"/>
      <c r="K1976" s="133"/>
      <c r="L1976" s="133"/>
      <c r="M1976" s="133"/>
      <c r="N1976" s="133"/>
      <c r="O1976" s="133"/>
      <c r="P1976" s="133"/>
      <c r="Q1976" s="133"/>
      <c r="R1976" s="133"/>
      <c r="S1976" s="133"/>
      <c r="T1976" s="133"/>
      <c r="U1976" s="133"/>
      <c r="V1976" s="133"/>
      <c r="W1976" s="133"/>
    </row>
    <row r="1977" spans="1:23" x14ac:dyDescent="0.2">
      <c r="A1977" s="133"/>
      <c r="B1977" s="133"/>
      <c r="C1977" s="133"/>
      <c r="D1977" s="133"/>
      <c r="E1977" s="133"/>
      <c r="F1977" s="133"/>
      <c r="G1977" s="133"/>
      <c r="H1977" s="133"/>
      <c r="I1977" s="133"/>
      <c r="J1977" s="133"/>
      <c r="K1977" s="133"/>
      <c r="L1977" s="133"/>
      <c r="M1977" s="133"/>
      <c r="N1977" s="133"/>
      <c r="O1977" s="133"/>
      <c r="P1977" s="133"/>
      <c r="Q1977" s="133"/>
      <c r="R1977" s="133"/>
      <c r="S1977" s="133"/>
      <c r="T1977" s="133"/>
      <c r="U1977" s="133"/>
      <c r="V1977" s="133"/>
      <c r="W1977" s="133"/>
    </row>
    <row r="1978" spans="1:23" x14ac:dyDescent="0.2">
      <c r="A1978" s="133"/>
      <c r="B1978" s="133"/>
      <c r="C1978" s="133"/>
      <c r="D1978" s="133"/>
      <c r="E1978" s="133"/>
      <c r="F1978" s="133"/>
      <c r="G1978" s="133"/>
      <c r="H1978" s="133"/>
      <c r="I1978" s="133"/>
      <c r="J1978" s="133"/>
      <c r="K1978" s="133"/>
      <c r="L1978" s="133"/>
      <c r="M1978" s="133"/>
      <c r="N1978" s="133"/>
      <c r="O1978" s="133"/>
      <c r="P1978" s="133"/>
      <c r="Q1978" s="133"/>
      <c r="R1978" s="133"/>
      <c r="S1978" s="133"/>
      <c r="T1978" s="133"/>
      <c r="U1978" s="133"/>
      <c r="V1978" s="133"/>
      <c r="W1978" s="133"/>
    </row>
    <row r="1979" spans="1:23" x14ac:dyDescent="0.2">
      <c r="A1979" s="133"/>
      <c r="B1979" s="133"/>
      <c r="C1979" s="133"/>
      <c r="D1979" s="133"/>
      <c r="E1979" s="133"/>
      <c r="F1979" s="133"/>
      <c r="G1979" s="133"/>
      <c r="H1979" s="133"/>
      <c r="I1979" s="133"/>
      <c r="J1979" s="133"/>
      <c r="K1979" s="133"/>
      <c r="L1979" s="133"/>
      <c r="M1979" s="133"/>
      <c r="N1979" s="133"/>
      <c r="O1979" s="133"/>
      <c r="P1979" s="133"/>
      <c r="Q1979" s="133"/>
      <c r="R1979" s="133"/>
      <c r="S1979" s="133"/>
      <c r="T1979" s="133"/>
      <c r="U1979" s="133"/>
      <c r="V1979" s="133"/>
      <c r="W1979" s="133"/>
    </row>
    <row r="1980" spans="1:23" x14ac:dyDescent="0.2">
      <c r="A1980" s="133"/>
      <c r="B1980" s="133"/>
      <c r="C1980" s="133"/>
      <c r="D1980" s="133"/>
      <c r="E1980" s="133"/>
      <c r="F1980" s="133"/>
      <c r="G1980" s="133"/>
      <c r="H1980" s="133"/>
      <c r="I1980" s="133"/>
      <c r="J1980" s="133"/>
      <c r="K1980" s="133"/>
      <c r="L1980" s="133"/>
      <c r="M1980" s="133"/>
      <c r="N1980" s="133"/>
      <c r="O1980" s="133"/>
      <c r="P1980" s="133"/>
      <c r="Q1980" s="133"/>
      <c r="R1980" s="133"/>
      <c r="S1980" s="133"/>
      <c r="T1980" s="133"/>
      <c r="U1980" s="133"/>
      <c r="V1980" s="133"/>
      <c r="W1980" s="133"/>
    </row>
    <row r="1981" spans="1:23" x14ac:dyDescent="0.2">
      <c r="A1981" s="133"/>
      <c r="B1981" s="133"/>
      <c r="C1981" s="133"/>
      <c r="D1981" s="133"/>
      <c r="E1981" s="133"/>
      <c r="F1981" s="133"/>
      <c r="G1981" s="133"/>
      <c r="H1981" s="133"/>
      <c r="I1981" s="133"/>
      <c r="J1981" s="133"/>
      <c r="K1981" s="133"/>
      <c r="L1981" s="133"/>
      <c r="M1981" s="133"/>
      <c r="N1981" s="133"/>
      <c r="O1981" s="133"/>
      <c r="P1981" s="133"/>
      <c r="Q1981" s="133"/>
      <c r="R1981" s="133"/>
      <c r="S1981" s="133"/>
      <c r="T1981" s="133"/>
      <c r="U1981" s="133"/>
      <c r="V1981" s="133"/>
      <c r="W1981" s="133"/>
    </row>
    <row r="1982" spans="1:23" x14ac:dyDescent="0.2">
      <c r="A1982" s="133"/>
      <c r="B1982" s="133"/>
      <c r="C1982" s="133"/>
      <c r="D1982" s="133"/>
      <c r="E1982" s="133"/>
      <c r="F1982" s="133"/>
      <c r="G1982" s="133"/>
      <c r="H1982" s="133"/>
      <c r="I1982" s="133"/>
      <c r="J1982" s="133"/>
      <c r="K1982" s="133"/>
      <c r="L1982" s="133"/>
      <c r="M1982" s="133"/>
      <c r="N1982" s="133"/>
      <c r="O1982" s="133"/>
      <c r="P1982" s="133"/>
      <c r="Q1982" s="133"/>
      <c r="R1982" s="133"/>
      <c r="S1982" s="133"/>
      <c r="T1982" s="133"/>
      <c r="U1982" s="133"/>
      <c r="V1982" s="133"/>
      <c r="W1982" s="133"/>
    </row>
    <row r="1983" spans="1:23" x14ac:dyDescent="0.2">
      <c r="A1983" s="133"/>
      <c r="B1983" s="133"/>
      <c r="C1983" s="133"/>
      <c r="D1983" s="133"/>
      <c r="E1983" s="133"/>
      <c r="F1983" s="133"/>
      <c r="G1983" s="133"/>
      <c r="H1983" s="133"/>
      <c r="I1983" s="133"/>
      <c r="J1983" s="133"/>
      <c r="K1983" s="133"/>
      <c r="L1983" s="133"/>
      <c r="M1983" s="133"/>
      <c r="N1983" s="133"/>
      <c r="O1983" s="133"/>
      <c r="P1983" s="133"/>
      <c r="Q1983" s="133"/>
      <c r="R1983" s="133"/>
      <c r="S1983" s="133"/>
      <c r="T1983" s="133"/>
      <c r="U1983" s="133"/>
      <c r="V1983" s="133"/>
      <c r="W1983" s="133"/>
    </row>
    <row r="1984" spans="1:23" x14ac:dyDescent="0.2">
      <c r="A1984" s="133"/>
      <c r="B1984" s="133"/>
      <c r="C1984" s="133"/>
      <c r="D1984" s="133"/>
      <c r="E1984" s="133"/>
      <c r="F1984" s="133"/>
      <c r="G1984" s="133"/>
      <c r="H1984" s="133"/>
      <c r="I1984" s="133"/>
      <c r="J1984" s="133"/>
      <c r="K1984" s="133"/>
      <c r="L1984" s="133"/>
      <c r="M1984" s="133"/>
      <c r="N1984" s="133"/>
      <c r="O1984" s="133"/>
      <c r="P1984" s="133"/>
      <c r="Q1984" s="133"/>
      <c r="R1984" s="133"/>
      <c r="S1984" s="133"/>
      <c r="T1984" s="133"/>
      <c r="U1984" s="133"/>
      <c r="V1984" s="133"/>
      <c r="W1984" s="133"/>
    </row>
    <row r="1985" spans="1:23" x14ac:dyDescent="0.2">
      <c r="A1985" s="133"/>
      <c r="B1985" s="133"/>
      <c r="C1985" s="133"/>
      <c r="D1985" s="133"/>
      <c r="E1985" s="133"/>
      <c r="F1985" s="133"/>
      <c r="G1985" s="133"/>
      <c r="H1985" s="133"/>
      <c r="I1985" s="133"/>
      <c r="J1985" s="133"/>
      <c r="K1985" s="133"/>
      <c r="L1985" s="133"/>
      <c r="M1985" s="133"/>
      <c r="N1985" s="133"/>
      <c r="O1985" s="133"/>
      <c r="P1985" s="133"/>
      <c r="Q1985" s="133"/>
      <c r="R1985" s="133"/>
      <c r="S1985" s="133"/>
      <c r="T1985" s="133"/>
      <c r="U1985" s="133"/>
      <c r="V1985" s="133"/>
      <c r="W1985" s="133"/>
    </row>
    <row r="1986" spans="1:23" x14ac:dyDescent="0.2">
      <c r="A1986" s="133"/>
      <c r="B1986" s="133"/>
      <c r="C1986" s="133"/>
      <c r="D1986" s="133"/>
      <c r="E1986" s="133"/>
      <c r="F1986" s="133"/>
      <c r="G1986" s="133"/>
      <c r="H1986" s="133"/>
      <c r="I1986" s="133"/>
      <c r="J1986" s="133"/>
      <c r="K1986" s="133"/>
      <c r="L1986" s="133"/>
      <c r="M1986" s="133"/>
      <c r="N1986" s="133"/>
      <c r="O1986" s="133"/>
      <c r="P1986" s="133"/>
      <c r="Q1986" s="133"/>
      <c r="R1986" s="133"/>
      <c r="S1986" s="133"/>
      <c r="T1986" s="133"/>
      <c r="U1986" s="133"/>
      <c r="V1986" s="133"/>
      <c r="W1986" s="133"/>
    </row>
    <row r="1987" spans="1:23" x14ac:dyDescent="0.2">
      <c r="A1987" s="133"/>
      <c r="B1987" s="133"/>
      <c r="C1987" s="133"/>
      <c r="D1987" s="133"/>
      <c r="E1987" s="133"/>
      <c r="F1987" s="133"/>
      <c r="G1987" s="133"/>
      <c r="H1987" s="133"/>
      <c r="I1987" s="133"/>
      <c r="J1987" s="133"/>
      <c r="K1987" s="133"/>
      <c r="L1987" s="133"/>
      <c r="M1987" s="133"/>
      <c r="N1987" s="133"/>
      <c r="O1987" s="133"/>
      <c r="P1987" s="133"/>
      <c r="Q1987" s="133"/>
      <c r="R1987" s="133"/>
      <c r="S1987" s="133"/>
      <c r="T1987" s="133"/>
      <c r="U1987" s="133"/>
      <c r="V1987" s="133"/>
      <c r="W1987" s="133"/>
    </row>
    <row r="1988" spans="1:23" x14ac:dyDescent="0.2">
      <c r="A1988" s="133"/>
      <c r="B1988" s="133"/>
      <c r="C1988" s="133"/>
      <c r="D1988" s="133"/>
      <c r="E1988" s="133"/>
      <c r="F1988" s="133"/>
      <c r="G1988" s="133"/>
      <c r="H1988" s="133"/>
      <c r="I1988" s="133"/>
      <c r="J1988" s="133"/>
      <c r="K1988" s="133"/>
      <c r="L1988" s="133"/>
      <c r="M1988" s="133"/>
      <c r="N1988" s="133"/>
      <c r="O1988" s="133"/>
      <c r="P1988" s="133"/>
      <c r="Q1988" s="133"/>
      <c r="R1988" s="133"/>
      <c r="S1988" s="133"/>
      <c r="T1988" s="133"/>
      <c r="U1988" s="133"/>
      <c r="V1988" s="133"/>
      <c r="W1988" s="133"/>
    </row>
    <row r="1989" spans="1:23" x14ac:dyDescent="0.2">
      <c r="A1989" s="133"/>
      <c r="B1989" s="133"/>
      <c r="C1989" s="133"/>
      <c r="D1989" s="133"/>
      <c r="E1989" s="133"/>
      <c r="F1989" s="133"/>
      <c r="G1989" s="133"/>
      <c r="H1989" s="133"/>
      <c r="I1989" s="133"/>
      <c r="J1989" s="133"/>
      <c r="K1989" s="133"/>
      <c r="L1989" s="133"/>
      <c r="M1989" s="133"/>
      <c r="N1989" s="133"/>
      <c r="O1989" s="133"/>
      <c r="P1989" s="133"/>
      <c r="Q1989" s="133"/>
      <c r="R1989" s="133"/>
      <c r="S1989" s="133"/>
      <c r="T1989" s="133"/>
      <c r="U1989" s="133"/>
      <c r="V1989" s="133"/>
      <c r="W1989" s="133"/>
    </row>
    <row r="1990" spans="1:23" x14ac:dyDescent="0.2">
      <c r="A1990" s="133"/>
      <c r="B1990" s="133"/>
      <c r="C1990" s="133"/>
      <c r="D1990" s="133"/>
      <c r="E1990" s="133"/>
      <c r="F1990" s="133"/>
      <c r="G1990" s="133"/>
      <c r="H1990" s="133"/>
      <c r="I1990" s="133"/>
      <c r="J1990" s="133"/>
      <c r="K1990" s="133"/>
      <c r="L1990" s="133"/>
      <c r="M1990" s="133"/>
      <c r="N1990" s="133"/>
      <c r="O1990" s="133"/>
      <c r="P1990" s="133"/>
      <c r="Q1990" s="133"/>
      <c r="R1990" s="133"/>
      <c r="S1990" s="133"/>
      <c r="T1990" s="133"/>
      <c r="U1990" s="133"/>
      <c r="V1990" s="133"/>
      <c r="W1990" s="133"/>
    </row>
    <row r="1991" spans="1:23" x14ac:dyDescent="0.2">
      <c r="A1991" s="133"/>
      <c r="B1991" s="133"/>
      <c r="C1991" s="133"/>
      <c r="D1991" s="133"/>
      <c r="E1991" s="133"/>
      <c r="F1991" s="133"/>
      <c r="G1991" s="133"/>
      <c r="H1991" s="133"/>
      <c r="I1991" s="133"/>
      <c r="J1991" s="133"/>
      <c r="K1991" s="133"/>
      <c r="L1991" s="133"/>
      <c r="M1991" s="133"/>
      <c r="N1991" s="133"/>
      <c r="O1991" s="133"/>
      <c r="P1991" s="133"/>
      <c r="Q1991" s="133"/>
      <c r="R1991" s="133"/>
      <c r="S1991" s="133"/>
      <c r="T1991" s="133"/>
      <c r="U1991" s="133"/>
      <c r="V1991" s="133"/>
      <c r="W1991" s="133"/>
    </row>
    <row r="1992" spans="1:23" x14ac:dyDescent="0.2">
      <c r="A1992" s="133"/>
      <c r="B1992" s="133"/>
      <c r="C1992" s="133"/>
      <c r="D1992" s="133"/>
      <c r="E1992" s="133"/>
      <c r="F1992" s="133"/>
      <c r="G1992" s="133"/>
      <c r="H1992" s="133"/>
      <c r="I1992" s="133"/>
      <c r="J1992" s="133"/>
      <c r="K1992" s="133"/>
      <c r="L1992" s="133"/>
      <c r="M1992" s="133"/>
      <c r="N1992" s="133"/>
      <c r="O1992" s="133"/>
      <c r="P1992" s="133"/>
      <c r="Q1992" s="133"/>
      <c r="R1992" s="133"/>
      <c r="S1992" s="133"/>
      <c r="T1992" s="133"/>
      <c r="U1992" s="133"/>
      <c r="V1992" s="133"/>
      <c r="W1992" s="133"/>
    </row>
    <row r="1993" spans="1:23" x14ac:dyDescent="0.2">
      <c r="A1993" s="133"/>
      <c r="B1993" s="133"/>
      <c r="C1993" s="133"/>
      <c r="D1993" s="133"/>
      <c r="E1993" s="133"/>
      <c r="F1993" s="133"/>
      <c r="G1993" s="133"/>
      <c r="H1993" s="133"/>
      <c r="I1993" s="133"/>
      <c r="J1993" s="133"/>
      <c r="K1993" s="133"/>
      <c r="L1993" s="133"/>
      <c r="M1993" s="133"/>
      <c r="N1993" s="133"/>
      <c r="O1993" s="133"/>
      <c r="P1993" s="133"/>
      <c r="Q1993" s="133"/>
      <c r="R1993" s="133"/>
      <c r="S1993" s="133"/>
      <c r="T1993" s="133"/>
      <c r="U1993" s="133"/>
      <c r="V1993" s="133"/>
      <c r="W1993" s="133"/>
    </row>
    <row r="1994" spans="1:23" x14ac:dyDescent="0.2">
      <c r="A1994" s="133"/>
      <c r="B1994" s="133"/>
      <c r="C1994" s="133"/>
      <c r="D1994" s="133"/>
      <c r="E1994" s="133"/>
      <c r="F1994" s="133"/>
      <c r="G1994" s="133"/>
      <c r="H1994" s="133"/>
      <c r="I1994" s="133"/>
      <c r="J1994" s="133"/>
      <c r="K1994" s="133"/>
      <c r="L1994" s="133"/>
      <c r="M1994" s="133"/>
      <c r="N1994" s="133"/>
      <c r="O1994" s="133"/>
      <c r="P1994" s="133"/>
      <c r="Q1994" s="133"/>
      <c r="R1994" s="133"/>
      <c r="S1994" s="133"/>
      <c r="T1994" s="133"/>
      <c r="U1994" s="133"/>
      <c r="V1994" s="133"/>
      <c r="W1994" s="133"/>
    </row>
    <row r="1995" spans="1:23" x14ac:dyDescent="0.2">
      <c r="A1995" s="133"/>
      <c r="B1995" s="133"/>
      <c r="C1995" s="133"/>
      <c r="D1995" s="133"/>
      <c r="E1995" s="133"/>
      <c r="F1995" s="133"/>
      <c r="G1995" s="133"/>
      <c r="H1995" s="133"/>
      <c r="I1995" s="133"/>
      <c r="J1995" s="133"/>
      <c r="K1995" s="133"/>
      <c r="L1995" s="133"/>
      <c r="M1995" s="133"/>
      <c r="N1995" s="133"/>
      <c r="O1995" s="133"/>
      <c r="P1995" s="133"/>
      <c r="Q1995" s="133"/>
      <c r="R1995" s="133"/>
      <c r="S1995" s="133"/>
      <c r="T1995" s="133"/>
      <c r="U1995" s="133"/>
      <c r="V1995" s="133"/>
      <c r="W1995" s="133"/>
    </row>
    <row r="1996" spans="1:23" x14ac:dyDescent="0.2">
      <c r="A1996" s="133"/>
      <c r="B1996" s="133"/>
      <c r="C1996" s="133"/>
      <c r="D1996" s="133"/>
      <c r="E1996" s="133"/>
      <c r="F1996" s="133"/>
      <c r="G1996" s="133"/>
      <c r="H1996" s="133"/>
      <c r="I1996" s="133"/>
      <c r="J1996" s="133"/>
      <c r="K1996" s="133"/>
      <c r="L1996" s="133"/>
      <c r="M1996" s="133"/>
      <c r="N1996" s="133"/>
      <c r="O1996" s="133"/>
      <c r="P1996" s="133"/>
      <c r="Q1996" s="133"/>
      <c r="R1996" s="133"/>
      <c r="S1996" s="133"/>
      <c r="T1996" s="133"/>
      <c r="U1996" s="133"/>
      <c r="V1996" s="133"/>
      <c r="W1996" s="133"/>
    </row>
    <row r="1997" spans="1:23" x14ac:dyDescent="0.2">
      <c r="A1997" s="133"/>
      <c r="B1997" s="133"/>
      <c r="C1997" s="133"/>
      <c r="D1997" s="133"/>
      <c r="E1997" s="133"/>
      <c r="F1997" s="133"/>
      <c r="G1997" s="133"/>
      <c r="H1997" s="133"/>
      <c r="I1997" s="133"/>
      <c r="J1997" s="133"/>
      <c r="K1997" s="133"/>
      <c r="L1997" s="133"/>
      <c r="M1997" s="133"/>
      <c r="N1997" s="133"/>
      <c r="O1997" s="133"/>
      <c r="P1997" s="133"/>
      <c r="Q1997" s="133"/>
      <c r="R1997" s="133"/>
      <c r="S1997" s="133"/>
      <c r="T1997" s="133"/>
      <c r="U1997" s="133"/>
      <c r="V1997" s="133"/>
      <c r="W1997" s="133"/>
    </row>
    <row r="1998" spans="1:23" x14ac:dyDescent="0.2">
      <c r="A1998" s="133"/>
      <c r="B1998" s="133"/>
      <c r="C1998" s="133"/>
      <c r="D1998" s="133"/>
      <c r="E1998" s="133"/>
      <c r="F1998" s="133"/>
      <c r="G1998" s="133"/>
      <c r="H1998" s="133"/>
      <c r="I1998" s="133"/>
      <c r="J1998" s="133"/>
      <c r="K1998" s="133"/>
      <c r="L1998" s="133"/>
      <c r="M1998" s="133"/>
      <c r="N1998" s="133"/>
      <c r="O1998" s="133"/>
      <c r="P1998" s="133"/>
      <c r="Q1998" s="133"/>
      <c r="R1998" s="133"/>
      <c r="S1998" s="133"/>
      <c r="T1998" s="133"/>
      <c r="U1998" s="133"/>
      <c r="V1998" s="133"/>
      <c r="W1998" s="133"/>
    </row>
    <row r="1999" spans="1:23" x14ac:dyDescent="0.2">
      <c r="A1999" s="133"/>
      <c r="B1999" s="133"/>
      <c r="C1999" s="133"/>
      <c r="D1999" s="133"/>
      <c r="E1999" s="133"/>
      <c r="F1999" s="133"/>
      <c r="G1999" s="133"/>
      <c r="H1999" s="133"/>
      <c r="I1999" s="133"/>
      <c r="J1999" s="133"/>
      <c r="K1999" s="133"/>
      <c r="L1999" s="133"/>
      <c r="M1999" s="133"/>
      <c r="N1999" s="133"/>
      <c r="O1999" s="133"/>
      <c r="P1999" s="133"/>
      <c r="Q1999" s="133"/>
      <c r="R1999" s="133"/>
      <c r="S1999" s="133"/>
      <c r="T1999" s="133"/>
      <c r="U1999" s="133"/>
      <c r="V1999" s="133"/>
      <c r="W1999" s="133"/>
    </row>
    <row r="2000" spans="1:23" x14ac:dyDescent="0.2">
      <c r="A2000" s="133"/>
      <c r="B2000" s="133"/>
      <c r="C2000" s="133"/>
      <c r="D2000" s="133"/>
      <c r="E2000" s="133"/>
      <c r="F2000" s="133"/>
      <c r="G2000" s="133"/>
      <c r="H2000" s="133"/>
      <c r="I2000" s="133"/>
      <c r="J2000" s="133"/>
      <c r="K2000" s="133"/>
      <c r="L2000" s="133"/>
      <c r="M2000" s="133"/>
      <c r="N2000" s="133"/>
      <c r="O2000" s="133"/>
      <c r="P2000" s="133"/>
      <c r="Q2000" s="133"/>
      <c r="R2000" s="133"/>
      <c r="S2000" s="133"/>
      <c r="T2000" s="133"/>
      <c r="U2000" s="133"/>
      <c r="V2000" s="133"/>
      <c r="W2000" s="133"/>
    </row>
    <row r="2001" spans="1:23" x14ac:dyDescent="0.2">
      <c r="A2001" s="133"/>
      <c r="B2001" s="133"/>
      <c r="C2001" s="133"/>
      <c r="D2001" s="133"/>
      <c r="E2001" s="133"/>
      <c r="F2001" s="133"/>
      <c r="G2001" s="133"/>
      <c r="H2001" s="133"/>
      <c r="I2001" s="133"/>
      <c r="J2001" s="133"/>
      <c r="K2001" s="133"/>
      <c r="L2001" s="133"/>
      <c r="M2001" s="133"/>
      <c r="N2001" s="133"/>
      <c r="O2001" s="133"/>
      <c r="P2001" s="133"/>
      <c r="Q2001" s="133"/>
      <c r="R2001" s="133"/>
      <c r="S2001" s="133"/>
      <c r="T2001" s="133"/>
      <c r="U2001" s="133"/>
      <c r="V2001" s="133"/>
      <c r="W2001" s="133"/>
    </row>
    <row r="2002" spans="1:23" x14ac:dyDescent="0.2">
      <c r="A2002" s="133"/>
      <c r="B2002" s="133"/>
      <c r="C2002" s="133"/>
      <c r="D2002" s="133"/>
      <c r="E2002" s="133"/>
      <c r="F2002" s="133"/>
      <c r="G2002" s="133"/>
      <c r="H2002" s="133"/>
      <c r="I2002" s="133"/>
      <c r="J2002" s="133"/>
      <c r="K2002" s="133"/>
      <c r="L2002" s="133"/>
      <c r="M2002" s="133"/>
      <c r="N2002" s="133"/>
      <c r="O2002" s="133"/>
      <c r="P2002" s="133"/>
      <c r="Q2002" s="133"/>
      <c r="R2002" s="133"/>
      <c r="S2002" s="133"/>
      <c r="T2002" s="133"/>
      <c r="U2002" s="133"/>
      <c r="V2002" s="133"/>
      <c r="W2002" s="133"/>
    </row>
    <row r="2003" spans="1:23" x14ac:dyDescent="0.2">
      <c r="A2003" s="133"/>
      <c r="B2003" s="133"/>
      <c r="C2003" s="133"/>
      <c r="D2003" s="133"/>
      <c r="E2003" s="133"/>
      <c r="F2003" s="133"/>
      <c r="G2003" s="133"/>
      <c r="H2003" s="133"/>
      <c r="I2003" s="133"/>
      <c r="J2003" s="133"/>
      <c r="K2003" s="133"/>
      <c r="L2003" s="133"/>
      <c r="M2003" s="133"/>
      <c r="N2003" s="133"/>
      <c r="O2003" s="133"/>
      <c r="P2003" s="133"/>
      <c r="Q2003" s="133"/>
      <c r="R2003" s="133"/>
      <c r="S2003" s="133"/>
      <c r="T2003" s="133"/>
      <c r="U2003" s="133"/>
      <c r="V2003" s="133"/>
      <c r="W2003" s="133"/>
    </row>
    <row r="2004" spans="1:23" x14ac:dyDescent="0.2">
      <c r="A2004" s="133"/>
      <c r="B2004" s="133"/>
      <c r="C2004" s="133"/>
      <c r="D2004" s="133"/>
      <c r="E2004" s="133"/>
      <c r="F2004" s="133"/>
      <c r="G2004" s="133"/>
      <c r="H2004" s="133"/>
      <c r="I2004" s="133"/>
      <c r="J2004" s="133"/>
      <c r="K2004" s="133"/>
      <c r="L2004" s="133"/>
      <c r="M2004" s="133"/>
      <c r="N2004" s="133"/>
      <c r="O2004" s="133"/>
      <c r="P2004" s="133"/>
      <c r="Q2004" s="133"/>
      <c r="R2004" s="133"/>
      <c r="S2004" s="133"/>
      <c r="T2004" s="133"/>
      <c r="U2004" s="133"/>
      <c r="V2004" s="133"/>
      <c r="W2004" s="133"/>
    </row>
    <row r="2005" spans="1:23" x14ac:dyDescent="0.2">
      <c r="A2005" s="133"/>
      <c r="B2005" s="133"/>
      <c r="C2005" s="133"/>
      <c r="D2005" s="133"/>
      <c r="E2005" s="133"/>
      <c r="F2005" s="133"/>
      <c r="G2005" s="133"/>
      <c r="H2005" s="133"/>
      <c r="I2005" s="133"/>
      <c r="J2005" s="133"/>
      <c r="K2005" s="133"/>
      <c r="L2005" s="133"/>
      <c r="M2005" s="133"/>
      <c r="N2005" s="133"/>
      <c r="O2005" s="133"/>
      <c r="P2005" s="133"/>
      <c r="Q2005" s="133"/>
      <c r="R2005" s="133"/>
      <c r="S2005" s="133"/>
      <c r="T2005" s="133"/>
      <c r="U2005" s="133"/>
      <c r="V2005" s="133"/>
      <c r="W2005" s="133"/>
    </row>
    <row r="2006" spans="1:23" x14ac:dyDescent="0.2">
      <c r="A2006" s="133"/>
      <c r="B2006" s="133"/>
      <c r="C2006" s="133"/>
      <c r="D2006" s="133"/>
      <c r="E2006" s="133"/>
      <c r="F2006" s="133"/>
      <c r="G2006" s="133"/>
      <c r="H2006" s="133"/>
      <c r="I2006" s="133"/>
      <c r="J2006" s="133"/>
      <c r="K2006" s="133"/>
      <c r="L2006" s="133"/>
      <c r="M2006" s="133"/>
      <c r="N2006" s="133"/>
      <c r="O2006" s="133"/>
      <c r="P2006" s="133"/>
      <c r="Q2006" s="133"/>
      <c r="R2006" s="133"/>
      <c r="S2006" s="133"/>
      <c r="T2006" s="133"/>
      <c r="U2006" s="133"/>
      <c r="V2006" s="133"/>
      <c r="W2006" s="133"/>
    </row>
    <row r="2007" spans="1:23" x14ac:dyDescent="0.2">
      <c r="A2007" s="133"/>
      <c r="B2007" s="133"/>
      <c r="C2007" s="133"/>
      <c r="D2007" s="133"/>
      <c r="E2007" s="133"/>
      <c r="F2007" s="133"/>
      <c r="G2007" s="133"/>
      <c r="H2007" s="133"/>
      <c r="I2007" s="133"/>
      <c r="J2007" s="133"/>
      <c r="K2007" s="133"/>
      <c r="L2007" s="133"/>
      <c r="M2007" s="133"/>
      <c r="N2007" s="133"/>
      <c r="O2007" s="133"/>
      <c r="P2007" s="133"/>
      <c r="Q2007" s="133"/>
      <c r="R2007" s="133"/>
      <c r="S2007" s="133"/>
      <c r="T2007" s="133"/>
      <c r="U2007" s="133"/>
      <c r="V2007" s="133"/>
      <c r="W2007" s="133"/>
    </row>
    <row r="2008" spans="1:23" x14ac:dyDescent="0.2">
      <c r="A2008" s="133"/>
      <c r="B2008" s="133"/>
      <c r="C2008" s="133"/>
      <c r="D2008" s="133"/>
      <c r="E2008" s="133"/>
      <c r="F2008" s="133"/>
      <c r="G2008" s="133"/>
      <c r="H2008" s="133"/>
      <c r="I2008" s="133"/>
      <c r="J2008" s="133"/>
      <c r="K2008" s="133"/>
      <c r="L2008" s="133"/>
      <c r="M2008" s="133"/>
      <c r="N2008" s="133"/>
      <c r="O2008" s="133"/>
      <c r="P2008" s="133"/>
      <c r="Q2008" s="133"/>
      <c r="R2008" s="133"/>
      <c r="S2008" s="133"/>
      <c r="T2008" s="133"/>
      <c r="U2008" s="133"/>
      <c r="V2008" s="133"/>
      <c r="W2008" s="133"/>
    </row>
    <row r="2009" spans="1:23" x14ac:dyDescent="0.2">
      <c r="A2009" s="133"/>
      <c r="B2009" s="133"/>
      <c r="C2009" s="133"/>
      <c r="D2009" s="133"/>
      <c r="E2009" s="133"/>
      <c r="F2009" s="133"/>
      <c r="G2009" s="133"/>
      <c r="H2009" s="133"/>
      <c r="I2009" s="133"/>
      <c r="J2009" s="133"/>
      <c r="K2009" s="133"/>
      <c r="L2009" s="133"/>
      <c r="M2009" s="133"/>
      <c r="N2009" s="133"/>
      <c r="O2009" s="133"/>
      <c r="P2009" s="133"/>
      <c r="Q2009" s="133"/>
      <c r="R2009" s="133"/>
      <c r="S2009" s="133"/>
      <c r="T2009" s="133"/>
      <c r="U2009" s="133"/>
      <c r="V2009" s="133"/>
      <c r="W2009" s="133"/>
    </row>
    <row r="2010" spans="1:23" x14ac:dyDescent="0.2">
      <c r="A2010" s="133"/>
      <c r="B2010" s="133"/>
      <c r="C2010" s="133"/>
      <c r="D2010" s="133"/>
      <c r="E2010" s="133"/>
      <c r="F2010" s="133"/>
      <c r="G2010" s="133"/>
      <c r="H2010" s="133"/>
      <c r="I2010" s="133"/>
      <c r="J2010" s="133"/>
      <c r="K2010" s="133"/>
      <c r="L2010" s="133"/>
      <c r="M2010" s="133"/>
      <c r="N2010" s="133"/>
      <c r="O2010" s="133"/>
      <c r="P2010" s="133"/>
      <c r="Q2010" s="133"/>
      <c r="R2010" s="133"/>
      <c r="S2010" s="133"/>
      <c r="T2010" s="133"/>
      <c r="U2010" s="133"/>
      <c r="V2010" s="133"/>
      <c r="W2010" s="133"/>
    </row>
    <row r="2011" spans="1:23" x14ac:dyDescent="0.2">
      <c r="A2011" s="133"/>
      <c r="B2011" s="133"/>
      <c r="C2011" s="133"/>
      <c r="D2011" s="133"/>
      <c r="E2011" s="133"/>
      <c r="F2011" s="133"/>
      <c r="G2011" s="133"/>
      <c r="H2011" s="133"/>
      <c r="I2011" s="133"/>
      <c r="J2011" s="133"/>
      <c r="K2011" s="133"/>
      <c r="L2011" s="133"/>
      <c r="M2011" s="133"/>
      <c r="N2011" s="133"/>
      <c r="O2011" s="133"/>
      <c r="P2011" s="133"/>
      <c r="Q2011" s="133"/>
      <c r="R2011" s="133"/>
      <c r="S2011" s="133"/>
      <c r="T2011" s="133"/>
      <c r="U2011" s="133"/>
      <c r="V2011" s="133"/>
      <c r="W2011" s="133"/>
    </row>
    <row r="2012" spans="1:23" x14ac:dyDescent="0.2">
      <c r="A2012" s="133"/>
      <c r="B2012" s="133"/>
      <c r="C2012" s="133"/>
      <c r="D2012" s="133"/>
      <c r="E2012" s="133"/>
      <c r="F2012" s="133"/>
      <c r="G2012" s="133"/>
      <c r="H2012" s="133"/>
      <c r="I2012" s="133"/>
      <c r="J2012" s="133"/>
      <c r="K2012" s="133"/>
      <c r="L2012" s="133"/>
      <c r="M2012" s="133"/>
      <c r="N2012" s="133"/>
      <c r="O2012" s="133"/>
      <c r="P2012" s="133"/>
      <c r="Q2012" s="133"/>
      <c r="R2012" s="133"/>
      <c r="S2012" s="133"/>
      <c r="T2012" s="133"/>
      <c r="U2012" s="133"/>
      <c r="V2012" s="133"/>
      <c r="W2012" s="133"/>
    </row>
    <row r="2013" spans="1:23" x14ac:dyDescent="0.2">
      <c r="A2013" s="133"/>
      <c r="B2013" s="133"/>
      <c r="C2013" s="133"/>
      <c r="D2013" s="133"/>
      <c r="E2013" s="133"/>
      <c r="F2013" s="133"/>
      <c r="G2013" s="133"/>
      <c r="H2013" s="133"/>
      <c r="I2013" s="133"/>
      <c r="J2013" s="133"/>
      <c r="K2013" s="133"/>
      <c r="L2013" s="133"/>
      <c r="M2013" s="133"/>
      <c r="N2013" s="133"/>
      <c r="O2013" s="133"/>
      <c r="P2013" s="133"/>
      <c r="Q2013" s="133"/>
      <c r="R2013" s="133"/>
      <c r="S2013" s="133"/>
      <c r="T2013" s="133"/>
      <c r="U2013" s="133"/>
      <c r="V2013" s="133"/>
      <c r="W2013" s="133"/>
    </row>
    <row r="2014" spans="1:23" x14ac:dyDescent="0.2">
      <c r="A2014" s="133"/>
      <c r="B2014" s="133"/>
      <c r="C2014" s="133"/>
      <c r="D2014" s="133"/>
      <c r="E2014" s="133"/>
      <c r="F2014" s="133"/>
      <c r="G2014" s="133"/>
      <c r="H2014" s="133"/>
      <c r="I2014" s="133"/>
      <c r="J2014" s="133"/>
      <c r="K2014" s="133"/>
      <c r="L2014" s="133"/>
      <c r="M2014" s="133"/>
      <c r="N2014" s="133"/>
      <c r="O2014" s="133"/>
      <c r="P2014" s="133"/>
      <c r="Q2014" s="133"/>
      <c r="R2014" s="133"/>
      <c r="S2014" s="133"/>
      <c r="T2014" s="133"/>
      <c r="U2014" s="133"/>
      <c r="V2014" s="133"/>
      <c r="W2014" s="133"/>
    </row>
    <row r="2015" spans="1:23" x14ac:dyDescent="0.2">
      <c r="A2015" s="133"/>
      <c r="B2015" s="133"/>
      <c r="C2015" s="133"/>
      <c r="D2015" s="133"/>
      <c r="E2015" s="133"/>
      <c r="F2015" s="133"/>
      <c r="G2015" s="133"/>
      <c r="H2015" s="133"/>
      <c r="I2015" s="133"/>
      <c r="J2015" s="133"/>
      <c r="K2015" s="133"/>
      <c r="L2015" s="133"/>
      <c r="M2015" s="133"/>
      <c r="N2015" s="133"/>
      <c r="O2015" s="133"/>
      <c r="P2015" s="133"/>
      <c r="Q2015" s="133"/>
      <c r="R2015" s="133"/>
      <c r="S2015" s="133"/>
      <c r="T2015" s="133"/>
      <c r="U2015" s="133"/>
      <c r="V2015" s="133"/>
      <c r="W2015" s="133"/>
    </row>
    <row r="2016" spans="1:23" x14ac:dyDescent="0.2">
      <c r="A2016" s="133"/>
      <c r="B2016" s="133"/>
      <c r="C2016" s="133"/>
      <c r="D2016" s="133"/>
      <c r="E2016" s="133"/>
      <c r="F2016" s="133"/>
      <c r="G2016" s="133"/>
      <c r="H2016" s="133"/>
      <c r="I2016" s="133"/>
      <c r="J2016" s="133"/>
      <c r="K2016" s="133"/>
      <c r="L2016" s="133"/>
      <c r="M2016" s="133"/>
      <c r="N2016" s="133"/>
      <c r="O2016" s="133"/>
      <c r="P2016" s="133"/>
      <c r="Q2016" s="133"/>
      <c r="R2016" s="133"/>
      <c r="S2016" s="133"/>
      <c r="T2016" s="133"/>
      <c r="U2016" s="133"/>
      <c r="V2016" s="133"/>
      <c r="W2016" s="133"/>
    </row>
    <row r="2017" spans="1:23" x14ac:dyDescent="0.2">
      <c r="A2017" s="133"/>
      <c r="B2017" s="133"/>
      <c r="C2017" s="133"/>
      <c r="D2017" s="133"/>
      <c r="E2017" s="133"/>
      <c r="F2017" s="133"/>
      <c r="G2017" s="133"/>
      <c r="H2017" s="133"/>
      <c r="I2017" s="133"/>
      <c r="J2017" s="133"/>
      <c r="K2017" s="133"/>
      <c r="L2017" s="133"/>
      <c r="M2017" s="133"/>
      <c r="N2017" s="133"/>
      <c r="O2017" s="133"/>
      <c r="P2017" s="133"/>
      <c r="Q2017" s="133"/>
      <c r="R2017" s="133"/>
      <c r="S2017" s="133"/>
      <c r="T2017" s="133"/>
      <c r="U2017" s="133"/>
      <c r="V2017" s="133"/>
      <c r="W2017" s="133"/>
    </row>
    <row r="2018" spans="1:23" x14ac:dyDescent="0.2">
      <c r="A2018" s="133"/>
      <c r="B2018" s="133"/>
      <c r="C2018" s="133"/>
      <c r="D2018" s="133"/>
      <c r="E2018" s="133"/>
      <c r="F2018" s="133"/>
      <c r="G2018" s="133"/>
      <c r="H2018" s="133"/>
      <c r="I2018" s="133"/>
      <c r="J2018" s="133"/>
      <c r="K2018" s="133"/>
      <c r="L2018" s="133"/>
      <c r="M2018" s="133"/>
      <c r="N2018" s="133"/>
      <c r="O2018" s="133"/>
      <c r="P2018" s="133"/>
      <c r="Q2018" s="133"/>
      <c r="R2018" s="133"/>
      <c r="S2018" s="133"/>
      <c r="T2018" s="133"/>
      <c r="U2018" s="133"/>
      <c r="V2018" s="133"/>
      <c r="W2018" s="133"/>
    </row>
    <row r="2019" spans="1:23" x14ac:dyDescent="0.2">
      <c r="A2019" s="133"/>
      <c r="B2019" s="133"/>
      <c r="C2019" s="133"/>
      <c r="D2019" s="133"/>
      <c r="E2019" s="133"/>
      <c r="F2019" s="133"/>
      <c r="G2019" s="133"/>
      <c r="H2019" s="133"/>
      <c r="I2019" s="133"/>
      <c r="J2019" s="133"/>
      <c r="K2019" s="133"/>
      <c r="L2019" s="133"/>
      <c r="M2019" s="133"/>
      <c r="N2019" s="133"/>
      <c r="O2019" s="133"/>
      <c r="P2019" s="133"/>
      <c r="Q2019" s="133"/>
      <c r="R2019" s="133"/>
      <c r="S2019" s="133"/>
      <c r="T2019" s="133"/>
      <c r="U2019" s="133"/>
      <c r="V2019" s="133"/>
      <c r="W2019" s="133"/>
    </row>
    <row r="2020" spans="1:23" x14ac:dyDescent="0.2">
      <c r="A2020" s="133"/>
      <c r="B2020" s="133"/>
      <c r="C2020" s="133"/>
      <c r="D2020" s="133"/>
      <c r="E2020" s="133"/>
      <c r="F2020" s="133"/>
      <c r="G2020" s="133"/>
      <c r="H2020" s="133"/>
      <c r="I2020" s="133"/>
      <c r="J2020" s="133"/>
      <c r="K2020" s="133"/>
      <c r="L2020" s="133"/>
      <c r="M2020" s="133"/>
      <c r="N2020" s="133"/>
      <c r="O2020" s="133"/>
      <c r="P2020" s="133"/>
      <c r="Q2020" s="133"/>
      <c r="R2020" s="133"/>
      <c r="S2020" s="133"/>
      <c r="T2020" s="133"/>
      <c r="U2020" s="133"/>
      <c r="V2020" s="133"/>
      <c r="W2020" s="133"/>
    </row>
    <row r="2021" spans="1:23" x14ac:dyDescent="0.2">
      <c r="A2021" s="133"/>
      <c r="B2021" s="133"/>
      <c r="C2021" s="133"/>
      <c r="D2021" s="133"/>
      <c r="E2021" s="133"/>
      <c r="F2021" s="133"/>
      <c r="G2021" s="133"/>
      <c r="H2021" s="133"/>
      <c r="I2021" s="133"/>
      <c r="J2021" s="133"/>
      <c r="K2021" s="133"/>
      <c r="L2021" s="133"/>
      <c r="M2021" s="133"/>
      <c r="N2021" s="133"/>
      <c r="O2021" s="133"/>
      <c r="P2021" s="133"/>
      <c r="Q2021" s="133"/>
      <c r="R2021" s="133"/>
      <c r="S2021" s="133"/>
      <c r="T2021" s="133"/>
      <c r="U2021" s="133"/>
      <c r="V2021" s="133"/>
      <c r="W2021" s="133"/>
    </row>
    <row r="2022" spans="1:23" x14ac:dyDescent="0.2">
      <c r="A2022" s="133"/>
      <c r="B2022" s="133"/>
      <c r="C2022" s="133"/>
      <c r="D2022" s="133"/>
      <c r="E2022" s="133"/>
      <c r="F2022" s="133"/>
      <c r="G2022" s="133"/>
      <c r="H2022" s="133"/>
      <c r="I2022" s="133"/>
      <c r="J2022" s="133"/>
      <c r="K2022" s="133"/>
      <c r="L2022" s="133"/>
      <c r="M2022" s="133"/>
      <c r="N2022" s="133"/>
      <c r="O2022" s="133"/>
      <c r="P2022" s="133"/>
      <c r="Q2022" s="133"/>
      <c r="R2022" s="133"/>
      <c r="S2022" s="133"/>
      <c r="T2022" s="133"/>
      <c r="U2022" s="133"/>
      <c r="V2022" s="133"/>
      <c r="W2022" s="133"/>
    </row>
    <row r="2023" spans="1:23" x14ac:dyDescent="0.2">
      <c r="A2023" s="133"/>
      <c r="B2023" s="133"/>
      <c r="C2023" s="133"/>
      <c r="D2023" s="133"/>
      <c r="E2023" s="133"/>
      <c r="F2023" s="133"/>
      <c r="G2023" s="133"/>
      <c r="H2023" s="133"/>
      <c r="I2023" s="133"/>
      <c r="J2023" s="133"/>
      <c r="K2023" s="133"/>
      <c r="L2023" s="133"/>
      <c r="M2023" s="133"/>
      <c r="N2023" s="133"/>
      <c r="O2023" s="133"/>
      <c r="P2023" s="133"/>
      <c r="Q2023" s="133"/>
      <c r="R2023" s="133"/>
      <c r="S2023" s="133"/>
      <c r="T2023" s="133"/>
      <c r="U2023" s="133"/>
      <c r="V2023" s="133"/>
      <c r="W2023" s="133"/>
    </row>
    <row r="2024" spans="1:23" x14ac:dyDescent="0.2">
      <c r="A2024" s="133"/>
      <c r="B2024" s="133"/>
      <c r="C2024" s="133"/>
      <c r="D2024" s="133"/>
      <c r="E2024" s="133"/>
      <c r="F2024" s="133"/>
      <c r="G2024" s="133"/>
      <c r="H2024" s="133"/>
      <c r="I2024" s="133"/>
      <c r="J2024" s="133"/>
      <c r="K2024" s="133"/>
      <c r="L2024" s="133"/>
      <c r="M2024" s="133"/>
      <c r="N2024" s="133"/>
      <c r="O2024" s="133"/>
      <c r="P2024" s="133"/>
      <c r="Q2024" s="133"/>
      <c r="R2024" s="133"/>
      <c r="S2024" s="133"/>
      <c r="T2024" s="133"/>
      <c r="U2024" s="133"/>
      <c r="V2024" s="133"/>
      <c r="W2024" s="133"/>
    </row>
    <row r="2025" spans="1:23" x14ac:dyDescent="0.2">
      <c r="A2025" s="133"/>
      <c r="B2025" s="133"/>
      <c r="C2025" s="133"/>
      <c r="D2025" s="133"/>
      <c r="E2025" s="133"/>
      <c r="F2025" s="133"/>
      <c r="G2025" s="133"/>
      <c r="H2025" s="133"/>
      <c r="I2025" s="133"/>
      <c r="J2025" s="133"/>
      <c r="K2025" s="133"/>
      <c r="L2025" s="133"/>
      <c r="M2025" s="133"/>
      <c r="N2025" s="133"/>
      <c r="O2025" s="133"/>
      <c r="P2025" s="133"/>
      <c r="Q2025" s="133"/>
      <c r="R2025" s="133"/>
      <c r="S2025" s="133"/>
      <c r="T2025" s="133"/>
      <c r="U2025" s="133"/>
      <c r="V2025" s="133"/>
      <c r="W2025" s="133"/>
    </row>
    <row r="2026" spans="1:23" x14ac:dyDescent="0.2">
      <c r="A2026" s="133"/>
      <c r="B2026" s="133"/>
      <c r="C2026" s="133"/>
      <c r="D2026" s="133"/>
      <c r="E2026" s="133"/>
      <c r="F2026" s="133"/>
      <c r="G2026" s="133"/>
      <c r="H2026" s="133"/>
      <c r="I2026" s="133"/>
      <c r="J2026" s="133"/>
      <c r="K2026" s="133"/>
      <c r="L2026" s="133"/>
      <c r="M2026" s="133"/>
      <c r="N2026" s="133"/>
      <c r="O2026" s="133"/>
      <c r="P2026" s="133"/>
      <c r="Q2026" s="133"/>
      <c r="R2026" s="133"/>
      <c r="S2026" s="133"/>
      <c r="T2026" s="133"/>
      <c r="U2026" s="133"/>
      <c r="V2026" s="133"/>
      <c r="W2026" s="133"/>
    </row>
    <row r="2027" spans="1:23" x14ac:dyDescent="0.2">
      <c r="A2027" s="133"/>
      <c r="B2027" s="133"/>
      <c r="C2027" s="133"/>
      <c r="D2027" s="133"/>
      <c r="E2027" s="133"/>
      <c r="F2027" s="133"/>
      <c r="G2027" s="133"/>
      <c r="H2027" s="133"/>
      <c r="I2027" s="133"/>
      <c r="J2027" s="133"/>
      <c r="K2027" s="133"/>
      <c r="L2027" s="133"/>
      <c r="M2027" s="133"/>
      <c r="N2027" s="133"/>
      <c r="O2027" s="133"/>
      <c r="P2027" s="133"/>
      <c r="Q2027" s="133"/>
      <c r="R2027" s="133"/>
      <c r="S2027" s="133"/>
      <c r="T2027" s="133"/>
      <c r="U2027" s="133"/>
      <c r="V2027" s="133"/>
      <c r="W2027" s="133"/>
    </row>
    <row r="2028" spans="1:23" x14ac:dyDescent="0.2">
      <c r="A2028" s="133"/>
      <c r="B2028" s="133"/>
      <c r="C2028" s="133"/>
      <c r="D2028" s="133"/>
      <c r="E2028" s="133"/>
      <c r="F2028" s="133"/>
      <c r="G2028" s="133"/>
      <c r="H2028" s="133"/>
      <c r="I2028" s="133"/>
      <c r="J2028" s="133"/>
      <c r="K2028" s="133"/>
      <c r="L2028" s="133"/>
      <c r="M2028" s="133"/>
      <c r="N2028" s="133"/>
      <c r="O2028" s="133"/>
      <c r="P2028" s="133"/>
      <c r="Q2028" s="133"/>
      <c r="R2028" s="133"/>
      <c r="S2028" s="133"/>
      <c r="T2028" s="133"/>
      <c r="U2028" s="133"/>
      <c r="V2028" s="133"/>
      <c r="W2028" s="133"/>
    </row>
    <row r="2029" spans="1:23" x14ac:dyDescent="0.2">
      <c r="A2029" s="133"/>
      <c r="B2029" s="133"/>
      <c r="C2029" s="133"/>
      <c r="D2029" s="133"/>
      <c r="E2029" s="133"/>
      <c r="F2029" s="133"/>
      <c r="G2029" s="133"/>
      <c r="H2029" s="133"/>
      <c r="I2029" s="133"/>
      <c r="J2029" s="133"/>
      <c r="K2029" s="133"/>
      <c r="L2029" s="133"/>
      <c r="M2029" s="133"/>
      <c r="N2029" s="133"/>
      <c r="O2029" s="133"/>
      <c r="P2029" s="133"/>
      <c r="Q2029" s="133"/>
      <c r="R2029" s="133"/>
      <c r="S2029" s="133"/>
      <c r="T2029" s="133"/>
      <c r="U2029" s="133"/>
      <c r="V2029" s="133"/>
      <c r="W2029" s="133"/>
    </row>
    <row r="2030" spans="1:23" x14ac:dyDescent="0.2">
      <c r="A2030" s="133"/>
      <c r="B2030" s="133"/>
      <c r="C2030" s="133"/>
      <c r="D2030" s="133"/>
      <c r="E2030" s="133"/>
      <c r="F2030" s="133"/>
      <c r="G2030" s="133"/>
      <c r="H2030" s="133"/>
      <c r="I2030" s="133"/>
      <c r="J2030" s="133"/>
      <c r="K2030" s="133"/>
      <c r="L2030" s="133"/>
      <c r="M2030" s="133"/>
      <c r="N2030" s="133"/>
      <c r="O2030" s="133"/>
      <c r="P2030" s="133"/>
      <c r="Q2030" s="133"/>
      <c r="R2030" s="133"/>
      <c r="S2030" s="133"/>
      <c r="T2030" s="133"/>
      <c r="U2030" s="133"/>
      <c r="V2030" s="133"/>
      <c r="W2030" s="133"/>
    </row>
    <row r="2031" spans="1:23" x14ac:dyDescent="0.2">
      <c r="A2031" s="133"/>
      <c r="B2031" s="133"/>
      <c r="C2031" s="133"/>
      <c r="D2031" s="133"/>
      <c r="E2031" s="133"/>
      <c r="F2031" s="133"/>
      <c r="G2031" s="133"/>
      <c r="H2031" s="133"/>
      <c r="I2031" s="133"/>
      <c r="J2031" s="133"/>
      <c r="K2031" s="133"/>
      <c r="L2031" s="133"/>
      <c r="M2031" s="133"/>
      <c r="N2031" s="133"/>
      <c r="O2031" s="133"/>
      <c r="P2031" s="133"/>
      <c r="Q2031" s="133"/>
      <c r="R2031" s="133"/>
      <c r="S2031" s="133"/>
      <c r="T2031" s="133"/>
      <c r="U2031" s="133"/>
      <c r="V2031" s="133"/>
      <c r="W2031" s="133"/>
    </row>
    <row r="2032" spans="1:23" x14ac:dyDescent="0.2">
      <c r="A2032" s="133"/>
      <c r="B2032" s="133"/>
      <c r="C2032" s="133"/>
      <c r="D2032" s="133"/>
      <c r="E2032" s="133"/>
      <c r="F2032" s="133"/>
      <c r="G2032" s="133"/>
      <c r="H2032" s="133"/>
      <c r="I2032" s="133"/>
      <c r="J2032" s="133"/>
      <c r="K2032" s="133"/>
      <c r="L2032" s="133"/>
      <c r="M2032" s="133"/>
      <c r="N2032" s="133"/>
      <c r="O2032" s="133"/>
      <c r="P2032" s="133"/>
      <c r="Q2032" s="133"/>
      <c r="R2032" s="133"/>
      <c r="S2032" s="133"/>
      <c r="T2032" s="133"/>
      <c r="U2032" s="133"/>
      <c r="V2032" s="133"/>
      <c r="W2032" s="133"/>
    </row>
    <row r="2033" spans="1:23" x14ac:dyDescent="0.2">
      <c r="A2033" s="133"/>
      <c r="B2033" s="133"/>
      <c r="C2033" s="133"/>
      <c r="D2033" s="133"/>
      <c r="E2033" s="133"/>
      <c r="F2033" s="133"/>
      <c r="G2033" s="133"/>
      <c r="H2033" s="133"/>
      <c r="I2033" s="133"/>
      <c r="J2033" s="133"/>
      <c r="K2033" s="133"/>
      <c r="L2033" s="133"/>
      <c r="M2033" s="133"/>
      <c r="N2033" s="133"/>
      <c r="O2033" s="133"/>
      <c r="P2033" s="133"/>
      <c r="Q2033" s="133"/>
      <c r="R2033" s="133"/>
      <c r="S2033" s="133"/>
      <c r="T2033" s="133"/>
      <c r="U2033" s="133"/>
      <c r="V2033" s="133"/>
      <c r="W2033" s="133"/>
    </row>
    <row r="2034" spans="1:23" x14ac:dyDescent="0.2">
      <c r="A2034" s="133"/>
      <c r="B2034" s="133"/>
      <c r="C2034" s="133"/>
      <c r="D2034" s="133"/>
      <c r="E2034" s="133"/>
      <c r="F2034" s="133"/>
      <c r="G2034" s="133"/>
      <c r="H2034" s="133"/>
      <c r="I2034" s="133"/>
      <c r="J2034" s="133"/>
      <c r="K2034" s="133"/>
      <c r="L2034" s="133"/>
      <c r="M2034" s="133"/>
      <c r="N2034" s="133"/>
      <c r="O2034" s="133"/>
      <c r="P2034" s="133"/>
      <c r="Q2034" s="133"/>
      <c r="R2034" s="133"/>
      <c r="S2034" s="133"/>
      <c r="T2034" s="133"/>
      <c r="U2034" s="133"/>
      <c r="V2034" s="133"/>
      <c r="W2034" s="133"/>
    </row>
    <row r="2035" spans="1:23" x14ac:dyDescent="0.2">
      <c r="A2035" s="133"/>
      <c r="B2035" s="133"/>
      <c r="C2035" s="133"/>
      <c r="D2035" s="133"/>
      <c r="E2035" s="133"/>
      <c r="F2035" s="133"/>
      <c r="G2035" s="133"/>
      <c r="H2035" s="133"/>
      <c r="I2035" s="133"/>
      <c r="J2035" s="133"/>
      <c r="K2035" s="133"/>
      <c r="L2035" s="133"/>
      <c r="M2035" s="133"/>
      <c r="N2035" s="133"/>
      <c r="O2035" s="133"/>
      <c r="P2035" s="133"/>
      <c r="Q2035" s="133"/>
      <c r="R2035" s="133"/>
      <c r="S2035" s="133"/>
      <c r="T2035" s="133"/>
      <c r="U2035" s="133"/>
      <c r="V2035" s="133"/>
      <c r="W2035" s="133"/>
    </row>
    <row r="2036" spans="1:23" x14ac:dyDescent="0.2">
      <c r="A2036" s="133"/>
      <c r="B2036" s="133"/>
      <c r="C2036" s="133"/>
      <c r="D2036" s="133"/>
      <c r="E2036" s="133"/>
      <c r="F2036" s="133"/>
      <c r="G2036" s="133"/>
      <c r="H2036" s="133"/>
      <c r="I2036" s="133"/>
      <c r="J2036" s="133"/>
      <c r="K2036" s="133"/>
      <c r="L2036" s="133"/>
      <c r="M2036" s="133"/>
      <c r="N2036" s="133"/>
      <c r="O2036" s="133"/>
      <c r="P2036" s="133"/>
      <c r="Q2036" s="133"/>
      <c r="R2036" s="133"/>
      <c r="S2036" s="133"/>
      <c r="T2036" s="133"/>
      <c r="U2036" s="133"/>
      <c r="V2036" s="133"/>
      <c r="W2036" s="133"/>
    </row>
    <row r="2037" spans="1:23" x14ac:dyDescent="0.2">
      <c r="A2037" s="133"/>
      <c r="B2037" s="133"/>
      <c r="C2037" s="133"/>
      <c r="D2037" s="133"/>
      <c r="E2037" s="133"/>
      <c r="F2037" s="133"/>
      <c r="G2037" s="133"/>
      <c r="H2037" s="133"/>
      <c r="I2037" s="133"/>
      <c r="J2037" s="133"/>
      <c r="K2037" s="133"/>
      <c r="L2037" s="133"/>
      <c r="M2037" s="133"/>
      <c r="N2037" s="133"/>
      <c r="O2037" s="133"/>
      <c r="P2037" s="133"/>
      <c r="Q2037" s="133"/>
      <c r="R2037" s="133"/>
      <c r="S2037" s="133"/>
      <c r="T2037" s="133"/>
      <c r="U2037" s="133"/>
      <c r="V2037" s="133"/>
      <c r="W2037" s="133"/>
    </row>
    <row r="2038" spans="1:23" x14ac:dyDescent="0.2">
      <c r="A2038" s="133"/>
      <c r="B2038" s="133"/>
      <c r="C2038" s="133"/>
      <c r="D2038" s="133"/>
      <c r="E2038" s="133"/>
      <c r="F2038" s="133"/>
      <c r="G2038" s="133"/>
      <c r="H2038" s="133"/>
      <c r="I2038" s="133"/>
      <c r="J2038" s="133"/>
      <c r="K2038" s="133"/>
      <c r="L2038" s="133"/>
      <c r="M2038" s="133"/>
      <c r="N2038" s="133"/>
      <c r="O2038" s="133"/>
      <c r="P2038" s="133"/>
      <c r="Q2038" s="133"/>
      <c r="R2038" s="133"/>
      <c r="S2038" s="133"/>
      <c r="T2038" s="133"/>
      <c r="U2038" s="133"/>
      <c r="V2038" s="133"/>
      <c r="W2038" s="133"/>
    </row>
    <row r="2039" spans="1:23" x14ac:dyDescent="0.2">
      <c r="A2039" s="133"/>
      <c r="B2039" s="133"/>
      <c r="C2039" s="133"/>
      <c r="D2039" s="133"/>
      <c r="E2039" s="133"/>
      <c r="F2039" s="133"/>
      <c r="G2039" s="133"/>
      <c r="H2039" s="133"/>
      <c r="I2039" s="133"/>
      <c r="J2039" s="133"/>
      <c r="K2039" s="133"/>
      <c r="L2039" s="133"/>
      <c r="M2039" s="133"/>
      <c r="N2039" s="133"/>
      <c r="O2039" s="133"/>
      <c r="P2039" s="133"/>
      <c r="Q2039" s="133"/>
      <c r="R2039" s="133"/>
      <c r="S2039" s="133"/>
      <c r="T2039" s="133"/>
      <c r="U2039" s="133"/>
      <c r="V2039" s="133"/>
      <c r="W2039" s="133"/>
    </row>
    <row r="2040" spans="1:23" x14ac:dyDescent="0.2">
      <c r="A2040" s="133"/>
      <c r="B2040" s="133"/>
      <c r="C2040" s="133"/>
      <c r="D2040" s="133"/>
      <c r="E2040" s="133"/>
      <c r="F2040" s="133"/>
      <c r="G2040" s="133"/>
      <c r="H2040" s="133"/>
      <c r="I2040" s="133"/>
      <c r="J2040" s="133"/>
      <c r="K2040" s="133"/>
      <c r="L2040" s="133"/>
      <c r="M2040" s="133"/>
      <c r="N2040" s="133"/>
      <c r="O2040" s="133"/>
      <c r="P2040" s="133"/>
      <c r="Q2040" s="133"/>
      <c r="R2040" s="133"/>
      <c r="S2040" s="133"/>
      <c r="T2040" s="133"/>
      <c r="U2040" s="133"/>
      <c r="V2040" s="133"/>
      <c r="W2040" s="133"/>
    </row>
    <row r="2041" spans="1:23" x14ac:dyDescent="0.2">
      <c r="A2041" s="133"/>
      <c r="B2041" s="133"/>
      <c r="C2041" s="133"/>
      <c r="D2041" s="133"/>
      <c r="E2041" s="133"/>
      <c r="F2041" s="133"/>
      <c r="G2041" s="133"/>
      <c r="H2041" s="133"/>
      <c r="I2041" s="133"/>
      <c r="J2041" s="133"/>
      <c r="K2041" s="133"/>
      <c r="L2041" s="133"/>
      <c r="M2041" s="133"/>
      <c r="N2041" s="133"/>
      <c r="O2041" s="133"/>
      <c r="P2041" s="133"/>
      <c r="Q2041" s="133"/>
      <c r="R2041" s="133"/>
      <c r="S2041" s="133"/>
      <c r="T2041" s="133"/>
      <c r="U2041" s="133"/>
      <c r="V2041" s="133"/>
      <c r="W2041" s="133"/>
    </row>
    <row r="2042" spans="1:23" x14ac:dyDescent="0.2">
      <c r="A2042" s="133"/>
      <c r="B2042" s="133"/>
      <c r="C2042" s="133"/>
      <c r="D2042" s="133"/>
      <c r="E2042" s="133"/>
      <c r="F2042" s="133"/>
      <c r="G2042" s="133"/>
      <c r="H2042" s="133"/>
      <c r="I2042" s="133"/>
      <c r="J2042" s="133"/>
      <c r="K2042" s="133"/>
      <c r="L2042" s="133"/>
      <c r="M2042" s="133"/>
      <c r="N2042" s="133"/>
      <c r="O2042" s="133"/>
      <c r="P2042" s="133"/>
      <c r="Q2042" s="133"/>
      <c r="R2042" s="133"/>
      <c r="S2042" s="133"/>
      <c r="T2042" s="133"/>
      <c r="U2042" s="133"/>
      <c r="V2042" s="133"/>
      <c r="W2042" s="133"/>
    </row>
    <row r="2043" spans="1:23" x14ac:dyDescent="0.2">
      <c r="A2043" s="133"/>
      <c r="B2043" s="133"/>
      <c r="C2043" s="133"/>
      <c r="D2043" s="133"/>
      <c r="E2043" s="133"/>
      <c r="F2043" s="133"/>
      <c r="G2043" s="133"/>
      <c r="H2043" s="133"/>
      <c r="I2043" s="133"/>
      <c r="J2043" s="133"/>
      <c r="K2043" s="133"/>
      <c r="L2043" s="133"/>
      <c r="M2043" s="133"/>
      <c r="N2043" s="133"/>
      <c r="O2043" s="133"/>
      <c r="P2043" s="133"/>
      <c r="Q2043" s="133"/>
      <c r="R2043" s="133"/>
      <c r="S2043" s="133"/>
      <c r="T2043" s="133"/>
      <c r="U2043" s="133"/>
      <c r="V2043" s="133"/>
      <c r="W2043" s="133"/>
    </row>
    <row r="2044" spans="1:23" x14ac:dyDescent="0.2">
      <c r="A2044" s="133"/>
      <c r="B2044" s="133"/>
      <c r="C2044" s="133"/>
      <c r="D2044" s="133"/>
      <c r="E2044" s="133"/>
      <c r="F2044" s="133"/>
      <c r="G2044" s="133"/>
      <c r="H2044" s="133"/>
      <c r="I2044" s="133"/>
      <c r="J2044" s="133"/>
      <c r="K2044" s="133"/>
      <c r="L2044" s="133"/>
      <c r="M2044" s="133"/>
      <c r="N2044" s="133"/>
      <c r="O2044" s="133"/>
      <c r="P2044" s="133"/>
      <c r="Q2044" s="133"/>
      <c r="R2044" s="133"/>
      <c r="S2044" s="133"/>
      <c r="T2044" s="133"/>
      <c r="U2044" s="133"/>
      <c r="V2044" s="133"/>
      <c r="W2044" s="133"/>
    </row>
    <row r="2045" spans="1:23" x14ac:dyDescent="0.2">
      <c r="A2045" s="133"/>
      <c r="B2045" s="133"/>
      <c r="C2045" s="133"/>
      <c r="D2045" s="133"/>
      <c r="E2045" s="133"/>
      <c r="F2045" s="133"/>
      <c r="G2045" s="133"/>
      <c r="H2045" s="133"/>
      <c r="I2045" s="133"/>
      <c r="J2045" s="133"/>
      <c r="K2045" s="133"/>
      <c r="L2045" s="133"/>
      <c r="M2045" s="133"/>
      <c r="N2045" s="133"/>
      <c r="O2045" s="133"/>
      <c r="P2045" s="133"/>
      <c r="Q2045" s="133"/>
      <c r="R2045" s="133"/>
      <c r="S2045" s="133"/>
      <c r="T2045" s="133"/>
      <c r="U2045" s="133"/>
      <c r="V2045" s="133"/>
      <c r="W2045" s="133"/>
    </row>
    <row r="2046" spans="1:23" x14ac:dyDescent="0.2">
      <c r="A2046" s="133"/>
      <c r="B2046" s="133"/>
      <c r="C2046" s="133"/>
      <c r="D2046" s="133"/>
      <c r="E2046" s="133"/>
      <c r="F2046" s="133"/>
      <c r="G2046" s="133"/>
      <c r="H2046" s="133"/>
      <c r="I2046" s="133"/>
      <c r="J2046" s="133"/>
      <c r="K2046" s="133"/>
      <c r="L2046" s="133"/>
      <c r="M2046" s="133"/>
      <c r="N2046" s="133"/>
      <c r="O2046" s="133"/>
      <c r="P2046" s="133"/>
      <c r="Q2046" s="133"/>
      <c r="R2046" s="133"/>
      <c r="S2046" s="133"/>
      <c r="T2046" s="133"/>
      <c r="U2046" s="133"/>
      <c r="V2046" s="133"/>
      <c r="W2046" s="133"/>
    </row>
    <row r="2047" spans="1:23" x14ac:dyDescent="0.2">
      <c r="A2047" s="133"/>
      <c r="B2047" s="133"/>
      <c r="C2047" s="133"/>
      <c r="D2047" s="133"/>
      <c r="E2047" s="133"/>
      <c r="F2047" s="133"/>
      <c r="G2047" s="133"/>
      <c r="H2047" s="133"/>
      <c r="I2047" s="133"/>
      <c r="J2047" s="133"/>
      <c r="K2047" s="133"/>
      <c r="L2047" s="133"/>
      <c r="M2047" s="133"/>
      <c r="N2047" s="133"/>
      <c r="O2047" s="133"/>
      <c r="P2047" s="133"/>
      <c r="Q2047" s="133"/>
      <c r="R2047" s="133"/>
      <c r="S2047" s="133"/>
      <c r="T2047" s="133"/>
      <c r="U2047" s="133"/>
      <c r="V2047" s="133"/>
      <c r="W2047" s="133"/>
    </row>
    <row r="2048" spans="1:23" x14ac:dyDescent="0.2">
      <c r="A2048" s="133"/>
      <c r="B2048" s="133"/>
      <c r="C2048" s="133"/>
      <c r="D2048" s="133"/>
      <c r="E2048" s="133"/>
      <c r="F2048" s="133"/>
      <c r="G2048" s="133"/>
      <c r="H2048" s="133"/>
      <c r="I2048" s="133"/>
      <c r="J2048" s="133"/>
      <c r="K2048" s="133"/>
      <c r="L2048" s="133"/>
      <c r="M2048" s="133"/>
      <c r="N2048" s="133"/>
      <c r="O2048" s="133"/>
      <c r="P2048" s="133"/>
      <c r="Q2048" s="133"/>
      <c r="R2048" s="133"/>
      <c r="S2048" s="133"/>
      <c r="T2048" s="133"/>
      <c r="U2048" s="133"/>
      <c r="V2048" s="133"/>
      <c r="W2048" s="133"/>
    </row>
    <row r="2049" spans="1:23" x14ac:dyDescent="0.2">
      <c r="A2049" s="133"/>
      <c r="B2049" s="133"/>
      <c r="C2049" s="133"/>
      <c r="D2049" s="133"/>
      <c r="E2049" s="133"/>
      <c r="F2049" s="133"/>
      <c r="G2049" s="133"/>
      <c r="H2049" s="133"/>
      <c r="I2049" s="133"/>
      <c r="J2049" s="133"/>
      <c r="K2049" s="133"/>
      <c r="L2049" s="133"/>
      <c r="M2049" s="133"/>
      <c r="N2049" s="133"/>
      <c r="O2049" s="133"/>
      <c r="P2049" s="133"/>
      <c r="Q2049" s="133"/>
      <c r="R2049" s="133"/>
      <c r="S2049" s="133"/>
      <c r="T2049" s="133"/>
      <c r="U2049" s="133"/>
      <c r="V2049" s="133"/>
      <c r="W2049" s="133"/>
    </row>
    <row r="2050" spans="1:23" x14ac:dyDescent="0.2">
      <c r="A2050" s="133"/>
      <c r="B2050" s="133"/>
      <c r="C2050" s="133"/>
      <c r="D2050" s="133"/>
      <c r="E2050" s="133"/>
      <c r="F2050" s="133"/>
      <c r="G2050" s="133"/>
      <c r="H2050" s="133"/>
      <c r="I2050" s="133"/>
      <c r="J2050" s="133"/>
      <c r="K2050" s="133"/>
      <c r="L2050" s="133"/>
      <c r="M2050" s="133"/>
      <c r="N2050" s="133"/>
      <c r="O2050" s="133"/>
      <c r="P2050" s="133"/>
      <c r="Q2050" s="133"/>
      <c r="R2050" s="133"/>
      <c r="S2050" s="133"/>
      <c r="T2050" s="133"/>
      <c r="U2050" s="133"/>
      <c r="V2050" s="133"/>
      <c r="W2050" s="133"/>
    </row>
    <row r="2051" spans="1:23" x14ac:dyDescent="0.2">
      <c r="A2051" s="133"/>
      <c r="B2051" s="133"/>
      <c r="C2051" s="133"/>
      <c r="D2051" s="133"/>
      <c r="E2051" s="133"/>
      <c r="F2051" s="133"/>
      <c r="G2051" s="133"/>
      <c r="H2051" s="133"/>
      <c r="I2051" s="133"/>
      <c r="J2051" s="133"/>
      <c r="K2051" s="133"/>
      <c r="L2051" s="133"/>
      <c r="M2051" s="133"/>
      <c r="N2051" s="133"/>
      <c r="O2051" s="133"/>
      <c r="P2051" s="133"/>
      <c r="Q2051" s="133"/>
      <c r="R2051" s="133"/>
      <c r="S2051" s="133"/>
      <c r="T2051" s="133"/>
      <c r="U2051" s="133"/>
      <c r="V2051" s="133"/>
      <c r="W2051" s="133"/>
    </row>
    <row r="2052" spans="1:23" x14ac:dyDescent="0.2">
      <c r="A2052" s="133"/>
      <c r="B2052" s="133"/>
      <c r="C2052" s="133"/>
      <c r="D2052" s="133"/>
      <c r="E2052" s="133"/>
      <c r="F2052" s="133"/>
      <c r="G2052" s="133"/>
      <c r="H2052" s="133"/>
      <c r="I2052" s="133"/>
      <c r="J2052" s="133"/>
      <c r="K2052" s="133"/>
      <c r="L2052" s="133"/>
      <c r="M2052" s="133"/>
      <c r="N2052" s="133"/>
      <c r="O2052" s="133"/>
      <c r="P2052" s="133"/>
      <c r="Q2052" s="133"/>
      <c r="R2052" s="133"/>
      <c r="S2052" s="133"/>
      <c r="T2052" s="133"/>
      <c r="U2052" s="133"/>
      <c r="V2052" s="133"/>
      <c r="W2052" s="133"/>
    </row>
    <row r="2053" spans="1:23" x14ac:dyDescent="0.2">
      <c r="A2053" s="133"/>
      <c r="B2053" s="133"/>
      <c r="C2053" s="133"/>
      <c r="D2053" s="133"/>
      <c r="E2053" s="133"/>
      <c r="F2053" s="133"/>
      <c r="G2053" s="133"/>
      <c r="H2053" s="133"/>
      <c r="I2053" s="133"/>
      <c r="J2053" s="133"/>
      <c r="K2053" s="133"/>
      <c r="L2053" s="133"/>
      <c r="M2053" s="133"/>
      <c r="N2053" s="133"/>
      <c r="O2053" s="133"/>
      <c r="P2053" s="133"/>
      <c r="Q2053" s="133"/>
      <c r="R2053" s="133"/>
      <c r="S2053" s="133"/>
      <c r="T2053" s="133"/>
      <c r="U2053" s="133"/>
      <c r="V2053" s="133"/>
      <c r="W2053" s="133"/>
    </row>
    <row r="2054" spans="1:23" x14ac:dyDescent="0.2">
      <c r="A2054" s="133"/>
      <c r="B2054" s="133"/>
      <c r="C2054" s="133"/>
      <c r="D2054" s="133"/>
      <c r="E2054" s="133"/>
      <c r="F2054" s="133"/>
      <c r="G2054" s="133"/>
      <c r="H2054" s="133"/>
      <c r="I2054" s="133"/>
      <c r="J2054" s="133"/>
      <c r="K2054" s="133"/>
      <c r="L2054" s="133"/>
      <c r="M2054" s="133"/>
      <c r="N2054" s="133"/>
      <c r="O2054" s="133"/>
      <c r="P2054" s="133"/>
      <c r="Q2054" s="133"/>
      <c r="R2054" s="133"/>
      <c r="S2054" s="133"/>
      <c r="T2054" s="133"/>
      <c r="U2054" s="133"/>
      <c r="V2054" s="133"/>
      <c r="W2054" s="133"/>
    </row>
    <row r="2055" spans="1:23" x14ac:dyDescent="0.2">
      <c r="A2055" s="133"/>
      <c r="B2055" s="133"/>
      <c r="C2055" s="133"/>
      <c r="D2055" s="133"/>
      <c r="E2055" s="133"/>
      <c r="F2055" s="133"/>
      <c r="G2055" s="133"/>
      <c r="H2055" s="133"/>
      <c r="I2055" s="133"/>
      <c r="J2055" s="133"/>
      <c r="K2055" s="133"/>
      <c r="L2055" s="133"/>
      <c r="M2055" s="133"/>
      <c r="N2055" s="133"/>
      <c r="O2055" s="133"/>
      <c r="P2055" s="133"/>
      <c r="Q2055" s="133"/>
      <c r="R2055" s="133"/>
      <c r="S2055" s="133"/>
      <c r="T2055" s="133"/>
      <c r="U2055" s="133"/>
      <c r="V2055" s="133"/>
      <c r="W2055" s="133"/>
    </row>
    <row r="2056" spans="1:23" x14ac:dyDescent="0.2">
      <c r="A2056" s="133"/>
      <c r="B2056" s="133"/>
      <c r="C2056" s="133"/>
      <c r="D2056" s="133"/>
      <c r="E2056" s="133"/>
      <c r="F2056" s="133"/>
      <c r="G2056" s="133"/>
      <c r="H2056" s="133"/>
      <c r="I2056" s="133"/>
      <c r="J2056" s="133"/>
      <c r="K2056" s="133"/>
      <c r="L2056" s="133"/>
      <c r="M2056" s="133"/>
      <c r="N2056" s="133"/>
      <c r="O2056" s="133"/>
      <c r="P2056" s="133"/>
      <c r="Q2056" s="133"/>
      <c r="R2056" s="133"/>
      <c r="S2056" s="133"/>
      <c r="T2056" s="133"/>
      <c r="U2056" s="133"/>
      <c r="V2056" s="133"/>
      <c r="W2056" s="133"/>
    </row>
    <row r="2057" spans="1:23" x14ac:dyDescent="0.2">
      <c r="A2057" s="133"/>
      <c r="B2057" s="133"/>
      <c r="C2057" s="133"/>
      <c r="D2057" s="133"/>
      <c r="E2057" s="133"/>
      <c r="F2057" s="133"/>
      <c r="G2057" s="133"/>
      <c r="H2057" s="133"/>
      <c r="I2057" s="133"/>
      <c r="J2057" s="133"/>
      <c r="K2057" s="133"/>
      <c r="L2057" s="133"/>
      <c r="M2057" s="133"/>
      <c r="N2057" s="133"/>
      <c r="O2057" s="133"/>
      <c r="P2057" s="133"/>
      <c r="Q2057" s="133"/>
      <c r="R2057" s="133"/>
      <c r="S2057" s="133"/>
      <c r="T2057" s="133"/>
      <c r="U2057" s="133"/>
      <c r="V2057" s="133"/>
      <c r="W2057" s="133"/>
    </row>
    <row r="2058" spans="1:23" x14ac:dyDescent="0.2">
      <c r="A2058" s="133"/>
      <c r="B2058" s="133"/>
      <c r="C2058" s="133"/>
      <c r="D2058" s="133"/>
      <c r="E2058" s="133"/>
      <c r="F2058" s="133"/>
      <c r="G2058" s="133"/>
      <c r="H2058" s="133"/>
      <c r="I2058" s="133"/>
      <c r="J2058" s="133"/>
      <c r="K2058" s="133"/>
      <c r="L2058" s="133"/>
      <c r="M2058" s="133"/>
      <c r="N2058" s="133"/>
      <c r="O2058" s="133"/>
      <c r="P2058" s="133"/>
      <c r="Q2058" s="133"/>
      <c r="R2058" s="133"/>
      <c r="S2058" s="133"/>
      <c r="T2058" s="133"/>
      <c r="U2058" s="133"/>
      <c r="V2058" s="133"/>
      <c r="W2058" s="133"/>
    </row>
    <row r="2059" spans="1:23" x14ac:dyDescent="0.2">
      <c r="A2059" s="133"/>
      <c r="B2059" s="133"/>
      <c r="C2059" s="133"/>
      <c r="D2059" s="133"/>
      <c r="E2059" s="133"/>
      <c r="F2059" s="133"/>
      <c r="G2059" s="133"/>
      <c r="H2059" s="133"/>
      <c r="I2059" s="133"/>
      <c r="J2059" s="133"/>
      <c r="K2059" s="133"/>
      <c r="L2059" s="133"/>
      <c r="M2059" s="133"/>
      <c r="N2059" s="133"/>
      <c r="O2059" s="133"/>
      <c r="P2059" s="133"/>
      <c r="Q2059" s="133"/>
      <c r="R2059" s="133"/>
      <c r="S2059" s="133"/>
      <c r="T2059" s="133"/>
      <c r="U2059" s="133"/>
      <c r="V2059" s="133"/>
      <c r="W2059" s="133"/>
    </row>
    <row r="2060" spans="1:23" x14ac:dyDescent="0.2">
      <c r="A2060" s="133"/>
      <c r="B2060" s="133"/>
      <c r="C2060" s="133"/>
      <c r="D2060" s="133"/>
      <c r="E2060" s="133"/>
      <c r="F2060" s="133"/>
      <c r="G2060" s="133"/>
      <c r="H2060" s="133"/>
      <c r="I2060" s="133"/>
      <c r="J2060" s="133"/>
      <c r="K2060" s="133"/>
      <c r="L2060" s="133"/>
      <c r="M2060" s="133"/>
      <c r="N2060" s="133"/>
      <c r="O2060" s="133"/>
      <c r="P2060" s="133"/>
      <c r="Q2060" s="133"/>
      <c r="R2060" s="133"/>
      <c r="S2060" s="133"/>
      <c r="T2060" s="133"/>
      <c r="U2060" s="133"/>
      <c r="V2060" s="133"/>
      <c r="W2060" s="133"/>
    </row>
    <row r="2061" spans="1:23" x14ac:dyDescent="0.2">
      <c r="A2061" s="133"/>
      <c r="B2061" s="133"/>
      <c r="C2061" s="133"/>
      <c r="D2061" s="133"/>
      <c r="E2061" s="133"/>
      <c r="F2061" s="133"/>
      <c r="G2061" s="133"/>
      <c r="H2061" s="133"/>
      <c r="I2061" s="133"/>
      <c r="J2061" s="133"/>
      <c r="K2061" s="133"/>
      <c r="L2061" s="133"/>
      <c r="M2061" s="133"/>
      <c r="N2061" s="133"/>
      <c r="O2061" s="133"/>
      <c r="P2061" s="133"/>
      <c r="Q2061" s="133"/>
      <c r="R2061" s="133"/>
      <c r="S2061" s="133"/>
      <c r="T2061" s="133"/>
      <c r="U2061" s="133"/>
      <c r="V2061" s="133"/>
      <c r="W2061" s="133"/>
    </row>
    <row r="2062" spans="1:23" x14ac:dyDescent="0.2">
      <c r="A2062" s="133"/>
      <c r="B2062" s="133"/>
      <c r="C2062" s="133"/>
      <c r="D2062" s="133"/>
      <c r="E2062" s="133"/>
      <c r="F2062" s="133"/>
      <c r="G2062" s="133"/>
      <c r="H2062" s="133"/>
      <c r="I2062" s="133"/>
      <c r="J2062" s="133"/>
      <c r="K2062" s="133"/>
      <c r="L2062" s="133"/>
      <c r="M2062" s="133"/>
      <c r="N2062" s="133"/>
      <c r="O2062" s="133"/>
      <c r="P2062" s="133"/>
      <c r="Q2062" s="133"/>
      <c r="R2062" s="133"/>
      <c r="S2062" s="133"/>
      <c r="T2062" s="133"/>
      <c r="U2062" s="133"/>
      <c r="V2062" s="133"/>
      <c r="W2062" s="133"/>
    </row>
    <row r="2063" spans="1:23" x14ac:dyDescent="0.2">
      <c r="A2063" s="133"/>
      <c r="B2063" s="133"/>
      <c r="C2063" s="133"/>
      <c r="D2063" s="133"/>
      <c r="E2063" s="133"/>
      <c r="F2063" s="133"/>
      <c r="G2063" s="133"/>
      <c r="H2063" s="133"/>
      <c r="I2063" s="133"/>
      <c r="J2063" s="133"/>
      <c r="K2063" s="133"/>
      <c r="L2063" s="133"/>
      <c r="M2063" s="133"/>
      <c r="N2063" s="133"/>
      <c r="O2063" s="133"/>
      <c r="P2063" s="133"/>
      <c r="Q2063" s="133"/>
      <c r="R2063" s="133"/>
      <c r="S2063" s="133"/>
      <c r="T2063" s="133"/>
      <c r="U2063" s="133"/>
      <c r="V2063" s="133"/>
      <c r="W2063" s="133"/>
    </row>
    <row r="2064" spans="1:23" x14ac:dyDescent="0.2">
      <c r="A2064" s="133"/>
      <c r="B2064" s="133"/>
      <c r="C2064" s="133"/>
      <c r="D2064" s="133"/>
      <c r="E2064" s="133"/>
      <c r="F2064" s="133"/>
      <c r="G2064" s="133"/>
      <c r="H2064" s="133"/>
      <c r="I2064" s="133"/>
      <c r="J2064" s="133"/>
      <c r="K2064" s="133"/>
      <c r="L2064" s="133"/>
      <c r="M2064" s="133"/>
      <c r="N2064" s="133"/>
      <c r="O2064" s="133"/>
      <c r="P2064" s="133"/>
      <c r="Q2064" s="133"/>
      <c r="R2064" s="133"/>
      <c r="S2064" s="133"/>
      <c r="T2064" s="133"/>
      <c r="U2064" s="133"/>
      <c r="V2064" s="133"/>
      <c r="W2064" s="133"/>
    </row>
    <row r="2065" spans="1:23" x14ac:dyDescent="0.2">
      <c r="A2065" s="133"/>
      <c r="B2065" s="133"/>
      <c r="C2065" s="133"/>
      <c r="D2065" s="133"/>
      <c r="E2065" s="133"/>
      <c r="F2065" s="133"/>
      <c r="G2065" s="133"/>
      <c r="H2065" s="133"/>
      <c r="I2065" s="133"/>
      <c r="J2065" s="133"/>
      <c r="K2065" s="133"/>
      <c r="L2065" s="133"/>
      <c r="M2065" s="133"/>
      <c r="N2065" s="133"/>
      <c r="O2065" s="133"/>
      <c r="P2065" s="133"/>
      <c r="Q2065" s="133"/>
      <c r="R2065" s="133"/>
      <c r="S2065" s="133"/>
      <c r="T2065" s="133"/>
      <c r="U2065" s="133"/>
      <c r="V2065" s="133"/>
      <c r="W2065" s="133"/>
    </row>
    <row r="2066" spans="1:23" x14ac:dyDescent="0.2">
      <c r="A2066" s="133"/>
      <c r="B2066" s="133"/>
      <c r="C2066" s="133"/>
      <c r="D2066" s="133"/>
      <c r="E2066" s="133"/>
      <c r="F2066" s="133"/>
      <c r="G2066" s="133"/>
      <c r="H2066" s="133"/>
      <c r="I2066" s="133"/>
      <c r="J2066" s="133"/>
      <c r="K2066" s="133"/>
      <c r="L2066" s="133"/>
      <c r="M2066" s="133"/>
      <c r="N2066" s="133"/>
      <c r="O2066" s="133"/>
      <c r="P2066" s="133"/>
      <c r="Q2066" s="133"/>
      <c r="R2066" s="133"/>
      <c r="S2066" s="133"/>
      <c r="T2066" s="133"/>
      <c r="U2066" s="133"/>
      <c r="V2066" s="133"/>
      <c r="W2066" s="133"/>
    </row>
    <row r="2067" spans="1:23" x14ac:dyDescent="0.2">
      <c r="A2067" s="133"/>
      <c r="B2067" s="133"/>
      <c r="C2067" s="133"/>
      <c r="D2067" s="133"/>
      <c r="E2067" s="133"/>
      <c r="F2067" s="133"/>
      <c r="G2067" s="133"/>
      <c r="H2067" s="133"/>
      <c r="I2067" s="133"/>
      <c r="J2067" s="133"/>
      <c r="K2067" s="133"/>
      <c r="L2067" s="133"/>
      <c r="M2067" s="133"/>
      <c r="N2067" s="133"/>
      <c r="O2067" s="133"/>
      <c r="P2067" s="133"/>
      <c r="Q2067" s="133"/>
      <c r="R2067" s="133"/>
      <c r="S2067" s="133"/>
      <c r="T2067" s="133"/>
      <c r="U2067" s="133"/>
      <c r="V2067" s="133"/>
      <c r="W2067" s="133"/>
    </row>
    <row r="2068" spans="1:23" x14ac:dyDescent="0.2">
      <c r="A2068" s="133"/>
      <c r="B2068" s="133"/>
      <c r="C2068" s="133"/>
      <c r="D2068" s="133"/>
      <c r="E2068" s="133"/>
      <c r="F2068" s="133"/>
      <c r="G2068" s="133"/>
      <c r="H2068" s="133"/>
      <c r="I2068" s="133"/>
      <c r="J2068" s="133"/>
      <c r="K2068" s="133"/>
      <c r="L2068" s="133"/>
      <c r="M2068" s="133"/>
      <c r="N2068" s="133"/>
      <c r="O2068" s="133"/>
      <c r="P2068" s="133"/>
      <c r="Q2068" s="133"/>
      <c r="R2068" s="133"/>
      <c r="S2068" s="133"/>
      <c r="T2068" s="133"/>
      <c r="U2068" s="133"/>
      <c r="V2068" s="133"/>
      <c r="W2068" s="133"/>
    </row>
    <row r="2069" spans="1:23" x14ac:dyDescent="0.2">
      <c r="A2069" s="133"/>
      <c r="B2069" s="133"/>
      <c r="C2069" s="133"/>
      <c r="D2069" s="133"/>
      <c r="E2069" s="133"/>
      <c r="F2069" s="133"/>
      <c r="G2069" s="133"/>
      <c r="H2069" s="133"/>
      <c r="I2069" s="133"/>
      <c r="J2069" s="133"/>
      <c r="K2069" s="133"/>
      <c r="L2069" s="133"/>
      <c r="M2069" s="133"/>
      <c r="N2069" s="133"/>
      <c r="O2069" s="133"/>
      <c r="P2069" s="133"/>
      <c r="Q2069" s="133"/>
      <c r="R2069" s="133"/>
      <c r="S2069" s="133"/>
      <c r="T2069" s="133"/>
      <c r="U2069" s="133"/>
      <c r="V2069" s="133"/>
      <c r="W2069" s="133"/>
    </row>
    <row r="2070" spans="1:23" x14ac:dyDescent="0.2">
      <c r="A2070" s="133"/>
      <c r="B2070" s="133"/>
      <c r="C2070" s="133"/>
      <c r="D2070" s="133"/>
      <c r="E2070" s="133"/>
      <c r="F2070" s="133"/>
      <c r="G2070" s="133"/>
      <c r="H2070" s="133"/>
      <c r="I2070" s="133"/>
      <c r="J2070" s="133"/>
      <c r="K2070" s="133"/>
      <c r="L2070" s="133"/>
      <c r="M2070" s="133"/>
      <c r="N2070" s="133"/>
      <c r="O2070" s="133"/>
      <c r="P2070" s="133"/>
      <c r="Q2070" s="133"/>
      <c r="R2070" s="133"/>
      <c r="S2070" s="133"/>
      <c r="T2070" s="133"/>
      <c r="U2070" s="133"/>
      <c r="V2070" s="133"/>
      <c r="W2070" s="133"/>
    </row>
    <row r="2071" spans="1:23" x14ac:dyDescent="0.2">
      <c r="A2071" s="133"/>
      <c r="B2071" s="133"/>
      <c r="C2071" s="133"/>
      <c r="D2071" s="133"/>
      <c r="E2071" s="133"/>
      <c r="F2071" s="133"/>
      <c r="G2071" s="133"/>
      <c r="H2071" s="133"/>
      <c r="I2071" s="133"/>
      <c r="J2071" s="133"/>
      <c r="K2071" s="133"/>
      <c r="L2071" s="133"/>
      <c r="M2071" s="133"/>
      <c r="N2071" s="133"/>
      <c r="O2071" s="133"/>
      <c r="P2071" s="133"/>
      <c r="Q2071" s="133"/>
      <c r="R2071" s="133"/>
      <c r="S2071" s="133"/>
      <c r="T2071" s="133"/>
      <c r="U2071" s="133"/>
      <c r="V2071" s="133"/>
      <c r="W2071" s="133"/>
    </row>
    <row r="2072" spans="1:23" x14ac:dyDescent="0.2">
      <c r="A2072" s="133"/>
      <c r="B2072" s="133"/>
      <c r="C2072" s="133"/>
      <c r="D2072" s="133"/>
      <c r="E2072" s="133"/>
      <c r="F2072" s="133"/>
      <c r="G2072" s="133"/>
      <c r="H2072" s="133"/>
      <c r="I2072" s="133"/>
      <c r="J2072" s="133"/>
      <c r="K2072" s="133"/>
      <c r="L2072" s="133"/>
      <c r="M2072" s="133"/>
      <c r="N2072" s="133"/>
      <c r="O2072" s="133"/>
      <c r="P2072" s="133"/>
      <c r="Q2072" s="133"/>
      <c r="R2072" s="133"/>
      <c r="S2072" s="133"/>
      <c r="T2072" s="133"/>
      <c r="U2072" s="133"/>
      <c r="V2072" s="133"/>
      <c r="W2072" s="133"/>
    </row>
    <row r="2073" spans="1:23" x14ac:dyDescent="0.2">
      <c r="A2073" s="133"/>
      <c r="B2073" s="133"/>
      <c r="C2073" s="133"/>
      <c r="D2073" s="133"/>
      <c r="E2073" s="133"/>
      <c r="F2073" s="133"/>
      <c r="G2073" s="133"/>
      <c r="H2073" s="133"/>
      <c r="I2073" s="133"/>
      <c r="J2073" s="133"/>
      <c r="K2073" s="133"/>
      <c r="L2073" s="133"/>
      <c r="M2073" s="133"/>
      <c r="N2073" s="133"/>
      <c r="O2073" s="133"/>
      <c r="P2073" s="133"/>
      <c r="Q2073" s="133"/>
      <c r="R2073" s="133"/>
      <c r="S2073" s="133"/>
      <c r="T2073" s="133"/>
      <c r="U2073" s="133"/>
      <c r="V2073" s="133"/>
      <c r="W2073" s="133"/>
    </row>
    <row r="2074" spans="1:23" x14ac:dyDescent="0.2">
      <c r="A2074" s="133"/>
      <c r="B2074" s="133"/>
      <c r="C2074" s="133"/>
      <c r="D2074" s="133"/>
      <c r="E2074" s="133"/>
      <c r="F2074" s="133"/>
      <c r="G2074" s="133"/>
      <c r="H2074" s="133"/>
      <c r="I2074" s="133"/>
      <c r="J2074" s="133"/>
      <c r="K2074" s="133"/>
      <c r="L2074" s="133"/>
      <c r="M2074" s="133"/>
      <c r="N2074" s="133"/>
      <c r="O2074" s="133"/>
      <c r="P2074" s="133"/>
      <c r="Q2074" s="133"/>
      <c r="R2074" s="133"/>
      <c r="S2074" s="133"/>
      <c r="T2074" s="133"/>
      <c r="U2074" s="133"/>
      <c r="V2074" s="133"/>
      <c r="W2074" s="133"/>
    </row>
    <row r="2075" spans="1:23" x14ac:dyDescent="0.2">
      <c r="A2075" s="133"/>
      <c r="B2075" s="133"/>
      <c r="C2075" s="133"/>
      <c r="D2075" s="133"/>
      <c r="E2075" s="133"/>
      <c r="F2075" s="133"/>
      <c r="G2075" s="133"/>
      <c r="H2075" s="133"/>
      <c r="I2075" s="133"/>
      <c r="J2075" s="133"/>
      <c r="K2075" s="133"/>
      <c r="L2075" s="133"/>
      <c r="M2075" s="133"/>
      <c r="N2075" s="133"/>
      <c r="O2075" s="133"/>
      <c r="P2075" s="133"/>
      <c r="Q2075" s="133"/>
      <c r="R2075" s="133"/>
      <c r="S2075" s="133"/>
      <c r="T2075" s="133"/>
      <c r="U2075" s="133"/>
      <c r="V2075" s="133"/>
      <c r="W2075" s="133"/>
    </row>
    <row r="2076" spans="1:23" x14ac:dyDescent="0.2">
      <c r="A2076" s="133"/>
      <c r="B2076" s="133"/>
      <c r="C2076" s="133"/>
      <c r="D2076" s="133"/>
      <c r="E2076" s="133"/>
      <c r="F2076" s="133"/>
      <c r="G2076" s="133"/>
      <c r="H2076" s="133"/>
      <c r="I2076" s="133"/>
      <c r="J2076" s="133"/>
      <c r="K2076" s="133"/>
      <c r="L2076" s="133"/>
      <c r="M2076" s="133"/>
      <c r="N2076" s="133"/>
      <c r="O2076" s="133"/>
      <c r="P2076" s="133"/>
      <c r="Q2076" s="133"/>
      <c r="R2076" s="133"/>
      <c r="S2076" s="133"/>
      <c r="T2076" s="133"/>
      <c r="U2076" s="133"/>
      <c r="V2076" s="133"/>
      <c r="W2076" s="133"/>
    </row>
    <row r="2077" spans="1:23" x14ac:dyDescent="0.2">
      <c r="A2077" s="133"/>
      <c r="B2077" s="133"/>
      <c r="C2077" s="133"/>
      <c r="D2077" s="133"/>
      <c r="E2077" s="133"/>
      <c r="F2077" s="133"/>
      <c r="G2077" s="133"/>
      <c r="H2077" s="133"/>
      <c r="I2077" s="133"/>
      <c r="J2077" s="133"/>
      <c r="K2077" s="133"/>
      <c r="L2077" s="133"/>
      <c r="M2077" s="133"/>
      <c r="N2077" s="133"/>
      <c r="O2077" s="133"/>
      <c r="P2077" s="133"/>
      <c r="Q2077" s="133"/>
      <c r="R2077" s="133"/>
      <c r="S2077" s="133"/>
      <c r="T2077" s="133"/>
      <c r="U2077" s="133"/>
      <c r="V2077" s="133"/>
      <c r="W2077" s="133"/>
    </row>
    <row r="2078" spans="1:23" x14ac:dyDescent="0.2">
      <c r="A2078" s="133"/>
      <c r="B2078" s="133"/>
      <c r="C2078" s="133"/>
      <c r="D2078" s="133"/>
      <c r="E2078" s="133"/>
      <c r="F2078" s="133"/>
      <c r="G2078" s="133"/>
      <c r="H2078" s="133"/>
      <c r="I2078" s="133"/>
      <c r="J2078" s="133"/>
      <c r="K2078" s="133"/>
      <c r="L2078" s="133"/>
      <c r="M2078" s="133"/>
      <c r="N2078" s="133"/>
      <c r="O2078" s="133"/>
      <c r="P2078" s="133"/>
      <c r="Q2078" s="133"/>
      <c r="R2078" s="133"/>
      <c r="S2078" s="133"/>
      <c r="T2078" s="133"/>
      <c r="U2078" s="133"/>
      <c r="V2078" s="133"/>
      <c r="W2078" s="133"/>
    </row>
    <row r="2079" spans="1:23" x14ac:dyDescent="0.2">
      <c r="A2079" s="133"/>
      <c r="B2079" s="133"/>
      <c r="C2079" s="133"/>
      <c r="D2079" s="133"/>
      <c r="E2079" s="133"/>
      <c r="F2079" s="133"/>
      <c r="G2079" s="133"/>
      <c r="H2079" s="133"/>
      <c r="I2079" s="133"/>
      <c r="J2079" s="133"/>
      <c r="K2079" s="133"/>
      <c r="L2079" s="133"/>
      <c r="M2079" s="133"/>
      <c r="N2079" s="133"/>
      <c r="O2079" s="133"/>
      <c r="P2079" s="133"/>
      <c r="Q2079" s="133"/>
      <c r="R2079" s="133"/>
      <c r="S2079" s="133"/>
      <c r="T2079" s="133"/>
      <c r="U2079" s="133"/>
      <c r="V2079" s="133"/>
      <c r="W2079" s="133"/>
    </row>
    <row r="2080" spans="1:23" x14ac:dyDescent="0.2">
      <c r="A2080" s="133"/>
      <c r="B2080" s="133"/>
      <c r="C2080" s="133"/>
      <c r="D2080" s="133"/>
      <c r="E2080" s="133"/>
      <c r="F2080" s="133"/>
      <c r="G2080" s="133"/>
      <c r="H2080" s="133"/>
      <c r="I2080" s="133"/>
      <c r="J2080" s="133"/>
      <c r="K2080" s="133"/>
      <c r="L2080" s="133"/>
      <c r="M2080" s="133"/>
      <c r="N2080" s="133"/>
      <c r="O2080" s="133"/>
      <c r="P2080" s="133"/>
      <c r="Q2080" s="133"/>
      <c r="R2080" s="133"/>
      <c r="S2080" s="133"/>
      <c r="T2080" s="133"/>
      <c r="U2080" s="133"/>
      <c r="V2080" s="133"/>
      <c r="W2080" s="133"/>
    </row>
    <row r="2081" spans="1:23" x14ac:dyDescent="0.2">
      <c r="A2081" s="133"/>
      <c r="B2081" s="133"/>
      <c r="C2081" s="133"/>
      <c r="D2081" s="133"/>
      <c r="E2081" s="133"/>
      <c r="F2081" s="133"/>
      <c r="G2081" s="133"/>
      <c r="H2081" s="133"/>
      <c r="I2081" s="133"/>
      <c r="J2081" s="133"/>
      <c r="K2081" s="133"/>
      <c r="L2081" s="133"/>
      <c r="M2081" s="133"/>
      <c r="N2081" s="133"/>
      <c r="O2081" s="133"/>
      <c r="P2081" s="133"/>
      <c r="Q2081" s="133"/>
      <c r="R2081" s="133"/>
      <c r="S2081" s="133"/>
      <c r="T2081" s="133"/>
      <c r="U2081" s="133"/>
      <c r="V2081" s="133"/>
      <c r="W2081" s="133"/>
    </row>
    <row r="2082" spans="1:23" x14ac:dyDescent="0.2">
      <c r="A2082" s="133"/>
      <c r="B2082" s="133"/>
      <c r="C2082" s="133"/>
      <c r="D2082" s="133"/>
      <c r="E2082" s="133"/>
      <c r="F2082" s="133"/>
      <c r="G2082" s="133"/>
      <c r="H2082" s="133"/>
      <c r="I2082" s="133"/>
      <c r="J2082" s="133"/>
      <c r="K2082" s="133"/>
      <c r="L2082" s="133"/>
      <c r="M2082" s="133"/>
      <c r="N2082" s="133"/>
      <c r="O2082" s="133"/>
      <c r="P2082" s="133"/>
      <c r="Q2082" s="133"/>
      <c r="R2082" s="133"/>
      <c r="S2082" s="133"/>
      <c r="T2082" s="133"/>
      <c r="U2082" s="133"/>
      <c r="V2082" s="133"/>
      <c r="W2082" s="133"/>
    </row>
  </sheetData>
  <mergeCells count="153">
    <mergeCell ref="M55:X57"/>
    <mergeCell ref="M72:X74"/>
    <mergeCell ref="M89:X91"/>
    <mergeCell ref="M106:X108"/>
    <mergeCell ref="M123:X125"/>
    <mergeCell ref="M140:X142"/>
    <mergeCell ref="M172:X175"/>
    <mergeCell ref="M60:X60"/>
    <mergeCell ref="A77:L77"/>
    <mergeCell ref="M77:X77"/>
    <mergeCell ref="A94:L94"/>
    <mergeCell ref="M94:X94"/>
    <mergeCell ref="A111:L111"/>
    <mergeCell ref="M111:X111"/>
    <mergeCell ref="A128:L128"/>
    <mergeCell ref="M128:X128"/>
    <mergeCell ref="A1:L1"/>
    <mergeCell ref="A2:L2"/>
    <mergeCell ref="M1:X1"/>
    <mergeCell ref="M2:X2"/>
    <mergeCell ref="M4:X4"/>
    <mergeCell ref="A4:L4"/>
    <mergeCell ref="A25:L25"/>
    <mergeCell ref="M25:X25"/>
    <mergeCell ref="A43:L43"/>
    <mergeCell ref="M43:X43"/>
    <mergeCell ref="M169:P169"/>
    <mergeCell ref="M157:P157"/>
    <mergeCell ref="M158:P158"/>
    <mergeCell ref="Q163:V163"/>
    <mergeCell ref="Q164:V164"/>
    <mergeCell ref="Q165:V165"/>
    <mergeCell ref="Q166:V166"/>
    <mergeCell ref="Q167:V167"/>
    <mergeCell ref="Q169:U169"/>
    <mergeCell ref="Q157:V157"/>
    <mergeCell ref="Q158:U158"/>
    <mergeCell ref="Q159:V159"/>
    <mergeCell ref="Q160:V160"/>
    <mergeCell ref="Q161:V161"/>
    <mergeCell ref="Q162:V162"/>
    <mergeCell ref="D160:J160"/>
    <mergeCell ref="M138:W138"/>
    <mergeCell ref="D165:J165"/>
    <mergeCell ref="D166:J166"/>
    <mergeCell ref="D167:J167"/>
    <mergeCell ref="D169:I169"/>
    <mergeCell ref="Q147:V147"/>
    <mergeCell ref="Q148:V148"/>
    <mergeCell ref="Q149:V149"/>
    <mergeCell ref="Q151:U151"/>
    <mergeCell ref="Q152:V152"/>
    <mergeCell ref="Q154:U154"/>
    <mergeCell ref="D157:J157"/>
    <mergeCell ref="D158:I158"/>
    <mergeCell ref="D161:J161"/>
    <mergeCell ref="D162:J162"/>
    <mergeCell ref="D163:J163"/>
    <mergeCell ref="D164:J164"/>
    <mergeCell ref="M163:P163"/>
    <mergeCell ref="M164:P164"/>
    <mergeCell ref="M165:P165"/>
    <mergeCell ref="M166:P166"/>
    <mergeCell ref="M167:P167"/>
    <mergeCell ref="M121:W121"/>
    <mergeCell ref="A149:C149"/>
    <mergeCell ref="M20:W20"/>
    <mergeCell ref="M22:W22"/>
    <mergeCell ref="M42:W42"/>
    <mergeCell ref="M53:W53"/>
    <mergeCell ref="A104:K104"/>
    <mergeCell ref="B108:K108"/>
    <mergeCell ref="M104:W104"/>
    <mergeCell ref="A53:K53"/>
    <mergeCell ref="B57:K57"/>
    <mergeCell ref="A70:K70"/>
    <mergeCell ref="M70:W70"/>
    <mergeCell ref="J74:K74"/>
    <mergeCell ref="M87:W87"/>
    <mergeCell ref="A121:K121"/>
    <mergeCell ref="A151:C151"/>
    <mergeCell ref="A150:C150"/>
    <mergeCell ref="M150:O150"/>
    <mergeCell ref="D147:J147"/>
    <mergeCell ref="A154:C154"/>
    <mergeCell ref="D154:I154"/>
    <mergeCell ref="M154:P154"/>
    <mergeCell ref="D151:I151"/>
    <mergeCell ref="A148:C148"/>
    <mergeCell ref="D148:J148"/>
    <mergeCell ref="M147:P147"/>
    <mergeCell ref="M148:P148"/>
    <mergeCell ref="M149:P149"/>
    <mergeCell ref="M151:P151"/>
    <mergeCell ref="M152:P152"/>
    <mergeCell ref="D149:J149"/>
    <mergeCell ref="A145:L145"/>
    <mergeCell ref="M145:X145"/>
    <mergeCell ref="A22:K22"/>
    <mergeCell ref="A35:K35"/>
    <mergeCell ref="M35:W35"/>
    <mergeCell ref="M37:W39"/>
    <mergeCell ref="A13:K13"/>
    <mergeCell ref="A15:K15"/>
    <mergeCell ref="A20:K20"/>
    <mergeCell ref="A42:K42"/>
    <mergeCell ref="N13:W13"/>
    <mergeCell ref="M15:W15"/>
    <mergeCell ref="M17:W19"/>
    <mergeCell ref="C39:I39"/>
    <mergeCell ref="G74:H74"/>
    <mergeCell ref="J141:J142"/>
    <mergeCell ref="B142:I142"/>
    <mergeCell ref="A87:K87"/>
    <mergeCell ref="A175:K175"/>
    <mergeCell ref="A172:K172"/>
    <mergeCell ref="A173:K173"/>
    <mergeCell ref="A174:K174"/>
    <mergeCell ref="A169:C169"/>
    <mergeCell ref="C125:F125"/>
    <mergeCell ref="A138:K138"/>
    <mergeCell ref="A153:C153"/>
    <mergeCell ref="D155:I155"/>
    <mergeCell ref="A155:C155"/>
    <mergeCell ref="A164:C164"/>
    <mergeCell ref="A166:C166"/>
    <mergeCell ref="A157:C157"/>
    <mergeCell ref="A161:C161"/>
    <mergeCell ref="A156:B156"/>
    <mergeCell ref="A60:L60"/>
    <mergeCell ref="M170:P170"/>
    <mergeCell ref="Q170:V170"/>
    <mergeCell ref="A163:C163"/>
    <mergeCell ref="A165:C165"/>
    <mergeCell ref="A170:C170"/>
    <mergeCell ref="D170:J170"/>
    <mergeCell ref="A147:C147"/>
    <mergeCell ref="A152:C152"/>
    <mergeCell ref="D152:J152"/>
    <mergeCell ref="A159:C159"/>
    <mergeCell ref="D159:J159"/>
    <mergeCell ref="A158:C158"/>
    <mergeCell ref="A162:C162"/>
    <mergeCell ref="A160:C160"/>
    <mergeCell ref="A167:C167"/>
    <mergeCell ref="Q155:U155"/>
    <mergeCell ref="M153:O153"/>
    <mergeCell ref="M155:P155"/>
    <mergeCell ref="M159:P159"/>
    <mergeCell ref="M160:P160"/>
    <mergeCell ref="M161:P161"/>
    <mergeCell ref="M162:P162"/>
    <mergeCell ref="M156:N156"/>
  </mergeCells>
  <pageMargins left="0.2" right="0.2" top="0.2" bottom="0.25" header="0.3" footer="0.1"/>
  <pageSetup paperSize="5" scale="64" fitToHeight="3" orientation="landscape" r:id="rId1"/>
  <headerFooter>
    <oddFooter>&amp;L&amp;F&amp;CPage &amp;P of &amp;N</oddFooter>
  </headerFooter>
  <rowBreaks count="2" manualBreakCount="2">
    <brk id="76" max="16383" man="1"/>
    <brk id="1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1997-2007 Licenses &amp; Tags</vt:lpstr>
      <vt:lpstr>2008-Current Licenses &amp; Tags</vt:lpstr>
      <vt:lpstr>'1997-2007 Licenses &amp; Tags'!Print_Area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DMR</dc:creator>
  <cp:lastModifiedBy>Cotnoir, Sarah</cp:lastModifiedBy>
  <cp:lastPrinted>2019-02-19T16:51:59Z</cp:lastPrinted>
  <dcterms:created xsi:type="dcterms:W3CDTF">2002-02-08T18:53:00Z</dcterms:created>
  <dcterms:modified xsi:type="dcterms:W3CDTF">2019-02-19T16:52:10Z</dcterms:modified>
</cp:coreProperties>
</file>