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hidePivotFieldList="1" defaultThemeVersion="124226"/>
  <mc:AlternateContent xmlns:mc="http://schemas.openxmlformats.org/markup-compatibility/2006">
    <mc:Choice Requires="x15">
      <x15ac:absPath xmlns:x15ac="http://schemas.microsoft.com/office/spreadsheetml/2010/11/ac" url="C:\TOMs WORK FILES\HOMEWORK\2022 REGIONAL HAZE ANALYSIS\"/>
    </mc:Choice>
  </mc:AlternateContent>
  <xr:revisionPtr revIDLastSave="0" documentId="8_{3591531B-AAFB-4BC2-800A-58F90A79DC2F}" xr6:coauthVersionLast="46" xr6:coauthVersionMax="46" xr10:uidLastSave="{00000000-0000-0000-0000-000000000000}"/>
  <bookViews>
    <workbookView xWindow="-120" yWindow="-120" windowWidth="21840" windowHeight="13290" activeTab="1" xr2:uid="{00000000-000D-0000-FFFF-FFFF00000000}"/>
  </bookViews>
  <sheets>
    <sheet name="PT" sheetId="69" r:id="rId1"/>
    <sheet name="PC" sheetId="70" r:id="rId2"/>
    <sheet name="SUMMARY for pivot" sheetId="65" r:id="rId3"/>
  </sheets>
  <definedNames>
    <definedName name="Slicer_Site">#N/A</definedName>
  </definedNames>
  <calcPr calcId="191029"/>
  <pivotCaches>
    <pivotCache cacheId="6" r:id="rId4"/>
  </pivotCaches>
  <extLst>
    <ext xmlns:x14="http://schemas.microsoft.com/office/spreadsheetml/2009/9/main" uri="{BBE1A952-AA13-448e-AADC-164F8A28A991}">
      <x14:slicerCaches>
        <x14:slicerCache r:id="rId5"/>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81" i="65" l="1"/>
  <c r="L481" i="65" s="1"/>
  <c r="L842" i="65"/>
  <c r="I842" i="65"/>
  <c r="D842" i="65"/>
  <c r="F776" i="65"/>
  <c r="H776" i="65"/>
  <c r="K776" i="65"/>
  <c r="F747" i="65"/>
  <c r="H747" i="65"/>
  <c r="K747" i="65"/>
  <c r="K718" i="65"/>
  <c r="H718" i="65"/>
  <c r="F718" i="65"/>
  <c r="F689" i="65"/>
  <c r="H689" i="65"/>
  <c r="K689" i="65"/>
  <c r="K631" i="65"/>
  <c r="H630" i="65"/>
  <c r="H631" i="65"/>
  <c r="F631" i="65"/>
  <c r="K573" i="65"/>
  <c r="H573" i="65"/>
  <c r="F573" i="65"/>
  <c r="K515" i="65"/>
  <c r="H515" i="65"/>
  <c r="F515" i="65"/>
  <c r="K486" i="65"/>
  <c r="H486" i="65"/>
  <c r="F486" i="65"/>
  <c r="K457" i="65"/>
  <c r="H457" i="65"/>
  <c r="F457" i="65"/>
  <c r="K399" i="65"/>
  <c r="H399" i="65"/>
  <c r="F399" i="65"/>
  <c r="K370" i="65"/>
  <c r="H370" i="65"/>
  <c r="F370" i="65"/>
  <c r="F196" i="65"/>
  <c r="H196" i="65"/>
  <c r="K196" i="65"/>
  <c r="K225" i="65"/>
  <c r="H225" i="65"/>
  <c r="F225" i="65"/>
  <c r="H167" i="65"/>
  <c r="F167" i="65"/>
  <c r="K167" i="65"/>
  <c r="K138" i="65"/>
  <c r="H138" i="65"/>
  <c r="F138" i="65"/>
  <c r="K108" i="65"/>
  <c r="K109" i="65"/>
  <c r="H109" i="65"/>
  <c r="F109" i="65"/>
  <c r="K80" i="65"/>
  <c r="H80" i="65"/>
  <c r="F80" i="65"/>
  <c r="K51" i="65"/>
  <c r="H51" i="65"/>
  <c r="F51" i="65"/>
  <c r="K22" i="65"/>
  <c r="H22" i="65"/>
  <c r="F22" i="65"/>
  <c r="F775" i="65" l="1"/>
  <c r="H775" i="65"/>
  <c r="K775" i="65"/>
  <c r="F746" i="65"/>
  <c r="H746" i="65"/>
  <c r="K746" i="65"/>
  <c r="F717" i="65"/>
  <c r="H717" i="65"/>
  <c r="K717" i="65"/>
  <c r="F688" i="65"/>
  <c r="H688" i="65"/>
  <c r="K688" i="65"/>
  <c r="F630" i="65"/>
  <c r="K630" i="65"/>
  <c r="F572" i="65"/>
  <c r="H572" i="65"/>
  <c r="K572" i="65"/>
  <c r="F514" i="65"/>
  <c r="H514" i="65"/>
  <c r="K514" i="65"/>
  <c r="F485" i="65"/>
  <c r="H485" i="65"/>
  <c r="K485" i="65"/>
  <c r="F456" i="65"/>
  <c r="H456" i="65"/>
  <c r="K456" i="65"/>
  <c r="F398" i="65"/>
  <c r="H398" i="65"/>
  <c r="K398" i="65"/>
  <c r="F369" i="65"/>
  <c r="H369" i="65"/>
  <c r="K369" i="65"/>
  <c r="F224" i="65"/>
  <c r="H224" i="65"/>
  <c r="K224" i="65"/>
  <c r="F195" i="65"/>
  <c r="H195" i="65"/>
  <c r="K195" i="65"/>
  <c r="F166" i="65"/>
  <c r="H166" i="65"/>
  <c r="K166" i="65"/>
  <c r="F137" i="65"/>
  <c r="H137" i="65"/>
  <c r="K137" i="65"/>
  <c r="F108" i="65"/>
  <c r="H108" i="65"/>
  <c r="F79" i="65"/>
  <c r="H79" i="65"/>
  <c r="K79" i="65"/>
  <c r="F50" i="65"/>
  <c r="H50" i="65"/>
  <c r="K50" i="65"/>
  <c r="K21" i="65"/>
  <c r="H21" i="65"/>
  <c r="F21" i="65"/>
  <c r="H500" i="65" l="1"/>
  <c r="H501" i="65"/>
  <c r="H502" i="65" l="1"/>
  <c r="H446" i="65"/>
  <c r="I446" i="65" s="1"/>
  <c r="I447" i="65" s="1"/>
  <c r="I448" i="65" s="1"/>
  <c r="I449" i="65" s="1"/>
  <c r="I450" i="65" s="1"/>
  <c r="I451" i="65" s="1"/>
  <c r="I452" i="65" s="1"/>
  <c r="I453" i="65" s="1"/>
  <c r="I454" i="65" s="1"/>
  <c r="I455" i="65" s="1"/>
  <c r="I500" i="65"/>
  <c r="I501" i="65" s="1"/>
  <c r="I502" i="65" s="1"/>
  <c r="I503" i="65" s="1"/>
  <c r="I504" i="65" s="1"/>
  <c r="I505" i="65" s="1"/>
  <c r="I506" i="65" s="1"/>
  <c r="I507" i="65" s="1"/>
  <c r="I508" i="65" s="1"/>
  <c r="I509" i="65" s="1"/>
  <c r="I510" i="65" s="1"/>
  <c r="I511" i="65" s="1"/>
  <c r="I512" i="65" s="1"/>
  <c r="I513" i="65" s="1"/>
  <c r="P814" i="65"/>
  <c r="O814" i="65"/>
  <c r="P785" i="65"/>
  <c r="O785" i="65"/>
  <c r="P756" i="65"/>
  <c r="O756" i="65"/>
  <c r="P727" i="65"/>
  <c r="O727" i="65"/>
  <c r="P698" i="65"/>
  <c r="O698" i="65"/>
  <c r="P669" i="65"/>
  <c r="O669" i="65"/>
  <c r="O640" i="65"/>
  <c r="P611" i="65"/>
  <c r="O611" i="65"/>
  <c r="P582" i="65"/>
  <c r="O582" i="65"/>
  <c r="P553" i="65"/>
  <c r="O553" i="65"/>
  <c r="P524" i="65"/>
  <c r="O524" i="65"/>
  <c r="P495" i="65"/>
  <c r="O495" i="65"/>
  <c r="P466" i="65"/>
  <c r="O466" i="65"/>
  <c r="P437" i="65"/>
  <c r="O437" i="65"/>
  <c r="O408" i="65"/>
  <c r="P379" i="65"/>
  <c r="O379" i="65"/>
  <c r="P350" i="65"/>
  <c r="O350" i="65"/>
  <c r="P321" i="65"/>
  <c r="O321" i="65"/>
  <c r="P263" i="65"/>
  <c r="O263" i="65"/>
  <c r="P234" i="65"/>
  <c r="O234" i="65"/>
  <c r="P205" i="65"/>
  <c r="O205" i="65"/>
  <c r="P176" i="65"/>
  <c r="O176" i="65"/>
  <c r="P147" i="65"/>
  <c r="O147" i="65"/>
  <c r="P118" i="65"/>
  <c r="O118" i="65"/>
  <c r="P89" i="65"/>
  <c r="O89" i="65"/>
  <c r="P60" i="65"/>
  <c r="O60" i="65"/>
  <c r="O31" i="65"/>
  <c r="O2" i="65"/>
  <c r="P31" i="65"/>
  <c r="P2" i="65"/>
  <c r="I456" i="65" l="1"/>
  <c r="I457" i="65" s="1"/>
  <c r="I458" i="65" s="1"/>
  <c r="I459" i="65" s="1"/>
  <c r="I460" i="65" s="1"/>
  <c r="I461" i="65" s="1"/>
  <c r="I462" i="65" s="1"/>
  <c r="I463" i="65" s="1"/>
  <c r="I464" i="65" s="1"/>
  <c r="I465" i="65" s="1"/>
  <c r="I514" i="65"/>
  <c r="I515" i="65" s="1"/>
  <c r="I516" i="65" s="1"/>
  <c r="I517" i="65" s="1"/>
  <c r="I518" i="65" s="1"/>
  <c r="I519" i="65" s="1"/>
  <c r="I520" i="65" s="1"/>
  <c r="I521" i="65" s="1"/>
  <c r="I522" i="65" s="1"/>
  <c r="I523" i="65" s="1"/>
  <c r="H645" i="65"/>
  <c r="I645" i="65" s="1"/>
  <c r="I646" i="65" s="1"/>
  <c r="I647" i="65" s="1"/>
  <c r="I648" i="65" s="1"/>
  <c r="I649" i="65" s="1"/>
  <c r="I650" i="65" s="1"/>
  <c r="I651" i="65" s="1"/>
  <c r="I652" i="65" s="1"/>
  <c r="I653" i="65" s="1"/>
  <c r="I654" i="65" s="1"/>
  <c r="I655" i="65" s="1"/>
  <c r="I656" i="65" s="1"/>
  <c r="I657" i="65" s="1"/>
  <c r="I658" i="65" s="1"/>
  <c r="I659" i="65" s="1"/>
  <c r="I660" i="65" s="1"/>
  <c r="I661" i="65" s="1"/>
  <c r="I662" i="65" s="1"/>
  <c r="I663" i="65" s="1"/>
  <c r="I664" i="65" s="1"/>
  <c r="I665" i="65" s="1"/>
  <c r="I666" i="65" s="1"/>
  <c r="I667" i="65" s="1"/>
  <c r="I668" i="65" s="1"/>
  <c r="F645" i="65"/>
  <c r="M640" i="65" s="1"/>
  <c r="K774" i="65" l="1"/>
  <c r="H774" i="65"/>
  <c r="F774" i="65"/>
  <c r="K745" i="65"/>
  <c r="H745" i="65"/>
  <c r="F745" i="65"/>
  <c r="K716" i="65"/>
  <c r="H716" i="65"/>
  <c r="F716" i="65"/>
  <c r="F687" i="65"/>
  <c r="H687" i="65"/>
  <c r="K687" i="65"/>
  <c r="K629" i="65"/>
  <c r="H629" i="65"/>
  <c r="F629" i="65"/>
  <c r="F571" i="65"/>
  <c r="H571" i="65"/>
  <c r="K571" i="65"/>
  <c r="F513" i="65"/>
  <c r="H513" i="65"/>
  <c r="K513" i="65"/>
  <c r="K484" i="65"/>
  <c r="H484" i="65"/>
  <c r="F484" i="65"/>
  <c r="K455" i="65"/>
  <c r="H455" i="65"/>
  <c r="F455" i="65"/>
  <c r="K397" i="65"/>
  <c r="H397" i="65"/>
  <c r="F397" i="65"/>
  <c r="K368" i="65"/>
  <c r="H368" i="65"/>
  <c r="F368" i="65"/>
  <c r="K223" i="65"/>
  <c r="H223" i="65"/>
  <c r="F223" i="65"/>
  <c r="K194" i="65"/>
  <c r="H194" i="65"/>
  <c r="F194" i="65"/>
  <c r="K165" i="65"/>
  <c r="H165" i="65"/>
  <c r="F165" i="65"/>
  <c r="F136" i="65"/>
  <c r="H136" i="65"/>
  <c r="K136" i="65"/>
  <c r="K107" i="65"/>
  <c r="H107" i="65"/>
  <c r="F107" i="65"/>
  <c r="K78" i="65"/>
  <c r="H78" i="65"/>
  <c r="F78" i="65"/>
  <c r="K49" i="65"/>
  <c r="H49" i="65"/>
  <c r="F49" i="65"/>
  <c r="K20" i="65"/>
  <c r="H20" i="65"/>
  <c r="F20" i="65"/>
  <c r="K511" i="65" l="1"/>
  <c r="K512" i="65"/>
  <c r="K773" i="65" l="1"/>
  <c r="F773" i="65"/>
  <c r="H773" i="65"/>
  <c r="K744" i="65"/>
  <c r="F744" i="65"/>
  <c r="H744" i="65"/>
  <c r="K715" i="65"/>
  <c r="F715" i="65"/>
  <c r="H715" i="65"/>
  <c r="F686" i="65"/>
  <c r="H686" i="65"/>
  <c r="K686" i="65"/>
  <c r="K628" i="65"/>
  <c r="F628" i="65"/>
  <c r="H628" i="65"/>
  <c r="K570" i="65"/>
  <c r="F570" i="65"/>
  <c r="H570" i="65"/>
  <c r="F512" i="65"/>
  <c r="H512" i="65"/>
  <c r="K483" i="65"/>
  <c r="F483" i="65"/>
  <c r="H483" i="65"/>
  <c r="F454" i="65"/>
  <c r="H454" i="65"/>
  <c r="K454" i="65"/>
  <c r="K396" i="65"/>
  <c r="F396" i="65"/>
  <c r="H396" i="65"/>
  <c r="K367" i="65"/>
  <c r="F367" i="65"/>
  <c r="H367" i="65"/>
  <c r="F222" i="65"/>
  <c r="H222" i="65"/>
  <c r="K222" i="65"/>
  <c r="K193" i="65"/>
  <c r="F193" i="65"/>
  <c r="H193" i="65"/>
  <c r="K164" i="65"/>
  <c r="F164" i="65"/>
  <c r="H164" i="65"/>
  <c r="K135" i="65"/>
  <c r="F135" i="65"/>
  <c r="H135" i="65"/>
  <c r="K106" i="65"/>
  <c r="F106" i="65"/>
  <c r="H106" i="65"/>
  <c r="K77" i="65"/>
  <c r="F77" i="65"/>
  <c r="H77" i="65"/>
  <c r="F48" i="65"/>
  <c r="H48" i="65"/>
  <c r="K48" i="65"/>
  <c r="K19" i="65"/>
  <c r="H19" i="65"/>
  <c r="F19" i="65"/>
  <c r="S210" i="65" l="1"/>
  <c r="S211" i="65" s="1"/>
  <c r="S212" i="65" s="1"/>
  <c r="S213" i="65" s="1"/>
  <c r="S214" i="65" s="1"/>
  <c r="S215" i="65" s="1"/>
  <c r="S216" i="65" s="1"/>
  <c r="S217" i="65" s="1"/>
  <c r="S218" i="65" s="1"/>
  <c r="S219" i="65" s="1"/>
  <c r="S220" i="65" s="1"/>
  <c r="S221" i="65" s="1"/>
  <c r="S222" i="65" s="1"/>
  <c r="S223" i="65" s="1"/>
  <c r="S224" i="65" s="1"/>
  <c r="S225" i="65" s="1"/>
  <c r="S226" i="65" s="1"/>
  <c r="S227" i="65" s="1"/>
  <c r="S228" i="65" s="1"/>
  <c r="S229" i="65" s="1"/>
  <c r="S230" i="65" s="1"/>
  <c r="S231" i="65" s="1"/>
  <c r="S232" i="65" s="1"/>
  <c r="S233" i="65" s="1"/>
  <c r="R210" i="65"/>
  <c r="R211" i="65" s="1"/>
  <c r="R212" i="65" s="1"/>
  <c r="R213" i="65" s="1"/>
  <c r="R214" i="65" s="1"/>
  <c r="R215" i="65" s="1"/>
  <c r="R216" i="65" s="1"/>
  <c r="R217" i="65" s="1"/>
  <c r="R218" i="65" s="1"/>
  <c r="R219" i="65" s="1"/>
  <c r="R220" i="65" s="1"/>
  <c r="R221" i="65" s="1"/>
  <c r="R222" i="65" s="1"/>
  <c r="R223" i="65" s="1"/>
  <c r="R224" i="65" s="1"/>
  <c r="R225" i="65" s="1"/>
  <c r="R226" i="65" s="1"/>
  <c r="R227" i="65" s="1"/>
  <c r="R228" i="65" s="1"/>
  <c r="R229" i="65" s="1"/>
  <c r="R230" i="65" s="1"/>
  <c r="R231" i="65" s="1"/>
  <c r="R232" i="65" s="1"/>
  <c r="R233" i="65" s="1"/>
  <c r="Q210" i="65"/>
  <c r="Q211" i="65" s="1"/>
  <c r="Q212" i="65" s="1"/>
  <c r="Q213" i="65" s="1"/>
  <c r="Q214" i="65" s="1"/>
  <c r="Q215" i="65" s="1"/>
  <c r="Q216" i="65" s="1"/>
  <c r="Q217" i="65" s="1"/>
  <c r="Q218" i="65" s="1"/>
  <c r="Q219" i="65" s="1"/>
  <c r="Q220" i="65" s="1"/>
  <c r="Q221" i="65" s="1"/>
  <c r="Q222" i="65" s="1"/>
  <c r="Q223" i="65" s="1"/>
  <c r="Q224" i="65" s="1"/>
  <c r="Q225" i="65" s="1"/>
  <c r="Q226" i="65" s="1"/>
  <c r="Q227" i="65" s="1"/>
  <c r="Q228" i="65" s="1"/>
  <c r="Q229" i="65" s="1"/>
  <c r="Q230" i="65" s="1"/>
  <c r="Q231" i="65" s="1"/>
  <c r="Q232" i="65" s="1"/>
  <c r="S181" i="65"/>
  <c r="S182" i="65" s="1"/>
  <c r="S183" i="65" s="1"/>
  <c r="S184" i="65" s="1"/>
  <c r="S185" i="65" s="1"/>
  <c r="S186" i="65" s="1"/>
  <c r="S187" i="65" s="1"/>
  <c r="S188" i="65" s="1"/>
  <c r="S189" i="65" s="1"/>
  <c r="S190" i="65" s="1"/>
  <c r="S191" i="65" s="1"/>
  <c r="S192" i="65" s="1"/>
  <c r="S193" i="65" s="1"/>
  <c r="S194" i="65" s="1"/>
  <c r="S195" i="65" s="1"/>
  <c r="S196" i="65" s="1"/>
  <c r="S197" i="65" s="1"/>
  <c r="S198" i="65" s="1"/>
  <c r="S199" i="65" s="1"/>
  <c r="S200" i="65" s="1"/>
  <c r="S201" i="65" s="1"/>
  <c r="S202" i="65" s="1"/>
  <c r="S203" i="65" s="1"/>
  <c r="S204" i="65" s="1"/>
  <c r="R181" i="65"/>
  <c r="R182" i="65" s="1"/>
  <c r="R183" i="65" s="1"/>
  <c r="R184" i="65" s="1"/>
  <c r="R185" i="65" s="1"/>
  <c r="R186" i="65" s="1"/>
  <c r="R187" i="65" s="1"/>
  <c r="R188" i="65" s="1"/>
  <c r="R189" i="65" s="1"/>
  <c r="R190" i="65" s="1"/>
  <c r="R191" i="65" s="1"/>
  <c r="R192" i="65" s="1"/>
  <c r="R193" i="65" s="1"/>
  <c r="R194" i="65" s="1"/>
  <c r="R195" i="65" s="1"/>
  <c r="R196" i="65" s="1"/>
  <c r="R197" i="65" s="1"/>
  <c r="R198" i="65" s="1"/>
  <c r="R199" i="65" s="1"/>
  <c r="R200" i="65" s="1"/>
  <c r="R201" i="65" s="1"/>
  <c r="R202" i="65" s="1"/>
  <c r="R203" i="65" s="1"/>
  <c r="R204" i="65" s="1"/>
  <c r="Q181" i="65"/>
  <c r="Q182" i="65" s="1"/>
  <c r="Q183" i="65" s="1"/>
  <c r="Q184" i="65" s="1"/>
  <c r="Q185" i="65" s="1"/>
  <c r="Q186" i="65" s="1"/>
  <c r="Q187" i="65" s="1"/>
  <c r="Q188" i="65" s="1"/>
  <c r="Q189" i="65" s="1"/>
  <c r="Q190" i="65" s="1"/>
  <c r="Q191" i="65" s="1"/>
  <c r="Q192" i="65" s="1"/>
  <c r="Q193" i="65" s="1"/>
  <c r="Q194" i="65" s="1"/>
  <c r="Q195" i="65" s="1"/>
  <c r="Q196" i="65" s="1"/>
  <c r="Q197" i="65" s="1"/>
  <c r="Q198" i="65" s="1"/>
  <c r="Q199" i="65" s="1"/>
  <c r="Q200" i="65" s="1"/>
  <c r="Q201" i="65" s="1"/>
  <c r="Q202" i="65" s="1"/>
  <c r="Q203" i="65" s="1"/>
  <c r="S152" i="65"/>
  <c r="S153" i="65" s="1"/>
  <c r="S154" i="65" s="1"/>
  <c r="S155" i="65" s="1"/>
  <c r="S156" i="65" s="1"/>
  <c r="S157" i="65" s="1"/>
  <c r="S158" i="65" s="1"/>
  <c r="S159" i="65" s="1"/>
  <c r="S160" i="65" s="1"/>
  <c r="S161" i="65" s="1"/>
  <c r="S162" i="65" s="1"/>
  <c r="S163" i="65" s="1"/>
  <c r="S164" i="65" s="1"/>
  <c r="S165" i="65" s="1"/>
  <c r="S166" i="65" s="1"/>
  <c r="S167" i="65" s="1"/>
  <c r="S168" i="65" s="1"/>
  <c r="S169" i="65" s="1"/>
  <c r="S170" i="65" s="1"/>
  <c r="S171" i="65" s="1"/>
  <c r="S172" i="65" s="1"/>
  <c r="S173" i="65" s="1"/>
  <c r="S174" i="65" s="1"/>
  <c r="S175" i="65" s="1"/>
  <c r="R152" i="65"/>
  <c r="R153" i="65" s="1"/>
  <c r="R154" i="65" s="1"/>
  <c r="R155" i="65" s="1"/>
  <c r="R156" i="65" s="1"/>
  <c r="R157" i="65" s="1"/>
  <c r="R158" i="65" s="1"/>
  <c r="R159" i="65" s="1"/>
  <c r="R160" i="65" s="1"/>
  <c r="R161" i="65" s="1"/>
  <c r="R162" i="65" s="1"/>
  <c r="R163" i="65" s="1"/>
  <c r="R164" i="65" s="1"/>
  <c r="R165" i="65" s="1"/>
  <c r="R166" i="65" s="1"/>
  <c r="R167" i="65" s="1"/>
  <c r="R168" i="65" s="1"/>
  <c r="R169" i="65" s="1"/>
  <c r="R170" i="65" s="1"/>
  <c r="R171" i="65" s="1"/>
  <c r="R172" i="65" s="1"/>
  <c r="R173" i="65" s="1"/>
  <c r="R174" i="65" s="1"/>
  <c r="R175" i="65" s="1"/>
  <c r="S123" i="65"/>
  <c r="S124" i="65" s="1"/>
  <c r="S125" i="65" s="1"/>
  <c r="S126" i="65" s="1"/>
  <c r="S127" i="65" s="1"/>
  <c r="S128" i="65" s="1"/>
  <c r="S129" i="65" s="1"/>
  <c r="S130" i="65" s="1"/>
  <c r="S131" i="65" s="1"/>
  <c r="S132" i="65" s="1"/>
  <c r="S133" i="65" s="1"/>
  <c r="S134" i="65" s="1"/>
  <c r="S135" i="65" s="1"/>
  <c r="S136" i="65" s="1"/>
  <c r="S137" i="65" s="1"/>
  <c r="S138" i="65" s="1"/>
  <c r="S139" i="65" s="1"/>
  <c r="S140" i="65" s="1"/>
  <c r="S141" i="65" s="1"/>
  <c r="S142" i="65" s="1"/>
  <c r="S143" i="65" s="1"/>
  <c r="S144" i="65" s="1"/>
  <c r="S145" i="65" s="1"/>
  <c r="S146" i="65" s="1"/>
  <c r="R123" i="65"/>
  <c r="R124" i="65" s="1"/>
  <c r="R125" i="65" s="1"/>
  <c r="R126" i="65" s="1"/>
  <c r="R127" i="65" s="1"/>
  <c r="R128" i="65" s="1"/>
  <c r="R129" i="65" s="1"/>
  <c r="R130" i="65" s="1"/>
  <c r="R131" i="65" s="1"/>
  <c r="R132" i="65" s="1"/>
  <c r="R133" i="65" s="1"/>
  <c r="R134" i="65" s="1"/>
  <c r="R135" i="65" s="1"/>
  <c r="R136" i="65" s="1"/>
  <c r="R137" i="65" s="1"/>
  <c r="R138" i="65" s="1"/>
  <c r="R139" i="65" s="1"/>
  <c r="R140" i="65" s="1"/>
  <c r="R141" i="65" s="1"/>
  <c r="R142" i="65" s="1"/>
  <c r="R143" i="65" s="1"/>
  <c r="R144" i="65" s="1"/>
  <c r="R145" i="65" s="1"/>
  <c r="R146" i="65" s="1"/>
  <c r="Q123" i="65"/>
  <c r="Q124" i="65" s="1"/>
  <c r="Q125" i="65" s="1"/>
  <c r="Q126" i="65" s="1"/>
  <c r="Q127" i="65" s="1"/>
  <c r="Q128" i="65" s="1"/>
  <c r="Q129" i="65" s="1"/>
  <c r="Q130" i="65" s="1"/>
  <c r="Q131" i="65" s="1"/>
  <c r="Q132" i="65" s="1"/>
  <c r="Q133" i="65" s="1"/>
  <c r="Q134" i="65" s="1"/>
  <c r="Q135" i="65" s="1"/>
  <c r="Q136" i="65" s="1"/>
  <c r="Q137" i="65" s="1"/>
  <c r="Q138" i="65" s="1"/>
  <c r="Q139" i="65" s="1"/>
  <c r="Q140" i="65" s="1"/>
  <c r="Q141" i="65" s="1"/>
  <c r="Q142" i="65" s="1"/>
  <c r="Q143" i="65" s="1"/>
  <c r="Q144" i="65" s="1"/>
  <c r="Q145" i="65" s="1"/>
  <c r="S94" i="65"/>
  <c r="S95" i="65" s="1"/>
  <c r="S96" i="65" s="1"/>
  <c r="S97" i="65" s="1"/>
  <c r="S98" i="65" s="1"/>
  <c r="S99" i="65" s="1"/>
  <c r="S100" i="65" s="1"/>
  <c r="S101" i="65" s="1"/>
  <c r="S102" i="65" s="1"/>
  <c r="S103" i="65" s="1"/>
  <c r="S104" i="65" s="1"/>
  <c r="S105" i="65" s="1"/>
  <c r="S106" i="65" s="1"/>
  <c r="S107" i="65" s="1"/>
  <c r="S108" i="65" s="1"/>
  <c r="S109" i="65" s="1"/>
  <c r="S110" i="65" s="1"/>
  <c r="S111" i="65" s="1"/>
  <c r="S112" i="65" s="1"/>
  <c r="S113" i="65" s="1"/>
  <c r="S114" i="65" s="1"/>
  <c r="S115" i="65" s="1"/>
  <c r="S116" i="65" s="1"/>
  <c r="S117" i="65" s="1"/>
  <c r="R94" i="65"/>
  <c r="R95" i="65" s="1"/>
  <c r="R96" i="65" s="1"/>
  <c r="R97" i="65" s="1"/>
  <c r="R98" i="65" s="1"/>
  <c r="R99" i="65" s="1"/>
  <c r="R100" i="65" s="1"/>
  <c r="R101" i="65" s="1"/>
  <c r="R102" i="65" s="1"/>
  <c r="R103" i="65" s="1"/>
  <c r="R104" i="65" s="1"/>
  <c r="R105" i="65" s="1"/>
  <c r="R106" i="65" s="1"/>
  <c r="R107" i="65" s="1"/>
  <c r="R108" i="65" s="1"/>
  <c r="R109" i="65" s="1"/>
  <c r="R110" i="65" s="1"/>
  <c r="R111" i="65" s="1"/>
  <c r="R112" i="65" s="1"/>
  <c r="R113" i="65" s="1"/>
  <c r="R114" i="65" s="1"/>
  <c r="R115" i="65" s="1"/>
  <c r="R116" i="65" s="1"/>
  <c r="R117" i="65" s="1"/>
  <c r="Q94" i="65"/>
  <c r="Q95" i="65" s="1"/>
  <c r="Q96" i="65" s="1"/>
  <c r="Q97" i="65" s="1"/>
  <c r="Q98" i="65" s="1"/>
  <c r="Q99" i="65" s="1"/>
  <c r="Q100" i="65" s="1"/>
  <c r="Q101" i="65" s="1"/>
  <c r="Q102" i="65" s="1"/>
  <c r="Q103" i="65" s="1"/>
  <c r="Q104" i="65" s="1"/>
  <c r="Q105" i="65" s="1"/>
  <c r="Q106" i="65" s="1"/>
  <c r="Q107" i="65" s="1"/>
  <c r="Q108" i="65" s="1"/>
  <c r="Q109" i="65" s="1"/>
  <c r="Q110" i="65" s="1"/>
  <c r="Q111" i="65" s="1"/>
  <c r="Q112" i="65" s="1"/>
  <c r="Q113" i="65" s="1"/>
  <c r="Q114" i="65" s="1"/>
  <c r="Q115" i="65" s="1"/>
  <c r="Q116" i="65" s="1"/>
  <c r="S65" i="65"/>
  <c r="S66" i="65" s="1"/>
  <c r="S67" i="65" s="1"/>
  <c r="S68" i="65" s="1"/>
  <c r="S69" i="65" s="1"/>
  <c r="S70" i="65" s="1"/>
  <c r="S71" i="65" s="1"/>
  <c r="S72" i="65" s="1"/>
  <c r="S73" i="65" s="1"/>
  <c r="S74" i="65" s="1"/>
  <c r="S75" i="65" s="1"/>
  <c r="S76" i="65" s="1"/>
  <c r="S77" i="65" s="1"/>
  <c r="S78" i="65" s="1"/>
  <c r="S79" i="65" s="1"/>
  <c r="S80" i="65" s="1"/>
  <c r="S81" i="65" s="1"/>
  <c r="S82" i="65" s="1"/>
  <c r="S83" i="65" s="1"/>
  <c r="S84" i="65" s="1"/>
  <c r="S85" i="65" s="1"/>
  <c r="S86" i="65" s="1"/>
  <c r="S87" i="65" s="1"/>
  <c r="S88" i="65" s="1"/>
  <c r="R65" i="65"/>
  <c r="R66" i="65" s="1"/>
  <c r="R67" i="65" s="1"/>
  <c r="R68" i="65" s="1"/>
  <c r="R69" i="65" s="1"/>
  <c r="R70" i="65" s="1"/>
  <c r="R71" i="65" s="1"/>
  <c r="R72" i="65" s="1"/>
  <c r="R73" i="65" s="1"/>
  <c r="R74" i="65" s="1"/>
  <c r="R75" i="65" s="1"/>
  <c r="R76" i="65" s="1"/>
  <c r="R77" i="65" s="1"/>
  <c r="R78" i="65" s="1"/>
  <c r="R79" i="65" s="1"/>
  <c r="R80" i="65" s="1"/>
  <c r="R81" i="65" s="1"/>
  <c r="R82" i="65" s="1"/>
  <c r="R83" i="65" s="1"/>
  <c r="R84" i="65" s="1"/>
  <c r="R85" i="65" s="1"/>
  <c r="R86" i="65" s="1"/>
  <c r="R87" i="65" s="1"/>
  <c r="R88" i="65" s="1"/>
  <c r="Q65" i="65"/>
  <c r="Q66" i="65" s="1"/>
  <c r="Q67" i="65" s="1"/>
  <c r="Q68" i="65" s="1"/>
  <c r="Q69" i="65" s="1"/>
  <c r="Q70" i="65" s="1"/>
  <c r="Q71" i="65" s="1"/>
  <c r="Q72" i="65" s="1"/>
  <c r="Q73" i="65" s="1"/>
  <c r="Q74" i="65" s="1"/>
  <c r="Q75" i="65" s="1"/>
  <c r="Q76" i="65" s="1"/>
  <c r="Q77" i="65" s="1"/>
  <c r="Q78" i="65" s="1"/>
  <c r="Q79" i="65" s="1"/>
  <c r="Q80" i="65" s="1"/>
  <c r="Q81" i="65" s="1"/>
  <c r="Q82" i="65" s="1"/>
  <c r="Q83" i="65" s="1"/>
  <c r="Q84" i="65" s="1"/>
  <c r="Q85" i="65" s="1"/>
  <c r="Q86" i="65" s="1"/>
  <c r="Q87" i="65" s="1"/>
  <c r="S36" i="65"/>
  <c r="S37" i="65" s="1"/>
  <c r="S38" i="65" s="1"/>
  <c r="S39" i="65" s="1"/>
  <c r="S40" i="65" s="1"/>
  <c r="S41" i="65" s="1"/>
  <c r="S42" i="65" s="1"/>
  <c r="S43" i="65" s="1"/>
  <c r="S44" i="65" s="1"/>
  <c r="S45" i="65" s="1"/>
  <c r="S46" i="65" s="1"/>
  <c r="S47" i="65" s="1"/>
  <c r="S48" i="65" s="1"/>
  <c r="S49" i="65" s="1"/>
  <c r="S50" i="65" s="1"/>
  <c r="S51" i="65" s="1"/>
  <c r="S52" i="65" s="1"/>
  <c r="S53" i="65" s="1"/>
  <c r="S54" i="65" s="1"/>
  <c r="S55" i="65" s="1"/>
  <c r="S56" i="65" s="1"/>
  <c r="S57" i="65" s="1"/>
  <c r="S58" i="65" s="1"/>
  <c r="S59" i="65" s="1"/>
  <c r="R36" i="65"/>
  <c r="R37" i="65" s="1"/>
  <c r="R38" i="65" s="1"/>
  <c r="R39" i="65" s="1"/>
  <c r="R40" i="65" s="1"/>
  <c r="R41" i="65" s="1"/>
  <c r="R42" i="65" s="1"/>
  <c r="R43" i="65" s="1"/>
  <c r="R44" i="65" s="1"/>
  <c r="R45" i="65" s="1"/>
  <c r="R46" i="65" s="1"/>
  <c r="R47" i="65" s="1"/>
  <c r="R48" i="65" s="1"/>
  <c r="R49" i="65" s="1"/>
  <c r="R50" i="65" s="1"/>
  <c r="R51" i="65" s="1"/>
  <c r="R52" i="65" s="1"/>
  <c r="R53" i="65" s="1"/>
  <c r="R54" i="65" s="1"/>
  <c r="R55" i="65" s="1"/>
  <c r="R56" i="65" s="1"/>
  <c r="R57" i="65" s="1"/>
  <c r="R58" i="65" s="1"/>
  <c r="R59" i="65" s="1"/>
  <c r="Q36" i="65"/>
  <c r="Q37" i="65" s="1"/>
  <c r="Q38" i="65" s="1"/>
  <c r="Q39" i="65" s="1"/>
  <c r="Q40" i="65" s="1"/>
  <c r="Q41" i="65" s="1"/>
  <c r="Q42" i="65" s="1"/>
  <c r="Q43" i="65" s="1"/>
  <c r="Q44" i="65" s="1"/>
  <c r="Q45" i="65" s="1"/>
  <c r="Q46" i="65" s="1"/>
  <c r="Q47" i="65" s="1"/>
  <c r="Q48" i="65" s="1"/>
  <c r="Q49" i="65" s="1"/>
  <c r="Q50" i="65" s="1"/>
  <c r="Q51" i="65" s="1"/>
  <c r="Q52" i="65" s="1"/>
  <c r="Q53" i="65" s="1"/>
  <c r="Q54" i="65" s="1"/>
  <c r="Q55" i="65" s="1"/>
  <c r="Q56" i="65" s="1"/>
  <c r="Q57" i="65" s="1"/>
  <c r="Q58" i="65" s="1"/>
  <c r="Q7" i="65"/>
  <c r="Q8" i="65" s="1"/>
  <c r="Q9" i="65" s="1"/>
  <c r="Q10" i="65" s="1"/>
  <c r="Q11" i="65" s="1"/>
  <c r="Q12" i="65" s="1"/>
  <c r="Q13" i="65" s="1"/>
  <c r="Q14" i="65" s="1"/>
  <c r="Q15" i="65" s="1"/>
  <c r="Q16" i="65" s="1"/>
  <c r="Q17" i="65" s="1"/>
  <c r="Q18" i="65" s="1"/>
  <c r="Q19" i="65" s="1"/>
  <c r="Q20" i="65" s="1"/>
  <c r="Q21" i="65" s="1"/>
  <c r="Q22" i="65" s="1"/>
  <c r="Q23" i="65" s="1"/>
  <c r="Q24" i="65" s="1"/>
  <c r="Q25" i="65" s="1"/>
  <c r="Q26" i="65" s="1"/>
  <c r="Q27" i="65" s="1"/>
  <c r="Q28" i="65" s="1"/>
  <c r="Q29" i="65" s="1"/>
  <c r="R7" i="65"/>
  <c r="R8" i="65" s="1"/>
  <c r="R9" i="65" s="1"/>
  <c r="R10" i="65" s="1"/>
  <c r="R11" i="65" s="1"/>
  <c r="R12" i="65" s="1"/>
  <c r="R13" i="65" s="1"/>
  <c r="R14" i="65" s="1"/>
  <c r="R15" i="65" s="1"/>
  <c r="R16" i="65" s="1"/>
  <c r="R17" i="65" s="1"/>
  <c r="R18" i="65" s="1"/>
  <c r="R19" i="65" s="1"/>
  <c r="R20" i="65" s="1"/>
  <c r="R21" i="65" s="1"/>
  <c r="R22" i="65" s="1"/>
  <c r="R23" i="65" s="1"/>
  <c r="R24" i="65" s="1"/>
  <c r="R25" i="65" s="1"/>
  <c r="R26" i="65" s="1"/>
  <c r="R27" i="65" s="1"/>
  <c r="R28" i="65" s="1"/>
  <c r="R29" i="65" s="1"/>
  <c r="R30" i="65" s="1"/>
  <c r="S7" i="65"/>
  <c r="S8" i="65" s="1"/>
  <c r="S9" i="65" s="1"/>
  <c r="S10" i="65" s="1"/>
  <c r="S11" i="65" s="1"/>
  <c r="S12" i="65" s="1"/>
  <c r="S13" i="65" s="1"/>
  <c r="S14" i="65" s="1"/>
  <c r="S15" i="65" s="1"/>
  <c r="S16" i="65" s="1"/>
  <c r="S17" i="65" s="1"/>
  <c r="S18" i="65" s="1"/>
  <c r="S19" i="65" s="1"/>
  <c r="S20" i="65" s="1"/>
  <c r="S21" i="65" s="1"/>
  <c r="S22" i="65" s="1"/>
  <c r="S23" i="65" s="1"/>
  <c r="S24" i="65" s="1"/>
  <c r="S25" i="65" s="1"/>
  <c r="S26" i="65" s="1"/>
  <c r="S27" i="65" s="1"/>
  <c r="S28" i="65" s="1"/>
  <c r="S29" i="65" s="1"/>
  <c r="S30" i="65" s="1"/>
  <c r="K685" i="65" l="1"/>
  <c r="K684" i="65"/>
  <c r="K683" i="65"/>
  <c r="K682" i="65"/>
  <c r="K681" i="65"/>
  <c r="K680" i="65"/>
  <c r="K679" i="65"/>
  <c r="K678" i="65"/>
  <c r="K677" i="65"/>
  <c r="K453" i="65"/>
  <c r="K452" i="65"/>
  <c r="K451" i="65"/>
  <c r="K450" i="65"/>
  <c r="K449" i="65"/>
  <c r="K448" i="65"/>
  <c r="K447" i="65"/>
  <c r="K446" i="65"/>
  <c r="K445" i="65"/>
  <c r="K444" i="65"/>
  <c r="K415" i="65"/>
  <c r="K414" i="65"/>
  <c r="K413" i="65"/>
  <c r="K412" i="65"/>
  <c r="N669" i="65" l="1"/>
  <c r="L679" i="65"/>
  <c r="L446" i="65"/>
  <c r="N437" i="65"/>
  <c r="C1" i="69"/>
  <c r="L447" i="65" l="1"/>
  <c r="L448" i="65" s="1"/>
  <c r="L449" i="65" s="1"/>
  <c r="L450" i="65" s="1"/>
  <c r="L451" i="65" s="1"/>
  <c r="L452" i="65" s="1"/>
  <c r="L453" i="65" s="1"/>
  <c r="L454" i="65" s="1"/>
  <c r="L455" i="65" s="1"/>
  <c r="L456" i="65" s="1"/>
  <c r="L457" i="65" s="1"/>
  <c r="L458" i="65" s="1"/>
  <c r="L459" i="65" s="1"/>
  <c r="L460" i="65" s="1"/>
  <c r="L461" i="65" s="1"/>
  <c r="L462" i="65" s="1"/>
  <c r="L463" i="65" s="1"/>
  <c r="L464" i="65" s="1"/>
  <c r="L465" i="65" s="1"/>
  <c r="L680" i="65"/>
  <c r="L681" i="65" s="1"/>
  <c r="L682" i="65" s="1"/>
  <c r="L683" i="65" s="1"/>
  <c r="L684" i="65" s="1"/>
  <c r="L685" i="65" s="1"/>
  <c r="L686" i="65" s="1"/>
  <c r="L687" i="65" s="1"/>
  <c r="L688" i="65" s="1"/>
  <c r="L689" i="65" s="1"/>
  <c r="L690" i="65" s="1"/>
  <c r="L691" i="65" s="1"/>
  <c r="L692" i="65" s="1"/>
  <c r="L693" i="65" s="1"/>
  <c r="L694" i="65" s="1"/>
  <c r="L695" i="65" s="1"/>
  <c r="L696" i="65" s="1"/>
  <c r="L697" i="65" s="1"/>
  <c r="K828" i="65"/>
  <c r="K827" i="65"/>
  <c r="K826" i="65"/>
  <c r="K825" i="65"/>
  <c r="K824" i="65"/>
  <c r="K823" i="65"/>
  <c r="K822" i="65"/>
  <c r="K821" i="65"/>
  <c r="K820" i="65"/>
  <c r="K819" i="65"/>
  <c r="K818" i="65"/>
  <c r="K800" i="65"/>
  <c r="K799" i="65"/>
  <c r="K798" i="65"/>
  <c r="K797" i="65"/>
  <c r="K796" i="65"/>
  <c r="K795" i="65"/>
  <c r="K794" i="65"/>
  <c r="K793" i="65"/>
  <c r="K792" i="65"/>
  <c r="K791" i="65"/>
  <c r="K790" i="65"/>
  <c r="K789" i="65"/>
  <c r="K772" i="65"/>
  <c r="K771" i="65"/>
  <c r="K770" i="65"/>
  <c r="K769" i="65"/>
  <c r="K768" i="65"/>
  <c r="K767" i="65"/>
  <c r="K766" i="65"/>
  <c r="K765" i="65"/>
  <c r="K764" i="65"/>
  <c r="K763" i="65"/>
  <c r="K762" i="65"/>
  <c r="K761" i="65"/>
  <c r="K760" i="65"/>
  <c r="K743" i="65"/>
  <c r="K742" i="65"/>
  <c r="K741" i="65"/>
  <c r="K740" i="65"/>
  <c r="K739" i="65"/>
  <c r="K738" i="65"/>
  <c r="K737" i="65"/>
  <c r="K736" i="65"/>
  <c r="K735" i="65"/>
  <c r="K734" i="65"/>
  <c r="K733" i="65"/>
  <c r="K732" i="65"/>
  <c r="K731" i="65"/>
  <c r="K714" i="65"/>
  <c r="K713" i="65"/>
  <c r="K712" i="65"/>
  <c r="K711" i="65"/>
  <c r="K710" i="65"/>
  <c r="K709" i="65"/>
  <c r="K708" i="65"/>
  <c r="K707" i="65"/>
  <c r="K706" i="65"/>
  <c r="K705" i="65"/>
  <c r="K704" i="65"/>
  <c r="K703" i="65"/>
  <c r="K702" i="65"/>
  <c r="K627" i="65"/>
  <c r="K626" i="65"/>
  <c r="K625" i="65"/>
  <c r="K624" i="65"/>
  <c r="K623" i="65"/>
  <c r="K591" i="65"/>
  <c r="K590" i="65"/>
  <c r="K589" i="65"/>
  <c r="K569" i="65"/>
  <c r="K568" i="65"/>
  <c r="K567" i="65"/>
  <c r="K566" i="65"/>
  <c r="K565" i="65"/>
  <c r="K564" i="65"/>
  <c r="K563" i="65"/>
  <c r="K562" i="65"/>
  <c r="K561" i="65"/>
  <c r="K560" i="65"/>
  <c r="K559" i="65"/>
  <c r="K558" i="65"/>
  <c r="K557" i="65"/>
  <c r="K534" i="65"/>
  <c r="K533" i="65"/>
  <c r="K532" i="65"/>
  <c r="K531" i="65"/>
  <c r="K530" i="65"/>
  <c r="K529" i="65"/>
  <c r="K528" i="65"/>
  <c r="K510" i="65"/>
  <c r="K509" i="65"/>
  <c r="K508" i="65"/>
  <c r="K507" i="65"/>
  <c r="K506" i="65"/>
  <c r="K505" i="65"/>
  <c r="K504" i="65"/>
  <c r="K503" i="65"/>
  <c r="K502" i="65"/>
  <c r="K501" i="65"/>
  <c r="K500" i="65"/>
  <c r="K482" i="65"/>
  <c r="K480" i="65"/>
  <c r="K479" i="65"/>
  <c r="K471" i="65"/>
  <c r="K470" i="65"/>
  <c r="K395" i="65"/>
  <c r="K394" i="65"/>
  <c r="K393" i="65"/>
  <c r="K392" i="65"/>
  <c r="K391" i="65"/>
  <c r="K390" i="65"/>
  <c r="K389" i="65"/>
  <c r="K388" i="65"/>
  <c r="K387" i="65"/>
  <c r="K386" i="65"/>
  <c r="K385" i="65"/>
  <c r="K384" i="65"/>
  <c r="K383" i="65"/>
  <c r="K366" i="65"/>
  <c r="K365" i="65"/>
  <c r="K364" i="65"/>
  <c r="K363" i="65"/>
  <c r="K362" i="65"/>
  <c r="K361" i="65"/>
  <c r="K360" i="65"/>
  <c r="K359" i="65"/>
  <c r="K358" i="65"/>
  <c r="K357" i="65"/>
  <c r="K356" i="65"/>
  <c r="K355" i="65"/>
  <c r="K354" i="65"/>
  <c r="K336" i="65"/>
  <c r="K335" i="65"/>
  <c r="K334" i="65"/>
  <c r="K333" i="65"/>
  <c r="K332" i="65"/>
  <c r="K331" i="65"/>
  <c r="K330" i="65"/>
  <c r="K329" i="65"/>
  <c r="K328" i="65"/>
  <c r="K327" i="65"/>
  <c r="K326" i="65"/>
  <c r="K325" i="65"/>
  <c r="K273" i="65"/>
  <c r="K272" i="65"/>
  <c r="K271" i="65"/>
  <c r="K270" i="65"/>
  <c r="K269" i="65"/>
  <c r="K268" i="65"/>
  <c r="K267" i="65"/>
  <c r="K243" i="65"/>
  <c r="K242" i="65"/>
  <c r="K241" i="65"/>
  <c r="K240" i="65"/>
  <c r="K239" i="65"/>
  <c r="K238" i="65"/>
  <c r="K221" i="65"/>
  <c r="K220" i="65"/>
  <c r="K219" i="65"/>
  <c r="K218" i="65"/>
  <c r="K217" i="65"/>
  <c r="K216" i="65"/>
  <c r="K215" i="65"/>
  <c r="K214" i="65"/>
  <c r="K213" i="65"/>
  <c r="K212" i="65"/>
  <c r="K211" i="65"/>
  <c r="K210" i="65"/>
  <c r="K209" i="65"/>
  <c r="K192" i="65"/>
  <c r="K191" i="65"/>
  <c r="K190" i="65"/>
  <c r="K189" i="65"/>
  <c r="K188" i="65"/>
  <c r="K187" i="65"/>
  <c r="K186" i="65"/>
  <c r="K185" i="65"/>
  <c r="K184" i="65"/>
  <c r="K183" i="65"/>
  <c r="K182" i="65"/>
  <c r="K181" i="65"/>
  <c r="K180" i="65"/>
  <c r="K163" i="65"/>
  <c r="K162" i="65"/>
  <c r="K161" i="65"/>
  <c r="K160" i="65"/>
  <c r="K159" i="65"/>
  <c r="K158" i="65"/>
  <c r="K157" i="65"/>
  <c r="K156" i="65"/>
  <c r="K155" i="65"/>
  <c r="K154" i="65"/>
  <c r="K153" i="65"/>
  <c r="K152" i="65"/>
  <c r="K151" i="65"/>
  <c r="K134" i="65"/>
  <c r="K133" i="65"/>
  <c r="K132" i="65"/>
  <c r="K131" i="65"/>
  <c r="K130" i="65"/>
  <c r="K129" i="65"/>
  <c r="K128" i="65"/>
  <c r="K127" i="65"/>
  <c r="K126" i="65"/>
  <c r="K125" i="65"/>
  <c r="K124" i="65"/>
  <c r="K123" i="65"/>
  <c r="K122" i="65"/>
  <c r="K105" i="65"/>
  <c r="K104" i="65"/>
  <c r="K103" i="65"/>
  <c r="K102" i="65"/>
  <c r="K101" i="65"/>
  <c r="K100" i="65"/>
  <c r="K99" i="65"/>
  <c r="K98" i="65"/>
  <c r="K97" i="65"/>
  <c r="K96" i="65"/>
  <c r="K95" i="65"/>
  <c r="K94" i="65"/>
  <c r="K93" i="65"/>
  <c r="K76" i="65"/>
  <c r="K75" i="65"/>
  <c r="K74" i="65"/>
  <c r="K73" i="65"/>
  <c r="K72" i="65"/>
  <c r="K71" i="65"/>
  <c r="K70" i="65"/>
  <c r="K69" i="65"/>
  <c r="K68" i="65"/>
  <c r="K67" i="65"/>
  <c r="K66" i="65"/>
  <c r="K65" i="65"/>
  <c r="K64" i="65"/>
  <c r="K47" i="65"/>
  <c r="K46" i="65"/>
  <c r="K45" i="65"/>
  <c r="K44" i="65"/>
  <c r="K43" i="65"/>
  <c r="K42" i="65"/>
  <c r="K41" i="65"/>
  <c r="K40" i="65"/>
  <c r="K39" i="65"/>
  <c r="K38" i="65"/>
  <c r="K37" i="65"/>
  <c r="K36" i="65"/>
  <c r="K35" i="65"/>
  <c r="K18" i="65"/>
  <c r="K17" i="65"/>
  <c r="K16" i="65"/>
  <c r="K15" i="65"/>
  <c r="K14" i="65"/>
  <c r="K13" i="65"/>
  <c r="K12" i="65"/>
  <c r="K11" i="65"/>
  <c r="K10" i="65"/>
  <c r="K9" i="65"/>
  <c r="K8" i="65"/>
  <c r="K7" i="65"/>
  <c r="K6" i="65"/>
  <c r="N2" i="65" s="1"/>
  <c r="H828" i="65"/>
  <c r="H827" i="65"/>
  <c r="H826" i="65"/>
  <c r="H825" i="65"/>
  <c r="H824" i="65"/>
  <c r="H823" i="65"/>
  <c r="H822" i="65"/>
  <c r="H821" i="65"/>
  <c r="H820" i="65"/>
  <c r="H819" i="65"/>
  <c r="H818" i="65"/>
  <c r="I818" i="65" s="1"/>
  <c r="I819" i="65" s="1"/>
  <c r="I820" i="65" s="1"/>
  <c r="I821" i="65" s="1"/>
  <c r="I822" i="65" s="1"/>
  <c r="I823" i="65" s="1"/>
  <c r="I824" i="65" s="1"/>
  <c r="I825" i="65" s="1"/>
  <c r="I826" i="65" s="1"/>
  <c r="I827" i="65" s="1"/>
  <c r="I828" i="65" s="1"/>
  <c r="I829" i="65" s="1"/>
  <c r="I830" i="65" s="1"/>
  <c r="I831" i="65" s="1"/>
  <c r="I832" i="65" s="1"/>
  <c r="I833" i="65" s="1"/>
  <c r="I834" i="65" s="1"/>
  <c r="I835" i="65" s="1"/>
  <c r="I836" i="65" s="1"/>
  <c r="I837" i="65" s="1"/>
  <c r="I838" i="65" s="1"/>
  <c r="I839" i="65" s="1"/>
  <c r="I840" i="65" s="1"/>
  <c r="I841" i="65" s="1"/>
  <c r="H800" i="65"/>
  <c r="H799" i="65"/>
  <c r="H798" i="65"/>
  <c r="H797" i="65"/>
  <c r="H796" i="65"/>
  <c r="H795" i="65"/>
  <c r="H794" i="65"/>
  <c r="H793" i="65"/>
  <c r="H792" i="65"/>
  <c r="H791" i="65"/>
  <c r="H790" i="65"/>
  <c r="H789" i="65"/>
  <c r="I789" i="65" s="1"/>
  <c r="I790" i="65" s="1"/>
  <c r="I791" i="65" s="1"/>
  <c r="I792" i="65" s="1"/>
  <c r="I793" i="65" s="1"/>
  <c r="I794" i="65" s="1"/>
  <c r="I795" i="65" s="1"/>
  <c r="I796" i="65" s="1"/>
  <c r="I797" i="65" s="1"/>
  <c r="I798" i="65" s="1"/>
  <c r="I799" i="65" s="1"/>
  <c r="I800" i="65" s="1"/>
  <c r="I801" i="65" s="1"/>
  <c r="I802" i="65" s="1"/>
  <c r="I803" i="65" s="1"/>
  <c r="I804" i="65" s="1"/>
  <c r="I805" i="65" s="1"/>
  <c r="I806" i="65" s="1"/>
  <c r="I807" i="65" s="1"/>
  <c r="I808" i="65" s="1"/>
  <c r="I809" i="65" s="1"/>
  <c r="I810" i="65" s="1"/>
  <c r="I811" i="65" s="1"/>
  <c r="I812" i="65" s="1"/>
  <c r="I813" i="65" s="1"/>
  <c r="H772" i="65"/>
  <c r="H771" i="65"/>
  <c r="H770" i="65"/>
  <c r="H769" i="65"/>
  <c r="H768" i="65"/>
  <c r="H767" i="65"/>
  <c r="H766" i="65"/>
  <c r="H765" i="65"/>
  <c r="H764" i="65"/>
  <c r="H763" i="65"/>
  <c r="H762" i="65"/>
  <c r="H761" i="65"/>
  <c r="H760" i="65"/>
  <c r="I760" i="65" s="1"/>
  <c r="I761" i="65" s="1"/>
  <c r="I762" i="65" s="1"/>
  <c r="I763" i="65" s="1"/>
  <c r="I764" i="65" s="1"/>
  <c r="I765" i="65" s="1"/>
  <c r="I766" i="65" s="1"/>
  <c r="I767" i="65" s="1"/>
  <c r="I768" i="65" s="1"/>
  <c r="I769" i="65" s="1"/>
  <c r="I770" i="65" s="1"/>
  <c r="I771" i="65" s="1"/>
  <c r="I772" i="65" s="1"/>
  <c r="I773" i="65" s="1"/>
  <c r="I774" i="65" s="1"/>
  <c r="H743" i="65"/>
  <c r="H742" i="65"/>
  <c r="H741" i="65"/>
  <c r="H740" i="65"/>
  <c r="H739" i="65"/>
  <c r="H738" i="65"/>
  <c r="H737" i="65"/>
  <c r="H736" i="65"/>
  <c r="H735" i="65"/>
  <c r="H734" i="65"/>
  <c r="H733" i="65"/>
  <c r="H732" i="65"/>
  <c r="H731" i="65"/>
  <c r="I731" i="65" s="1"/>
  <c r="I732" i="65" s="1"/>
  <c r="I733" i="65" s="1"/>
  <c r="I734" i="65" s="1"/>
  <c r="I735" i="65" s="1"/>
  <c r="I736" i="65" s="1"/>
  <c r="I737" i="65" s="1"/>
  <c r="I738" i="65" s="1"/>
  <c r="I739" i="65" s="1"/>
  <c r="I740" i="65" s="1"/>
  <c r="I741" i="65" s="1"/>
  <c r="I742" i="65" s="1"/>
  <c r="I743" i="65" s="1"/>
  <c r="I744" i="65" s="1"/>
  <c r="I745" i="65" s="1"/>
  <c r="H714" i="65"/>
  <c r="H713" i="65"/>
  <c r="H712" i="65"/>
  <c r="H711" i="65"/>
  <c r="H710" i="65"/>
  <c r="H709" i="65"/>
  <c r="H708" i="65"/>
  <c r="H707" i="65"/>
  <c r="H706" i="65"/>
  <c r="H705" i="65"/>
  <c r="H704" i="65"/>
  <c r="H703" i="65"/>
  <c r="H702" i="65"/>
  <c r="I702" i="65" s="1"/>
  <c r="I703" i="65" s="1"/>
  <c r="I704" i="65" s="1"/>
  <c r="I705" i="65" s="1"/>
  <c r="I706" i="65" s="1"/>
  <c r="I707" i="65" s="1"/>
  <c r="I708" i="65" s="1"/>
  <c r="I709" i="65" s="1"/>
  <c r="I710" i="65" s="1"/>
  <c r="I711" i="65" s="1"/>
  <c r="I712" i="65" s="1"/>
  <c r="I713" i="65" s="1"/>
  <c r="I714" i="65" s="1"/>
  <c r="I715" i="65" s="1"/>
  <c r="I716" i="65" s="1"/>
  <c r="H627" i="65"/>
  <c r="H626" i="65"/>
  <c r="H625" i="65"/>
  <c r="H624" i="65"/>
  <c r="H623" i="65"/>
  <c r="I623" i="65" s="1"/>
  <c r="I624" i="65" s="1"/>
  <c r="I625" i="65" s="1"/>
  <c r="I626" i="65" s="1"/>
  <c r="I627" i="65" s="1"/>
  <c r="I628" i="65" s="1"/>
  <c r="I629" i="65" s="1"/>
  <c r="H622" i="65"/>
  <c r="H621" i="65"/>
  <c r="H615" i="65"/>
  <c r="H685" i="65"/>
  <c r="H684" i="65"/>
  <c r="H683" i="65"/>
  <c r="H682" i="65"/>
  <c r="H681" i="65"/>
  <c r="H680" i="65"/>
  <c r="H679" i="65"/>
  <c r="I679" i="65" s="1"/>
  <c r="I680" i="65" s="1"/>
  <c r="I681" i="65" s="1"/>
  <c r="I682" i="65" s="1"/>
  <c r="I683" i="65" s="1"/>
  <c r="I684" i="65" s="1"/>
  <c r="I685" i="65" s="1"/>
  <c r="I686" i="65" s="1"/>
  <c r="I687" i="65" s="1"/>
  <c r="H678" i="65"/>
  <c r="H677" i="65"/>
  <c r="H591" i="65"/>
  <c r="I591" i="65" s="1"/>
  <c r="I592" i="65" s="1"/>
  <c r="I593" i="65" s="1"/>
  <c r="I594" i="65" s="1"/>
  <c r="I595" i="65" s="1"/>
  <c r="I596" i="65" s="1"/>
  <c r="I597" i="65" s="1"/>
  <c r="I598" i="65" s="1"/>
  <c r="I599" i="65" s="1"/>
  <c r="I600" i="65" s="1"/>
  <c r="I601" i="65" s="1"/>
  <c r="I602" i="65" s="1"/>
  <c r="I603" i="65" s="1"/>
  <c r="I604" i="65" s="1"/>
  <c r="I605" i="65" s="1"/>
  <c r="I606" i="65" s="1"/>
  <c r="I607" i="65" s="1"/>
  <c r="I608" i="65" s="1"/>
  <c r="I609" i="65" s="1"/>
  <c r="I610" i="65" s="1"/>
  <c r="H590" i="65"/>
  <c r="H589" i="65"/>
  <c r="H569" i="65"/>
  <c r="H568" i="65"/>
  <c r="H567" i="65"/>
  <c r="H566" i="65"/>
  <c r="H565" i="65"/>
  <c r="H564" i="65"/>
  <c r="H563" i="65"/>
  <c r="H562" i="65"/>
  <c r="H561" i="65"/>
  <c r="H560" i="65"/>
  <c r="H559" i="65"/>
  <c r="H558" i="65"/>
  <c r="H557" i="65"/>
  <c r="I557" i="65" s="1"/>
  <c r="I558" i="65" s="1"/>
  <c r="I559" i="65" s="1"/>
  <c r="I560" i="65" s="1"/>
  <c r="I561" i="65" s="1"/>
  <c r="I562" i="65" s="1"/>
  <c r="I563" i="65" s="1"/>
  <c r="I564" i="65" s="1"/>
  <c r="I565" i="65" s="1"/>
  <c r="I566" i="65" s="1"/>
  <c r="I567" i="65" s="1"/>
  <c r="I568" i="65" s="1"/>
  <c r="I569" i="65" s="1"/>
  <c r="I570" i="65" s="1"/>
  <c r="I571" i="65" s="1"/>
  <c r="H534" i="65"/>
  <c r="H533" i="65"/>
  <c r="H532" i="65"/>
  <c r="H531" i="65"/>
  <c r="H530" i="65"/>
  <c r="H529" i="65"/>
  <c r="H528" i="65"/>
  <c r="I528" i="65" s="1"/>
  <c r="I529" i="65" s="1"/>
  <c r="I530" i="65" s="1"/>
  <c r="I531" i="65" s="1"/>
  <c r="I532" i="65" s="1"/>
  <c r="I533" i="65" s="1"/>
  <c r="I534" i="65" s="1"/>
  <c r="I535" i="65" s="1"/>
  <c r="I536" i="65" s="1"/>
  <c r="I537" i="65" s="1"/>
  <c r="I538" i="65" s="1"/>
  <c r="I539" i="65" s="1"/>
  <c r="I540" i="65" s="1"/>
  <c r="I541" i="65" s="1"/>
  <c r="I542" i="65" s="1"/>
  <c r="I543" i="65" s="1"/>
  <c r="I544" i="65" s="1"/>
  <c r="I545" i="65" s="1"/>
  <c r="I546" i="65" s="1"/>
  <c r="I547" i="65" s="1"/>
  <c r="I548" i="65" s="1"/>
  <c r="I549" i="65" s="1"/>
  <c r="I550" i="65" s="1"/>
  <c r="I551" i="65" s="1"/>
  <c r="I552" i="65" s="1"/>
  <c r="H511" i="65"/>
  <c r="H510" i="65"/>
  <c r="H509" i="65"/>
  <c r="H508" i="65"/>
  <c r="H507" i="65"/>
  <c r="H506" i="65"/>
  <c r="H505" i="65"/>
  <c r="H504" i="65"/>
  <c r="H503" i="65"/>
  <c r="H482" i="65"/>
  <c r="H481" i="65"/>
  <c r="I481" i="65" s="1"/>
  <c r="I482" i="65" s="1"/>
  <c r="I483" i="65" s="1"/>
  <c r="I484" i="65" s="1"/>
  <c r="H480" i="65"/>
  <c r="H479" i="65"/>
  <c r="H453" i="65"/>
  <c r="H452" i="65"/>
  <c r="H451" i="65"/>
  <c r="H450" i="65"/>
  <c r="H449" i="65"/>
  <c r="H448" i="65"/>
  <c r="H447" i="65"/>
  <c r="H445" i="65"/>
  <c r="H444" i="65"/>
  <c r="H413" i="65"/>
  <c r="H412" i="65"/>
  <c r="I412" i="65" s="1"/>
  <c r="I413" i="65" s="1"/>
  <c r="I414" i="65" s="1"/>
  <c r="I415" i="65" s="1"/>
  <c r="I416" i="65" s="1"/>
  <c r="I417" i="65" s="1"/>
  <c r="I418" i="65" s="1"/>
  <c r="I419" i="65" s="1"/>
  <c r="I420" i="65" s="1"/>
  <c r="I421" i="65" s="1"/>
  <c r="I422" i="65" s="1"/>
  <c r="I423" i="65" s="1"/>
  <c r="I424" i="65" s="1"/>
  <c r="I425" i="65" s="1"/>
  <c r="I426" i="65" s="1"/>
  <c r="I427" i="65" s="1"/>
  <c r="I428" i="65" s="1"/>
  <c r="I429" i="65" s="1"/>
  <c r="I430" i="65" s="1"/>
  <c r="I431" i="65" s="1"/>
  <c r="I432" i="65" s="1"/>
  <c r="I433" i="65" s="1"/>
  <c r="I434" i="65" s="1"/>
  <c r="I435" i="65" s="1"/>
  <c r="I436" i="65" s="1"/>
  <c r="H395" i="65"/>
  <c r="H394" i="65"/>
  <c r="H393" i="65"/>
  <c r="H392" i="65"/>
  <c r="H391" i="65"/>
  <c r="H390" i="65"/>
  <c r="H389" i="65"/>
  <c r="H388" i="65"/>
  <c r="H387" i="65"/>
  <c r="H386" i="65"/>
  <c r="H385" i="65"/>
  <c r="H384" i="65"/>
  <c r="H383" i="65"/>
  <c r="I383" i="65" s="1"/>
  <c r="I384" i="65" s="1"/>
  <c r="I385" i="65" s="1"/>
  <c r="I386" i="65" s="1"/>
  <c r="I387" i="65" s="1"/>
  <c r="I388" i="65" s="1"/>
  <c r="I389" i="65" s="1"/>
  <c r="I390" i="65" s="1"/>
  <c r="I391" i="65" s="1"/>
  <c r="I392" i="65" s="1"/>
  <c r="I393" i="65" s="1"/>
  <c r="I394" i="65" s="1"/>
  <c r="I395" i="65" s="1"/>
  <c r="I396" i="65" s="1"/>
  <c r="I397" i="65" s="1"/>
  <c r="H366" i="65"/>
  <c r="H365" i="65"/>
  <c r="H364" i="65"/>
  <c r="H363" i="65"/>
  <c r="H362" i="65"/>
  <c r="H361" i="65"/>
  <c r="H360" i="65"/>
  <c r="H359" i="65"/>
  <c r="H358" i="65"/>
  <c r="H357" i="65"/>
  <c r="H356" i="65"/>
  <c r="H355" i="65"/>
  <c r="H354" i="65"/>
  <c r="I354" i="65" s="1"/>
  <c r="I355" i="65" s="1"/>
  <c r="I356" i="65" s="1"/>
  <c r="I357" i="65" s="1"/>
  <c r="I358" i="65" s="1"/>
  <c r="I359" i="65" s="1"/>
  <c r="I360" i="65" s="1"/>
  <c r="I361" i="65" s="1"/>
  <c r="I362" i="65" s="1"/>
  <c r="I363" i="65" s="1"/>
  <c r="I364" i="65" s="1"/>
  <c r="I365" i="65" s="1"/>
  <c r="I366" i="65" s="1"/>
  <c r="I367" i="65" s="1"/>
  <c r="I368" i="65" s="1"/>
  <c r="H336" i="65"/>
  <c r="H335" i="65"/>
  <c r="H334" i="65"/>
  <c r="H333" i="65"/>
  <c r="H332" i="65"/>
  <c r="H331" i="65"/>
  <c r="H330" i="65"/>
  <c r="H329" i="65"/>
  <c r="H328" i="65"/>
  <c r="H327" i="65"/>
  <c r="H326" i="65"/>
  <c r="H325" i="65"/>
  <c r="I325" i="65" s="1"/>
  <c r="I326" i="65" s="1"/>
  <c r="I327" i="65" s="1"/>
  <c r="I328" i="65" s="1"/>
  <c r="I329" i="65" s="1"/>
  <c r="I330" i="65" s="1"/>
  <c r="I331" i="65" s="1"/>
  <c r="I332" i="65" s="1"/>
  <c r="I333" i="65" s="1"/>
  <c r="I334" i="65" s="1"/>
  <c r="I335" i="65" s="1"/>
  <c r="I336" i="65" s="1"/>
  <c r="I337" i="65" s="1"/>
  <c r="I338" i="65" s="1"/>
  <c r="I339" i="65" s="1"/>
  <c r="I340" i="65" s="1"/>
  <c r="I341" i="65" s="1"/>
  <c r="I342" i="65" s="1"/>
  <c r="I343" i="65" s="1"/>
  <c r="I344" i="65" s="1"/>
  <c r="I345" i="65" s="1"/>
  <c r="I346" i="65" s="1"/>
  <c r="I347" i="65" s="1"/>
  <c r="I348" i="65" s="1"/>
  <c r="I349" i="65" s="1"/>
  <c r="I296" i="65"/>
  <c r="J296" i="65" s="1"/>
  <c r="H273" i="65"/>
  <c r="H272" i="65"/>
  <c r="H271" i="65"/>
  <c r="H270" i="65"/>
  <c r="H269" i="65"/>
  <c r="H268" i="65"/>
  <c r="H267" i="65"/>
  <c r="I267" i="65" s="1"/>
  <c r="I268" i="65" s="1"/>
  <c r="I269" i="65" s="1"/>
  <c r="I270" i="65" s="1"/>
  <c r="I271" i="65" s="1"/>
  <c r="I272" i="65" s="1"/>
  <c r="I273" i="65" s="1"/>
  <c r="I274" i="65" s="1"/>
  <c r="I275" i="65" s="1"/>
  <c r="I276" i="65" s="1"/>
  <c r="I277" i="65" s="1"/>
  <c r="I278" i="65" s="1"/>
  <c r="I279" i="65" s="1"/>
  <c r="I280" i="65" s="1"/>
  <c r="I281" i="65" s="1"/>
  <c r="I282" i="65" s="1"/>
  <c r="I283" i="65" s="1"/>
  <c r="I284" i="65" s="1"/>
  <c r="I285" i="65" s="1"/>
  <c r="I286" i="65" s="1"/>
  <c r="I287" i="65" s="1"/>
  <c r="I288" i="65" s="1"/>
  <c r="I289" i="65" s="1"/>
  <c r="I290" i="65" s="1"/>
  <c r="I291" i="65" s="1"/>
  <c r="H243" i="65"/>
  <c r="H242" i="65"/>
  <c r="H241" i="65"/>
  <c r="H240" i="65"/>
  <c r="H239" i="65"/>
  <c r="H238" i="65"/>
  <c r="I238" i="65" s="1"/>
  <c r="I239" i="65" s="1"/>
  <c r="I240" i="65" s="1"/>
  <c r="I241" i="65" s="1"/>
  <c r="I242" i="65" s="1"/>
  <c r="I243" i="65" s="1"/>
  <c r="I244" i="65" s="1"/>
  <c r="I245" i="65" s="1"/>
  <c r="I246" i="65" s="1"/>
  <c r="I247" i="65" s="1"/>
  <c r="I248" i="65" s="1"/>
  <c r="I249" i="65" s="1"/>
  <c r="I250" i="65" s="1"/>
  <c r="I251" i="65" s="1"/>
  <c r="I252" i="65" s="1"/>
  <c r="I253" i="65" s="1"/>
  <c r="I254" i="65" s="1"/>
  <c r="I255" i="65" s="1"/>
  <c r="I256" i="65" s="1"/>
  <c r="I257" i="65" s="1"/>
  <c r="I258" i="65" s="1"/>
  <c r="I259" i="65" s="1"/>
  <c r="I260" i="65" s="1"/>
  <c r="I261" i="65" s="1"/>
  <c r="I262" i="65" s="1"/>
  <c r="H221" i="65"/>
  <c r="H220" i="65"/>
  <c r="H219" i="65"/>
  <c r="H218" i="65"/>
  <c r="H217" i="65"/>
  <c r="H216" i="65"/>
  <c r="H215" i="65"/>
  <c r="H214" i="65"/>
  <c r="H213" i="65"/>
  <c r="H212" i="65"/>
  <c r="H211" i="65"/>
  <c r="H210" i="65"/>
  <c r="H209" i="65"/>
  <c r="I209" i="65" s="1"/>
  <c r="I210" i="65" s="1"/>
  <c r="I211" i="65" s="1"/>
  <c r="I212" i="65" s="1"/>
  <c r="I213" i="65" s="1"/>
  <c r="I214" i="65" s="1"/>
  <c r="I215" i="65" s="1"/>
  <c r="I216" i="65" s="1"/>
  <c r="I217" i="65" s="1"/>
  <c r="I218" i="65" s="1"/>
  <c r="I219" i="65" s="1"/>
  <c r="I220" i="65" s="1"/>
  <c r="I221" i="65" s="1"/>
  <c r="I222" i="65" s="1"/>
  <c r="I223" i="65" s="1"/>
  <c r="H192" i="65"/>
  <c r="H191" i="65"/>
  <c r="H190" i="65"/>
  <c r="H189" i="65"/>
  <c r="H188" i="65"/>
  <c r="H187" i="65"/>
  <c r="H186" i="65"/>
  <c r="H185" i="65"/>
  <c r="H184" i="65"/>
  <c r="H183" i="65"/>
  <c r="H182" i="65"/>
  <c r="H181" i="65"/>
  <c r="H180" i="65"/>
  <c r="I180" i="65" s="1"/>
  <c r="I181" i="65" s="1"/>
  <c r="I182" i="65" s="1"/>
  <c r="I183" i="65" s="1"/>
  <c r="I184" i="65" s="1"/>
  <c r="I185" i="65" s="1"/>
  <c r="I186" i="65" s="1"/>
  <c r="I187" i="65" s="1"/>
  <c r="I188" i="65" s="1"/>
  <c r="I189" i="65" s="1"/>
  <c r="I190" i="65" s="1"/>
  <c r="I191" i="65" s="1"/>
  <c r="I192" i="65" s="1"/>
  <c r="I193" i="65" s="1"/>
  <c r="I194" i="65" s="1"/>
  <c r="H163" i="65"/>
  <c r="H162" i="65"/>
  <c r="H161" i="65"/>
  <c r="H160" i="65"/>
  <c r="H159" i="65"/>
  <c r="H158" i="65"/>
  <c r="H157" i="65"/>
  <c r="H156" i="65"/>
  <c r="H155" i="65"/>
  <c r="H154" i="65"/>
  <c r="H153" i="65"/>
  <c r="H152" i="65"/>
  <c r="H151" i="65"/>
  <c r="I151" i="65" s="1"/>
  <c r="I152" i="65" s="1"/>
  <c r="I153" i="65" s="1"/>
  <c r="I154" i="65" s="1"/>
  <c r="I155" i="65" s="1"/>
  <c r="I156" i="65" s="1"/>
  <c r="I157" i="65" s="1"/>
  <c r="I158" i="65" s="1"/>
  <c r="I159" i="65" s="1"/>
  <c r="I160" i="65" s="1"/>
  <c r="I161" i="65" s="1"/>
  <c r="I162" i="65" s="1"/>
  <c r="I163" i="65" s="1"/>
  <c r="I164" i="65" s="1"/>
  <c r="I165" i="65" s="1"/>
  <c r="H134" i="65"/>
  <c r="H133" i="65"/>
  <c r="H132" i="65"/>
  <c r="H131" i="65"/>
  <c r="H130" i="65"/>
  <c r="H129" i="65"/>
  <c r="H128" i="65"/>
  <c r="H127" i="65"/>
  <c r="H126" i="65"/>
  <c r="H125" i="65"/>
  <c r="H124" i="65"/>
  <c r="H123" i="65"/>
  <c r="H122" i="65"/>
  <c r="I122" i="65" s="1"/>
  <c r="I123" i="65" s="1"/>
  <c r="I124" i="65" s="1"/>
  <c r="I125" i="65" s="1"/>
  <c r="I126" i="65" s="1"/>
  <c r="I127" i="65" s="1"/>
  <c r="I128" i="65" s="1"/>
  <c r="I129" i="65" s="1"/>
  <c r="I130" i="65" s="1"/>
  <c r="I131" i="65" s="1"/>
  <c r="I132" i="65" s="1"/>
  <c r="I133" i="65" s="1"/>
  <c r="I134" i="65" s="1"/>
  <c r="I135" i="65" s="1"/>
  <c r="I136" i="65" s="1"/>
  <c r="H105" i="65"/>
  <c r="H104" i="65"/>
  <c r="H103" i="65"/>
  <c r="H102" i="65"/>
  <c r="H101" i="65"/>
  <c r="H100" i="65"/>
  <c r="H99" i="65"/>
  <c r="H98" i="65"/>
  <c r="H97" i="65"/>
  <c r="H96" i="65"/>
  <c r="H95" i="65"/>
  <c r="H94" i="65"/>
  <c r="H93" i="65"/>
  <c r="I93" i="65" s="1"/>
  <c r="I94" i="65" s="1"/>
  <c r="I95" i="65" s="1"/>
  <c r="I96" i="65" s="1"/>
  <c r="I97" i="65" s="1"/>
  <c r="I98" i="65" s="1"/>
  <c r="I99" i="65" s="1"/>
  <c r="I100" i="65" s="1"/>
  <c r="I101" i="65" s="1"/>
  <c r="I102" i="65" s="1"/>
  <c r="I103" i="65" s="1"/>
  <c r="I104" i="65" s="1"/>
  <c r="I105" i="65" s="1"/>
  <c r="I106" i="65" s="1"/>
  <c r="I107" i="65" s="1"/>
  <c r="H76" i="65"/>
  <c r="H75" i="65"/>
  <c r="H74" i="65"/>
  <c r="H73" i="65"/>
  <c r="H72" i="65"/>
  <c r="H71" i="65"/>
  <c r="H70" i="65"/>
  <c r="H69" i="65"/>
  <c r="H68" i="65"/>
  <c r="H67" i="65"/>
  <c r="H66" i="65"/>
  <c r="H65" i="65"/>
  <c r="H64" i="65"/>
  <c r="I64" i="65" s="1"/>
  <c r="I65" i="65" s="1"/>
  <c r="I66" i="65" s="1"/>
  <c r="I67" i="65" s="1"/>
  <c r="I68" i="65" s="1"/>
  <c r="I69" i="65" s="1"/>
  <c r="I70" i="65" s="1"/>
  <c r="I71" i="65" s="1"/>
  <c r="I72" i="65" s="1"/>
  <c r="I73" i="65" s="1"/>
  <c r="I74" i="65" s="1"/>
  <c r="I75" i="65" s="1"/>
  <c r="I76" i="65" s="1"/>
  <c r="I77" i="65" s="1"/>
  <c r="I78" i="65" s="1"/>
  <c r="H47" i="65"/>
  <c r="H46" i="65"/>
  <c r="H45" i="65"/>
  <c r="H44" i="65"/>
  <c r="H43" i="65"/>
  <c r="H42" i="65"/>
  <c r="H41" i="65"/>
  <c r="H40" i="65"/>
  <c r="H39" i="65"/>
  <c r="H38" i="65"/>
  <c r="H37" i="65"/>
  <c r="H36" i="65"/>
  <c r="H35" i="65"/>
  <c r="I35" i="65" s="1"/>
  <c r="I36" i="65" s="1"/>
  <c r="I37" i="65" s="1"/>
  <c r="I38" i="65" s="1"/>
  <c r="I39" i="65" s="1"/>
  <c r="I40" i="65" s="1"/>
  <c r="I41" i="65" s="1"/>
  <c r="I42" i="65" s="1"/>
  <c r="I43" i="65" s="1"/>
  <c r="I44" i="65" s="1"/>
  <c r="I45" i="65" s="1"/>
  <c r="I46" i="65" s="1"/>
  <c r="I47" i="65" s="1"/>
  <c r="I48" i="65" s="1"/>
  <c r="I49" i="65" s="1"/>
  <c r="I50" i="65" s="1"/>
  <c r="I51" i="65" s="1"/>
  <c r="I52" i="65" s="1"/>
  <c r="I53" i="65" s="1"/>
  <c r="I54" i="65" s="1"/>
  <c r="I55" i="65" s="1"/>
  <c r="I56" i="65" s="1"/>
  <c r="I57" i="65" s="1"/>
  <c r="I58" i="65" s="1"/>
  <c r="I59" i="65" s="1"/>
  <c r="H18" i="65"/>
  <c r="H17" i="65"/>
  <c r="H16" i="65"/>
  <c r="H15" i="65"/>
  <c r="H14" i="65"/>
  <c r="H13" i="65"/>
  <c r="H12" i="65"/>
  <c r="H11" i="65"/>
  <c r="H10" i="65"/>
  <c r="H9" i="65"/>
  <c r="H8" i="65"/>
  <c r="H7" i="65"/>
  <c r="H6" i="65"/>
  <c r="I6" i="65" s="1"/>
  <c r="I7" i="65" s="1"/>
  <c r="I8" i="65" s="1"/>
  <c r="I9" i="65" s="1"/>
  <c r="I10" i="65" s="1"/>
  <c r="I11" i="65" s="1"/>
  <c r="I12" i="65" s="1"/>
  <c r="I13" i="65" s="1"/>
  <c r="I14" i="65" s="1"/>
  <c r="I15" i="65" s="1"/>
  <c r="I16" i="65" s="1"/>
  <c r="I17" i="65" s="1"/>
  <c r="I18" i="65" s="1"/>
  <c r="I19" i="65" s="1"/>
  <c r="I20" i="65" s="1"/>
  <c r="I21" i="65" s="1"/>
  <c r="I22" i="65" s="1"/>
  <c r="I23" i="65" s="1"/>
  <c r="I24" i="65" s="1"/>
  <c r="I25" i="65" s="1"/>
  <c r="I26" i="65" s="1"/>
  <c r="I27" i="65" s="1"/>
  <c r="I28" i="65" s="1"/>
  <c r="I29" i="65" s="1"/>
  <c r="I30" i="65" s="1"/>
  <c r="F35" i="65"/>
  <c r="D35" i="65" s="1"/>
  <c r="F36" i="65"/>
  <c r="F37" i="65"/>
  <c r="F38" i="65"/>
  <c r="F39" i="65"/>
  <c r="F40" i="65"/>
  <c r="F41" i="65"/>
  <c r="F42" i="65"/>
  <c r="F43" i="65"/>
  <c r="F44" i="65"/>
  <c r="F45" i="65"/>
  <c r="F46" i="65"/>
  <c r="F47" i="65"/>
  <c r="F64" i="65"/>
  <c r="D64" i="65" s="1"/>
  <c r="F65" i="65"/>
  <c r="F66" i="65"/>
  <c r="F67" i="65"/>
  <c r="F68" i="65"/>
  <c r="F69" i="65"/>
  <c r="F70" i="65"/>
  <c r="F71" i="65"/>
  <c r="F72" i="65"/>
  <c r="F73" i="65"/>
  <c r="F74" i="65"/>
  <c r="F75" i="65"/>
  <c r="F76" i="65"/>
  <c r="F93" i="65"/>
  <c r="D93" i="65" s="1"/>
  <c r="F94" i="65"/>
  <c r="F95" i="65"/>
  <c r="F96" i="65"/>
  <c r="F97" i="65"/>
  <c r="F98" i="65"/>
  <c r="F99" i="65"/>
  <c r="F100" i="65"/>
  <c r="F101" i="65"/>
  <c r="F102" i="65"/>
  <c r="F103" i="65"/>
  <c r="F104" i="65"/>
  <c r="F105" i="65"/>
  <c r="F122" i="65"/>
  <c r="D122" i="65" s="1"/>
  <c r="F123" i="65"/>
  <c r="F124" i="65"/>
  <c r="F125" i="65"/>
  <c r="F126" i="65"/>
  <c r="F127" i="65"/>
  <c r="F128" i="65"/>
  <c r="F129" i="65"/>
  <c r="F130" i="65"/>
  <c r="F131" i="65"/>
  <c r="F132" i="65"/>
  <c r="F133" i="65"/>
  <c r="F134" i="65"/>
  <c r="F151" i="65"/>
  <c r="D151" i="65" s="1"/>
  <c r="F152" i="65"/>
  <c r="F153" i="65"/>
  <c r="F154" i="65"/>
  <c r="F155" i="65"/>
  <c r="F156" i="65"/>
  <c r="F157" i="65"/>
  <c r="F158" i="65"/>
  <c r="F159" i="65"/>
  <c r="F160" i="65"/>
  <c r="F161" i="65"/>
  <c r="F162" i="65"/>
  <c r="F163" i="65"/>
  <c r="F180" i="65"/>
  <c r="D180" i="65" s="1"/>
  <c r="F181" i="65"/>
  <c r="F182" i="65"/>
  <c r="F183" i="65"/>
  <c r="F184" i="65"/>
  <c r="F185" i="65"/>
  <c r="F186" i="65"/>
  <c r="F187" i="65"/>
  <c r="F188" i="65"/>
  <c r="F189" i="65"/>
  <c r="F190" i="65"/>
  <c r="F191" i="65"/>
  <c r="F192" i="65"/>
  <c r="F209" i="65"/>
  <c r="D209" i="65" s="1"/>
  <c r="F210" i="65"/>
  <c r="F211" i="65"/>
  <c r="F212" i="65"/>
  <c r="F213" i="65"/>
  <c r="F214" i="65"/>
  <c r="F215" i="65"/>
  <c r="F216" i="65"/>
  <c r="F217" i="65"/>
  <c r="F218" i="65"/>
  <c r="F219" i="65"/>
  <c r="F220" i="65"/>
  <c r="F221" i="65"/>
  <c r="F238" i="65"/>
  <c r="M234" i="65" s="1"/>
  <c r="F239" i="65"/>
  <c r="F240" i="65"/>
  <c r="F241" i="65"/>
  <c r="F242" i="65"/>
  <c r="F243" i="65"/>
  <c r="F267" i="65"/>
  <c r="M263" i="65" s="1"/>
  <c r="F268" i="65"/>
  <c r="F269" i="65"/>
  <c r="F270" i="65"/>
  <c r="F271" i="65"/>
  <c r="F272" i="65"/>
  <c r="F273" i="65"/>
  <c r="F325" i="65"/>
  <c r="M321" i="65" s="1"/>
  <c r="F326" i="65"/>
  <c r="F327" i="65"/>
  <c r="F328" i="65"/>
  <c r="F329" i="65"/>
  <c r="F330" i="65"/>
  <c r="F331" i="65"/>
  <c r="F332" i="65"/>
  <c r="F333" i="65"/>
  <c r="F334" i="65"/>
  <c r="F335" i="65"/>
  <c r="F336" i="65"/>
  <c r="F354" i="65"/>
  <c r="M350" i="65" s="1"/>
  <c r="F355" i="65"/>
  <c r="F356" i="65"/>
  <c r="F357" i="65"/>
  <c r="F358" i="65"/>
  <c r="F359" i="65"/>
  <c r="F360" i="65"/>
  <c r="F361" i="65"/>
  <c r="F362" i="65"/>
  <c r="F363" i="65"/>
  <c r="F364" i="65"/>
  <c r="F365" i="65"/>
  <c r="F366" i="65"/>
  <c r="F383" i="65"/>
  <c r="M379" i="65" s="1"/>
  <c r="F384" i="65"/>
  <c r="F385" i="65"/>
  <c r="F386" i="65"/>
  <c r="F387" i="65"/>
  <c r="F388" i="65"/>
  <c r="F389" i="65"/>
  <c r="F390" i="65"/>
  <c r="F391" i="65"/>
  <c r="F392" i="65"/>
  <c r="F393" i="65"/>
  <c r="F394" i="65"/>
  <c r="F395" i="65"/>
  <c r="F412" i="65"/>
  <c r="F413" i="65"/>
  <c r="F444" i="65"/>
  <c r="F445" i="65"/>
  <c r="F446" i="65"/>
  <c r="M437" i="65" s="1"/>
  <c r="F447" i="65"/>
  <c r="F448" i="65"/>
  <c r="F449" i="65"/>
  <c r="F450" i="65"/>
  <c r="F451" i="65"/>
  <c r="F452" i="65"/>
  <c r="F453" i="65"/>
  <c r="F479" i="65"/>
  <c r="F480" i="65"/>
  <c r="F481" i="65"/>
  <c r="M466" i="65" s="1"/>
  <c r="F482" i="65"/>
  <c r="F500" i="65"/>
  <c r="F501" i="65"/>
  <c r="F502" i="65"/>
  <c r="M495" i="65" s="1"/>
  <c r="F503" i="65"/>
  <c r="F504" i="65"/>
  <c r="F505" i="65"/>
  <c r="F506" i="65"/>
  <c r="F507" i="65"/>
  <c r="F508" i="65"/>
  <c r="F509" i="65"/>
  <c r="F510" i="65"/>
  <c r="F511" i="65"/>
  <c r="F528" i="65"/>
  <c r="M524" i="65" s="1"/>
  <c r="F529" i="65"/>
  <c r="F530" i="65"/>
  <c r="F531" i="65"/>
  <c r="F532" i="65"/>
  <c r="F533" i="65"/>
  <c r="F534" i="65"/>
  <c r="F557" i="65"/>
  <c r="M553" i="65" s="1"/>
  <c r="F558" i="65"/>
  <c r="F559" i="65"/>
  <c r="F560" i="65"/>
  <c r="F561" i="65"/>
  <c r="F562" i="65"/>
  <c r="F563" i="65"/>
  <c r="F564" i="65"/>
  <c r="F565" i="65"/>
  <c r="F566" i="65"/>
  <c r="F567" i="65"/>
  <c r="F568" i="65"/>
  <c r="F569" i="65"/>
  <c r="F589" i="65"/>
  <c r="F590" i="65"/>
  <c r="F591" i="65"/>
  <c r="M582" i="65" s="1"/>
  <c r="F677" i="65"/>
  <c r="F678" i="65"/>
  <c r="F679" i="65"/>
  <c r="M669" i="65" s="1"/>
  <c r="F680" i="65"/>
  <c r="F681" i="65"/>
  <c r="F682" i="65"/>
  <c r="F683" i="65"/>
  <c r="F684" i="65"/>
  <c r="F685" i="65"/>
  <c r="F621" i="65"/>
  <c r="F622" i="65"/>
  <c r="F623" i="65"/>
  <c r="M611" i="65" s="1"/>
  <c r="F624" i="65"/>
  <c r="F625" i="65"/>
  <c r="F626" i="65"/>
  <c r="F627" i="65"/>
  <c r="F702" i="65"/>
  <c r="M698" i="65" s="1"/>
  <c r="F703" i="65"/>
  <c r="F704" i="65"/>
  <c r="F705" i="65"/>
  <c r="F706" i="65"/>
  <c r="F707" i="65"/>
  <c r="F708" i="65"/>
  <c r="F709" i="65"/>
  <c r="F710" i="65"/>
  <c r="F711" i="65"/>
  <c r="F712" i="65"/>
  <c r="F713" i="65"/>
  <c r="F714" i="65"/>
  <c r="F731" i="65"/>
  <c r="F732" i="65"/>
  <c r="F733" i="65"/>
  <c r="F734" i="65"/>
  <c r="F735" i="65"/>
  <c r="F736" i="65"/>
  <c r="F737" i="65"/>
  <c r="F738" i="65"/>
  <c r="F739" i="65"/>
  <c r="F740" i="65"/>
  <c r="F741" i="65"/>
  <c r="F742" i="65"/>
  <c r="F743" i="65"/>
  <c r="F760" i="65"/>
  <c r="M756" i="65" s="1"/>
  <c r="F761" i="65"/>
  <c r="F762" i="65"/>
  <c r="F763" i="65"/>
  <c r="F764" i="65"/>
  <c r="F765" i="65"/>
  <c r="F766" i="65"/>
  <c r="F767" i="65"/>
  <c r="F768" i="65"/>
  <c r="F769" i="65"/>
  <c r="F770" i="65"/>
  <c r="F771" i="65"/>
  <c r="F772" i="65"/>
  <c r="F789" i="65"/>
  <c r="M785" i="65" s="1"/>
  <c r="F790" i="65"/>
  <c r="F791" i="65"/>
  <c r="F792" i="65"/>
  <c r="F793" i="65"/>
  <c r="F794" i="65"/>
  <c r="F795" i="65"/>
  <c r="F796" i="65"/>
  <c r="F797" i="65"/>
  <c r="F798" i="65"/>
  <c r="F799" i="65"/>
  <c r="F800" i="65"/>
  <c r="F818" i="65"/>
  <c r="M814" i="65" s="1"/>
  <c r="F819" i="65"/>
  <c r="F820" i="65"/>
  <c r="F821" i="65"/>
  <c r="F822" i="65"/>
  <c r="F823" i="65"/>
  <c r="F824" i="65"/>
  <c r="F825" i="65"/>
  <c r="F826" i="65"/>
  <c r="F827" i="65"/>
  <c r="F828" i="65"/>
  <c r="F7" i="65"/>
  <c r="F8" i="65"/>
  <c r="F9" i="65"/>
  <c r="F10" i="65"/>
  <c r="F11" i="65"/>
  <c r="F12" i="65"/>
  <c r="F13" i="65"/>
  <c r="F14" i="65"/>
  <c r="F15" i="65"/>
  <c r="F16" i="65"/>
  <c r="F17" i="65"/>
  <c r="F18" i="65"/>
  <c r="F6" i="65"/>
  <c r="M2" i="65" s="1"/>
  <c r="I195" i="65" l="1"/>
  <c r="I196" i="65" s="1"/>
  <c r="I197" i="65" s="1"/>
  <c r="I198" i="65" s="1"/>
  <c r="I199" i="65" s="1"/>
  <c r="I200" i="65" s="1"/>
  <c r="I201" i="65" s="1"/>
  <c r="I202" i="65" s="1"/>
  <c r="I203" i="65" s="1"/>
  <c r="I204" i="65" s="1"/>
  <c r="I775" i="65"/>
  <c r="I776" i="65" s="1"/>
  <c r="I777" i="65" s="1"/>
  <c r="I778" i="65" s="1"/>
  <c r="I779" i="65" s="1"/>
  <c r="I780" i="65" s="1"/>
  <c r="I781" i="65" s="1"/>
  <c r="I782" i="65" s="1"/>
  <c r="I783" i="65" s="1"/>
  <c r="I784" i="65" s="1"/>
  <c r="I108" i="65"/>
  <c r="I109" i="65" s="1"/>
  <c r="I110" i="65" s="1"/>
  <c r="I111" i="65" s="1"/>
  <c r="I112" i="65" s="1"/>
  <c r="I113" i="65" s="1"/>
  <c r="I114" i="65" s="1"/>
  <c r="I115" i="65" s="1"/>
  <c r="I116" i="65" s="1"/>
  <c r="I117" i="65" s="1"/>
  <c r="I224" i="65"/>
  <c r="I225" i="65" s="1"/>
  <c r="I226" i="65" s="1"/>
  <c r="I227" i="65" s="1"/>
  <c r="I228" i="65" s="1"/>
  <c r="I229" i="65" s="1"/>
  <c r="I230" i="65" s="1"/>
  <c r="I231" i="65" s="1"/>
  <c r="I232" i="65" s="1"/>
  <c r="I233" i="65" s="1"/>
  <c r="I398" i="65"/>
  <c r="I399" i="65" s="1"/>
  <c r="I400" i="65" s="1"/>
  <c r="I401" i="65" s="1"/>
  <c r="I402" i="65" s="1"/>
  <c r="I403" i="65" s="1"/>
  <c r="I404" i="65" s="1"/>
  <c r="I405" i="65" s="1"/>
  <c r="I406" i="65" s="1"/>
  <c r="I407" i="65" s="1"/>
  <c r="I572" i="65"/>
  <c r="I573" i="65" s="1"/>
  <c r="I574" i="65" s="1"/>
  <c r="I575" i="65" s="1"/>
  <c r="I576" i="65" s="1"/>
  <c r="I577" i="65" s="1"/>
  <c r="I578" i="65" s="1"/>
  <c r="I579" i="65" s="1"/>
  <c r="I580" i="65" s="1"/>
  <c r="I581" i="65" s="1"/>
  <c r="I630" i="65"/>
  <c r="I631" i="65" s="1"/>
  <c r="I632" i="65" s="1"/>
  <c r="I633" i="65" s="1"/>
  <c r="I634" i="65" s="1"/>
  <c r="I635" i="65" s="1"/>
  <c r="I636" i="65" s="1"/>
  <c r="I637" i="65" s="1"/>
  <c r="I638" i="65" s="1"/>
  <c r="I639" i="65" s="1"/>
  <c r="I369" i="65"/>
  <c r="I370" i="65" s="1"/>
  <c r="I371" i="65" s="1"/>
  <c r="I372" i="65" s="1"/>
  <c r="I373" i="65" s="1"/>
  <c r="I374" i="65" s="1"/>
  <c r="I375" i="65" s="1"/>
  <c r="I376" i="65" s="1"/>
  <c r="I377" i="65" s="1"/>
  <c r="I378" i="65" s="1"/>
  <c r="I137" i="65"/>
  <c r="I138" i="65" s="1"/>
  <c r="I139" i="65" s="1"/>
  <c r="I140" i="65" s="1"/>
  <c r="I141" i="65" s="1"/>
  <c r="I142" i="65" s="1"/>
  <c r="I143" i="65" s="1"/>
  <c r="I144" i="65" s="1"/>
  <c r="I145" i="65" s="1"/>
  <c r="I146" i="65" s="1"/>
  <c r="I717" i="65"/>
  <c r="I79" i="65"/>
  <c r="I80" i="65" s="1"/>
  <c r="I81" i="65" s="1"/>
  <c r="I82" i="65" s="1"/>
  <c r="I83" i="65" s="1"/>
  <c r="I84" i="65" s="1"/>
  <c r="I85" i="65" s="1"/>
  <c r="I86" i="65" s="1"/>
  <c r="I87" i="65" s="1"/>
  <c r="I88" i="65" s="1"/>
  <c r="I166" i="65"/>
  <c r="I167" i="65" s="1"/>
  <c r="I168" i="65" s="1"/>
  <c r="I169" i="65" s="1"/>
  <c r="I170" i="65" s="1"/>
  <c r="I171" i="65" s="1"/>
  <c r="I172" i="65" s="1"/>
  <c r="I173" i="65" s="1"/>
  <c r="I174" i="65" s="1"/>
  <c r="I175" i="65" s="1"/>
  <c r="I485" i="65"/>
  <c r="I486" i="65" s="1"/>
  <c r="I487" i="65" s="1"/>
  <c r="I488" i="65" s="1"/>
  <c r="I489" i="65" s="1"/>
  <c r="I490" i="65" s="1"/>
  <c r="I491" i="65" s="1"/>
  <c r="I492" i="65" s="1"/>
  <c r="I493" i="65" s="1"/>
  <c r="I494" i="65" s="1"/>
  <c r="I688" i="65"/>
  <c r="I689" i="65" s="1"/>
  <c r="I690" i="65" s="1"/>
  <c r="I691" i="65" s="1"/>
  <c r="I692" i="65" s="1"/>
  <c r="I693" i="65" s="1"/>
  <c r="I694" i="65" s="1"/>
  <c r="I695" i="65" s="1"/>
  <c r="I696" i="65" s="1"/>
  <c r="I697" i="65" s="1"/>
  <c r="I746" i="65"/>
  <c r="I747" i="65" s="1"/>
  <c r="I748" i="65" s="1"/>
  <c r="I749" i="65" s="1"/>
  <c r="I750" i="65" s="1"/>
  <c r="I751" i="65" s="1"/>
  <c r="I752" i="65" s="1"/>
  <c r="I753" i="65" s="1"/>
  <c r="I754" i="65" s="1"/>
  <c r="I755" i="65" s="1"/>
  <c r="N582" i="65"/>
  <c r="L591" i="65"/>
  <c r="N466" i="65"/>
  <c r="L482" i="65"/>
  <c r="L483" i="65" s="1"/>
  <c r="L484" i="65" s="1"/>
  <c r="L485" i="65" s="1"/>
  <c r="L486" i="65" s="1"/>
  <c r="L487" i="65" s="1"/>
  <c r="L488" i="65" s="1"/>
  <c r="L489" i="65" s="1"/>
  <c r="L490" i="65" s="1"/>
  <c r="L491" i="65" s="1"/>
  <c r="L492" i="65" s="1"/>
  <c r="L493" i="65" s="1"/>
  <c r="L494" i="65" s="1"/>
  <c r="N495" i="65"/>
  <c r="L502" i="65"/>
  <c r="N611" i="65"/>
  <c r="L623" i="65"/>
  <c r="K296" i="65"/>
  <c r="J319" i="65"/>
  <c r="J303" i="65"/>
  <c r="J308" i="65"/>
  <c r="J313" i="65"/>
  <c r="J297" i="65"/>
  <c r="J306" i="65"/>
  <c r="J310" i="65"/>
  <c r="J315" i="65"/>
  <c r="J299" i="65"/>
  <c r="J304" i="65"/>
  <c r="J309" i="65"/>
  <c r="J318" i="65"/>
  <c r="J302" i="65"/>
  <c r="J307" i="65"/>
  <c r="J317" i="65"/>
  <c r="J311" i="65"/>
  <c r="J316" i="65"/>
  <c r="J300" i="65"/>
  <c r="J305" i="65"/>
  <c r="J314" i="65"/>
  <c r="J298" i="65"/>
  <c r="J312" i="65"/>
  <c r="J301" i="65"/>
  <c r="L818" i="65"/>
  <c r="N814" i="65"/>
  <c r="L789" i="65"/>
  <c r="N785" i="65"/>
  <c r="N756" i="65"/>
  <c r="L760" i="65"/>
  <c r="L761" i="65" s="1"/>
  <c r="L762" i="65" s="1"/>
  <c r="L763" i="65" s="1"/>
  <c r="L764" i="65" s="1"/>
  <c r="L765" i="65" s="1"/>
  <c r="L766" i="65" s="1"/>
  <c r="L767" i="65" s="1"/>
  <c r="L768" i="65" s="1"/>
  <c r="L769" i="65" s="1"/>
  <c r="L770" i="65" s="1"/>
  <c r="L771" i="65" s="1"/>
  <c r="L772" i="65" s="1"/>
  <c r="L773" i="65" s="1"/>
  <c r="L774" i="65" s="1"/>
  <c r="L775" i="65" s="1"/>
  <c r="L776" i="65" s="1"/>
  <c r="L777" i="65" s="1"/>
  <c r="L778" i="65" s="1"/>
  <c r="L779" i="65" s="1"/>
  <c r="L780" i="65" s="1"/>
  <c r="L781" i="65" s="1"/>
  <c r="L782" i="65" s="1"/>
  <c r="L783" i="65" s="1"/>
  <c r="L784" i="65" s="1"/>
  <c r="L731" i="65"/>
  <c r="N727" i="65"/>
  <c r="D731" i="65"/>
  <c r="M727" i="65"/>
  <c r="L702" i="65"/>
  <c r="N698" i="65"/>
  <c r="L557" i="65"/>
  <c r="N553" i="65"/>
  <c r="N524" i="65"/>
  <c r="L528" i="65"/>
  <c r="N379" i="65"/>
  <c r="L383" i="65"/>
  <c r="L384" i="65" s="1"/>
  <c r="L385" i="65" s="1"/>
  <c r="L386" i="65" s="1"/>
  <c r="L387" i="65" s="1"/>
  <c r="L388" i="65" s="1"/>
  <c r="L389" i="65" s="1"/>
  <c r="L390" i="65" s="1"/>
  <c r="L391" i="65" s="1"/>
  <c r="L392" i="65" s="1"/>
  <c r="L393" i="65" s="1"/>
  <c r="L394" i="65" s="1"/>
  <c r="L395" i="65" s="1"/>
  <c r="L396" i="65" s="1"/>
  <c r="L397" i="65" s="1"/>
  <c r="L398" i="65" s="1"/>
  <c r="L399" i="65" s="1"/>
  <c r="L400" i="65" s="1"/>
  <c r="L401" i="65" s="1"/>
  <c r="L402" i="65" s="1"/>
  <c r="L403" i="65" s="1"/>
  <c r="L404" i="65" s="1"/>
  <c r="L405" i="65" s="1"/>
  <c r="L406" i="65" s="1"/>
  <c r="L407" i="65" s="1"/>
  <c r="L354" i="65"/>
  <c r="N350" i="65"/>
  <c r="N321" i="65"/>
  <c r="L325" i="65"/>
  <c r="L326" i="65" s="1"/>
  <c r="L327" i="65" s="1"/>
  <c r="L328" i="65" s="1"/>
  <c r="L329" i="65" s="1"/>
  <c r="L330" i="65" s="1"/>
  <c r="L331" i="65" s="1"/>
  <c r="L332" i="65" s="1"/>
  <c r="L333" i="65" s="1"/>
  <c r="L334" i="65" s="1"/>
  <c r="L335" i="65" s="1"/>
  <c r="L336" i="65" s="1"/>
  <c r="L337" i="65" s="1"/>
  <c r="L338" i="65" s="1"/>
  <c r="L339" i="65" s="1"/>
  <c r="L340" i="65" s="1"/>
  <c r="L341" i="65" s="1"/>
  <c r="L342" i="65" s="1"/>
  <c r="L343" i="65" s="1"/>
  <c r="L344" i="65" s="1"/>
  <c r="L345" i="65" s="1"/>
  <c r="L346" i="65" s="1"/>
  <c r="L347" i="65" s="1"/>
  <c r="L348" i="65" s="1"/>
  <c r="L349" i="65" s="1"/>
  <c r="L267" i="65"/>
  <c r="N263" i="65"/>
  <c r="L238" i="65"/>
  <c r="N234" i="65"/>
  <c r="D818" i="65"/>
  <c r="D819" i="65" s="1"/>
  <c r="D820" i="65" s="1"/>
  <c r="D821" i="65" s="1"/>
  <c r="D822" i="65" s="1"/>
  <c r="D823" i="65" s="1"/>
  <c r="D824" i="65" s="1"/>
  <c r="D825" i="65" s="1"/>
  <c r="D826" i="65" s="1"/>
  <c r="D827" i="65" s="1"/>
  <c r="D828" i="65" s="1"/>
  <c r="D829" i="65" s="1"/>
  <c r="D830" i="65" s="1"/>
  <c r="D831" i="65" s="1"/>
  <c r="D832" i="65" s="1"/>
  <c r="D833" i="65" s="1"/>
  <c r="D834" i="65" s="1"/>
  <c r="D835" i="65" s="1"/>
  <c r="D836" i="65" s="1"/>
  <c r="D837" i="65" s="1"/>
  <c r="D838" i="65" s="1"/>
  <c r="D839" i="65" s="1"/>
  <c r="D840" i="65" s="1"/>
  <c r="D841" i="65" s="1"/>
  <c r="D789" i="65"/>
  <c r="D760" i="65"/>
  <c r="D702" i="65"/>
  <c r="D557" i="65"/>
  <c r="D558" i="65" s="1"/>
  <c r="D559" i="65" s="1"/>
  <c r="D560" i="65" s="1"/>
  <c r="D561" i="65" s="1"/>
  <c r="D562" i="65" s="1"/>
  <c r="D563" i="65" s="1"/>
  <c r="D564" i="65" s="1"/>
  <c r="D565" i="65" s="1"/>
  <c r="D566" i="65" s="1"/>
  <c r="D567" i="65" s="1"/>
  <c r="D568" i="65" s="1"/>
  <c r="D569" i="65" s="1"/>
  <c r="D570" i="65" s="1"/>
  <c r="D571" i="65" s="1"/>
  <c r="D572" i="65" s="1"/>
  <c r="D573" i="65" s="1"/>
  <c r="D574" i="65" s="1"/>
  <c r="D575" i="65" s="1"/>
  <c r="D576" i="65" s="1"/>
  <c r="D577" i="65" s="1"/>
  <c r="D578" i="65" s="1"/>
  <c r="D579" i="65" s="1"/>
  <c r="D580" i="65" s="1"/>
  <c r="D581" i="65" s="1"/>
  <c r="D528" i="65"/>
  <c r="D529" i="65" s="1"/>
  <c r="D530" i="65" s="1"/>
  <c r="D531" i="65" s="1"/>
  <c r="D532" i="65" s="1"/>
  <c r="D533" i="65" s="1"/>
  <c r="D534" i="65" s="1"/>
  <c r="D535" i="65" s="1"/>
  <c r="D536" i="65" s="1"/>
  <c r="D537" i="65" s="1"/>
  <c r="D538" i="65" s="1"/>
  <c r="D539" i="65" s="1"/>
  <c r="D540" i="65" s="1"/>
  <c r="D541" i="65" s="1"/>
  <c r="D542" i="65" s="1"/>
  <c r="D543" i="65" s="1"/>
  <c r="D544" i="65" s="1"/>
  <c r="D545" i="65" s="1"/>
  <c r="D546" i="65" s="1"/>
  <c r="D547" i="65" s="1"/>
  <c r="D548" i="65" s="1"/>
  <c r="D549" i="65" s="1"/>
  <c r="D550" i="65" s="1"/>
  <c r="D551" i="65" s="1"/>
  <c r="D552" i="65" s="1"/>
  <c r="M408" i="65"/>
  <c r="D412" i="65"/>
  <c r="D413" i="65" s="1"/>
  <c r="D414" i="65" s="1"/>
  <c r="D415" i="65" s="1"/>
  <c r="D416" i="65" s="1"/>
  <c r="D417" i="65" s="1"/>
  <c r="D418" i="65" s="1"/>
  <c r="D419" i="65" s="1"/>
  <c r="D420" i="65" s="1"/>
  <c r="D421" i="65" s="1"/>
  <c r="D422" i="65" s="1"/>
  <c r="D423" i="65" s="1"/>
  <c r="D424" i="65" s="1"/>
  <c r="D425" i="65" s="1"/>
  <c r="D426" i="65" s="1"/>
  <c r="D427" i="65" s="1"/>
  <c r="D428" i="65" s="1"/>
  <c r="D429" i="65" s="1"/>
  <c r="D430" i="65" s="1"/>
  <c r="D431" i="65" s="1"/>
  <c r="D432" i="65" s="1"/>
  <c r="D433" i="65" s="1"/>
  <c r="D434" i="65" s="1"/>
  <c r="D435" i="65" s="1"/>
  <c r="D436" i="65" s="1"/>
  <c r="D383" i="65"/>
  <c r="D354" i="65"/>
  <c r="D355" i="65" s="1"/>
  <c r="D356" i="65" s="1"/>
  <c r="D357" i="65" s="1"/>
  <c r="D358" i="65" s="1"/>
  <c r="D359" i="65" s="1"/>
  <c r="D360" i="65" s="1"/>
  <c r="D361" i="65" s="1"/>
  <c r="D362" i="65" s="1"/>
  <c r="D363" i="65" s="1"/>
  <c r="D364" i="65" s="1"/>
  <c r="D365" i="65" s="1"/>
  <c r="D366" i="65" s="1"/>
  <c r="D367" i="65" s="1"/>
  <c r="D368" i="65" s="1"/>
  <c r="D369" i="65" s="1"/>
  <c r="D370" i="65" s="1"/>
  <c r="D371" i="65" s="1"/>
  <c r="D372" i="65" s="1"/>
  <c r="D373" i="65" s="1"/>
  <c r="D374" i="65" s="1"/>
  <c r="D375" i="65" s="1"/>
  <c r="D376" i="65" s="1"/>
  <c r="D377" i="65" s="1"/>
  <c r="D378" i="65" s="1"/>
  <c r="D325" i="65"/>
  <c r="D326" i="65" s="1"/>
  <c r="D327" i="65" s="1"/>
  <c r="D328" i="65" s="1"/>
  <c r="D329" i="65" s="1"/>
  <c r="D330" i="65" s="1"/>
  <c r="D331" i="65" s="1"/>
  <c r="D332" i="65" s="1"/>
  <c r="D333" i="65" s="1"/>
  <c r="D334" i="65" s="1"/>
  <c r="D335" i="65" s="1"/>
  <c r="D336" i="65" s="1"/>
  <c r="D337" i="65" s="1"/>
  <c r="D338" i="65" s="1"/>
  <c r="D339" i="65" s="1"/>
  <c r="D340" i="65" s="1"/>
  <c r="D341" i="65" s="1"/>
  <c r="D342" i="65" s="1"/>
  <c r="D343" i="65" s="1"/>
  <c r="D344" i="65" s="1"/>
  <c r="D345" i="65" s="1"/>
  <c r="D346" i="65" s="1"/>
  <c r="D347" i="65" s="1"/>
  <c r="D348" i="65" s="1"/>
  <c r="D349" i="65" s="1"/>
  <c r="D267" i="65"/>
  <c r="D238" i="65"/>
  <c r="M31" i="65"/>
  <c r="D36" i="65" s="1"/>
  <c r="D37" i="65" s="1"/>
  <c r="D38" i="65" s="1"/>
  <c r="D39" i="65" s="1"/>
  <c r="D40" i="65" s="1"/>
  <c r="D41" i="65" s="1"/>
  <c r="D42" i="65" s="1"/>
  <c r="D43" i="65" s="1"/>
  <c r="D44" i="65" s="1"/>
  <c r="D45" i="65" s="1"/>
  <c r="D46" i="65" s="1"/>
  <c r="D47" i="65" s="1"/>
  <c r="D48" i="65" s="1"/>
  <c r="D49" i="65" s="1"/>
  <c r="D50" i="65" s="1"/>
  <c r="D51" i="65" s="1"/>
  <c r="D52" i="65" s="1"/>
  <c r="D53" i="65" s="1"/>
  <c r="D54" i="65" s="1"/>
  <c r="D55" i="65" s="1"/>
  <c r="D56" i="65" s="1"/>
  <c r="D57" i="65" s="1"/>
  <c r="D58" i="65" s="1"/>
  <c r="D59" i="65" s="1"/>
  <c r="L6" i="65"/>
  <c r="N118" i="65"/>
  <c r="L122" i="65"/>
  <c r="M118" i="65"/>
  <c r="D123" i="65" s="1"/>
  <c r="D124" i="65" s="1"/>
  <c r="D125" i="65" s="1"/>
  <c r="D126" i="65" s="1"/>
  <c r="D127" i="65" s="1"/>
  <c r="D128" i="65" s="1"/>
  <c r="D129" i="65" s="1"/>
  <c r="D130" i="65" s="1"/>
  <c r="D131" i="65" s="1"/>
  <c r="D132" i="65" s="1"/>
  <c r="D133" i="65" s="1"/>
  <c r="D134" i="65" s="1"/>
  <c r="D135" i="65" s="1"/>
  <c r="D136" i="65" s="1"/>
  <c r="D137" i="65" s="1"/>
  <c r="D138" i="65" s="1"/>
  <c r="D139" i="65" s="1"/>
  <c r="D140" i="65" s="1"/>
  <c r="D141" i="65" s="1"/>
  <c r="D142" i="65" s="1"/>
  <c r="D143" i="65" s="1"/>
  <c r="D144" i="65" s="1"/>
  <c r="D145" i="65" s="1"/>
  <c r="D146" i="65" s="1"/>
  <c r="L35" i="65"/>
  <c r="N31" i="65"/>
  <c r="L151" i="65"/>
  <c r="N147" i="65"/>
  <c r="D6" i="65"/>
  <c r="M205" i="65"/>
  <c r="D210" i="65" s="1"/>
  <c r="D211" i="65" s="1"/>
  <c r="D212" i="65" s="1"/>
  <c r="D213" i="65" s="1"/>
  <c r="D214" i="65" s="1"/>
  <c r="D215" i="65" s="1"/>
  <c r="D216" i="65" s="1"/>
  <c r="D217" i="65" s="1"/>
  <c r="D218" i="65" s="1"/>
  <c r="D219" i="65" s="1"/>
  <c r="D220" i="65" s="1"/>
  <c r="D221" i="65" s="1"/>
  <c r="D222" i="65" s="1"/>
  <c r="D223" i="65" s="1"/>
  <c r="D224" i="65" s="1"/>
  <c r="D225" i="65" s="1"/>
  <c r="D226" i="65" s="1"/>
  <c r="D227" i="65" s="1"/>
  <c r="D228" i="65" s="1"/>
  <c r="D229" i="65" s="1"/>
  <c r="D230" i="65" s="1"/>
  <c r="D231" i="65" s="1"/>
  <c r="D232" i="65" s="1"/>
  <c r="D233" i="65" s="1"/>
  <c r="M89" i="65"/>
  <c r="D94" i="65" s="1"/>
  <c r="D95" i="65" s="1"/>
  <c r="D96" i="65" s="1"/>
  <c r="D97" i="65" s="1"/>
  <c r="D98" i="65" s="1"/>
  <c r="D99" i="65" s="1"/>
  <c r="D100" i="65" s="1"/>
  <c r="D101" i="65" s="1"/>
  <c r="D102" i="65" s="1"/>
  <c r="D103" i="65" s="1"/>
  <c r="D104" i="65" s="1"/>
  <c r="D105" i="65" s="1"/>
  <c r="D106" i="65" s="1"/>
  <c r="D107" i="65" s="1"/>
  <c r="D108" i="65" s="1"/>
  <c r="D109" i="65" s="1"/>
  <c r="D110" i="65" s="1"/>
  <c r="D111" i="65" s="1"/>
  <c r="D112" i="65" s="1"/>
  <c r="D113" i="65" s="1"/>
  <c r="D114" i="65" s="1"/>
  <c r="D115" i="65" s="1"/>
  <c r="D116" i="65" s="1"/>
  <c r="D117" i="65" s="1"/>
  <c r="L64" i="65"/>
  <c r="N60" i="65"/>
  <c r="L180" i="65"/>
  <c r="N176" i="65"/>
  <c r="M147" i="65"/>
  <c r="D152" i="65" s="1"/>
  <c r="D153" i="65" s="1"/>
  <c r="D154" i="65" s="1"/>
  <c r="D155" i="65" s="1"/>
  <c r="D156" i="65" s="1"/>
  <c r="D157" i="65" s="1"/>
  <c r="D158" i="65" s="1"/>
  <c r="D159" i="65" s="1"/>
  <c r="D160" i="65" s="1"/>
  <c r="D161" i="65" s="1"/>
  <c r="D162" i="65" s="1"/>
  <c r="D163" i="65" s="1"/>
  <c r="D164" i="65" s="1"/>
  <c r="D165" i="65" s="1"/>
  <c r="D166" i="65" s="1"/>
  <c r="D167" i="65" s="1"/>
  <c r="D168" i="65" s="1"/>
  <c r="D169" i="65" s="1"/>
  <c r="D170" i="65" s="1"/>
  <c r="D171" i="65" s="1"/>
  <c r="D172" i="65" s="1"/>
  <c r="D173" i="65" s="1"/>
  <c r="D174" i="65" s="1"/>
  <c r="D175" i="65" s="1"/>
  <c r="M176" i="65"/>
  <c r="D181" i="65" s="1"/>
  <c r="D182" i="65" s="1"/>
  <c r="D183" i="65" s="1"/>
  <c r="D184" i="65" s="1"/>
  <c r="D185" i="65" s="1"/>
  <c r="D186" i="65" s="1"/>
  <c r="D187" i="65" s="1"/>
  <c r="D188" i="65" s="1"/>
  <c r="D189" i="65" s="1"/>
  <c r="D190" i="65" s="1"/>
  <c r="D191" i="65" s="1"/>
  <c r="D192" i="65" s="1"/>
  <c r="D193" i="65" s="1"/>
  <c r="D194" i="65" s="1"/>
  <c r="D195" i="65" s="1"/>
  <c r="D196" i="65" s="1"/>
  <c r="D197" i="65" s="1"/>
  <c r="D198" i="65" s="1"/>
  <c r="D199" i="65" s="1"/>
  <c r="D200" i="65" s="1"/>
  <c r="D201" i="65" s="1"/>
  <c r="D202" i="65" s="1"/>
  <c r="D203" i="65" s="1"/>
  <c r="D204" i="65" s="1"/>
  <c r="M60" i="65"/>
  <c r="D65" i="65" s="1"/>
  <c r="D66" i="65" s="1"/>
  <c r="D67" i="65" s="1"/>
  <c r="D68" i="65" s="1"/>
  <c r="D69" i="65" s="1"/>
  <c r="D70" i="65" s="1"/>
  <c r="D71" i="65" s="1"/>
  <c r="D72" i="65" s="1"/>
  <c r="D73" i="65" s="1"/>
  <c r="D74" i="65" s="1"/>
  <c r="D75" i="65" s="1"/>
  <c r="D76" i="65" s="1"/>
  <c r="D77" i="65" s="1"/>
  <c r="D78" i="65" s="1"/>
  <c r="D79" i="65" s="1"/>
  <c r="D80" i="65" s="1"/>
  <c r="D81" i="65" s="1"/>
  <c r="D82" i="65" s="1"/>
  <c r="D83" i="65" s="1"/>
  <c r="D84" i="65" s="1"/>
  <c r="D85" i="65" s="1"/>
  <c r="D86" i="65" s="1"/>
  <c r="D87" i="65" s="1"/>
  <c r="D88" i="65" s="1"/>
  <c r="N89" i="65"/>
  <c r="L93" i="65"/>
  <c r="L209" i="65"/>
  <c r="N205" i="65"/>
  <c r="I297" i="65"/>
  <c r="I301" i="65"/>
  <c r="I305" i="65"/>
  <c r="I309" i="65"/>
  <c r="I313" i="65"/>
  <c r="I317" i="65"/>
  <c r="I298" i="65"/>
  <c r="I302" i="65"/>
  <c r="I306" i="65"/>
  <c r="I310" i="65"/>
  <c r="I314" i="65"/>
  <c r="I318" i="65"/>
  <c r="I299" i="65"/>
  <c r="I303" i="65"/>
  <c r="I307" i="65"/>
  <c r="I311" i="65"/>
  <c r="I315" i="65"/>
  <c r="I319" i="65"/>
  <c r="I300" i="65"/>
  <c r="I304" i="65"/>
  <c r="I308" i="65"/>
  <c r="I312" i="65"/>
  <c r="I316" i="65"/>
  <c r="I320" i="65"/>
  <c r="D36" i="69"/>
  <c r="I718" i="65" l="1"/>
  <c r="I719" i="65" s="1"/>
  <c r="I720" i="65" s="1"/>
  <c r="I721" i="65" s="1"/>
  <c r="I722" i="65" s="1"/>
  <c r="I723" i="65" s="1"/>
  <c r="I724" i="65" s="1"/>
  <c r="I725" i="65" s="1"/>
  <c r="I726" i="65" s="1"/>
  <c r="L592" i="65"/>
  <c r="L593" i="65" s="1"/>
  <c r="L594" i="65" s="1"/>
  <c r="L595" i="65" s="1"/>
  <c r="L596" i="65" s="1"/>
  <c r="L597" i="65" s="1"/>
  <c r="L598" i="65" s="1"/>
  <c r="L599" i="65" s="1"/>
  <c r="L600" i="65" s="1"/>
  <c r="L601" i="65" s="1"/>
  <c r="L602" i="65" s="1"/>
  <c r="L603" i="65" s="1"/>
  <c r="L604" i="65" s="1"/>
  <c r="L605" i="65" s="1"/>
  <c r="L606" i="65" s="1"/>
  <c r="L607" i="65" s="1"/>
  <c r="L608" i="65" s="1"/>
  <c r="L609" i="65" s="1"/>
  <c r="L610" i="65" s="1"/>
  <c r="L503" i="65"/>
  <c r="L504" i="65" s="1"/>
  <c r="L505" i="65" s="1"/>
  <c r="L506" i="65" s="1"/>
  <c r="L507" i="65" s="1"/>
  <c r="L508" i="65" s="1"/>
  <c r="L509" i="65" s="1"/>
  <c r="L510" i="65" s="1"/>
  <c r="L511" i="65" s="1"/>
  <c r="L512" i="65" s="1"/>
  <c r="L513" i="65" s="1"/>
  <c r="L514" i="65" s="1"/>
  <c r="L515" i="65" s="1"/>
  <c r="L516" i="65" s="1"/>
  <c r="L517" i="65" s="1"/>
  <c r="L518" i="65" s="1"/>
  <c r="L519" i="65" s="1"/>
  <c r="L520" i="65" s="1"/>
  <c r="L521" i="65" s="1"/>
  <c r="L522" i="65" s="1"/>
  <c r="L523" i="65" s="1"/>
  <c r="L529" i="65"/>
  <c r="L530" i="65" s="1"/>
  <c r="L531" i="65" s="1"/>
  <c r="L532" i="65" s="1"/>
  <c r="L533" i="65" s="1"/>
  <c r="L534" i="65" s="1"/>
  <c r="L535" i="65" s="1"/>
  <c r="L536" i="65" s="1"/>
  <c r="L537" i="65" s="1"/>
  <c r="L538" i="65" s="1"/>
  <c r="L539" i="65" s="1"/>
  <c r="L540" i="65" s="1"/>
  <c r="L541" i="65" s="1"/>
  <c r="L542" i="65" s="1"/>
  <c r="L543" i="65" s="1"/>
  <c r="L544" i="65" s="1"/>
  <c r="L545" i="65" s="1"/>
  <c r="L546" i="65" s="1"/>
  <c r="L547" i="65" s="1"/>
  <c r="L548" i="65" s="1"/>
  <c r="L549" i="65" s="1"/>
  <c r="L550" i="65" s="1"/>
  <c r="L551" i="65" s="1"/>
  <c r="L552" i="65" s="1"/>
  <c r="J618" i="65"/>
  <c r="K622" i="65" s="1"/>
  <c r="J615" i="65"/>
  <c r="J616" i="65"/>
  <c r="J617" i="65"/>
  <c r="K316" i="65"/>
  <c r="K307" i="65"/>
  <c r="K298" i="65"/>
  <c r="K314" i="65"/>
  <c r="K305" i="65"/>
  <c r="K300" i="65"/>
  <c r="K310" i="65"/>
  <c r="L296" i="65"/>
  <c r="K311" i="65"/>
  <c r="K302" i="65"/>
  <c r="K318" i="65"/>
  <c r="K309" i="65"/>
  <c r="K304" i="65"/>
  <c r="K319" i="65"/>
  <c r="K301" i="65"/>
  <c r="K299" i="65"/>
  <c r="K315" i="65"/>
  <c r="K306" i="65"/>
  <c r="K297" i="65"/>
  <c r="K313" i="65"/>
  <c r="K308" i="65"/>
  <c r="K303" i="65"/>
  <c r="K317" i="65"/>
  <c r="K312" i="65"/>
  <c r="L268" i="65"/>
  <c r="L269" i="65" s="1"/>
  <c r="L270" i="65" s="1"/>
  <c r="L271" i="65" s="1"/>
  <c r="L272" i="65" s="1"/>
  <c r="L273" i="65" s="1"/>
  <c r="L274" i="65" s="1"/>
  <c r="L275" i="65" s="1"/>
  <c r="L276" i="65" s="1"/>
  <c r="L277" i="65" s="1"/>
  <c r="L278" i="65" s="1"/>
  <c r="L279" i="65" s="1"/>
  <c r="L280" i="65" s="1"/>
  <c r="L281" i="65" s="1"/>
  <c r="L282" i="65" s="1"/>
  <c r="L283" i="65" s="1"/>
  <c r="L284" i="65" s="1"/>
  <c r="L285" i="65" s="1"/>
  <c r="L286" i="65" s="1"/>
  <c r="L287" i="65" s="1"/>
  <c r="L288" i="65" s="1"/>
  <c r="L289" i="65" s="1"/>
  <c r="L290" i="65" s="1"/>
  <c r="L291" i="65" s="1"/>
  <c r="L355" i="65"/>
  <c r="L356" i="65" s="1"/>
  <c r="L357" i="65" s="1"/>
  <c r="L358" i="65" s="1"/>
  <c r="L359" i="65" s="1"/>
  <c r="L360" i="65" s="1"/>
  <c r="L361" i="65" s="1"/>
  <c r="L362" i="65" s="1"/>
  <c r="L363" i="65" s="1"/>
  <c r="L364" i="65" s="1"/>
  <c r="L365" i="65" s="1"/>
  <c r="L366" i="65" s="1"/>
  <c r="L367" i="65" s="1"/>
  <c r="L368" i="65" s="1"/>
  <c r="L369" i="65" s="1"/>
  <c r="L370" i="65" s="1"/>
  <c r="L371" i="65" s="1"/>
  <c r="L372" i="65" s="1"/>
  <c r="L373" i="65" s="1"/>
  <c r="L374" i="65" s="1"/>
  <c r="L375" i="65" s="1"/>
  <c r="L376" i="65" s="1"/>
  <c r="L377" i="65" s="1"/>
  <c r="L378" i="65" s="1"/>
  <c r="L703" i="65"/>
  <c r="L704" i="65" s="1"/>
  <c r="L705" i="65" s="1"/>
  <c r="L706" i="65" s="1"/>
  <c r="L707" i="65" s="1"/>
  <c r="L708" i="65" s="1"/>
  <c r="L709" i="65" s="1"/>
  <c r="L710" i="65" s="1"/>
  <c r="L711" i="65" s="1"/>
  <c r="L712" i="65" s="1"/>
  <c r="L713" i="65" s="1"/>
  <c r="L714" i="65" s="1"/>
  <c r="L715" i="65" s="1"/>
  <c r="L716" i="65" s="1"/>
  <c r="L717" i="65" s="1"/>
  <c r="L718" i="65" s="1"/>
  <c r="L719" i="65" s="1"/>
  <c r="L720" i="65" s="1"/>
  <c r="L721" i="65" s="1"/>
  <c r="L722" i="65" s="1"/>
  <c r="L723" i="65" s="1"/>
  <c r="L724" i="65" s="1"/>
  <c r="L725" i="65" s="1"/>
  <c r="L726" i="65" s="1"/>
  <c r="L732" i="65"/>
  <c r="L733" i="65" s="1"/>
  <c r="L734" i="65" s="1"/>
  <c r="L735" i="65" s="1"/>
  <c r="L736" i="65" s="1"/>
  <c r="L737" i="65" s="1"/>
  <c r="L738" i="65" s="1"/>
  <c r="L739" i="65" s="1"/>
  <c r="L740" i="65" s="1"/>
  <c r="L741" i="65" s="1"/>
  <c r="L742" i="65" s="1"/>
  <c r="L743" i="65" s="1"/>
  <c r="L744" i="65" s="1"/>
  <c r="L745" i="65" s="1"/>
  <c r="L746" i="65" s="1"/>
  <c r="L747" i="65" s="1"/>
  <c r="L748" i="65" s="1"/>
  <c r="L749" i="65" s="1"/>
  <c r="L750" i="65" s="1"/>
  <c r="L751" i="65" s="1"/>
  <c r="L752" i="65" s="1"/>
  <c r="L753" i="65" s="1"/>
  <c r="L754" i="65" s="1"/>
  <c r="L755" i="65" s="1"/>
  <c r="L790" i="65"/>
  <c r="L791" i="65" s="1"/>
  <c r="L792" i="65" s="1"/>
  <c r="L793" i="65" s="1"/>
  <c r="L794" i="65" s="1"/>
  <c r="L795" i="65" s="1"/>
  <c r="L796" i="65" s="1"/>
  <c r="L797" i="65" s="1"/>
  <c r="L798" i="65" s="1"/>
  <c r="L799" i="65" s="1"/>
  <c r="L800" i="65" s="1"/>
  <c r="L801" i="65" s="1"/>
  <c r="L802" i="65" s="1"/>
  <c r="L803" i="65" s="1"/>
  <c r="L804" i="65" s="1"/>
  <c r="L805" i="65" s="1"/>
  <c r="L806" i="65" s="1"/>
  <c r="L807" i="65" s="1"/>
  <c r="L808" i="65" s="1"/>
  <c r="L809" i="65" s="1"/>
  <c r="L810" i="65" s="1"/>
  <c r="L811" i="65" s="1"/>
  <c r="L812" i="65" s="1"/>
  <c r="L813" i="65" s="1"/>
  <c r="L239" i="65"/>
  <c r="L240" i="65" s="1"/>
  <c r="L241" i="65" s="1"/>
  <c r="L242" i="65" s="1"/>
  <c r="L243" i="65" s="1"/>
  <c r="L244" i="65" s="1"/>
  <c r="L245" i="65" s="1"/>
  <c r="L246" i="65" s="1"/>
  <c r="L247" i="65" s="1"/>
  <c r="L248" i="65" s="1"/>
  <c r="L249" i="65" s="1"/>
  <c r="L250" i="65" s="1"/>
  <c r="L251" i="65" s="1"/>
  <c r="L252" i="65" s="1"/>
  <c r="L253" i="65" s="1"/>
  <c r="L254" i="65" s="1"/>
  <c r="L255" i="65" s="1"/>
  <c r="L256" i="65" s="1"/>
  <c r="L257" i="65" s="1"/>
  <c r="L258" i="65" s="1"/>
  <c r="L259" i="65" s="1"/>
  <c r="L260" i="65" s="1"/>
  <c r="L261" i="65" s="1"/>
  <c r="L262" i="65" s="1"/>
  <c r="L558" i="65"/>
  <c r="L559" i="65" s="1"/>
  <c r="L560" i="65" s="1"/>
  <c r="L561" i="65" s="1"/>
  <c r="L562" i="65" s="1"/>
  <c r="L563" i="65" s="1"/>
  <c r="L564" i="65" s="1"/>
  <c r="L565" i="65" s="1"/>
  <c r="L566" i="65" s="1"/>
  <c r="L567" i="65" s="1"/>
  <c r="L568" i="65" s="1"/>
  <c r="L569" i="65" s="1"/>
  <c r="L570" i="65" s="1"/>
  <c r="L571" i="65" s="1"/>
  <c r="L572" i="65" s="1"/>
  <c r="L573" i="65" s="1"/>
  <c r="L574" i="65" s="1"/>
  <c r="L575" i="65" s="1"/>
  <c r="L576" i="65" s="1"/>
  <c r="L577" i="65" s="1"/>
  <c r="L578" i="65" s="1"/>
  <c r="L579" i="65" s="1"/>
  <c r="L580" i="65" s="1"/>
  <c r="L581" i="65" s="1"/>
  <c r="D732" i="65"/>
  <c r="D733" i="65" s="1"/>
  <c r="D734" i="65" s="1"/>
  <c r="D735" i="65" s="1"/>
  <c r="D736" i="65" s="1"/>
  <c r="D737" i="65" s="1"/>
  <c r="D738" i="65" s="1"/>
  <c r="D739" i="65" s="1"/>
  <c r="D740" i="65" s="1"/>
  <c r="D741" i="65" s="1"/>
  <c r="D742" i="65" s="1"/>
  <c r="D743" i="65" s="1"/>
  <c r="D744" i="65" s="1"/>
  <c r="D745" i="65" s="1"/>
  <c r="D746" i="65" s="1"/>
  <c r="D747" i="65" s="1"/>
  <c r="D748" i="65" s="1"/>
  <c r="D749" i="65" s="1"/>
  <c r="D750" i="65" s="1"/>
  <c r="D751" i="65" s="1"/>
  <c r="D752" i="65" s="1"/>
  <c r="D753" i="65" s="1"/>
  <c r="D754" i="65" s="1"/>
  <c r="D755" i="65" s="1"/>
  <c r="L819" i="65"/>
  <c r="L820" i="65" s="1"/>
  <c r="L821" i="65" s="1"/>
  <c r="L822" i="65" s="1"/>
  <c r="L823" i="65" s="1"/>
  <c r="L824" i="65" s="1"/>
  <c r="L825" i="65" s="1"/>
  <c r="L826" i="65" s="1"/>
  <c r="L827" i="65" s="1"/>
  <c r="L828" i="65" s="1"/>
  <c r="L829" i="65" s="1"/>
  <c r="L830" i="65" s="1"/>
  <c r="L831" i="65" s="1"/>
  <c r="L832" i="65" s="1"/>
  <c r="L833" i="65" s="1"/>
  <c r="L834" i="65" s="1"/>
  <c r="L835" i="65" s="1"/>
  <c r="L836" i="65" s="1"/>
  <c r="L837" i="65" s="1"/>
  <c r="L838" i="65" s="1"/>
  <c r="L839" i="65" s="1"/>
  <c r="L840" i="65" s="1"/>
  <c r="L841" i="65" s="1"/>
  <c r="D239" i="65"/>
  <c r="D240" i="65" s="1"/>
  <c r="D241" i="65" s="1"/>
  <c r="D242" i="65" s="1"/>
  <c r="D243" i="65" s="1"/>
  <c r="D244" i="65" s="1"/>
  <c r="D245" i="65" s="1"/>
  <c r="D246" i="65" s="1"/>
  <c r="D247" i="65" s="1"/>
  <c r="D248" i="65" s="1"/>
  <c r="D249" i="65" s="1"/>
  <c r="D250" i="65" s="1"/>
  <c r="D251" i="65" s="1"/>
  <c r="D252" i="65" s="1"/>
  <c r="D253" i="65" s="1"/>
  <c r="D254" i="65" s="1"/>
  <c r="D255" i="65" s="1"/>
  <c r="D256" i="65" s="1"/>
  <c r="D257" i="65" s="1"/>
  <c r="D258" i="65" s="1"/>
  <c r="D259" i="65" s="1"/>
  <c r="D260" i="65" s="1"/>
  <c r="D261" i="65" s="1"/>
  <c r="D262" i="65" s="1"/>
  <c r="D384" i="65"/>
  <c r="D385" i="65" s="1"/>
  <c r="D386" i="65" s="1"/>
  <c r="D387" i="65" s="1"/>
  <c r="D388" i="65" s="1"/>
  <c r="D389" i="65" s="1"/>
  <c r="D390" i="65" s="1"/>
  <c r="D391" i="65" s="1"/>
  <c r="D392" i="65" s="1"/>
  <c r="D393" i="65" s="1"/>
  <c r="D394" i="65" s="1"/>
  <c r="D395" i="65" s="1"/>
  <c r="D396" i="65" s="1"/>
  <c r="D397" i="65" s="1"/>
  <c r="D398" i="65" s="1"/>
  <c r="D399" i="65" s="1"/>
  <c r="D400" i="65" s="1"/>
  <c r="D401" i="65" s="1"/>
  <c r="D402" i="65" s="1"/>
  <c r="D403" i="65" s="1"/>
  <c r="D404" i="65" s="1"/>
  <c r="D405" i="65" s="1"/>
  <c r="D406" i="65" s="1"/>
  <c r="D407" i="65" s="1"/>
  <c r="D703" i="65"/>
  <c r="D704" i="65" s="1"/>
  <c r="D705" i="65" s="1"/>
  <c r="D706" i="65" s="1"/>
  <c r="D707" i="65" s="1"/>
  <c r="D708" i="65" s="1"/>
  <c r="D709" i="65" s="1"/>
  <c r="D710" i="65" s="1"/>
  <c r="D711" i="65" s="1"/>
  <c r="D712" i="65" s="1"/>
  <c r="D713" i="65" s="1"/>
  <c r="D714" i="65" s="1"/>
  <c r="D715" i="65" s="1"/>
  <c r="D716" i="65" s="1"/>
  <c r="D717" i="65" s="1"/>
  <c r="D718" i="65" s="1"/>
  <c r="D719" i="65" s="1"/>
  <c r="D720" i="65" s="1"/>
  <c r="D721" i="65" s="1"/>
  <c r="D722" i="65" s="1"/>
  <c r="D723" i="65" s="1"/>
  <c r="D724" i="65" s="1"/>
  <c r="D725" i="65" s="1"/>
  <c r="D726" i="65" s="1"/>
  <c r="D790" i="65"/>
  <c r="D791" i="65" s="1"/>
  <c r="D792" i="65" s="1"/>
  <c r="D793" i="65" s="1"/>
  <c r="D794" i="65" s="1"/>
  <c r="D795" i="65" s="1"/>
  <c r="D796" i="65" s="1"/>
  <c r="D797" i="65" s="1"/>
  <c r="D798" i="65" s="1"/>
  <c r="D799" i="65" s="1"/>
  <c r="D800" i="65" s="1"/>
  <c r="D801" i="65" s="1"/>
  <c r="D802" i="65" s="1"/>
  <c r="D803" i="65" s="1"/>
  <c r="D804" i="65" s="1"/>
  <c r="D805" i="65" s="1"/>
  <c r="D806" i="65" s="1"/>
  <c r="D807" i="65" s="1"/>
  <c r="D808" i="65" s="1"/>
  <c r="D809" i="65" s="1"/>
  <c r="D810" i="65" s="1"/>
  <c r="D811" i="65" s="1"/>
  <c r="D812" i="65" s="1"/>
  <c r="D813" i="65" s="1"/>
  <c r="D761" i="65"/>
  <c r="D762" i="65" s="1"/>
  <c r="D763" i="65" s="1"/>
  <c r="D764" i="65" s="1"/>
  <c r="D765" i="65" s="1"/>
  <c r="D766" i="65" s="1"/>
  <c r="D767" i="65" s="1"/>
  <c r="D768" i="65" s="1"/>
  <c r="D769" i="65" s="1"/>
  <c r="D770" i="65" s="1"/>
  <c r="D771" i="65" s="1"/>
  <c r="D772" i="65" s="1"/>
  <c r="D773" i="65" s="1"/>
  <c r="D774" i="65" s="1"/>
  <c r="D775" i="65" s="1"/>
  <c r="D776" i="65" s="1"/>
  <c r="D777" i="65" s="1"/>
  <c r="D778" i="65" s="1"/>
  <c r="D779" i="65" s="1"/>
  <c r="D780" i="65" s="1"/>
  <c r="D781" i="65" s="1"/>
  <c r="D782" i="65" s="1"/>
  <c r="D783" i="65" s="1"/>
  <c r="D784" i="65" s="1"/>
  <c r="D268" i="65"/>
  <c r="D269" i="65" s="1"/>
  <c r="D270" i="65" s="1"/>
  <c r="D271" i="65" s="1"/>
  <c r="D272" i="65" s="1"/>
  <c r="D273" i="65" s="1"/>
  <c r="D274" i="65" s="1"/>
  <c r="D275" i="65" s="1"/>
  <c r="D276" i="65" s="1"/>
  <c r="D277" i="65" s="1"/>
  <c r="D278" i="65" s="1"/>
  <c r="D279" i="65" s="1"/>
  <c r="D280" i="65" s="1"/>
  <c r="D281" i="65" s="1"/>
  <c r="D282" i="65" s="1"/>
  <c r="D283" i="65" s="1"/>
  <c r="D284" i="65" s="1"/>
  <c r="D285" i="65" s="1"/>
  <c r="D286" i="65" s="1"/>
  <c r="D287" i="65" s="1"/>
  <c r="D288" i="65" s="1"/>
  <c r="D289" i="65" s="1"/>
  <c r="D290" i="65" s="1"/>
  <c r="D291" i="65" s="1"/>
  <c r="L94" i="65"/>
  <c r="L95" i="65" s="1"/>
  <c r="L96" i="65" s="1"/>
  <c r="L97" i="65" s="1"/>
  <c r="L98" i="65" s="1"/>
  <c r="L99" i="65" s="1"/>
  <c r="L100" i="65" s="1"/>
  <c r="L101" i="65" s="1"/>
  <c r="L102" i="65" s="1"/>
  <c r="L103" i="65" s="1"/>
  <c r="L104" i="65" s="1"/>
  <c r="L105" i="65" s="1"/>
  <c r="L106" i="65" s="1"/>
  <c r="L107" i="65" s="1"/>
  <c r="L108" i="65" s="1"/>
  <c r="L109" i="65" s="1"/>
  <c r="L110" i="65" s="1"/>
  <c r="L111" i="65" s="1"/>
  <c r="L112" i="65" s="1"/>
  <c r="L113" i="65" s="1"/>
  <c r="L114" i="65" s="1"/>
  <c r="L115" i="65" s="1"/>
  <c r="L116" i="65" s="1"/>
  <c r="L117" i="65" s="1"/>
  <c r="L123" i="65"/>
  <c r="L124" i="65" s="1"/>
  <c r="L125" i="65" s="1"/>
  <c r="L126" i="65" s="1"/>
  <c r="L127" i="65" s="1"/>
  <c r="L128" i="65" s="1"/>
  <c r="L129" i="65" s="1"/>
  <c r="L130" i="65" s="1"/>
  <c r="L131" i="65" s="1"/>
  <c r="L132" i="65" s="1"/>
  <c r="L133" i="65" s="1"/>
  <c r="L134" i="65" s="1"/>
  <c r="L135" i="65" s="1"/>
  <c r="L136" i="65" s="1"/>
  <c r="L137" i="65" s="1"/>
  <c r="L138" i="65" s="1"/>
  <c r="L139" i="65" s="1"/>
  <c r="L140" i="65" s="1"/>
  <c r="L141" i="65" s="1"/>
  <c r="L142" i="65" s="1"/>
  <c r="L143" i="65" s="1"/>
  <c r="L144" i="65" s="1"/>
  <c r="L145" i="65" s="1"/>
  <c r="L146" i="65" s="1"/>
  <c r="L210" i="65"/>
  <c r="L211" i="65" s="1"/>
  <c r="L212" i="65" s="1"/>
  <c r="L213" i="65" s="1"/>
  <c r="L214" i="65" s="1"/>
  <c r="L215" i="65" s="1"/>
  <c r="L216" i="65" s="1"/>
  <c r="L217" i="65" s="1"/>
  <c r="L218" i="65" s="1"/>
  <c r="L219" i="65" s="1"/>
  <c r="L220" i="65" s="1"/>
  <c r="L221" i="65" s="1"/>
  <c r="L222" i="65" s="1"/>
  <c r="L223" i="65" s="1"/>
  <c r="L224" i="65" s="1"/>
  <c r="L225" i="65" s="1"/>
  <c r="L226" i="65" s="1"/>
  <c r="L227" i="65" s="1"/>
  <c r="L228" i="65" s="1"/>
  <c r="L229" i="65" s="1"/>
  <c r="L230" i="65" s="1"/>
  <c r="L231" i="65" s="1"/>
  <c r="L232" i="65" s="1"/>
  <c r="L233" i="65" s="1"/>
  <c r="L65" i="65"/>
  <c r="L66" i="65" s="1"/>
  <c r="L67" i="65" s="1"/>
  <c r="L68" i="65" s="1"/>
  <c r="L69" i="65" s="1"/>
  <c r="L70" i="65" s="1"/>
  <c r="L71" i="65" s="1"/>
  <c r="L72" i="65" s="1"/>
  <c r="L73" i="65" s="1"/>
  <c r="L74" i="65" s="1"/>
  <c r="L75" i="65" s="1"/>
  <c r="L76" i="65" s="1"/>
  <c r="L77" i="65" s="1"/>
  <c r="L78" i="65" s="1"/>
  <c r="L79" i="65" s="1"/>
  <c r="L80" i="65" s="1"/>
  <c r="L81" i="65" s="1"/>
  <c r="L82" i="65" s="1"/>
  <c r="L83" i="65" s="1"/>
  <c r="L84" i="65" s="1"/>
  <c r="L85" i="65" s="1"/>
  <c r="L86" i="65" s="1"/>
  <c r="L87" i="65" s="1"/>
  <c r="L88" i="65" s="1"/>
  <c r="L152" i="65"/>
  <c r="L153" i="65" s="1"/>
  <c r="L154" i="65" s="1"/>
  <c r="L155" i="65" s="1"/>
  <c r="L156" i="65" s="1"/>
  <c r="L157" i="65" s="1"/>
  <c r="L158" i="65" s="1"/>
  <c r="L159" i="65" s="1"/>
  <c r="L160" i="65" s="1"/>
  <c r="L161" i="65" s="1"/>
  <c r="L162" i="65" s="1"/>
  <c r="L163" i="65" s="1"/>
  <c r="L164" i="65" s="1"/>
  <c r="L165" i="65" s="1"/>
  <c r="L166" i="65" s="1"/>
  <c r="L167" i="65" s="1"/>
  <c r="L168" i="65" s="1"/>
  <c r="L169" i="65" s="1"/>
  <c r="L170" i="65" s="1"/>
  <c r="L171" i="65" s="1"/>
  <c r="L172" i="65" s="1"/>
  <c r="L173" i="65" s="1"/>
  <c r="L174" i="65" s="1"/>
  <c r="L175" i="65" s="1"/>
  <c r="L7" i="65"/>
  <c r="L8" i="65" s="1"/>
  <c r="L9" i="65" s="1"/>
  <c r="L10" i="65" s="1"/>
  <c r="L11" i="65" s="1"/>
  <c r="L12" i="65" s="1"/>
  <c r="L13" i="65" s="1"/>
  <c r="L14" i="65" s="1"/>
  <c r="L15" i="65" s="1"/>
  <c r="L16" i="65" s="1"/>
  <c r="L17" i="65" s="1"/>
  <c r="L18" i="65" s="1"/>
  <c r="L19" i="65" s="1"/>
  <c r="L20" i="65" s="1"/>
  <c r="L21" i="65" s="1"/>
  <c r="L22" i="65" s="1"/>
  <c r="L23" i="65" s="1"/>
  <c r="L24" i="65" s="1"/>
  <c r="L25" i="65" s="1"/>
  <c r="L26" i="65" s="1"/>
  <c r="L27" i="65" s="1"/>
  <c r="L28" i="65" s="1"/>
  <c r="L29" i="65" s="1"/>
  <c r="L30" i="65" s="1"/>
  <c r="L181" i="65"/>
  <c r="L182" i="65" s="1"/>
  <c r="L183" i="65" s="1"/>
  <c r="L184" i="65" s="1"/>
  <c r="L185" i="65" s="1"/>
  <c r="L186" i="65" s="1"/>
  <c r="L187" i="65" s="1"/>
  <c r="L188" i="65" s="1"/>
  <c r="L189" i="65" s="1"/>
  <c r="L190" i="65" s="1"/>
  <c r="L191" i="65" s="1"/>
  <c r="L192" i="65" s="1"/>
  <c r="L193" i="65" s="1"/>
  <c r="L194" i="65" s="1"/>
  <c r="L195" i="65" s="1"/>
  <c r="L196" i="65" s="1"/>
  <c r="L197" i="65" s="1"/>
  <c r="L198" i="65" s="1"/>
  <c r="L199" i="65" s="1"/>
  <c r="L200" i="65" s="1"/>
  <c r="L201" i="65" s="1"/>
  <c r="L202" i="65" s="1"/>
  <c r="L203" i="65" s="1"/>
  <c r="L204" i="65" s="1"/>
  <c r="D7" i="65"/>
  <c r="D8" i="65" s="1"/>
  <c r="D9" i="65" s="1"/>
  <c r="D10" i="65" s="1"/>
  <c r="D11" i="65" s="1"/>
  <c r="D12" i="65" s="1"/>
  <c r="D13" i="65" s="1"/>
  <c r="D14" i="65" s="1"/>
  <c r="D15" i="65" s="1"/>
  <c r="D16" i="65" s="1"/>
  <c r="D17" i="65" s="1"/>
  <c r="D18" i="65" s="1"/>
  <c r="D19" i="65" s="1"/>
  <c r="D20" i="65" s="1"/>
  <c r="D21" i="65" s="1"/>
  <c r="D22" i="65" s="1"/>
  <c r="D23" i="65" s="1"/>
  <c r="D24" i="65" s="1"/>
  <c r="D25" i="65" s="1"/>
  <c r="D26" i="65" s="1"/>
  <c r="D27" i="65" s="1"/>
  <c r="D28" i="65" s="1"/>
  <c r="D29" i="65" s="1"/>
  <c r="D30" i="65" s="1"/>
  <c r="L36" i="65"/>
  <c r="L37" i="65" s="1"/>
  <c r="L38" i="65" s="1"/>
  <c r="L39" i="65" s="1"/>
  <c r="L40" i="65" s="1"/>
  <c r="L41" i="65" s="1"/>
  <c r="L42" i="65" s="1"/>
  <c r="L43" i="65" s="1"/>
  <c r="L44" i="65" s="1"/>
  <c r="L45" i="65" s="1"/>
  <c r="L46" i="65" s="1"/>
  <c r="L47" i="65" s="1"/>
  <c r="L48" i="65" s="1"/>
  <c r="L49" i="65" s="1"/>
  <c r="L50" i="65" s="1"/>
  <c r="L51" i="65" s="1"/>
  <c r="L52" i="65" s="1"/>
  <c r="L53" i="65" s="1"/>
  <c r="L54" i="65" s="1"/>
  <c r="L55" i="65" s="1"/>
  <c r="L56" i="65" s="1"/>
  <c r="L57" i="65" s="1"/>
  <c r="L58" i="65" s="1"/>
  <c r="L59" i="65" s="1"/>
  <c r="K620" i="65" l="1"/>
  <c r="K617" i="65"/>
  <c r="K616" i="65"/>
  <c r="K619" i="65"/>
  <c r="K615" i="65"/>
  <c r="K618" i="65"/>
  <c r="K621" i="65"/>
  <c r="L309" i="65"/>
  <c r="L312" i="65"/>
  <c r="L307" i="65"/>
  <c r="L298" i="65"/>
  <c r="L314" i="65"/>
  <c r="L305" i="65"/>
  <c r="L306" i="65"/>
  <c r="L308" i="65"/>
  <c r="L310" i="65"/>
  <c r="L300" i="65"/>
  <c r="L316" i="65"/>
  <c r="L311" i="65"/>
  <c r="L302" i="65"/>
  <c r="L318" i="65"/>
  <c r="L313" i="65"/>
  <c r="L317" i="65"/>
  <c r="L303" i="65"/>
  <c r="L304" i="65"/>
  <c r="L299" i="65"/>
  <c r="L315" i="65"/>
  <c r="L297" i="65"/>
  <c r="L319" i="65"/>
  <c r="L301" i="65"/>
  <c r="Q152" i="65"/>
  <c r="Q153" i="65" s="1"/>
  <c r="Q154" i="65" s="1"/>
  <c r="Q155" i="65" s="1"/>
  <c r="Q156" i="65" s="1"/>
  <c r="Q157" i="65" s="1"/>
  <c r="Q158" i="65" s="1"/>
  <c r="Q159" i="65" s="1"/>
  <c r="Q160" i="65" s="1"/>
  <c r="Q161" i="65" s="1"/>
  <c r="Q162" i="65" s="1"/>
  <c r="Q163" i="65" s="1"/>
  <c r="Q164" i="65" s="1"/>
  <c r="Q165" i="65" s="1"/>
  <c r="Q166" i="65" s="1"/>
  <c r="Q167" i="65" s="1"/>
  <c r="Q168" i="65" s="1"/>
  <c r="Q169" i="65" s="1"/>
  <c r="Q170" i="65" s="1"/>
  <c r="Q171" i="65" s="1"/>
  <c r="Q172" i="65" s="1"/>
  <c r="Q173" i="65" s="1"/>
  <c r="Q174" i="65" s="1"/>
  <c r="L624" i="65" l="1"/>
  <c r="L625" i="65" s="1"/>
  <c r="L626" i="65" s="1"/>
  <c r="L627" i="65" s="1"/>
  <c r="L628" i="65" s="1"/>
  <c r="L629" i="65" s="1"/>
  <c r="L630" i="65" s="1"/>
  <c r="L631" i="65" s="1"/>
  <c r="L632" i="65" s="1"/>
  <c r="L633" i="65" s="1"/>
  <c r="L634" i="65" s="1"/>
  <c r="L635" i="65" s="1"/>
  <c r="L636" i="65" s="1"/>
  <c r="L637" i="65" s="1"/>
  <c r="L638" i="65" s="1"/>
  <c r="L639" i="6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Greves, Rich</author>
  </authors>
  <commentList>
    <comment ref="C596" authorId="0" shapeId="0" xr:uid="{00000000-0006-0000-0200-000001000000}">
      <text>
        <r>
          <rPr>
            <b/>
            <sz val="9"/>
            <color indexed="81"/>
            <rFont val="Tahoma"/>
            <family val="2"/>
          </rPr>
          <t>Greves, Rich:</t>
        </r>
        <r>
          <rPr>
            <sz val="9"/>
            <color indexed="81"/>
            <rFont val="Tahoma"/>
            <family val="2"/>
          </rPr>
          <t xml:space="preserve">
changed from 2013</t>
        </r>
      </text>
    </comment>
  </commentList>
</comments>
</file>

<file path=xl/sharedStrings.xml><?xml version="1.0" encoding="utf-8"?>
<sst xmlns="http://schemas.openxmlformats.org/spreadsheetml/2006/main" count="1809" uniqueCount="125">
  <si>
    <t>Site</t>
  </si>
  <si>
    <t>ACAD</t>
  </si>
  <si>
    <t>MOOS</t>
  </si>
  <si>
    <t>CABA</t>
  </si>
  <si>
    <t>PRIS</t>
  </si>
  <si>
    <t>GRGU</t>
  </si>
  <si>
    <t>BRIG</t>
  </si>
  <si>
    <t>SHEN</t>
  </si>
  <si>
    <t>DOSO</t>
  </si>
  <si>
    <t>JARI</t>
  </si>
  <si>
    <t>Year</t>
  </si>
  <si>
    <t>Row Labels</t>
  </si>
  <si>
    <t>Name</t>
  </si>
  <si>
    <t>Bridgton, ME</t>
  </si>
  <si>
    <t>Presque Isle, ME</t>
  </si>
  <si>
    <t>Casco Bay, ME</t>
  </si>
  <si>
    <t>BRMA</t>
  </si>
  <si>
    <t>Addison Pinnacle, NY</t>
  </si>
  <si>
    <t>Arendtsville, PA</t>
  </si>
  <si>
    <t>Baltimore, MD</t>
  </si>
  <si>
    <t>Cape Cod, MA</t>
  </si>
  <si>
    <t>Connecticut Hill, NY</t>
  </si>
  <si>
    <t>Frostberg Reservoir (Big Piney Run), MD</t>
  </si>
  <si>
    <t>Londonderry, NH</t>
  </si>
  <si>
    <t>Martha's Vineyard, MA</t>
  </si>
  <si>
    <t>M.K. Goddard, PA</t>
  </si>
  <si>
    <t>Mohawk Mt., CT</t>
  </si>
  <si>
    <t>IS 52, NY</t>
  </si>
  <si>
    <t>Pack Monadnock Summit, NH</t>
  </si>
  <si>
    <t>Proctor Maple R. F., VT</t>
  </si>
  <si>
    <t>Quaker City, OH</t>
  </si>
  <si>
    <t>Quabbin Summit, MA</t>
  </si>
  <si>
    <t>Washington D.C.</t>
  </si>
  <si>
    <t>ADPI</t>
  </si>
  <si>
    <t>AREN</t>
  </si>
  <si>
    <t>BALT</t>
  </si>
  <si>
    <t>CACO</t>
  </si>
  <si>
    <t>COHI</t>
  </si>
  <si>
    <t>FRRE</t>
  </si>
  <si>
    <t>LOND</t>
  </si>
  <si>
    <t>MAVI</t>
  </si>
  <si>
    <t>MKGO</t>
  </si>
  <si>
    <t>MOMO</t>
  </si>
  <si>
    <t>NEYO</t>
  </si>
  <si>
    <t>PACK</t>
  </si>
  <si>
    <t>PMRF</t>
  </si>
  <si>
    <t>QUCI</t>
  </si>
  <si>
    <t>QURE</t>
  </si>
  <si>
    <t>WASH</t>
  </si>
  <si>
    <t>Uniform Rate of Progress-20% Worst Days</t>
  </si>
  <si>
    <t>Uniform Rate of Progress-20% Most Impaired Days</t>
  </si>
  <si>
    <t>Haze Index - 20% Worst Days</t>
  </si>
  <si>
    <t>Haze Index - 20% Most Impaired Days</t>
  </si>
  <si>
    <t>Haze Index-5-year-20% Most Impaired Days</t>
  </si>
  <si>
    <t>Haze Index-5-year-20% Worst Days</t>
  </si>
  <si>
    <t>Haze Index- 20% Worst Days</t>
  </si>
  <si>
    <t>Haze Index (5-yr avg)- 20% Worst Days</t>
  </si>
  <si>
    <t>Uniform Rate of Progress- 20% Worst Days</t>
  </si>
  <si>
    <t>Uniform Rate of Progress- 20% Most Impaired Days</t>
  </si>
  <si>
    <t>Haze Index- 20% Most Impaired Days</t>
  </si>
  <si>
    <t>Haze Index (5-yr avg)- 20% Most Impaired Days</t>
  </si>
  <si>
    <t>Acadia National Park, ME</t>
  </si>
  <si>
    <t>Brigantine Wilderness Area, NJ</t>
  </si>
  <si>
    <t>Dolly Sods Wilderness, WV</t>
  </si>
  <si>
    <t>Great Gulf Wilderness Area, NH</t>
  </si>
  <si>
    <t>Lye Brook Wilderness, VT</t>
  </si>
  <si>
    <t>Moosehorn Wilderness Area, ME</t>
  </si>
  <si>
    <t>Shenandoah National Park, VA</t>
  </si>
  <si>
    <t>James River Face Wilderness, VA</t>
  </si>
  <si>
    <t>LYBR_RHTS</t>
  </si>
  <si>
    <t>URP worst rate</t>
  </si>
  <si>
    <t>URP IMP rate</t>
  </si>
  <si>
    <t>Straight line path to RPG - 20% Most Impaired Days</t>
  </si>
  <si>
    <t>Reasonable Progress Goal - 20% Most Impaired</t>
  </si>
  <si>
    <t>Reasonable Progress Goal - 20% Worst</t>
  </si>
  <si>
    <t>Straight line path to RPG - 20% Worst Days</t>
  </si>
  <si>
    <t xml:space="preserve"> Straight line path to RPG - 20% Worst Days</t>
  </si>
  <si>
    <t xml:space="preserve"> Straight line path to RPG - 20% Most Impaired Days</t>
  </si>
  <si>
    <t>20% Worst NAT</t>
  </si>
  <si>
    <t>20% Most Impaired NAT</t>
  </si>
  <si>
    <t>Haze Index - 20% Clearest Days</t>
  </si>
  <si>
    <t>Haze Index-5-year-20% Clearest Days</t>
  </si>
  <si>
    <t>No Degradation-20% Clearest Days</t>
  </si>
  <si>
    <t>Straight line path to RPG - 20% Clearest Days</t>
  </si>
  <si>
    <t>OLTO</t>
  </si>
  <si>
    <t>PENO</t>
  </si>
  <si>
    <t>Old Town, ME</t>
  </si>
  <si>
    <t>Penobscot Nation, ME</t>
  </si>
  <si>
    <t>nc2_12_2019_2p</t>
  </si>
  <si>
    <t>endpoint 2064 DEC 2019</t>
  </si>
  <si>
    <t>NAT 10</t>
  </si>
  <si>
    <t>NAT 90</t>
  </si>
  <si>
    <t>1st year</t>
  </si>
  <si>
    <t>NAT 90 IMP</t>
  </si>
  <si>
    <t>ACAD1</t>
  </si>
  <si>
    <t>BRIG1</t>
  </si>
  <si>
    <t>DOSO1</t>
  </si>
  <si>
    <t>GRGU1</t>
  </si>
  <si>
    <t>JARI1</t>
  </si>
  <si>
    <t>LYEB1</t>
  </si>
  <si>
    <t>LYBR1</t>
  </si>
  <si>
    <t>MOOS1</t>
  </si>
  <si>
    <t>SHEN1</t>
  </si>
  <si>
    <t>ADPI1</t>
  </si>
  <si>
    <t>AREN1</t>
  </si>
  <si>
    <t>BALT1</t>
  </si>
  <si>
    <t>BRMA1</t>
  </si>
  <si>
    <t>CABA1</t>
  </si>
  <si>
    <t>CACO1</t>
  </si>
  <si>
    <t>COHI1</t>
  </si>
  <si>
    <t>FRRE1</t>
  </si>
  <si>
    <t>LOND1</t>
  </si>
  <si>
    <t>MKGO1</t>
  </si>
  <si>
    <t>MOMO1</t>
  </si>
  <si>
    <t>NEYO1</t>
  </si>
  <si>
    <t>PACK1</t>
  </si>
  <si>
    <t>OLTO1</t>
  </si>
  <si>
    <t>PENO1</t>
  </si>
  <si>
    <t>PMRF1</t>
  </si>
  <si>
    <t>PRIS1</t>
  </si>
  <si>
    <t>QUCI1</t>
  </si>
  <si>
    <t>QURE1</t>
  </si>
  <si>
    <t>WASH1</t>
  </si>
  <si>
    <t>PITT</t>
  </si>
  <si>
    <t>Pittsburg, PA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</si>
</sst>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8"/>
      <color theme="1"/>
      <name val="Arial"/>
      <family val="2"/>
    </font>
    <font>
      <b/>
      <sz val="8"/>
      <color theme="1"/>
      <name val="Arial"/>
      <family val="2"/>
    </font>
    <font>
      <sz val="11"/>
      <color theme="1"/>
      <name val="Calibri"/>
      <family val="2"/>
      <scheme val="minor"/>
    </font>
    <font>
      <sz val="9"/>
      <color indexed="81"/>
      <name val="Tahoma"/>
      <family val="2"/>
    </font>
    <font>
      <b/>
      <sz val="9"/>
      <color indexed="81"/>
      <name val="Tahoma"/>
      <family val="2"/>
    </font>
    <font>
      <sz val="8"/>
      <color rgb="FF000000"/>
      <name val="Arial"/>
      <family val="2"/>
    </font>
    <font>
      <sz val="8"/>
      <color rgb="FF000000"/>
      <name val="Calibri"/>
      <family val="2"/>
      <scheme val="minor"/>
    </font>
    <font>
      <sz val="8"/>
      <color theme="1"/>
      <name val="Arial"/>
      <family val="2"/>
    </font>
  </fonts>
  <fills count="9">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8" tint="0.39997558519241921"/>
        <bgColor indexed="64"/>
      </patternFill>
    </fill>
    <fill>
      <patternFill patternType="solid">
        <fgColor rgb="FF00B0F0"/>
        <bgColor indexed="64"/>
      </patternFill>
    </fill>
    <fill>
      <patternFill patternType="solid">
        <fgColor theme="7" tint="0.79998168889431442"/>
        <bgColor indexed="64"/>
      </patternFill>
    </fill>
    <fill>
      <patternFill patternType="solid">
        <fgColor rgb="FFCCFFCC"/>
        <bgColor indexed="64"/>
      </patternFill>
    </fill>
    <fill>
      <patternFill patternType="solid">
        <fgColor rgb="FFFF99FF"/>
        <bgColor indexed="64"/>
      </patternFill>
    </fill>
  </fills>
  <borders count="2">
    <border>
      <left/>
      <right/>
      <top/>
      <bottom/>
      <diagonal/>
    </border>
    <border>
      <left style="thin">
        <color indexed="64"/>
      </left>
      <right/>
      <top style="thin">
        <color indexed="64"/>
      </top>
      <bottom style="thin">
        <color indexed="64"/>
      </bottom>
      <diagonal/>
    </border>
  </borders>
  <cellStyleXfs count="2">
    <xf numFmtId="0" fontId="0" fillId="0" borderId="0"/>
    <xf numFmtId="0" fontId="2" fillId="0" borderId="0"/>
  </cellStyleXfs>
  <cellXfs count="41">
    <xf numFmtId="0" fontId="0" fillId="0" borderId="0" xfId="0"/>
    <xf numFmtId="0" fontId="0" fillId="0" borderId="0" xfId="0" applyFont="1" applyAlignment="1">
      <alignment horizontal="center"/>
    </xf>
    <xf numFmtId="0" fontId="0" fillId="0" borderId="0" xfId="0" pivotButton="1"/>
    <xf numFmtId="0" fontId="0" fillId="0" borderId="0" xfId="0" applyNumberFormat="1"/>
    <xf numFmtId="0" fontId="0" fillId="0" borderId="0" xfId="0" applyAlignment="1">
      <alignment horizontal="left"/>
    </xf>
    <xf numFmtId="2" fontId="5" fillId="0" borderId="0" xfId="0" applyNumberFormat="1" applyFont="1" applyFill="1" applyBorder="1" applyAlignment="1">
      <alignment horizontal="center"/>
    </xf>
    <xf numFmtId="2" fontId="5" fillId="6" borderId="0" xfId="0" applyNumberFormat="1" applyFont="1" applyFill="1" applyBorder="1" applyAlignment="1">
      <alignment horizontal="center"/>
    </xf>
    <xf numFmtId="2" fontId="1" fillId="0" borderId="0" xfId="0" applyNumberFormat="1" applyFont="1" applyFill="1" applyAlignment="1">
      <alignment horizontal="center" wrapText="1"/>
    </xf>
    <xf numFmtId="2" fontId="0" fillId="0" borderId="0" xfId="0" applyNumberFormat="1" applyFont="1" applyAlignment="1">
      <alignment horizontal="center" wrapText="1"/>
    </xf>
    <xf numFmtId="2" fontId="0" fillId="5" borderId="0" xfId="0" applyNumberFormat="1" applyFont="1" applyFill="1" applyAlignment="1">
      <alignment horizontal="center" wrapText="1"/>
    </xf>
    <xf numFmtId="0" fontId="5" fillId="7" borderId="0" xfId="0" applyFont="1" applyFill="1" applyAlignment="1">
      <alignment wrapText="1"/>
    </xf>
    <xf numFmtId="0" fontId="0" fillId="0" borderId="0" xfId="0" applyFont="1"/>
    <xf numFmtId="0" fontId="0" fillId="0" borderId="0" xfId="0" applyFont="1" applyAlignment="1">
      <alignment wrapText="1"/>
    </xf>
    <xf numFmtId="0" fontId="0" fillId="0" borderId="0" xfId="0" quotePrefix="1" applyFont="1" applyAlignment="1">
      <alignment horizontal="center"/>
    </xf>
    <xf numFmtId="2" fontId="0" fillId="0" borderId="0" xfId="0" applyNumberFormat="1" applyFont="1"/>
    <xf numFmtId="2" fontId="0" fillId="6" borderId="0" xfId="0" applyNumberFormat="1" applyFont="1" applyFill="1" applyAlignment="1">
      <alignment horizontal="center"/>
    </xf>
    <xf numFmtId="2" fontId="0" fillId="0" borderId="0" xfId="0" applyNumberFormat="1" applyFont="1" applyFill="1" applyAlignment="1">
      <alignment horizontal="center"/>
    </xf>
    <xf numFmtId="4" fontId="0" fillId="0" borderId="0" xfId="0" applyNumberFormat="1" applyFont="1"/>
    <xf numFmtId="0" fontId="0" fillId="0" borderId="0" xfId="0" applyFont="1" applyFill="1"/>
    <xf numFmtId="4" fontId="6" fillId="7" borderId="0" xfId="0" applyNumberFormat="1" applyFont="1" applyFill="1"/>
    <xf numFmtId="4" fontId="0" fillId="0" borderId="0" xfId="0" applyNumberFormat="1" applyFont="1" applyFill="1"/>
    <xf numFmtId="2" fontId="0" fillId="0" borderId="0" xfId="0" applyNumberFormat="1" applyFont="1" applyAlignment="1">
      <alignment horizontal="center"/>
    </xf>
    <xf numFmtId="2" fontId="0" fillId="0" borderId="0" xfId="0" applyNumberFormat="1" applyFont="1" applyBorder="1" applyAlignment="1">
      <alignment horizontal="center"/>
    </xf>
    <xf numFmtId="164" fontId="0" fillId="0" borderId="0" xfId="0" applyNumberFormat="1" applyFont="1"/>
    <xf numFmtId="2" fontId="0" fillId="3" borderId="0" xfId="0" applyNumberFormat="1" applyFont="1" applyFill="1" applyAlignment="1">
      <alignment horizontal="center"/>
    </xf>
    <xf numFmtId="2" fontId="0" fillId="2" borderId="0" xfId="0" applyNumberFormat="1" applyFont="1" applyFill="1" applyAlignment="1">
      <alignment horizontal="center"/>
    </xf>
    <xf numFmtId="0" fontId="0" fillId="8" borderId="0" xfId="0" applyFont="1" applyFill="1"/>
    <xf numFmtId="0" fontId="0" fillId="0" borderId="0" xfId="0" applyFont="1" applyAlignment="1"/>
    <xf numFmtId="2" fontId="0" fillId="6" borderId="0" xfId="0" applyNumberFormat="1" applyFont="1" applyFill="1" applyBorder="1" applyAlignment="1">
      <alignment horizontal="center"/>
    </xf>
    <xf numFmtId="0" fontId="0" fillId="8" borderId="1" xfId="0" applyFont="1" applyFill="1" applyBorder="1" applyAlignment="1">
      <alignment horizontal="center"/>
    </xf>
    <xf numFmtId="2" fontId="0" fillId="4" borderId="0" xfId="0" applyNumberFormat="1" applyFont="1" applyFill="1" applyAlignment="1">
      <alignment horizontal="center"/>
    </xf>
    <xf numFmtId="2" fontId="0" fillId="0" borderId="0" xfId="0" applyNumberFormat="1" applyFont="1" applyFill="1" applyBorder="1" applyAlignment="1">
      <alignment horizontal="center"/>
    </xf>
    <xf numFmtId="0" fontId="6" fillId="0" borderId="0" xfId="0" applyFont="1" applyFill="1"/>
    <xf numFmtId="2" fontId="0" fillId="0" borderId="0" xfId="0" applyNumberFormat="1" applyFont="1" applyFill="1"/>
    <xf numFmtId="0" fontId="0" fillId="3" borderId="0" xfId="0" applyFont="1" applyFill="1" applyAlignment="1">
      <alignment horizontal="center" wrapText="1"/>
    </xf>
    <xf numFmtId="0" fontId="7" fillId="0" borderId="0" xfId="0" applyFont="1"/>
    <xf numFmtId="0" fontId="1" fillId="2" borderId="0" xfId="0" applyFont="1" applyFill="1"/>
    <xf numFmtId="0" fontId="7" fillId="0" borderId="0" xfId="0" quotePrefix="1" applyFont="1" applyAlignment="1">
      <alignment horizontal="center"/>
    </xf>
    <xf numFmtId="0" fontId="1" fillId="0" borderId="0" xfId="0" applyFont="1"/>
    <xf numFmtId="0" fontId="0" fillId="2" borderId="0" xfId="0" applyFont="1" applyFill="1" applyAlignment="1">
      <alignment horizontal="center"/>
    </xf>
    <xf numFmtId="0" fontId="1" fillId="2" borderId="0" xfId="0" applyFont="1" applyFill="1" applyAlignment="1">
      <alignment horizontal="center"/>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microsoft.com/office/2007/relationships/slicerCache" Target="slicerCaches/slicerCache1.xml"/><Relationship Id="rId4" Type="http://schemas.openxmlformats.org/officeDocument/2006/relationships/pivotCacheDefinition" Target="pivotCache/pivotCacheDefinition1.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[Copy of TD MANE-VU 2000-19 RH METRICS COMPARISON PLOTS 2-15-22.xlsx]PT!PivotTable3</c:name>
    <c:fmtId val="1"/>
  </c:pivotSource>
  <c:chart>
    <c:title>
      <c:tx>
        <c:strRef>
          <c:f>PT!$D$36</c:f>
          <c:strCache>
            <c:ptCount val="1"/>
            <c:pt idx="0">
              <c:v>Acadia National Park, ME (ACAD) RH Metrics</c:v>
            </c:pt>
          </c:strCache>
        </c:strRef>
      </c:tx>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1"/>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pivotFmt>
      <c:pivotFmt>
        <c:idx val="2"/>
        <c:spPr>
          <a:solidFill>
            <a:schemeClr val="accent1"/>
          </a:solidFill>
          <a:ln w="28575" cap="rnd">
            <a:solidFill>
              <a:schemeClr val="accent1"/>
            </a:solidFill>
            <a:round/>
          </a:ln>
          <a:effectLst/>
        </c:spPr>
        <c:marker>
          <c:symbol val="circle"/>
          <c:size val="5"/>
          <c:spPr>
            <a:solidFill>
              <a:schemeClr val="accent3"/>
            </a:solidFill>
            <a:ln w="9525">
              <a:solidFill>
                <a:schemeClr val="accent3"/>
              </a:solidFill>
            </a:ln>
            <a:effectLst/>
          </c:spPr>
        </c:marker>
      </c:pivotFmt>
      <c:pivotFmt>
        <c:idx val="3"/>
        <c:spPr>
          <a:solidFill>
            <a:schemeClr val="accent1"/>
          </a:solidFill>
          <a:ln w="28575" cap="rnd">
            <a:solidFill>
              <a:schemeClr val="accent1"/>
            </a:solidFill>
            <a:round/>
          </a:ln>
          <a:effectLst/>
        </c:spPr>
        <c:marker>
          <c:symbol val="circle"/>
          <c:size val="5"/>
          <c:spPr>
            <a:solidFill>
              <a:schemeClr val="accent4"/>
            </a:solidFill>
            <a:ln w="9525">
              <a:solidFill>
                <a:schemeClr val="accent4"/>
              </a:solidFill>
            </a:ln>
            <a:effectLst/>
          </c:spPr>
        </c:marker>
      </c:pivotFmt>
      <c:pivotFmt>
        <c:idx val="4"/>
        <c:spPr>
          <a:solidFill>
            <a:schemeClr val="accent1"/>
          </a:solidFill>
          <a:ln w="28575" cap="rnd">
            <a:solidFill>
              <a:schemeClr val="accent1"/>
            </a:solidFill>
            <a:round/>
          </a:ln>
          <a:effectLst/>
        </c:spPr>
        <c:marker>
          <c:symbol val="circle"/>
          <c:size val="5"/>
          <c:spPr>
            <a:solidFill>
              <a:schemeClr val="accent5"/>
            </a:solidFill>
            <a:ln w="9525">
              <a:solidFill>
                <a:schemeClr val="accent5"/>
              </a:solidFill>
            </a:ln>
            <a:effectLst/>
          </c:spPr>
        </c:marker>
      </c:pivotFmt>
      <c:pivotFmt>
        <c:idx val="5"/>
        <c:spPr>
          <a:solidFill>
            <a:schemeClr val="accent1"/>
          </a:solidFill>
          <a:ln w="28575" cap="rnd">
            <a:solidFill>
              <a:schemeClr val="accent1"/>
            </a:solidFill>
            <a:round/>
          </a:ln>
          <a:effectLst/>
        </c:spPr>
        <c:marker>
          <c:symbol val="circle"/>
          <c:size val="5"/>
          <c:spPr>
            <a:solidFill>
              <a:schemeClr val="accent6"/>
            </a:solidFill>
            <a:ln w="9525">
              <a:solidFill>
                <a:schemeClr val="accent6"/>
              </a:solidFill>
            </a:ln>
            <a:effectLst/>
          </c:spPr>
        </c:marker>
      </c:pivotFmt>
      <c:pivotFmt>
        <c:idx val="6"/>
        <c:spPr>
          <a:solidFill>
            <a:schemeClr val="accent1"/>
          </a:solidFill>
          <a:ln w="28575" cap="rnd">
            <a:solidFill>
              <a:schemeClr val="accent1"/>
            </a:solidFill>
            <a:round/>
          </a:ln>
          <a:effectLst/>
        </c:spPr>
        <c:marker>
          <c:symbol val="circle"/>
          <c:size val="5"/>
          <c:spPr>
            <a:solidFill>
              <a:schemeClr val="accent1">
                <a:lumMod val="60000"/>
              </a:schemeClr>
            </a:solidFill>
            <a:ln w="9525">
              <a:solidFill>
                <a:schemeClr val="accent1">
                  <a:lumMod val="60000"/>
                </a:schemeClr>
              </a:solidFill>
            </a:ln>
            <a:effectLst/>
          </c:spPr>
        </c:marker>
      </c:pivotFmt>
      <c:pivotFmt>
        <c:idx val="7"/>
        <c:spPr>
          <a:solidFill>
            <a:schemeClr val="accent1"/>
          </a:solidFill>
          <a:ln w="28575" cap="rnd">
            <a:solidFill>
              <a:schemeClr val="accent1"/>
            </a:solidFill>
            <a:round/>
          </a:ln>
          <a:effectLst/>
        </c:spPr>
        <c:marker>
          <c:symbol val="circle"/>
          <c:size val="5"/>
          <c:spPr>
            <a:solidFill>
              <a:schemeClr val="accent2">
                <a:lumMod val="60000"/>
              </a:schemeClr>
            </a:solidFill>
            <a:ln w="9525">
              <a:solidFill>
                <a:schemeClr val="accent2">
                  <a:lumMod val="60000"/>
                </a:schemeClr>
              </a:solidFill>
            </a:ln>
            <a:effectLst/>
          </c:spPr>
        </c:marker>
      </c:pivotFmt>
      <c:pivotFmt>
        <c:idx val="8"/>
        <c:spPr>
          <a:solidFill>
            <a:schemeClr val="accent1"/>
          </a:solidFill>
          <a:ln w="28575" cap="rnd">
            <a:solidFill>
              <a:schemeClr val="accent1"/>
            </a:solidFill>
            <a:round/>
          </a:ln>
          <a:effectLst/>
        </c:spPr>
        <c:marker>
          <c:symbol val="circle"/>
          <c:size val="5"/>
          <c:spPr>
            <a:solidFill>
              <a:schemeClr val="accent3">
                <a:lumMod val="60000"/>
              </a:schemeClr>
            </a:solidFill>
            <a:ln w="9525">
              <a:solidFill>
                <a:schemeClr val="accent3">
                  <a:lumMod val="60000"/>
                </a:schemeClr>
              </a:solidFill>
            </a:ln>
            <a:effectLst/>
          </c:spPr>
        </c:marker>
      </c:pivotFmt>
      <c:pivotFmt>
        <c:idx val="9"/>
        <c:spPr>
          <a:solidFill>
            <a:schemeClr val="accent1"/>
          </a:solidFill>
          <a:ln w="28575" cap="rnd">
            <a:solidFill>
              <a:srgbClr val="FF0000"/>
            </a:solidFill>
            <a:prstDash val="dash"/>
            <a:round/>
          </a:ln>
          <a:effectLst/>
        </c:spPr>
        <c:marker>
          <c:symbol val="none"/>
        </c:marker>
      </c:pivotFmt>
      <c:pivotFmt>
        <c:idx val="10"/>
        <c:spPr>
          <a:solidFill>
            <a:schemeClr val="accent1"/>
          </a:solidFill>
          <a:ln w="28575" cap="rnd">
            <a:solidFill>
              <a:srgbClr val="FF0000"/>
            </a:solidFill>
            <a:round/>
          </a:ln>
          <a:effectLst/>
        </c:spPr>
        <c:marker>
          <c:symbol val="square"/>
          <c:size val="5"/>
          <c:spPr>
            <a:solidFill>
              <a:srgbClr val="FF0000"/>
            </a:solidFill>
            <a:ln w="9525">
              <a:solidFill>
                <a:srgbClr val="FF0000"/>
              </a:solidFill>
            </a:ln>
            <a:effectLst/>
          </c:spPr>
        </c:marker>
      </c:pivotFmt>
      <c:pivotFmt>
        <c:idx val="11"/>
        <c:spPr>
          <a:solidFill>
            <a:schemeClr val="accent1"/>
          </a:solidFill>
          <a:ln w="28575" cap="rnd">
            <a:solidFill>
              <a:srgbClr val="FF0000"/>
            </a:solidFill>
            <a:round/>
          </a:ln>
          <a:effectLst/>
        </c:spPr>
        <c:marker>
          <c:symbol val="none"/>
        </c:marker>
      </c:pivotFmt>
      <c:pivotFmt>
        <c:idx val="12"/>
        <c:spPr>
          <a:solidFill>
            <a:schemeClr val="accent1"/>
          </a:solidFill>
          <a:ln w="28575" cap="rnd">
            <a:solidFill>
              <a:schemeClr val="accent1"/>
            </a:solidFill>
            <a:round/>
          </a:ln>
          <a:effectLst/>
        </c:spPr>
        <c:marker>
          <c:symbol val="square"/>
          <c:size val="5"/>
          <c:spPr>
            <a:solidFill>
              <a:schemeClr val="accent1"/>
            </a:solidFill>
            <a:ln w="9525">
              <a:solidFill>
                <a:schemeClr val="accent1"/>
              </a:solidFill>
            </a:ln>
            <a:effectLst/>
          </c:spPr>
        </c:marker>
      </c:pivotFmt>
      <c:pivotFmt>
        <c:idx val="13"/>
        <c:spPr>
          <a:solidFill>
            <a:schemeClr val="accent1"/>
          </a:solidFill>
          <a:ln w="28575" cap="rnd">
            <a:solidFill>
              <a:srgbClr val="7030A0"/>
            </a:solidFill>
            <a:round/>
          </a:ln>
          <a:effectLst/>
        </c:spPr>
        <c:marker>
          <c:symbol val="none"/>
        </c:marker>
      </c:pivotFmt>
      <c:pivotFmt>
        <c:idx val="14"/>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15"/>
        <c:spPr>
          <a:solidFill>
            <a:schemeClr val="accent1"/>
          </a:solidFill>
          <a:ln w="28575" cap="rnd">
            <a:solidFill>
              <a:srgbClr val="0070C0"/>
            </a:solidFill>
            <a:round/>
          </a:ln>
          <a:effectLst/>
        </c:spPr>
        <c:marker>
          <c:symbol val="square"/>
          <c:size val="5"/>
          <c:spPr>
            <a:solidFill>
              <a:srgbClr val="0070C0"/>
            </a:solidFill>
            <a:ln w="9525">
              <a:solidFill>
                <a:srgbClr val="0070C0"/>
              </a:solidFill>
            </a:ln>
            <a:effectLst/>
          </c:spPr>
        </c:marker>
      </c:pivotFmt>
      <c:pivotFmt>
        <c:idx val="16"/>
        <c:spPr>
          <a:solidFill>
            <a:schemeClr val="accent1"/>
          </a:solidFill>
          <a:ln w="28575" cap="rnd">
            <a:solidFill>
              <a:srgbClr val="0070C0"/>
            </a:solidFill>
            <a:round/>
          </a:ln>
          <a:effectLst/>
        </c:spPr>
        <c:marker>
          <c:symbol val="none"/>
        </c:marker>
      </c:pivotFmt>
      <c:pivotFmt>
        <c:idx val="17"/>
        <c:spPr>
          <a:solidFill>
            <a:schemeClr val="accent1"/>
          </a:solidFill>
          <a:ln w="28575" cap="rnd">
            <a:solidFill>
              <a:srgbClr val="0070C0"/>
            </a:solidFill>
            <a:prstDash val="dash"/>
            <a:round/>
          </a:ln>
          <a:effectLst/>
        </c:spPr>
        <c:marker>
          <c:symbol val="none"/>
        </c:marker>
      </c:pivotFmt>
      <c:pivotFmt>
        <c:idx val="18"/>
        <c:spPr>
          <a:ln w="28575" cap="rnd">
            <a:solidFill>
              <a:srgbClr val="FF0000"/>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ln w="12700" cap="rnd">
            <a:solidFill>
              <a:srgbClr val="FF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ln w="28575" cap="rnd">
            <a:solidFill>
              <a:srgbClr val="FF000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w="12700" cap="rnd">
            <a:solidFill>
              <a:schemeClr val="tx1"/>
            </a:solidFill>
            <a:round/>
          </a:ln>
          <a:effectLst/>
        </c:spPr>
        <c:marker>
          <c:symbol val="none"/>
        </c:marker>
      </c:pivotFmt>
      <c:pivotFmt>
        <c:idx val="22"/>
        <c:spPr>
          <a:solidFill>
            <a:schemeClr val="accent1"/>
          </a:solidFill>
          <a:ln w="28575" cap="rnd">
            <a:solidFill>
              <a:schemeClr val="tx1"/>
            </a:solidFill>
            <a:round/>
          </a:ln>
          <a:effectLst/>
        </c:spPr>
        <c:marker>
          <c:symbol val="none"/>
        </c:marker>
      </c:pivotFmt>
      <c:pivotFmt>
        <c:idx val="23"/>
        <c:spPr>
          <a:solidFill>
            <a:schemeClr val="accent1"/>
          </a:solidFill>
          <a:ln w="19050" cap="rnd">
            <a:solidFill>
              <a:schemeClr val="tx1"/>
            </a:solidFill>
            <a:prstDash val="dash"/>
            <a:round/>
          </a:ln>
          <a:effectLst/>
        </c:spPr>
        <c:marker>
          <c:symbol val="none"/>
        </c:marker>
      </c:pivotFmt>
      <c:pivotFmt>
        <c:idx val="24"/>
        <c:spPr>
          <a:ln w="28575" cap="rnd">
            <a:solidFill>
              <a:srgbClr val="0070C0"/>
            </a:solidFill>
            <a:prstDash val="dash"/>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ln w="12700" cap="rnd">
            <a:solidFill>
              <a:srgbClr val="0070C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ln w="28575" cap="rnd">
            <a:solidFill>
              <a:srgbClr val="0070C0"/>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w="28575" cap="rnd">
            <a:solidFill>
              <a:schemeClr val="accent1"/>
            </a:solidFill>
            <a:prstDash val="sysDot"/>
            <a:round/>
          </a:ln>
          <a:effectLst/>
        </c:spPr>
        <c:marker>
          <c:symbol val="none"/>
        </c:marker>
      </c:pivotFmt>
      <c:pivotFmt>
        <c:idx val="28"/>
        <c:spPr>
          <a:ln w="28575" cap="rnd">
            <a:solidFill>
              <a:srgbClr val="0070C0"/>
            </a:solidFill>
            <a:prstDash val="sysDot"/>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ln w="28575" cap="rnd">
            <a:solidFill>
              <a:srgbClr val="FF0000"/>
            </a:solidFill>
            <a:prstDash val="sysDot"/>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w="28575" cap="rnd">
            <a:noFill/>
            <a:round/>
          </a:ln>
          <a:effectLst/>
        </c:spPr>
        <c:marker>
          <c:symbol val="star"/>
          <c:size val="11"/>
          <c:spPr>
            <a:noFill/>
            <a:ln w="9525">
              <a:solidFill>
                <a:schemeClr val="accent1"/>
              </a:solidFill>
            </a:ln>
            <a:effectLst/>
          </c:spPr>
        </c:marker>
      </c:pivotFmt>
      <c:pivotFmt>
        <c:idx val="31"/>
        <c:spPr>
          <a:solidFill>
            <a:schemeClr val="accent1"/>
          </a:solidFill>
          <a:ln w="28575" cap="rnd">
            <a:noFill/>
            <a:round/>
          </a:ln>
          <a:effectLst/>
        </c:spPr>
        <c:marker>
          <c:symbol val="circle"/>
          <c:size val="9"/>
          <c:spPr>
            <a:solidFill>
              <a:schemeClr val="accent1"/>
            </a:solidFill>
            <a:ln w="9525">
              <a:solidFill>
                <a:schemeClr val="accent1"/>
              </a:solidFill>
            </a:ln>
            <a:effectLst/>
          </c:spPr>
        </c:marker>
      </c:pivotFmt>
    </c:pivotFmts>
    <c:plotArea>
      <c:layout>
        <c:manualLayout>
          <c:layoutTarget val="inner"/>
          <c:xMode val="edge"/>
          <c:yMode val="edge"/>
          <c:x val="5.6538083115550405E-2"/>
          <c:y val="6.2401834774790228E-2"/>
          <c:w val="0.71077658086095208"/>
          <c:h val="0.84947592719772735"/>
        </c:manualLayout>
      </c:layout>
      <c:lineChart>
        <c:grouping val="standard"/>
        <c:varyColors val="0"/>
        <c:ser>
          <c:idx val="0"/>
          <c:order val="0"/>
          <c:tx>
            <c:strRef>
              <c:f>PT!$D$36</c:f>
              <c:strCache>
                <c:ptCount val="1"/>
                <c:pt idx="0">
                  <c:v>Uniform Rate of Progress- 20% Worst Days</c:v>
                </c:pt>
              </c:strCache>
            </c:strRef>
          </c:tx>
          <c:spPr>
            <a:ln w="28575" cap="rnd">
              <a:solidFill>
                <a:srgbClr val="FF0000"/>
              </a:solidFill>
              <a:prstDash val="dash"/>
              <a:round/>
            </a:ln>
            <a:effectLst/>
          </c:spPr>
          <c:marker>
            <c:symbol val="none"/>
          </c:marker>
          <c:cat>
            <c:strRef>
              <c:f>PT!$D$36</c:f>
              <c:strCache>
                <c:ptCount val="2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strCache>
            </c:strRef>
          </c:cat>
          <c:val>
            <c:numRef>
              <c:f>PT!$D$36</c:f>
              <c:numCache>
                <c:formatCode>General</c:formatCode>
                <c:ptCount val="29"/>
                <c:pt idx="4">
                  <c:v>22.892197707142859</c:v>
                </c:pt>
                <c:pt idx="5">
                  <c:v>22.717890031657145</c:v>
                </c:pt>
                <c:pt idx="6">
                  <c:v>22.543582356171431</c:v>
                </c:pt>
                <c:pt idx="7">
                  <c:v>22.369274680685717</c:v>
                </c:pt>
                <c:pt idx="8">
                  <c:v>22.194967005200002</c:v>
                </c:pt>
                <c:pt idx="9">
                  <c:v>22.020659329714288</c:v>
                </c:pt>
                <c:pt idx="10">
                  <c:v>21.846351654228574</c:v>
                </c:pt>
                <c:pt idx="11">
                  <c:v>21.67204397874286</c:v>
                </c:pt>
                <c:pt idx="12">
                  <c:v>21.497736303257145</c:v>
                </c:pt>
                <c:pt idx="13">
                  <c:v>21.323428627771431</c:v>
                </c:pt>
                <c:pt idx="14">
                  <c:v>21.149120952285717</c:v>
                </c:pt>
                <c:pt idx="15">
                  <c:v>20.974813276800003</c:v>
                </c:pt>
                <c:pt idx="16">
                  <c:v>20.800505601314288</c:v>
                </c:pt>
                <c:pt idx="17">
                  <c:v>20.626197925828574</c:v>
                </c:pt>
                <c:pt idx="18">
                  <c:v>20.45189025034286</c:v>
                </c:pt>
                <c:pt idx="19">
                  <c:v>20.277582574857146</c:v>
                </c:pt>
                <c:pt idx="20">
                  <c:v>20.103274899371431</c:v>
                </c:pt>
                <c:pt idx="21">
                  <c:v>19.928967223885717</c:v>
                </c:pt>
                <c:pt idx="22">
                  <c:v>19.754659548400003</c:v>
                </c:pt>
                <c:pt idx="23">
                  <c:v>19.580351872914289</c:v>
                </c:pt>
                <c:pt idx="24">
                  <c:v>19.406044197428574</c:v>
                </c:pt>
                <c:pt idx="25">
                  <c:v>19.23173652194286</c:v>
                </c:pt>
                <c:pt idx="26">
                  <c:v>19.057428846457146</c:v>
                </c:pt>
                <c:pt idx="27">
                  <c:v>18.883121170971432</c:v>
                </c:pt>
                <c:pt idx="28">
                  <c:v>18.708813495485717</c:v>
                </c:pt>
              </c:numCache>
            </c:numRef>
          </c:val>
          <c:smooth val="0"/>
          <c:extLst>
            <c:ext xmlns:c16="http://schemas.microsoft.com/office/drawing/2014/chart" uri="{C3380CC4-5D6E-409C-BE32-E72D297353CC}">
              <c16:uniqueId val="{00000002-8610-43D3-B94F-2098B456D68B}"/>
            </c:ext>
          </c:extLst>
        </c:ser>
        <c:ser>
          <c:idx val="1"/>
          <c:order val="1"/>
          <c:tx>
            <c:strRef>
              <c:f>PT!$D$36</c:f>
              <c:strCache>
                <c:ptCount val="1"/>
                <c:pt idx="0">
                  <c:v>Haze Index- 20% Worst Days</c:v>
                </c:pt>
              </c:strCache>
            </c:strRef>
          </c:tx>
          <c:spPr>
            <a:ln w="12700" cap="rnd">
              <a:solidFill>
                <a:srgbClr val="FF0000"/>
              </a:solidFill>
              <a:round/>
            </a:ln>
            <a:effectLst/>
          </c:spPr>
          <c:marker>
            <c:symbol val="none"/>
          </c:marker>
          <c:cat>
            <c:strRef>
              <c:f>PT!$D$36</c:f>
              <c:strCache>
                <c:ptCount val="2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strCache>
            </c:strRef>
          </c:cat>
          <c:val>
            <c:numRef>
              <c:f>PT!$D$36</c:f>
              <c:numCache>
                <c:formatCode>General</c:formatCode>
                <c:ptCount val="29"/>
                <c:pt idx="0">
                  <c:v>21.636684285714288</c:v>
                </c:pt>
                <c:pt idx="1">
                  <c:v>23.278675199999999</c:v>
                </c:pt>
                <c:pt idx="2">
                  <c:v>23.913307999999997</c:v>
                </c:pt>
                <c:pt idx="3">
                  <c:v>23.648186249999995</c:v>
                </c:pt>
                <c:pt idx="4">
                  <c:v>21.984134800000003</c:v>
                </c:pt>
                <c:pt idx="5">
                  <c:v>23.089874800000004</c:v>
                </c:pt>
                <c:pt idx="6">
                  <c:v>23.374681666666671</c:v>
                </c:pt>
                <c:pt idx="7">
                  <c:v>21.744895833333334</c:v>
                </c:pt>
                <c:pt idx="8">
                  <c:v>20.205031200000001</c:v>
                </c:pt>
                <c:pt idx="9">
                  <c:v>18.933996800000003</c:v>
                </c:pt>
                <c:pt idx="10">
                  <c:v>18.266066250000005</c:v>
                </c:pt>
                <c:pt idx="11">
                  <c:v>19.011153199999999</c:v>
                </c:pt>
                <c:pt idx="12">
                  <c:v>16.671213599999998</c:v>
                </c:pt>
                <c:pt idx="13">
                  <c:v>16.540706666666669</c:v>
                </c:pt>
                <c:pt idx="14">
                  <c:v>16.675467083333334</c:v>
                </c:pt>
                <c:pt idx="15">
                  <c:v>17.791447916666666</c:v>
                </c:pt>
                <c:pt idx="16">
                  <c:v>14.632227500000001</c:v>
                </c:pt>
                <c:pt idx="17">
                  <c:v>15.925016249999999</c:v>
                </c:pt>
                <c:pt idx="18">
                  <c:v>14.639886521739127</c:v>
                </c:pt>
                <c:pt idx="19">
                  <c:v>14.957376818181819</c:v>
                </c:pt>
                <c:pt idx="20">
                  <c:v>15.236270800000002</c:v>
                </c:pt>
              </c:numCache>
            </c:numRef>
          </c:val>
          <c:smooth val="0"/>
          <c:extLst>
            <c:ext xmlns:c16="http://schemas.microsoft.com/office/drawing/2014/chart" uri="{C3380CC4-5D6E-409C-BE32-E72D297353CC}">
              <c16:uniqueId val="{00000003-8610-43D3-B94F-2098B456D68B}"/>
            </c:ext>
          </c:extLst>
        </c:ser>
        <c:ser>
          <c:idx val="2"/>
          <c:order val="2"/>
          <c:tx>
            <c:strRef>
              <c:f>PT!$D$36</c:f>
              <c:strCache>
                <c:ptCount val="1"/>
                <c:pt idx="0">
                  <c:v>Haze Index (5-yr avg)- 20% Worst Days</c:v>
                </c:pt>
              </c:strCache>
            </c:strRef>
          </c:tx>
          <c:spPr>
            <a:ln w="28575" cap="rnd">
              <a:solidFill>
                <a:srgbClr val="FF0000"/>
              </a:solidFill>
              <a:round/>
            </a:ln>
            <a:effectLst/>
          </c:spPr>
          <c:marker>
            <c:symbol val="none"/>
          </c:marker>
          <c:cat>
            <c:strRef>
              <c:f>PT!$D$36</c:f>
              <c:strCache>
                <c:ptCount val="2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strCache>
            </c:strRef>
          </c:cat>
          <c:val>
            <c:numRef>
              <c:f>PT!$D$36</c:f>
              <c:numCache>
                <c:formatCode>General</c:formatCode>
                <c:ptCount val="29"/>
                <c:pt idx="4">
                  <c:v>22.892197707142859</c:v>
                </c:pt>
                <c:pt idx="5">
                  <c:v>23.18283581</c:v>
                </c:pt>
                <c:pt idx="6">
                  <c:v>23.202037103333335</c:v>
                </c:pt>
                <c:pt idx="7">
                  <c:v>22.768354670000001</c:v>
                </c:pt>
                <c:pt idx="8">
                  <c:v>22.079723660000003</c:v>
                </c:pt>
                <c:pt idx="9">
                  <c:v>21.469696060000004</c:v>
                </c:pt>
                <c:pt idx="10">
                  <c:v>20.504934350000003</c:v>
                </c:pt>
                <c:pt idx="11">
                  <c:v>19.632228656666669</c:v>
                </c:pt>
                <c:pt idx="12">
                  <c:v>18.617492210000002</c:v>
                </c:pt>
                <c:pt idx="13">
                  <c:v>17.884627303333335</c:v>
                </c:pt>
                <c:pt idx="14">
                  <c:v>17.432921360000002</c:v>
                </c:pt>
                <c:pt idx="15">
                  <c:v>17.337997693333332</c:v>
                </c:pt>
                <c:pt idx="16">
                  <c:v>16.462212553333334</c:v>
                </c:pt>
                <c:pt idx="17">
                  <c:v>16.312973083333333</c:v>
                </c:pt>
                <c:pt idx="18">
                  <c:v>15.932809054347825</c:v>
                </c:pt>
                <c:pt idx="19">
                  <c:v>15.589191001317522</c:v>
                </c:pt>
                <c:pt idx="20">
                  <c:v>15.078155577984191</c:v>
                </c:pt>
              </c:numCache>
            </c:numRef>
          </c:val>
          <c:smooth val="0"/>
          <c:extLst>
            <c:ext xmlns:c16="http://schemas.microsoft.com/office/drawing/2014/chart" uri="{C3380CC4-5D6E-409C-BE32-E72D297353CC}">
              <c16:uniqueId val="{00000004-8610-43D3-B94F-2098B456D68B}"/>
            </c:ext>
          </c:extLst>
        </c:ser>
        <c:ser>
          <c:idx val="3"/>
          <c:order val="3"/>
          <c:tx>
            <c:strRef>
              <c:f>PT!$D$36</c:f>
              <c:strCache>
                <c:ptCount val="1"/>
                <c:pt idx="0">
                  <c:v> Straight line path to RPG - 20% Worst Days</c:v>
                </c:pt>
              </c:strCache>
            </c:strRef>
          </c:tx>
          <c:spPr>
            <a:ln w="28575" cap="rnd">
              <a:solidFill>
                <a:srgbClr val="FF0000"/>
              </a:solidFill>
              <a:prstDash val="sysDot"/>
              <a:round/>
            </a:ln>
            <a:effectLst/>
          </c:spPr>
          <c:marker>
            <c:symbol val="none"/>
          </c:marker>
          <c:cat>
            <c:strRef>
              <c:f>PT!$D$36</c:f>
              <c:strCache>
                <c:ptCount val="2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strCache>
            </c:strRef>
          </c:cat>
          <c:val>
            <c:numRef>
              <c:f>PT!$D$36</c:f>
              <c:numCache>
                <c:formatCode>General</c:formatCode>
                <c:ptCount val="29"/>
                <c:pt idx="4">
                  <c:v>22.892197970045952</c:v>
                </c:pt>
                <c:pt idx="5">
                  <c:v>22.558356387960703</c:v>
                </c:pt>
                <c:pt idx="6">
                  <c:v>22.224514805875454</c:v>
                </c:pt>
                <c:pt idx="7">
                  <c:v>21.890673223790206</c:v>
                </c:pt>
                <c:pt idx="8">
                  <c:v>21.556831641704957</c:v>
                </c:pt>
                <c:pt idx="9">
                  <c:v>21.222990059619708</c:v>
                </c:pt>
                <c:pt idx="10">
                  <c:v>20.889148477534459</c:v>
                </c:pt>
                <c:pt idx="11">
                  <c:v>20.55530689544921</c:v>
                </c:pt>
                <c:pt idx="12">
                  <c:v>20.221465313363961</c:v>
                </c:pt>
                <c:pt idx="13">
                  <c:v>19.887623731278712</c:v>
                </c:pt>
                <c:pt idx="14">
                  <c:v>19.553782149193463</c:v>
                </c:pt>
                <c:pt idx="15">
                  <c:v>19.219940567108214</c:v>
                </c:pt>
                <c:pt idx="16">
                  <c:v>18.886098985022965</c:v>
                </c:pt>
                <c:pt idx="17">
                  <c:v>18.552257402937716</c:v>
                </c:pt>
                <c:pt idx="18">
                  <c:v>18.218415820852467</c:v>
                </c:pt>
                <c:pt idx="19">
                  <c:v>17.884574238767218</c:v>
                </c:pt>
                <c:pt idx="20">
                  <c:v>17.550732656681969</c:v>
                </c:pt>
                <c:pt idx="21">
                  <c:v>17.21689107459672</c:v>
                </c:pt>
                <c:pt idx="22">
                  <c:v>16.883049492511471</c:v>
                </c:pt>
                <c:pt idx="23">
                  <c:v>16.549207910426222</c:v>
                </c:pt>
                <c:pt idx="24">
                  <c:v>16.215366328340973</c:v>
                </c:pt>
                <c:pt idx="25">
                  <c:v>15.881524746255726</c:v>
                </c:pt>
                <c:pt idx="26">
                  <c:v>15.547683164170479</c:v>
                </c:pt>
                <c:pt idx="27">
                  <c:v>15.213841582085232</c:v>
                </c:pt>
                <c:pt idx="28">
                  <c:v>14.879999999999985</c:v>
                </c:pt>
              </c:numCache>
            </c:numRef>
          </c:val>
          <c:smooth val="0"/>
          <c:extLst>
            <c:ext xmlns:c16="http://schemas.microsoft.com/office/drawing/2014/chart" uri="{C3380CC4-5D6E-409C-BE32-E72D297353CC}">
              <c16:uniqueId val="{00000005-8610-43D3-B94F-2098B456D68B}"/>
            </c:ext>
          </c:extLst>
        </c:ser>
        <c:ser>
          <c:idx val="4"/>
          <c:order val="4"/>
          <c:tx>
            <c:strRef>
              <c:f>PT!$D$36</c:f>
              <c:strCache>
                <c:ptCount val="1"/>
                <c:pt idx="0">
                  <c:v>Uniform Rate of Progress- 20% Most Impaired Days</c:v>
                </c:pt>
              </c:strCache>
            </c:strRef>
          </c:tx>
          <c:spPr>
            <a:ln w="28575" cap="rnd">
              <a:solidFill>
                <a:srgbClr val="0070C0"/>
              </a:solidFill>
              <a:prstDash val="dash"/>
              <a:round/>
            </a:ln>
            <a:effectLst/>
          </c:spPr>
          <c:marker>
            <c:symbol val="none"/>
          </c:marker>
          <c:cat>
            <c:strRef>
              <c:f>PT!$D$36</c:f>
              <c:strCache>
                <c:ptCount val="2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strCache>
            </c:strRef>
          </c:cat>
          <c:val>
            <c:numRef>
              <c:f>PT!$D$36</c:f>
              <c:numCache>
                <c:formatCode>General</c:formatCode>
                <c:ptCount val="29"/>
                <c:pt idx="4">
                  <c:v>22.014232929047616</c:v>
                </c:pt>
                <c:pt idx="5">
                  <c:v>21.820451396563488</c:v>
                </c:pt>
                <c:pt idx="6">
                  <c:v>21.626669864079361</c:v>
                </c:pt>
                <c:pt idx="7">
                  <c:v>21.432888331595233</c:v>
                </c:pt>
                <c:pt idx="8">
                  <c:v>21.239106799111106</c:v>
                </c:pt>
                <c:pt idx="9">
                  <c:v>21.045325266626978</c:v>
                </c:pt>
                <c:pt idx="10">
                  <c:v>20.851543734142851</c:v>
                </c:pt>
                <c:pt idx="11">
                  <c:v>20.657762201658723</c:v>
                </c:pt>
                <c:pt idx="12">
                  <c:v>20.463980669174596</c:v>
                </c:pt>
                <c:pt idx="13">
                  <c:v>20.270199136690469</c:v>
                </c:pt>
                <c:pt idx="14">
                  <c:v>20.076417604206341</c:v>
                </c:pt>
                <c:pt idx="15">
                  <c:v>19.882636071722214</c:v>
                </c:pt>
                <c:pt idx="16">
                  <c:v>19.688854539238086</c:v>
                </c:pt>
                <c:pt idx="17">
                  <c:v>19.495073006753959</c:v>
                </c:pt>
                <c:pt idx="18">
                  <c:v>19.301291474269831</c:v>
                </c:pt>
                <c:pt idx="19">
                  <c:v>19.107509941785704</c:v>
                </c:pt>
                <c:pt idx="20">
                  <c:v>18.913728409301577</c:v>
                </c:pt>
                <c:pt idx="21">
                  <c:v>18.719946876817449</c:v>
                </c:pt>
                <c:pt idx="22">
                  <c:v>18.526165344333322</c:v>
                </c:pt>
                <c:pt idx="23">
                  <c:v>18.332383811849194</c:v>
                </c:pt>
                <c:pt idx="24">
                  <c:v>18.138602279365067</c:v>
                </c:pt>
                <c:pt idx="25">
                  <c:v>17.944820746880939</c:v>
                </c:pt>
                <c:pt idx="26">
                  <c:v>17.751039214396812</c:v>
                </c:pt>
                <c:pt idx="27">
                  <c:v>17.557257681912684</c:v>
                </c:pt>
                <c:pt idx="28">
                  <c:v>17.363476149428557</c:v>
                </c:pt>
              </c:numCache>
            </c:numRef>
          </c:val>
          <c:smooth val="0"/>
          <c:extLst>
            <c:ext xmlns:c16="http://schemas.microsoft.com/office/drawing/2014/chart" uri="{C3380CC4-5D6E-409C-BE32-E72D297353CC}">
              <c16:uniqueId val="{00000006-8610-43D3-B94F-2098B456D68B}"/>
            </c:ext>
          </c:extLst>
        </c:ser>
        <c:ser>
          <c:idx val="5"/>
          <c:order val="5"/>
          <c:tx>
            <c:strRef>
              <c:f>PT!$D$36</c:f>
              <c:strCache>
                <c:ptCount val="1"/>
                <c:pt idx="0">
                  <c:v>Haze Index- 20% Most Impaired Days</c:v>
                </c:pt>
              </c:strCache>
            </c:strRef>
          </c:tx>
          <c:spPr>
            <a:ln w="12700" cap="rnd">
              <a:solidFill>
                <a:srgbClr val="0070C0"/>
              </a:solidFill>
              <a:round/>
            </a:ln>
            <a:effectLst/>
          </c:spPr>
          <c:marker>
            <c:symbol val="none"/>
          </c:marker>
          <c:cat>
            <c:strRef>
              <c:f>PT!$D$36</c:f>
              <c:strCache>
                <c:ptCount val="2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strCache>
            </c:strRef>
          </c:cat>
          <c:val>
            <c:numRef>
              <c:f>PT!$D$36</c:f>
              <c:numCache>
                <c:formatCode>General</c:formatCode>
                <c:ptCount val="29"/>
                <c:pt idx="0">
                  <c:v>20.7527680952381</c:v>
                </c:pt>
                <c:pt idx="1">
                  <c:v>22.374298400000001</c:v>
                </c:pt>
                <c:pt idx="2">
                  <c:v>22.909756799999997</c:v>
                </c:pt>
                <c:pt idx="3">
                  <c:v>22.696693749999998</c:v>
                </c:pt>
                <c:pt idx="4">
                  <c:v>21.3376476</c:v>
                </c:pt>
                <c:pt idx="5">
                  <c:v>21.850372399999998</c:v>
                </c:pt>
                <c:pt idx="6">
                  <c:v>22.687711666666669</c:v>
                </c:pt>
                <c:pt idx="7">
                  <c:v>20.835774999999998</c:v>
                </c:pt>
                <c:pt idx="8">
                  <c:v>19.349384000000001</c:v>
                </c:pt>
                <c:pt idx="9">
                  <c:v>18.168552800000001</c:v>
                </c:pt>
                <c:pt idx="10">
                  <c:v>17.519251666666673</c:v>
                </c:pt>
                <c:pt idx="11">
                  <c:v>17.387662799999998</c:v>
                </c:pt>
                <c:pt idx="12">
                  <c:v>15.809913999999999</c:v>
                </c:pt>
                <c:pt idx="13">
                  <c:v>15.312182083333331</c:v>
                </c:pt>
                <c:pt idx="14">
                  <c:v>15.364677916666665</c:v>
                </c:pt>
                <c:pt idx="15">
                  <c:v>16.072577499999998</c:v>
                </c:pt>
                <c:pt idx="16">
                  <c:v>13.723970833333334</c:v>
                </c:pt>
                <c:pt idx="17">
                  <c:v>13.966052916666669</c:v>
                </c:pt>
                <c:pt idx="18">
                  <c:v>13.576716956521736</c:v>
                </c:pt>
                <c:pt idx="19">
                  <c:v>13.850288181818183</c:v>
                </c:pt>
                <c:pt idx="20">
                  <c:v>13.519591199999997</c:v>
                </c:pt>
              </c:numCache>
            </c:numRef>
          </c:val>
          <c:smooth val="0"/>
          <c:extLst>
            <c:ext xmlns:c16="http://schemas.microsoft.com/office/drawing/2014/chart" uri="{C3380CC4-5D6E-409C-BE32-E72D297353CC}">
              <c16:uniqueId val="{00000007-8610-43D3-B94F-2098B456D68B}"/>
            </c:ext>
          </c:extLst>
        </c:ser>
        <c:ser>
          <c:idx val="6"/>
          <c:order val="6"/>
          <c:tx>
            <c:strRef>
              <c:f>PT!$D$36</c:f>
              <c:strCache>
                <c:ptCount val="1"/>
                <c:pt idx="0">
                  <c:v>Haze Index (5-yr avg)- 20% Most Impaired Days</c:v>
                </c:pt>
              </c:strCache>
            </c:strRef>
          </c:tx>
          <c:spPr>
            <a:ln w="28575" cap="rnd">
              <a:solidFill>
                <a:srgbClr val="0070C0"/>
              </a:solidFill>
              <a:round/>
            </a:ln>
            <a:effectLst/>
          </c:spPr>
          <c:marker>
            <c:symbol val="none"/>
          </c:marker>
          <c:cat>
            <c:strRef>
              <c:f>PT!$D$36</c:f>
              <c:strCache>
                <c:ptCount val="2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strCache>
            </c:strRef>
          </c:cat>
          <c:val>
            <c:numRef>
              <c:f>PT!$D$36</c:f>
              <c:numCache>
                <c:formatCode>General</c:formatCode>
                <c:ptCount val="29"/>
                <c:pt idx="4">
                  <c:v>22.014232929047616</c:v>
                </c:pt>
                <c:pt idx="5">
                  <c:v>22.233753789999998</c:v>
                </c:pt>
                <c:pt idx="6">
                  <c:v>22.296436443333331</c:v>
                </c:pt>
                <c:pt idx="7">
                  <c:v>21.881640083333334</c:v>
                </c:pt>
                <c:pt idx="8">
                  <c:v>21.212178133333332</c:v>
                </c:pt>
                <c:pt idx="9">
                  <c:v>20.578359173333332</c:v>
                </c:pt>
                <c:pt idx="10">
                  <c:v>19.712135026666669</c:v>
                </c:pt>
                <c:pt idx="11">
                  <c:v>18.652125253333335</c:v>
                </c:pt>
                <c:pt idx="12">
                  <c:v>17.646953053333334</c:v>
                </c:pt>
                <c:pt idx="13">
                  <c:v>16.839512670000001</c:v>
                </c:pt>
                <c:pt idx="14">
                  <c:v>16.278737693333333</c:v>
                </c:pt>
                <c:pt idx="15">
                  <c:v>15.989402859999998</c:v>
                </c:pt>
                <c:pt idx="16">
                  <c:v>15.256664466666667</c:v>
                </c:pt>
                <c:pt idx="17">
                  <c:v>14.887892249999998</c:v>
                </c:pt>
                <c:pt idx="18">
                  <c:v>14.540799224637681</c:v>
                </c:pt>
                <c:pt idx="19">
                  <c:v>14.237921277667985</c:v>
                </c:pt>
                <c:pt idx="20">
                  <c:v>13.727324017667982</c:v>
                </c:pt>
              </c:numCache>
            </c:numRef>
          </c:val>
          <c:smooth val="0"/>
          <c:extLst>
            <c:ext xmlns:c16="http://schemas.microsoft.com/office/drawing/2014/chart" uri="{C3380CC4-5D6E-409C-BE32-E72D297353CC}">
              <c16:uniqueId val="{00000008-8610-43D3-B94F-2098B456D68B}"/>
            </c:ext>
          </c:extLst>
        </c:ser>
        <c:ser>
          <c:idx val="7"/>
          <c:order val="7"/>
          <c:tx>
            <c:strRef>
              <c:f>PT!$D$36</c:f>
              <c:strCache>
                <c:ptCount val="1"/>
                <c:pt idx="0">
                  <c:v> Straight line path to RPG - 20% Most Impaired Days</c:v>
                </c:pt>
              </c:strCache>
            </c:strRef>
          </c:tx>
          <c:spPr>
            <a:ln w="28575" cap="rnd">
              <a:solidFill>
                <a:srgbClr val="0070C0"/>
              </a:solidFill>
              <a:prstDash val="sysDot"/>
              <a:round/>
            </a:ln>
            <a:effectLst/>
          </c:spPr>
          <c:marker>
            <c:symbol val="none"/>
          </c:marker>
          <c:cat>
            <c:strRef>
              <c:f>PT!$D$36</c:f>
              <c:strCache>
                <c:ptCount val="2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pt idx="24">
                  <c:v>2024</c:v>
                </c:pt>
                <c:pt idx="25">
                  <c:v>2025</c:v>
                </c:pt>
                <c:pt idx="26">
                  <c:v>2026</c:v>
                </c:pt>
                <c:pt idx="27">
                  <c:v>2027</c:v>
                </c:pt>
                <c:pt idx="28">
                  <c:v>2028</c:v>
                </c:pt>
              </c:strCache>
            </c:strRef>
          </c:cat>
          <c:val>
            <c:numRef>
              <c:f>PT!$D$36</c:f>
              <c:numCache>
                <c:formatCode>General</c:formatCode>
                <c:ptCount val="29"/>
                <c:pt idx="4">
                  <c:v>22.014233122314003</c:v>
                </c:pt>
                <c:pt idx="5">
                  <c:v>21.653223408884251</c:v>
                </c:pt>
                <c:pt idx="6">
                  <c:v>21.2922136954545</c:v>
                </c:pt>
                <c:pt idx="7">
                  <c:v>20.931203982024748</c:v>
                </c:pt>
                <c:pt idx="8">
                  <c:v>20.570194268594996</c:v>
                </c:pt>
                <c:pt idx="9">
                  <c:v>20.209184555165244</c:v>
                </c:pt>
                <c:pt idx="10">
                  <c:v>19.848174841735492</c:v>
                </c:pt>
                <c:pt idx="11">
                  <c:v>19.48716512830574</c:v>
                </c:pt>
                <c:pt idx="12">
                  <c:v>19.126155414875988</c:v>
                </c:pt>
                <c:pt idx="13">
                  <c:v>18.765145701446237</c:v>
                </c:pt>
                <c:pt idx="14">
                  <c:v>18.404135988016485</c:v>
                </c:pt>
                <c:pt idx="15">
                  <c:v>18.043126274586733</c:v>
                </c:pt>
                <c:pt idx="16">
                  <c:v>17.682116561156981</c:v>
                </c:pt>
                <c:pt idx="17">
                  <c:v>17.321106847727229</c:v>
                </c:pt>
                <c:pt idx="18">
                  <c:v>16.960097134297477</c:v>
                </c:pt>
                <c:pt idx="19">
                  <c:v>16.599087420867725</c:v>
                </c:pt>
                <c:pt idx="20">
                  <c:v>16.238077707437974</c:v>
                </c:pt>
                <c:pt idx="21">
                  <c:v>15.877067994008224</c:v>
                </c:pt>
                <c:pt idx="22">
                  <c:v>15.516058280578473</c:v>
                </c:pt>
                <c:pt idx="23">
                  <c:v>15.155048567148723</c:v>
                </c:pt>
                <c:pt idx="24">
                  <c:v>14.794038853718973</c:v>
                </c:pt>
                <c:pt idx="25">
                  <c:v>14.433029140289223</c:v>
                </c:pt>
                <c:pt idx="26">
                  <c:v>14.072019426859473</c:v>
                </c:pt>
                <c:pt idx="27">
                  <c:v>13.711009713429723</c:v>
                </c:pt>
                <c:pt idx="28">
                  <c:v>13.349999999999973</c:v>
                </c:pt>
              </c:numCache>
            </c:numRef>
          </c:val>
          <c:smooth val="0"/>
          <c:extLst>
            <c:ext xmlns:c16="http://schemas.microsoft.com/office/drawing/2014/chart" uri="{C3380CC4-5D6E-409C-BE32-E72D297353CC}">
              <c16:uniqueId val="{00000009-8610-43D3-B94F-2098B456D68B}"/>
            </c:ext>
          </c:extLst>
        </c:ser>
        <c:dLbls>
          <c:showLegendKey val="0"/>
          <c:showVal val="0"/>
          <c:showCatName val="0"/>
          <c:showSerName val="0"/>
          <c:showPercent val="0"/>
          <c:showBubbleSize val="0"/>
        </c:dLbls>
        <c:smooth val="0"/>
        <c:axId val="608124712"/>
        <c:axId val="608115200"/>
      </c:lineChart>
      <c:catAx>
        <c:axId val="608124712"/>
        <c:scaling>
          <c:orientation val="minMax"/>
        </c:scaling>
        <c:delete val="0"/>
        <c:axPos val="b"/>
        <c:majorGridlines>
          <c:spPr>
            <a:ln w="12700" cap="flat" cmpd="sng" algn="ctr">
              <a:solidFill>
                <a:schemeClr val="bg1">
                  <a:lumMod val="65000"/>
                </a:schemeClr>
              </a:solidFill>
              <a:round/>
            </a:ln>
            <a:effectLst/>
          </c:spPr>
        </c:majorGridlines>
        <c:minorGridlines>
          <c:spPr>
            <a:ln w="9525" cap="flat" cmpd="sng" algn="ctr">
              <a:solidFill>
                <a:schemeClr val="tx1">
                  <a:lumMod val="5000"/>
                  <a:lumOff val="95000"/>
                </a:schemeClr>
              </a:solidFill>
              <a:round/>
            </a:ln>
            <a:effectLst/>
          </c:spPr>
        </c:min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1" i="0" u="none" strike="noStrike" kern="1200" baseline="0">
                <a:solidFill>
                  <a:sysClr val="windowText" lastClr="000000"/>
                </a:solidFill>
                <a:latin typeface="+mn-lt"/>
                <a:ea typeface="+mn-ea"/>
                <a:cs typeface="+mn-cs"/>
              </a:defRPr>
            </a:pPr>
            <a:endParaRPr lang="en-US"/>
          </a:p>
        </c:txPr>
        <c:crossAx val="608115200"/>
        <c:crosses val="autoZero"/>
        <c:auto val="1"/>
        <c:lblAlgn val="ctr"/>
        <c:lblOffset val="100"/>
        <c:noMultiLvlLbl val="0"/>
      </c:catAx>
      <c:valAx>
        <c:axId val="608115200"/>
        <c:scaling>
          <c:orientation val="minMax"/>
          <c:max val="32"/>
        </c:scaling>
        <c:delete val="0"/>
        <c:axPos val="l"/>
        <c:majorGridlines>
          <c:spPr>
            <a:ln w="12700" cap="flat" cmpd="sng" algn="ctr">
              <a:solidFill>
                <a:schemeClr val="bg1">
                  <a:lumMod val="65000"/>
                </a:schemeClr>
              </a:solidFill>
              <a:round/>
            </a:ln>
            <a:effectLst/>
          </c:spPr>
        </c:majorGridlines>
        <c:minorGridlines>
          <c:spPr>
            <a:ln w="9525" cap="flat" cmpd="sng" algn="ctr">
              <a:solidFill>
                <a:schemeClr val="bg1">
                  <a:lumMod val="85000"/>
                </a:schemeClr>
              </a:solidFill>
              <a:round/>
            </a:ln>
            <a:effectLst/>
          </c:spPr>
        </c:minorGridlines>
        <c:title>
          <c:tx>
            <c:rich>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sz="1200" b="1">
                    <a:solidFill>
                      <a:sysClr val="windowText" lastClr="000000"/>
                    </a:solidFill>
                    <a:latin typeface="Arial" panose="020B0604020202020204" pitchFamily="34" charset="0"/>
                    <a:cs typeface="Arial" panose="020B0604020202020204" pitchFamily="34" charset="0"/>
                  </a:rPr>
                  <a:t>DECIVIEWS</a:t>
                </a:r>
              </a:p>
            </c:rich>
          </c:tx>
          <c:overlay val="0"/>
          <c:spPr>
            <a:noFill/>
            <a:ln>
              <a:noFill/>
            </a:ln>
            <a:effectLst/>
          </c:spPr>
          <c:txPr>
            <a:bodyPr rot="-5400000" spcFirstLastPara="1" vertOverflow="ellipsis" vert="horz" wrap="square" anchor="ctr" anchorCtr="1"/>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1" i="0" u="none" strike="noStrike" kern="1200" baseline="0">
                <a:solidFill>
                  <a:sysClr val="windowText" lastClr="000000"/>
                </a:solidFill>
                <a:latin typeface="+mn-lt"/>
                <a:ea typeface="+mn-ea"/>
                <a:cs typeface="+mn-cs"/>
              </a:defRPr>
            </a:pPr>
            <a:endParaRPr lang="en-US"/>
          </a:p>
        </c:txPr>
        <c:crossAx val="608124712"/>
        <c:crosses val="autoZero"/>
        <c:crossBetween val="between"/>
        <c:majorUnit val="2"/>
        <c:minorUnit val="0.5"/>
      </c:valAx>
      <c:spPr>
        <a:noFill/>
        <a:ln>
          <a:noFill/>
        </a:ln>
        <a:effectLst/>
      </c:spPr>
    </c:plotArea>
    <c:legend>
      <c:legendPos val="r"/>
      <c:overlay val="0"/>
      <c:spPr>
        <a:solidFill>
          <a:schemeClr val="bg1"/>
        </a:solidFill>
        <a:ln>
          <a:solidFill>
            <a:schemeClr val="tx1"/>
          </a:solid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19049</xdr:colOff>
      <xdr:row>0</xdr:row>
      <xdr:rowOff>0</xdr:rowOff>
    </xdr:from>
    <xdr:to>
      <xdr:col>25</xdr:col>
      <xdr:colOff>321469</xdr:colOff>
      <xdr:row>43</xdr:row>
      <xdr:rowOff>78581</xdr:rowOff>
    </xdr:to>
    <xdr:graphicFrame macro="">
      <xdr:nvGraphicFramePr>
        <xdr:cNvPr id="2" name="Chart 1">
          <a:extLst>
            <a:ext uri="{FF2B5EF4-FFF2-40B4-BE49-F238E27FC236}">
              <a16:creationId xmlns:a16="http://schemas.microsoft.com/office/drawing/2014/main" id="{6A82A454-461B-4414-885E-0D4D7B5281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26</xdr:col>
      <xdr:colOff>69057</xdr:colOff>
      <xdr:row>5</xdr:row>
      <xdr:rowOff>107156</xdr:rowOff>
    </xdr:from>
    <xdr:to>
      <xdr:col>30</xdr:col>
      <xdr:colOff>357187</xdr:colOff>
      <xdr:row>34</xdr:row>
      <xdr:rowOff>59531</xdr:rowOff>
    </xdr:to>
    <mc:AlternateContent xmlns:mc="http://schemas.openxmlformats.org/markup-compatibility/2006" xmlns:a14="http://schemas.microsoft.com/office/drawing/2010/main">
      <mc:Choice Requires="a14">
        <xdr:graphicFrame macro="">
          <xdr:nvGraphicFramePr>
            <xdr:cNvPr id="4" name="Site">
              <a:extLst>
                <a:ext uri="{FF2B5EF4-FFF2-40B4-BE49-F238E27FC236}">
                  <a16:creationId xmlns:a16="http://schemas.microsoft.com/office/drawing/2014/main" id="{C35A3B02-3FB3-469F-A685-9E7E4B8D25A2}"/>
                </a:ext>
              </a:extLst>
            </xdr:cNvPr>
            <xdr:cNvGraphicFramePr/>
          </xdr:nvGraphicFramePr>
          <xdr:xfrm>
            <a:off x="0" y="0"/>
            <a:ext cx="0" cy="0"/>
          </xdr:xfrm>
          <a:graphic>
            <a:graphicData uri="http://schemas.microsoft.com/office/drawing/2010/slicer">
              <sle:slicer xmlns:sle="http://schemas.microsoft.com/office/drawing/2010/slicer" name="Site"/>
            </a:graphicData>
          </a:graphic>
        </xdr:graphicFrame>
      </mc:Choice>
      <mc:Fallback xmlns="">
        <xdr:sp macro="" textlink="">
          <xdr:nvSpPr>
            <xdr:cNvPr id="0" name=""/>
            <xdr:cNvSpPr>
              <a:spLocks noTextEdit="1"/>
            </xdr:cNvSpPr>
          </xdr:nvSpPr>
          <xdr:spPr>
            <a:xfrm>
              <a:off x="13999370" y="821531"/>
              <a:ext cx="2431255" cy="409575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owns, Tom" refreshedDate="44630.362847916665" createdVersion="6" refreshedVersion="6" minRefreshableVersion="3" recordCount="870" xr:uid="{00000000-000A-0000-FFFF-FFFF0B000000}">
  <cacheSource type="worksheet">
    <worksheetSource ref="A1:U871" sheet="SUMMARY for pivot"/>
  </cacheSource>
  <cacheFields count="21">
    <cacheField name="Site" numFmtId="0">
      <sharedItems count="33">
        <s v="ACAD"/>
        <s v="BRIG"/>
        <s v="DOSO"/>
        <s v="GRGU"/>
        <s v="LYBR_RHTS"/>
        <s v="MOOS"/>
        <s v="SHEN"/>
        <s v="JARI"/>
        <s v="ADPI"/>
        <s v="AREN"/>
        <s v="BALT"/>
        <s v="BRMA"/>
        <s v="CABA"/>
        <s v="CACO"/>
        <s v="COHI"/>
        <s v="FRRE"/>
        <s v="LOND"/>
        <s v="MAVI"/>
        <s v="MKGO"/>
        <s v="MOMO"/>
        <s v="NEYO"/>
        <s v="PACK"/>
        <s v="OLTO"/>
        <s v="PENO"/>
        <s v="PMRF"/>
        <s v="PRIS"/>
        <s v="QUCI"/>
        <s v="QURE"/>
        <s v="WASH"/>
        <s v="PITT"/>
        <s v="PENO_OLTO" u="1"/>
        <s v="LYBR" u="1"/>
        <s v="LYEB" u="1"/>
      </sharedItems>
    </cacheField>
    <cacheField name="Name" numFmtId="0">
      <sharedItems/>
    </cacheField>
    <cacheField name="Year" numFmtId="0">
      <sharedItems containsSemiMixedTypes="0" containsString="0" containsNumber="1" containsInteger="1" minValue="2000" maxValue="2028" count="29">
        <n v="2000"/>
        <n v="2001"/>
        <n v="2002"/>
        <n v="2003"/>
        <n v="2004"/>
        <n v="2005"/>
        <n v="2006"/>
        <n v="2007"/>
        <n v="2008"/>
        <n v="2009"/>
        <n v="2010"/>
        <n v="2011"/>
        <n v="2012"/>
        <n v="2013"/>
        <n v="2014"/>
        <n v="2015"/>
        <n v="2016"/>
        <n v="2017"/>
        <n v="2018"/>
        <n v="2019"/>
        <n v="2020"/>
        <n v="2021"/>
        <n v="2022"/>
        <n v="2023"/>
        <n v="2024"/>
        <n v="2025"/>
        <n v="2026"/>
        <n v="2027"/>
        <n v="2028"/>
      </sharedItems>
    </cacheField>
    <cacheField name="Uniform Rate of Progress-20% Worst Days" numFmtId="2">
      <sharedItems containsString="0" containsBlank="1" containsNumber="1" minValue="17.827917438701327" maxValue="30.724921966666667"/>
    </cacheField>
    <cacheField name="Haze Index - 20% Worst Days" numFmtId="2">
      <sharedItems containsString="0" containsBlank="1" containsNumber="1" minValue="12.735469583333334" maxValue="32.370579999999997"/>
    </cacheField>
    <cacheField name="Haze Index-5-year-20% Worst Days" numFmtId="2">
      <sharedItems containsString="0" containsBlank="1" containsNumber="1" minValue="13.581082710144926" maxValue="31.481893611111104"/>
    </cacheField>
    <cacheField name="Haze Index - 20% Clearest Days" numFmtId="2">
      <sharedItems containsString="0" containsBlank="1" containsNumber="1" minValue="3.9944208333333329" maxValue="17.924293043478261"/>
    </cacheField>
    <cacheField name="Haze Index-5-year-20% Clearest Days" numFmtId="2">
      <sharedItems containsBlank="1" containsMixedTypes="1" containsNumber="1" minValue="4.5060308043478265" maxValue="17.200882750988143"/>
    </cacheField>
    <cacheField name="No Degradation-20% Clearest Days" numFmtId="2">
      <sharedItems containsBlank="1" containsMixedTypes="1" containsNumber="1" minValue="5.5413803224637679" maxValue="17.186050813790075"/>
    </cacheField>
    <cacheField name="Haze Index - 20% Most Impaired Days" numFmtId="2">
      <sharedItems containsBlank="1" containsMixedTypes="1" containsNumber="1" minValue="11.043224166666667" maxValue="31.799677083333325"/>
    </cacheField>
    <cacheField name="Haze Index-5-year-20% Most Impaired Days" numFmtId="2">
      <sharedItems containsBlank="1" containsMixedTypes="1" containsNumber="1" minValue="11.651390590579711" maxValue="30.251311662499997"/>
    </cacheField>
    <cacheField name="Uniform Rate of Progress-20% Most Impaired Days" numFmtId="2">
      <sharedItems containsBlank="1" containsMixedTypes="1" containsNumber="1" minValue="15.524934934173903" maxValue="29.81222013333333"/>
    </cacheField>
    <cacheField name="URP worst rate" numFmtId="0">
      <sharedItems containsString="0" containsBlank="1" containsNumber="1" minValue="0.15057561375083611" maxValue="0.32490423614629632"/>
    </cacheField>
    <cacheField name="URP IMP rate" numFmtId="0">
      <sharedItems containsString="0" containsBlank="1" containsNumber="1" minValue="0.16345196777849477" maxValue="0.33401348058888886"/>
    </cacheField>
    <cacheField name="20% Worst NAT" numFmtId="0">
      <sharedItems containsString="0" containsBlank="1" containsNumber="1" minValue="10.393592031000001" maxValue="14.011031108999999"/>
    </cacheField>
    <cacheField name="20% Most Impaired NAT" numFmtId="0">
      <sharedItems containsString="0" containsBlank="1" containsNumber="1" minValue="8.9167605810000001" maxValue="11.10561803"/>
    </cacheField>
    <cacheField name="Straight line path to RPG - 20% Clearest Days" numFmtId="4">
      <sharedItems containsString="0" containsBlank="1" containsNumber="1" minValue="3.86" maxValue="14.33402198736872"/>
    </cacheField>
    <cacheField name="Straight line path to RPG - 20% Most Impaired Days" numFmtId="4">
      <sharedItems containsString="0" containsBlank="1" containsNumber="1" minValue="12.000000000000018" maxValue="28.322496590355406"/>
    </cacheField>
    <cacheField name="Straight line path to RPG - 20% Worst Days" numFmtId="4">
      <sharedItems containsString="0" containsBlank="1" containsNumber="1" minValue="13.129999999999992" maxValue="29.307615835669104"/>
    </cacheField>
    <cacheField name="Reasonable Progress Goal - 20% Most Impaired" numFmtId="0">
      <sharedItems containsString="0" containsBlank="1" containsNumber="1" minValue="12" maxValue="17.97"/>
    </cacheField>
    <cacheField name="Reasonable Progress Goal - 20% Worst" numFmtId="0">
      <sharedItems containsString="0" containsBlank="1" containsNumber="1" minValue="13.13" maxValue="19.36"/>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70">
  <r>
    <x v="0"/>
    <s v="Acadia National Park, ME"/>
    <x v="0"/>
    <m/>
    <n v="21.636684285714288"/>
    <m/>
    <n v="8.9009695000000022"/>
    <m/>
    <m/>
    <n v="20.7527680952381"/>
    <m/>
    <m/>
    <n v="0.17430767548571433"/>
    <n v="0.19378153248412694"/>
    <n v="12.433737177999999"/>
    <n v="10.387340979999999"/>
    <m/>
    <m/>
    <m/>
    <m/>
    <m/>
  </r>
  <r>
    <x v="0"/>
    <s v="Acadia National Park, ME"/>
    <x v="1"/>
    <m/>
    <n v="23.278675199999999"/>
    <m/>
    <n v="8.8742708333333322"/>
    <m/>
    <m/>
    <n v="22.374298400000001"/>
    <m/>
    <m/>
    <m/>
    <m/>
    <m/>
    <m/>
    <m/>
    <m/>
    <m/>
    <m/>
    <m/>
  </r>
  <r>
    <x v="0"/>
    <s v="Acadia National Park, ME"/>
    <x v="2"/>
    <m/>
    <n v="23.913307999999997"/>
    <m/>
    <n v="8.7700729166666651"/>
    <m/>
    <m/>
    <n v="22.909756799999997"/>
    <m/>
    <m/>
    <m/>
    <m/>
    <m/>
    <m/>
    <m/>
    <m/>
    <m/>
    <m/>
    <m/>
  </r>
  <r>
    <x v="0"/>
    <s v="Acadia National Park, ME"/>
    <x v="3"/>
    <m/>
    <n v="23.648186249999995"/>
    <m/>
    <n v="8.7697208333333361"/>
    <m/>
    <m/>
    <n v="22.696693749999998"/>
    <m/>
    <m/>
    <m/>
    <m/>
    <m/>
    <m/>
    <m/>
    <m/>
    <m/>
    <m/>
    <m/>
  </r>
  <r>
    <x v="0"/>
    <s v="Acadia National Park, ME"/>
    <x v="4"/>
    <n v="22.892197707142859"/>
    <n v="21.984134800000003"/>
    <n v="22.892197707142859"/>
    <n v="8.5627970833333347"/>
    <n v="8.7755662333333344"/>
    <n v="8.7755662333333344"/>
    <n v="21.3376476"/>
    <n v="22.014232929047616"/>
    <n v="22.014232929047616"/>
    <m/>
    <m/>
    <m/>
    <m/>
    <n v="8.7755658964445011"/>
    <n v="22.014233122314003"/>
    <n v="22.892197970045952"/>
    <m/>
    <m/>
  </r>
  <r>
    <x v="0"/>
    <s v="Acadia National Park, ME"/>
    <x v="5"/>
    <n v="22.717890031657145"/>
    <n v="23.089874800000004"/>
    <n v="23.18283581"/>
    <n v="7.6561283333333314"/>
    <n v="8.5265980000000017"/>
    <n v="8.7755662333333344"/>
    <n v="21.850372399999998"/>
    <n v="22.233753789999998"/>
    <n v="21.820451396563488"/>
    <m/>
    <m/>
    <m/>
    <m/>
    <n v="8.6736673174259806"/>
    <n v="21.653223408884251"/>
    <n v="22.558356387960703"/>
    <m/>
    <m/>
  </r>
  <r>
    <x v="0"/>
    <s v="Acadia National Park, ME"/>
    <x v="6"/>
    <n v="22.543582356171431"/>
    <n v="23.374681666666671"/>
    <n v="23.202037103333335"/>
    <n v="8.2539025000000006"/>
    <n v="8.4025243333333339"/>
    <n v="8.7755662333333344"/>
    <n v="22.687711666666669"/>
    <n v="22.296436443333331"/>
    <n v="21.626669864079361"/>
    <m/>
    <m/>
    <m/>
    <m/>
    <n v="8.5717687384074601"/>
    <n v="21.2922136954545"/>
    <n v="22.224514805875454"/>
    <m/>
    <m/>
  </r>
  <r>
    <x v="0"/>
    <s v="Acadia National Park, ME"/>
    <x v="7"/>
    <n v="22.369274680685717"/>
    <n v="21.744895833333334"/>
    <n v="22.768354670000001"/>
    <n v="8.275860833333331"/>
    <n v="8.3036819166666671"/>
    <n v="8.7755662333333344"/>
    <n v="20.835774999999998"/>
    <n v="21.881640083333334"/>
    <n v="21.432888331595233"/>
    <m/>
    <m/>
    <m/>
    <m/>
    <n v="8.4698701593889396"/>
    <n v="20.931203982024748"/>
    <n v="21.890673223790206"/>
    <m/>
    <m/>
  </r>
  <r>
    <x v="0"/>
    <s v="Acadia National Park, ME"/>
    <x v="8"/>
    <n v="22.194967005200002"/>
    <n v="20.205031200000001"/>
    <n v="22.079723660000003"/>
    <n v="7.7634958333333328"/>
    <n v="8.1024369166666652"/>
    <n v="8.7755662333333344"/>
    <n v="19.349384000000001"/>
    <n v="21.212178133333332"/>
    <n v="21.239106799111106"/>
    <m/>
    <m/>
    <m/>
    <m/>
    <n v="8.3679715803704191"/>
    <n v="20.570194268594996"/>
    <n v="21.556831641704957"/>
    <m/>
    <m/>
  </r>
  <r>
    <x v="0"/>
    <s v="Acadia National Park, ME"/>
    <x v="9"/>
    <n v="22.020659329714288"/>
    <n v="18.933996800000003"/>
    <n v="21.469696060000004"/>
    <n v="6.9209791666666662"/>
    <n v="7.7740733333333321"/>
    <n v="8.7755662333333344"/>
    <n v="18.168552800000001"/>
    <n v="20.578359173333332"/>
    <n v="21.045325266626978"/>
    <m/>
    <m/>
    <m/>
    <m/>
    <n v="8.2660730013518986"/>
    <n v="20.209184555165244"/>
    <n v="21.222990059619708"/>
    <m/>
    <m/>
  </r>
  <r>
    <x v="0"/>
    <s v="Acadia National Park, ME"/>
    <x v="10"/>
    <n v="21.846351654228574"/>
    <n v="18.266066250000005"/>
    <n v="20.504934350000003"/>
    <n v="6.706666666666667"/>
    <n v="7.5841809999999992"/>
    <n v="8.7755662333333344"/>
    <n v="17.519251666666673"/>
    <n v="19.712135026666669"/>
    <n v="20.851543734142851"/>
    <m/>
    <m/>
    <m/>
    <m/>
    <n v="8.1641744223333781"/>
    <n v="19.848174841735492"/>
    <n v="20.889148477534459"/>
    <m/>
    <m/>
  </r>
  <r>
    <x v="0"/>
    <s v="Acadia National Park, ME"/>
    <x v="11"/>
    <n v="21.67204397874286"/>
    <n v="19.011153199999999"/>
    <n v="19.632228656666669"/>
    <n v="7.5093412499999994"/>
    <n v="7.4352687499999988"/>
    <n v="8.7755662333333344"/>
    <n v="17.387662799999998"/>
    <n v="18.652125253333335"/>
    <n v="20.657762201658723"/>
    <m/>
    <m/>
    <m/>
    <m/>
    <n v="8.0622758433148576"/>
    <n v="19.48716512830574"/>
    <n v="20.55530689544921"/>
    <m/>
    <m/>
  </r>
  <r>
    <x v="0"/>
    <s v="Acadia National Park, ME"/>
    <x v="12"/>
    <n v="21.497736303257145"/>
    <n v="16.671213599999998"/>
    <n v="18.617492210000002"/>
    <n v="7.7525445833333331"/>
    <n v="7.3306054999999999"/>
    <n v="8.7755662333333344"/>
    <n v="15.809913999999999"/>
    <n v="17.646953053333334"/>
    <n v="20.463980669174596"/>
    <m/>
    <m/>
    <m/>
    <m/>
    <n v="7.9603772642963371"/>
    <n v="19.126155414875988"/>
    <n v="20.221465313363961"/>
    <m/>
    <m/>
  </r>
  <r>
    <x v="0"/>
    <s v="Acadia National Park, ME"/>
    <x v="13"/>
    <n v="21.323428627771431"/>
    <n v="16.540706666666669"/>
    <n v="17.884627303333335"/>
    <n v="6.2538669565217395"/>
    <n v="7.0286797246376809"/>
    <n v="8.7755662333333344"/>
    <n v="15.312182083333331"/>
    <n v="16.839512670000001"/>
    <n v="20.270199136690469"/>
    <m/>
    <m/>
    <m/>
    <m/>
    <n v="7.8584786852778166"/>
    <n v="18.765145701446237"/>
    <n v="19.887623731278712"/>
    <m/>
    <m/>
  </r>
  <r>
    <x v="0"/>
    <s v="Acadia National Park, ME"/>
    <x v="14"/>
    <n v="21.149120952285717"/>
    <n v="16.675467083333334"/>
    <n v="17.432921360000002"/>
    <n v="7.032901739130434"/>
    <n v="7.0510642391304348"/>
    <n v="8.7755662333333344"/>
    <n v="15.364677916666665"/>
    <n v="16.278737693333333"/>
    <n v="20.076417604206341"/>
    <m/>
    <m/>
    <m/>
    <m/>
    <n v="7.7565801062592961"/>
    <n v="18.404135988016485"/>
    <n v="19.553782149193463"/>
    <m/>
    <m/>
  </r>
  <r>
    <x v="0"/>
    <s v="Acadia National Park, ME"/>
    <x v="15"/>
    <n v="20.974813276800003"/>
    <n v="17.791447916666666"/>
    <n v="17.337997693333332"/>
    <n v="6.0495565217391309"/>
    <n v="6.9196422101449269"/>
    <n v="8.7755662333333344"/>
    <n v="16.072577499999998"/>
    <n v="15.989402859999998"/>
    <n v="19.882636071722214"/>
    <m/>
    <m/>
    <m/>
    <m/>
    <n v="7.6546815272407756"/>
    <n v="18.043126274586733"/>
    <n v="19.219940567108214"/>
    <m/>
    <m/>
  </r>
  <r>
    <x v="0"/>
    <s v="Acadia National Park, ME"/>
    <x v="16"/>
    <n v="20.800505601314288"/>
    <n v="14.632227500000001"/>
    <n v="16.462212553333334"/>
    <n v="6.0845679166666677"/>
    <n v="6.634687543478262"/>
    <n v="8.7755662333333344"/>
    <n v="13.723970833333334"/>
    <n v="15.256664466666667"/>
    <n v="19.688854539238086"/>
    <m/>
    <m/>
    <m/>
    <m/>
    <n v="7.552782948222255"/>
    <n v="17.682116561156981"/>
    <n v="18.886098985022965"/>
    <m/>
    <m/>
  </r>
  <r>
    <x v="0"/>
    <s v="Acadia National Park, ME"/>
    <x v="17"/>
    <n v="20.626197925828574"/>
    <n v="15.925016249999999"/>
    <n v="16.312973083333333"/>
    <n v="7.18248695652174"/>
    <n v="6.5206760181159424"/>
    <n v="8.7755662333333344"/>
    <n v="13.966052916666669"/>
    <n v="14.887892249999998"/>
    <n v="19.495073006753959"/>
    <m/>
    <m/>
    <m/>
    <m/>
    <n v="7.4508843692037345"/>
    <n v="17.321106847727229"/>
    <n v="18.552257402937716"/>
    <m/>
    <m/>
  </r>
  <r>
    <x v="0"/>
    <s v="Acadia National Park, ME"/>
    <x v="18"/>
    <n v="20.45189025034286"/>
    <n v="14.639886521739127"/>
    <n v="15.932809054347825"/>
    <n v="6.5265890909090905"/>
    <n v="6.5752204449934126"/>
    <n v="8.7755662333333344"/>
    <n v="13.576716956521736"/>
    <n v="14.540799224637681"/>
    <n v="19.301291474269831"/>
    <m/>
    <m/>
    <m/>
    <m/>
    <n v="7.348985790185214"/>
    <n v="16.960097134297477"/>
    <n v="18.218415820852467"/>
    <m/>
    <m/>
  </r>
  <r>
    <x v="0"/>
    <s v="Acadia National Park, ME"/>
    <x v="19"/>
    <n v="20.277582574857146"/>
    <n v="14.957376818181819"/>
    <n v="15.589191001317522"/>
    <n v="5.9466399999999986"/>
    <n v="6.3579680971673254"/>
    <n v="8.7755662333333344"/>
    <n v="13.850288181818183"/>
    <n v="14.237921277667985"/>
    <n v="19.107509941785704"/>
    <m/>
    <m/>
    <m/>
    <m/>
    <n v="7.2470872111666935"/>
    <n v="16.599087420867725"/>
    <n v="17.884574238767218"/>
    <m/>
    <m/>
  </r>
  <r>
    <x v="0"/>
    <s v="Acadia National Park, ME"/>
    <x v="20"/>
    <n v="20.103274899371431"/>
    <n v="15.236270800000002"/>
    <n v="15.078155577984191"/>
    <n v="6.7970445833333324"/>
    <n v="6.5074657094861665"/>
    <n v="8.7755662333333344"/>
    <n v="13.519591199999997"/>
    <n v="13.727324017667982"/>
    <n v="18.913728409301577"/>
    <m/>
    <m/>
    <m/>
    <m/>
    <n v="7.145188632148173"/>
    <n v="16.238077707437974"/>
    <n v="17.550732656681969"/>
    <m/>
    <m/>
  </r>
  <r>
    <x v="0"/>
    <s v="Acadia National Park, ME"/>
    <x v="21"/>
    <n v="19.928967223885717"/>
    <m/>
    <m/>
    <m/>
    <m/>
    <n v="8.7755662333333344"/>
    <m/>
    <m/>
    <n v="18.719946876817449"/>
    <m/>
    <m/>
    <m/>
    <m/>
    <n v="7.0432900531296525"/>
    <n v="15.877067994008224"/>
    <n v="17.21689107459672"/>
    <m/>
    <m/>
  </r>
  <r>
    <x v="0"/>
    <s v="Acadia National Park, ME"/>
    <x v="22"/>
    <n v="19.754659548400003"/>
    <m/>
    <m/>
    <m/>
    <m/>
    <n v="8.7755662333333344"/>
    <m/>
    <m/>
    <n v="18.526165344333322"/>
    <m/>
    <m/>
    <m/>
    <m/>
    <n v="6.941391474111132"/>
    <n v="15.516058280578473"/>
    <n v="16.883049492511471"/>
    <m/>
    <m/>
  </r>
  <r>
    <x v="0"/>
    <s v="Acadia National Park, ME"/>
    <x v="23"/>
    <n v="19.580351872914289"/>
    <m/>
    <m/>
    <m/>
    <m/>
    <n v="8.7755662333333344"/>
    <m/>
    <m/>
    <n v="18.332383811849194"/>
    <m/>
    <m/>
    <m/>
    <m/>
    <n v="6.8394928950926115"/>
    <n v="15.155048567148723"/>
    <n v="16.549207910426222"/>
    <m/>
    <m/>
  </r>
  <r>
    <x v="0"/>
    <s v="Acadia National Park, ME"/>
    <x v="24"/>
    <n v="19.406044197428574"/>
    <m/>
    <m/>
    <m/>
    <m/>
    <n v="8.7755662333333344"/>
    <m/>
    <m/>
    <n v="18.138602279365067"/>
    <m/>
    <m/>
    <m/>
    <m/>
    <n v="6.737594316074091"/>
    <n v="14.794038853718973"/>
    <n v="16.215366328340973"/>
    <m/>
    <m/>
  </r>
  <r>
    <x v="0"/>
    <s v="Acadia National Park, ME"/>
    <x v="25"/>
    <n v="19.23173652194286"/>
    <m/>
    <m/>
    <m/>
    <m/>
    <n v="8.7755662333333344"/>
    <m/>
    <m/>
    <n v="17.944820746880939"/>
    <m/>
    <m/>
    <m/>
    <m/>
    <n v="6.6356957370555705"/>
    <n v="14.433029140289223"/>
    <n v="15.881524746255726"/>
    <m/>
    <m/>
  </r>
  <r>
    <x v="0"/>
    <s v="Acadia National Park, ME"/>
    <x v="26"/>
    <n v="19.057428846457146"/>
    <m/>
    <m/>
    <m/>
    <m/>
    <n v="8.7755662333333344"/>
    <m/>
    <m/>
    <n v="17.751039214396812"/>
    <m/>
    <m/>
    <m/>
    <m/>
    <n v="6.53379715803705"/>
    <n v="14.072019426859473"/>
    <n v="15.547683164170479"/>
    <m/>
    <m/>
  </r>
  <r>
    <x v="0"/>
    <s v="Acadia National Park, ME"/>
    <x v="27"/>
    <n v="18.883121170971432"/>
    <m/>
    <m/>
    <m/>
    <m/>
    <n v="8.7755662333333344"/>
    <m/>
    <m/>
    <n v="17.557257681912684"/>
    <m/>
    <m/>
    <m/>
    <m/>
    <n v="6.4318985790185295"/>
    <n v="13.711009713429723"/>
    <n v="15.213841582085232"/>
    <m/>
    <m/>
  </r>
  <r>
    <x v="0"/>
    <s v="Acadia National Park, ME"/>
    <x v="28"/>
    <n v="18.708813495485717"/>
    <m/>
    <m/>
    <m/>
    <m/>
    <n v="8.7755662333333344"/>
    <m/>
    <m/>
    <n v="17.363476149428557"/>
    <m/>
    <m/>
    <m/>
    <m/>
    <n v="6.33"/>
    <n v="13.349999999999973"/>
    <n v="14.879999999999985"/>
    <n v="13.35"/>
    <n v="14.88"/>
  </r>
  <r>
    <x v="1"/>
    <s v="Brigantine Wilderness Area, NJ"/>
    <x v="0"/>
    <m/>
    <n v="28.954843333333333"/>
    <m/>
    <n v="14.263685499999999"/>
    <m/>
    <m/>
    <n v="27.366363333333329"/>
    <m/>
    <m/>
    <n v="0.27934887310555562"/>
    <n v="0.27913740771212125"/>
    <n v="12.245637987"/>
    <n v="10.681987469999999"/>
    <m/>
    <m/>
    <m/>
    <m/>
    <m/>
  </r>
  <r>
    <x v="1"/>
    <s v="Brigantine Wilderness Area, NJ"/>
    <x v="1"/>
    <m/>
    <n v="28.381786363636362"/>
    <m/>
    <n v="13.804496666666664"/>
    <m/>
    <m/>
    <n v="27.072117727272722"/>
    <m/>
    <m/>
    <m/>
    <m/>
    <m/>
    <m/>
    <m/>
    <m/>
    <m/>
    <m/>
    <m/>
  </r>
  <r>
    <x v="1"/>
    <s v="Brigantine Wilderness Area, NJ"/>
    <x v="2"/>
    <m/>
    <n v="29.309213636363641"/>
    <m/>
    <n v="14.832330000000001"/>
    <m/>
    <m/>
    <n v="26.532768636363638"/>
    <m/>
    <m/>
    <m/>
    <m/>
    <m/>
    <m/>
    <m/>
    <m/>
    <m/>
    <m/>
    <m/>
  </r>
  <r>
    <x v="1"/>
    <s v="Brigantine Wilderness Area, NJ"/>
    <x v="3"/>
    <m/>
    <n v="29.794493333333335"/>
    <m/>
    <n v="14.386653043478262"/>
    <m/>
    <m/>
    <n v="28.492539166666671"/>
    <m/>
    <m/>
    <m/>
    <m/>
    <m/>
    <m/>
    <m/>
    <m/>
    <m/>
    <m/>
    <m/>
  </r>
  <r>
    <x v="1"/>
    <s v="Brigantine Wilderness Area, NJ"/>
    <x v="4"/>
    <n v="29.006570373333336"/>
    <n v="28.592515200000008"/>
    <n v="29.006570373333336"/>
    <n v="14.361585833333335"/>
    <n v="14.329750208695652"/>
    <n v="14.329750208695652"/>
    <n v="27.687370800000007"/>
    <n v="27.430231932727274"/>
    <n v="27.430231932727274"/>
    <m/>
    <m/>
    <m/>
    <m/>
    <n v="14.33402198736872"/>
    <n v="27.430231932610099"/>
    <n v="29.006570519977267"/>
    <m/>
    <m/>
  </r>
  <r>
    <x v="1"/>
    <s v="Brigantine Wilderness Area, NJ"/>
    <x v="5"/>
    <n v="28.727221500227781"/>
    <n v="29.62453583333334"/>
    <n v="29.140508873333339"/>
    <n v="14.609202916666668"/>
    <n v="14.398853692028984"/>
    <n v="14.329750208695652"/>
    <n v="28.809123333333343"/>
    <n v="27.718783932727273"/>
    <n v="27.151094525015154"/>
    <m/>
    <m/>
    <m/>
    <m/>
    <n v="14.173021071228357"/>
    <n v="27.036055602084677"/>
    <n v="28.604630081644881"/>
    <m/>
    <m/>
  </r>
  <r>
    <x v="1"/>
    <s v="Brigantine Wilderness Area, NJ"/>
    <x v="6"/>
    <n v="28.447872627122226"/>
    <n v="28.496179523809527"/>
    <n v="29.163387505367968"/>
    <n v="15.349784500000004"/>
    <n v="14.707911258695654"/>
    <n v="14.329750208695652"/>
    <n v="26.883259523809524"/>
    <n v="27.681012292034637"/>
    <n v="26.871957117303033"/>
    <m/>
    <m/>
    <m/>
    <m/>
    <n v="14.012020155087994"/>
    <n v="26.641879271559255"/>
    <n v="28.202689643312496"/>
    <m/>
    <m/>
  </r>
  <r>
    <x v="1"/>
    <s v="Brigantine Wilderness Area, NJ"/>
    <x v="7"/>
    <n v="28.168523754016672"/>
    <n v="27.069882608695643"/>
    <n v="28.715521299834371"/>
    <n v="12.737269545454547"/>
    <n v="14.288899167786564"/>
    <n v="14.329750208695652"/>
    <n v="26.103783478260866"/>
    <n v="27.595215260414079"/>
    <n v="26.592819709590913"/>
    <m/>
    <m/>
    <m/>
    <m/>
    <n v="13.851019238947631"/>
    <n v="26.247702941033833"/>
    <n v="27.800749204980111"/>
    <m/>
    <m/>
  </r>
  <r>
    <x v="1"/>
    <s v="Brigantine Wilderness Area, NJ"/>
    <x v="8"/>
    <n v="27.889174880911117"/>
    <m/>
    <n v="28.445778291459632"/>
    <m/>
    <n v="14.264460698863639"/>
    <n v="14.329750208695652"/>
    <m/>
    <n v="27.370884283850934"/>
    <n v="26.313682301878792"/>
    <m/>
    <m/>
    <m/>
    <m/>
    <n v="13.690018322807267"/>
    <n v="25.85352661050841"/>
    <n v="27.398808766647726"/>
    <m/>
    <m/>
  </r>
  <r>
    <x v="1"/>
    <s v="Brigantine Wilderness Area, NJ"/>
    <x v="9"/>
    <n v="27.609826007805562"/>
    <n v="24.173346000000002"/>
    <n v="27.340985991459632"/>
    <n v="12.780625833333337"/>
    <n v="13.869220698863639"/>
    <n v="14.329750208695652"/>
    <n v="23.029385999999999"/>
    <n v="26.206388083850936"/>
    <n v="26.034544894166672"/>
    <m/>
    <m/>
    <m/>
    <m/>
    <n v="13.529017406666904"/>
    <n v="25.459350279982988"/>
    <n v="26.99686832831534"/>
    <m/>
    <m/>
  </r>
  <r>
    <x v="1"/>
    <s v="Brigantine Wilderness Area, NJ"/>
    <x v="10"/>
    <n v="27.330477134700008"/>
    <n v="25.278970000000005"/>
    <n v="26.254594533126291"/>
    <n v="11.816622083333334"/>
    <n v="13.171075490530306"/>
    <n v="14.329750208695652"/>
    <n v="24.5091392"/>
    <n v="25.131392050517597"/>
    <n v="25.755407486454551"/>
    <m/>
    <m/>
    <m/>
    <m/>
    <n v="13.368016490526541"/>
    <n v="25.065173949457566"/>
    <n v="26.594927889982955"/>
    <m/>
    <m/>
  </r>
  <r>
    <x v="1"/>
    <s v="Brigantine Wilderness Area, NJ"/>
    <x v="11"/>
    <n v="27.051128261594453"/>
    <n v="25.833638260869566"/>
    <n v="25.588959217391302"/>
    <n v="12.91688304347826"/>
    <n v="12.562850126399869"/>
    <n v="14.329750208695652"/>
    <n v="22.664752173913044"/>
    <n v="24.076765213043476"/>
    <n v="25.476270078742431"/>
    <m/>
    <m/>
    <m/>
    <m/>
    <n v="13.207015574386178"/>
    <n v="24.670997618932144"/>
    <n v="26.19298745165057"/>
    <m/>
    <m/>
  </r>
  <r>
    <x v="1"/>
    <s v="Brigantine Wilderness Area, NJ"/>
    <x v="12"/>
    <n v="26.771779388488898"/>
    <n v="21.883497083333339"/>
    <n v="24.292362836050728"/>
    <n v="11.926676086956522"/>
    <n v="12.360201761775365"/>
    <n v="14.329750208695652"/>
    <n v="20.951915833333334"/>
    <n v="22.788798301811592"/>
    <n v="25.19713267103031"/>
    <m/>
    <m/>
    <m/>
    <m/>
    <n v="13.046014658245815"/>
    <n v="24.276821288406722"/>
    <n v="25.791047013318185"/>
    <m/>
    <m/>
  </r>
  <r>
    <x v="1"/>
    <s v="Brigantine Wilderness Area, NJ"/>
    <x v="13"/>
    <n v="26.492430515383344"/>
    <n v="21.507771739130433"/>
    <n v="23.735444616666669"/>
    <n v="11.801418636363637"/>
    <n v="12.248445136693018"/>
    <n v="14.329750208695652"/>
    <n v="20.118025652173912"/>
    <n v="22.254643771884055"/>
    <n v="24.91799526331819"/>
    <m/>
    <m/>
    <m/>
    <m/>
    <n v="12.885013742105452"/>
    <n v="23.8826449578813"/>
    <n v="25.389106574985799"/>
    <m/>
    <m/>
  </r>
  <r>
    <x v="1"/>
    <s v="Brigantine Wilderness Area, NJ"/>
    <x v="14"/>
    <n v="26.213081642277789"/>
    <n v="22.031805652173915"/>
    <n v="23.30713654710145"/>
    <n v="11.663864999999999"/>
    <n v="12.02509297002635"/>
    <n v="14.329750208695652"/>
    <n v="21.088576521739132"/>
    <n v="21.866481876231884"/>
    <n v="24.638857855606069"/>
    <m/>
    <m/>
    <m/>
    <m/>
    <n v="12.724012825965088"/>
    <n v="23.488468627355878"/>
    <n v="24.987166136653414"/>
    <m/>
    <m/>
  </r>
  <r>
    <x v="1"/>
    <s v="Brigantine Wilderness Area, NJ"/>
    <x v="15"/>
    <n v="25.933732769172234"/>
    <n v="21.837522916666668"/>
    <n v="22.618847130434784"/>
    <n v="11.441348695652175"/>
    <n v="11.950038292490119"/>
    <n v="14.329750208695652"/>
    <n v="20.838002499999998"/>
    <n v="21.132254536231883"/>
    <n v="24.359720447893949"/>
    <m/>
    <m/>
    <m/>
    <m/>
    <n v="12.563011909824725"/>
    <n v="23.094292296830456"/>
    <n v="24.585225698321029"/>
    <m/>
    <m/>
  </r>
  <r>
    <x v="1"/>
    <s v="Brigantine Wilderness Area, NJ"/>
    <x v="16"/>
    <n v="25.65438389606668"/>
    <n v="20.832386250000003"/>
    <n v="21.618596728260872"/>
    <n v="11.119933043478261"/>
    <n v="11.590648292490119"/>
    <n v="14.329750208695652"/>
    <n v="19.183838750000003"/>
    <n v="20.436071851449277"/>
    <n v="24.080583040181828"/>
    <m/>
    <m/>
    <m/>
    <m/>
    <n v="12.402010993684362"/>
    <n v="22.700115966305034"/>
    <n v="24.183285259988644"/>
    <m/>
    <m/>
  </r>
  <r>
    <x v="1"/>
    <s v="Brigantine Wilderness Area, NJ"/>
    <x v="17"/>
    <n v="25.375035022961125"/>
    <n v="20.277334782608694"/>
    <n v="21.297364268115942"/>
    <n v="11.359854545454546"/>
    <n v="11.477283984189723"/>
    <n v="14.329750208695652"/>
    <n v="18.087285217391308"/>
    <n v="19.863145728260871"/>
    <n v="23.801445632469708"/>
    <m/>
    <m/>
    <m/>
    <m/>
    <n v="12.241010077543999"/>
    <n v="22.305939635779612"/>
    <n v="23.781344821656258"/>
    <m/>
    <m/>
  </r>
  <r>
    <x v="1"/>
    <s v="Brigantine Wilderness Area, NJ"/>
    <x v="18"/>
    <n v="25.09568614985557"/>
    <n v="19.333481999999997"/>
    <n v="20.862506320289857"/>
    <n v="10.697022631578946"/>
    <n v="11.256404783232785"/>
    <n v="14.329750208695652"/>
    <n v="17.367290000000001"/>
    <n v="19.312998597826088"/>
    <n v="23.522308224757587"/>
    <m/>
    <m/>
    <m/>
    <m/>
    <n v="12.080009161403636"/>
    <n v="21.91176330525419"/>
    <n v="23.379404383323873"/>
    <m/>
    <m/>
  </r>
  <r>
    <x v="1"/>
    <s v="Brigantine Wilderness Area, NJ"/>
    <x v="19"/>
    <n v="24.816337276750016"/>
    <n v="18.604176000000002"/>
    <n v="20.176980389855071"/>
    <n v="9.4440726315789476"/>
    <n v="10.812446309548575"/>
    <n v="14.329750208695652"/>
    <n v="17.186275500000001"/>
    <n v="18.532538393478262"/>
    <n v="23.243170817045467"/>
    <m/>
    <m/>
    <m/>
    <m/>
    <n v="11.919008245263273"/>
    <n v="21.517586974728768"/>
    <n v="22.977463944991488"/>
    <m/>
    <m/>
  </r>
  <r>
    <x v="1"/>
    <s v="Brigantine Wilderness Area, NJ"/>
    <x v="20"/>
    <n v="24.536988403644461"/>
    <m/>
    <n v="19.761844758152172"/>
    <m/>
    <n v="10.655220713022675"/>
    <n v="14.329750208695652"/>
    <m/>
    <n v="17.956172366847831"/>
    <n v="22.964033409333346"/>
    <m/>
    <m/>
    <m/>
    <m/>
    <n v="11.758007329122909"/>
    <n v="21.123410644203346"/>
    <n v="22.575523506659103"/>
    <m/>
    <m/>
  </r>
  <r>
    <x v="1"/>
    <s v="Brigantine Wilderness Area, NJ"/>
    <x v="21"/>
    <n v="24.257639530538906"/>
    <m/>
    <m/>
    <m/>
    <m/>
    <n v="14.329750208695652"/>
    <m/>
    <m/>
    <n v="22.684896001621226"/>
    <m/>
    <m/>
    <m/>
    <m/>
    <n v="11.597006412982546"/>
    <n v="20.729234313677924"/>
    <n v="22.173583068326717"/>
    <m/>
    <m/>
  </r>
  <r>
    <x v="1"/>
    <s v="Brigantine Wilderness Area, NJ"/>
    <x v="22"/>
    <n v="23.978290657433352"/>
    <m/>
    <m/>
    <m/>
    <m/>
    <n v="14.329750208695652"/>
    <m/>
    <m/>
    <n v="22.405758593909106"/>
    <m/>
    <m/>
    <m/>
    <m/>
    <n v="11.436005496842183"/>
    <n v="20.335057983152502"/>
    <n v="21.771642629994332"/>
    <m/>
    <m/>
  </r>
  <r>
    <x v="1"/>
    <s v="Brigantine Wilderness Area, NJ"/>
    <x v="23"/>
    <n v="23.698941784327797"/>
    <m/>
    <m/>
    <m/>
    <m/>
    <n v="14.329750208695652"/>
    <m/>
    <m/>
    <n v="22.126621186196985"/>
    <m/>
    <m/>
    <m/>
    <m/>
    <n v="11.27500458070182"/>
    <n v="19.94088165262708"/>
    <n v="21.369702191661947"/>
    <m/>
    <m/>
  </r>
  <r>
    <x v="1"/>
    <s v="Brigantine Wilderness Area, NJ"/>
    <x v="24"/>
    <n v="23.419592911222242"/>
    <m/>
    <m/>
    <m/>
    <m/>
    <n v="14.329750208695652"/>
    <m/>
    <m/>
    <n v="21.847483778484865"/>
    <m/>
    <m/>
    <m/>
    <m/>
    <n v="11.114003664561457"/>
    <n v="19.546705322101658"/>
    <n v="20.967761753329562"/>
    <m/>
    <m/>
  </r>
  <r>
    <x v="1"/>
    <s v="Brigantine Wilderness Area, NJ"/>
    <x v="25"/>
    <n v="23.140244038116688"/>
    <m/>
    <m/>
    <m/>
    <m/>
    <n v="14.329750208695652"/>
    <m/>
    <m/>
    <n v="21.568346370772744"/>
    <m/>
    <m/>
    <m/>
    <m/>
    <n v="10.953002748421094"/>
    <n v="19.152528991576236"/>
    <n v="20.565821314997176"/>
    <m/>
    <m/>
  </r>
  <r>
    <x v="1"/>
    <s v="Brigantine Wilderness Area, NJ"/>
    <x v="26"/>
    <n v="22.860895165011133"/>
    <m/>
    <m/>
    <m/>
    <m/>
    <n v="14.329750208695652"/>
    <m/>
    <m/>
    <n v="21.289208963060624"/>
    <m/>
    <m/>
    <m/>
    <m/>
    <n v="10.792001832280731"/>
    <n v="18.758352661050814"/>
    <n v="20.163880876664791"/>
    <m/>
    <m/>
  </r>
  <r>
    <x v="1"/>
    <s v="Brigantine Wilderness Area, NJ"/>
    <x v="27"/>
    <n v="22.581546291905578"/>
    <m/>
    <m/>
    <m/>
    <m/>
    <n v="14.329750208695652"/>
    <m/>
    <m/>
    <n v="21.010071555348503"/>
    <m/>
    <m/>
    <m/>
    <m/>
    <n v="10.631000916140367"/>
    <n v="18.364176330525392"/>
    <n v="19.761940438332406"/>
    <m/>
    <m/>
  </r>
  <r>
    <x v="1"/>
    <s v="Brigantine Wilderness Area, NJ"/>
    <x v="28"/>
    <n v="22.302197418800024"/>
    <m/>
    <m/>
    <m/>
    <m/>
    <n v="14.329750208695652"/>
    <m/>
    <m/>
    <n v="20.730934147636383"/>
    <m/>
    <m/>
    <m/>
    <m/>
    <n v="10.47"/>
    <n v="17.96999999999997"/>
    <n v="19.360000000000021"/>
    <n v="17.97"/>
    <n v="19.36"/>
  </r>
  <r>
    <x v="2"/>
    <s v="Dolly Sods Wilderness, WV"/>
    <x v="0"/>
    <m/>
    <n v="29.034435499999994"/>
    <m/>
    <n v="12.960496315789474"/>
    <m/>
    <m/>
    <n v="27.716789499999997"/>
    <m/>
    <m/>
    <n v="0.31086942291811581"/>
    <n v="0.32285426180942023"/>
    <n v="10.393592031000001"/>
    <n v="8.9167605810000001"/>
    <m/>
    <m/>
    <m/>
    <m/>
    <m/>
  </r>
  <r>
    <x v="2"/>
    <s v="Dolly Sods Wilderness, WV"/>
    <x v="1"/>
    <m/>
    <n v="28.240224347826079"/>
    <m/>
    <n v="13.302767391304345"/>
    <m/>
    <m/>
    <n v="27.532631304347827"/>
    <m/>
    <m/>
    <m/>
    <m/>
    <m/>
    <m/>
    <m/>
    <m/>
    <m/>
    <m/>
    <m/>
  </r>
  <r>
    <x v="2"/>
    <s v="Dolly Sods Wilderness, WV"/>
    <x v="2"/>
    <m/>
    <n v="28.467187391304343"/>
    <m/>
    <n v="11.913637272727273"/>
    <m/>
    <m/>
    <n v="27.958155217391301"/>
    <m/>
    <m/>
    <m/>
    <m/>
    <m/>
    <m/>
    <m/>
    <m/>
    <m/>
    <m/>
    <m/>
  </r>
  <r>
    <x v="2"/>
    <s v="Dolly Sods Wilderness, WV"/>
    <x v="3"/>
    <m/>
    <n v="29.728057391304347"/>
    <m/>
    <n v="11.541825652173911"/>
    <m/>
    <m/>
    <n v="29.325857826086953"/>
    <m/>
    <m/>
    <m/>
    <m/>
    <m/>
    <m/>
    <m/>
    <m/>
    <m/>
    <m/>
    <m/>
  </r>
  <r>
    <x v="2"/>
    <s v="Dolly Sods Wilderness, WV"/>
    <x v="4"/>
    <n v="29.045757406086949"/>
    <n v="29.758882399999997"/>
    <n v="29.045757406086949"/>
    <n v="11.671287916666666"/>
    <n v="12.278002909732333"/>
    <n v="12.278002909732333"/>
    <n v="28.906647599999999"/>
    <n v="28.288016289565213"/>
    <n v="28.288016289565213"/>
    <m/>
    <m/>
    <m/>
    <m/>
    <n v="12.278002581776088"/>
    <n v="28.288016480020957"/>
    <n v="29.045757909202781"/>
    <m/>
    <m/>
  </r>
  <r>
    <x v="2"/>
    <s v="Dolly Sods Wilderness, WV"/>
    <x v="5"/>
    <n v="28.734887983168832"/>
    <n v="30.892151666666663"/>
    <n v="29.417300639420283"/>
    <n v="11.912472608695653"/>
    <n v="12.068398168313568"/>
    <n v="12.278002909732333"/>
    <n v="30.454881666666662"/>
    <n v="28.835634722898543"/>
    <n v="27.965162027755792"/>
    <m/>
    <m/>
    <m/>
    <m/>
    <n v="12.069335807535417"/>
    <n v="27.738099126686752"/>
    <n v="28.490934662986"/>
    <m/>
    <m/>
  </r>
  <r>
    <x v="2"/>
    <s v="Dolly Sods Wilderness, WV"/>
    <x v="6"/>
    <n v="28.424018560250715"/>
    <n v="29.801044583333333"/>
    <n v="29.729464686521737"/>
    <n v="10.571443478260869"/>
    <n v="11.522133385704873"/>
    <n v="12.278002909732333"/>
    <n v="28.912212083333344"/>
    <n v="29.111550878695653"/>
    <n v="27.64230776594637"/>
    <m/>
    <m/>
    <m/>
    <m/>
    <n v="11.860669033294746"/>
    <n v="27.188181773352547"/>
    <n v="27.936111416769219"/>
    <m/>
    <m/>
  </r>
  <r>
    <x v="2"/>
    <s v="Dolly Sods Wilderness, WV"/>
    <x v="7"/>
    <n v="28.113149137332599"/>
    <n v="29.358867999999998"/>
    <n v="29.907800808260866"/>
    <n v="10.202237500000001"/>
    <n v="11.179853431159419"/>
    <n v="12.278002909732333"/>
    <n v="28.148977199999994"/>
    <n v="29.149715275217392"/>
    <n v="27.319453504136948"/>
    <m/>
    <m/>
    <m/>
    <m/>
    <n v="11.652002259054075"/>
    <n v="26.638264420018341"/>
    <n v="27.381288170552438"/>
    <m/>
    <m/>
  </r>
  <r>
    <x v="2"/>
    <s v="Dolly Sods Wilderness, WV"/>
    <x v="8"/>
    <n v="27.802279714414482"/>
    <n v="25.320306400000003"/>
    <n v="29.026250609999998"/>
    <n v="9.4356112500000027"/>
    <n v="10.758610550724638"/>
    <n v="12.278002909732333"/>
    <n v="24.369120799999997"/>
    <n v="28.158367869999999"/>
    <n v="26.996599242327527"/>
    <m/>
    <m/>
    <m/>
    <m/>
    <n v="11.443335484813405"/>
    <n v="26.088347066684136"/>
    <n v="26.826464924335657"/>
    <m/>
    <m/>
  </r>
  <r>
    <x v="2"/>
    <s v="Dolly Sods Wilderness, WV"/>
    <x v="9"/>
    <n v="27.491410291496365"/>
    <n v="22.166854166666671"/>
    <n v="27.507844963333337"/>
    <n v="8.7023541666666677"/>
    <n v="10.164823800724637"/>
    <n v="12.278002909732333"/>
    <n v="21.889012499999996"/>
    <n v="26.754840850000001"/>
    <n v="26.673744980518105"/>
    <m/>
    <m/>
    <m/>
    <m/>
    <n v="11.234668710572734"/>
    <n v="25.538429713349931"/>
    <n v="26.271641678118876"/>
    <m/>
    <m/>
  </r>
  <r>
    <x v="2"/>
    <s v="Dolly Sods Wilderness, WV"/>
    <x v="10"/>
    <n v="27.180540868578248"/>
    <n v="24.016462500000003"/>
    <n v="26.13270713"/>
    <n v="9.7433895652173899"/>
    <n v="9.7310071920289865"/>
    <n v="12.278002909732333"/>
    <n v="22.679809583333334"/>
    <n v="25.199826433333332"/>
    <n v="26.350890718708683"/>
    <m/>
    <m/>
    <m/>
    <m/>
    <n v="11.026001936332063"/>
    <n v="24.988512360015726"/>
    <n v="25.716818431902094"/>
    <m/>
    <m/>
  </r>
  <r>
    <x v="2"/>
    <s v="Dolly Sods Wilderness, WV"/>
    <x v="11"/>
    <n v="26.869671445660131"/>
    <n v="24.501014999999999"/>
    <n v="25.072701213333335"/>
    <n v="8.7500239130434796"/>
    <n v="9.3667232789855071"/>
    <n v="12.278002909732333"/>
    <n v="23.752517916666672"/>
    <n v="24.1678876"/>
    <n v="26.028036456899262"/>
    <m/>
    <m/>
    <m/>
    <m/>
    <n v="10.817335162091393"/>
    <n v="24.438595006681521"/>
    <n v="25.161995185685313"/>
    <m/>
    <m/>
  </r>
  <r>
    <x v="2"/>
    <s v="Dolly Sods Wilderness, WV"/>
    <x v="12"/>
    <n v="26.558802022742015"/>
    <n v="21.376319583333331"/>
    <n v="23.476191530000001"/>
    <n v="9.5936413043478268"/>
    <n v="9.2450040398550719"/>
    <n v="12.278002909732333"/>
    <n v="20.878775833333332"/>
    <n v="22.71384732666667"/>
    <n v="25.70518219508984"/>
    <m/>
    <m/>
    <m/>
    <m/>
    <n v="10.608668387850722"/>
    <n v="23.888677653347315"/>
    <n v="24.607171939468532"/>
    <m/>
    <m/>
  </r>
  <r>
    <x v="2"/>
    <s v="Dolly Sods Wilderness, WV"/>
    <x v="13"/>
    <n v="26.247932599823898"/>
    <n v="19.942029583333337"/>
    <n v="22.400536166666665"/>
    <n v="8.3429178260869552"/>
    <n v="9.0264653550724638"/>
    <n v="12.278002909732333"/>
    <n v="18.827012083333337"/>
    <n v="21.605425583333336"/>
    <n v="25.382327933280418"/>
    <m/>
    <m/>
    <m/>
    <m/>
    <n v="10.400001613610051"/>
    <n v="23.33876030001311"/>
    <n v="24.052348693251751"/>
    <m/>
    <m/>
  </r>
  <r>
    <x v="2"/>
    <s v="Dolly Sods Wilderness, WV"/>
    <x v="14"/>
    <n v="25.937063176905781"/>
    <n v="20.250507499999998"/>
    <n v="22.017266833333331"/>
    <n v="8.5168186956521748"/>
    <n v="8.9893582608695652"/>
    <n v="12.278002909732333"/>
    <n v="19.412743750000001"/>
    <n v="21.110171833333332"/>
    <n v="25.059473671470997"/>
    <m/>
    <m/>
    <m/>
    <m/>
    <n v="10.191334839369381"/>
    <n v="22.788842946678905"/>
    <n v="23.49752544703497"/>
    <m/>
    <m/>
  </r>
  <r>
    <x v="2"/>
    <s v="Dolly Sods Wilderness, WV"/>
    <x v="15"/>
    <n v="25.626193753987664"/>
    <n v="20.301190000000002"/>
    <n v="21.274212333333335"/>
    <n v="5.8836143478260867"/>
    <n v="8.2174032173913041"/>
    <n v="12.278002909732333"/>
    <n v="18.819640416666662"/>
    <n v="20.338138000000001"/>
    <n v="24.736619409661575"/>
    <m/>
    <m/>
    <m/>
    <m/>
    <n v="9.9826680651287099"/>
    <n v="22.2389255933447"/>
    <n v="22.942702200818189"/>
    <m/>
    <m/>
  </r>
  <r>
    <x v="2"/>
    <s v="Dolly Sods Wilderness, WV"/>
    <x v="16"/>
    <n v="25.315324331069547"/>
    <n v="18.068108749999997"/>
    <n v="19.987631083333333"/>
    <n v="6.995272916666667"/>
    <n v="7.8664530181159424"/>
    <n v="12.278002909732333"/>
    <n v="16.756800416666668"/>
    <n v="18.9389945"/>
    <n v="24.413765147852153"/>
    <m/>
    <m/>
    <m/>
    <m/>
    <n v="9.7740012908880392"/>
    <n v="21.689008240010494"/>
    <n v="22.387878954601408"/>
    <m/>
    <m/>
  </r>
  <r>
    <x v="2"/>
    <s v="Dolly Sods Wilderness, WV"/>
    <x v="17"/>
    <n v="25.00445490815143"/>
    <n v="17.307180416666665"/>
    <n v="19.173803249999999"/>
    <n v="6.4663708695652176"/>
    <n v="7.2409989311594201"/>
    <n v="12.278002909732333"/>
    <n v="16.150939583333336"/>
    <n v="17.99342725"/>
    <n v="24.090910886042732"/>
    <m/>
    <m/>
    <m/>
    <m/>
    <n v="9.5653345166473684"/>
    <n v="21.139090886676289"/>
    <n v="21.833055708384627"/>
    <m/>
    <m/>
  </r>
  <r>
    <x v="2"/>
    <s v="Dolly Sods Wilderness, WV"/>
    <x v="18"/>
    <n v="24.693585485233314"/>
    <n v="17.931543749999996"/>
    <n v="18.771706083333335"/>
    <n v="5.5163000000000002"/>
    <n v="6.6756753659420296"/>
    <n v="12.278002909732333"/>
    <n v="17.102339583333329"/>
    <n v="17.648492749999999"/>
    <n v="23.76805662423331"/>
    <m/>
    <m/>
    <m/>
    <m/>
    <n v="9.3566677424066977"/>
    <n v="20.589173533342084"/>
    <n v="21.278232462167846"/>
    <m/>
    <m/>
  </r>
  <r>
    <x v="2"/>
    <s v="Dolly Sods Wilderness, WV"/>
    <x v="19"/>
    <n v="24.382716062315197"/>
    <n v="17.391556363636361"/>
    <n v="18.199915856060606"/>
    <n v="6.0377533333333337"/>
    <n v="6.1798622934782612"/>
    <n v="12.278002909732333"/>
    <n v="16.340090454545454"/>
    <n v="17.033962090909093"/>
    <n v="23.445202362423888"/>
    <m/>
    <m/>
    <m/>
    <m/>
    <n v="9.148000968166027"/>
    <n v="20.039256180007879"/>
    <n v="20.723409215951065"/>
    <m/>
    <m/>
  </r>
  <r>
    <x v="2"/>
    <s v="Dolly Sods Wilderness, WV"/>
    <x v="20"/>
    <n v="24.07184663939708"/>
    <n v="15.137961599999999"/>
    <n v="17.167270176060605"/>
    <n v="5.8150758333333314"/>
    <n v="6.1661545905797102"/>
    <n v="12.278002909732333"/>
    <n v="13.767987600000003"/>
    <n v="16.023631527575759"/>
    <n v="23.122348100614467"/>
    <m/>
    <m/>
    <m/>
    <m/>
    <n v="8.9393341939253563"/>
    <n v="19.489338826673674"/>
    <n v="20.168585969734284"/>
    <m/>
    <m/>
  </r>
  <r>
    <x v="2"/>
    <s v="Dolly Sods Wilderness, WV"/>
    <x v="21"/>
    <n v="23.760977216478963"/>
    <m/>
    <m/>
    <m/>
    <m/>
    <n v="12.278002909732333"/>
    <m/>
    <m/>
    <n v="22.799493838805045"/>
    <m/>
    <m/>
    <m/>
    <m/>
    <n v="8.7306674196846856"/>
    <n v="18.939421473339468"/>
    <n v="19.613762723517503"/>
    <m/>
    <m/>
  </r>
  <r>
    <x v="2"/>
    <s v="Dolly Sods Wilderness, WV"/>
    <x v="22"/>
    <n v="23.450107793560846"/>
    <m/>
    <m/>
    <m/>
    <m/>
    <n v="12.278002909732333"/>
    <m/>
    <m/>
    <n v="22.476639576995623"/>
    <m/>
    <m/>
    <m/>
    <m/>
    <n v="8.5220006454440149"/>
    <n v="18.389504120005263"/>
    <n v="19.058939477300722"/>
    <m/>
    <m/>
  </r>
  <r>
    <x v="2"/>
    <s v="Dolly Sods Wilderness, WV"/>
    <x v="23"/>
    <n v="23.13923837064273"/>
    <m/>
    <m/>
    <m/>
    <m/>
    <n v="12.278002909732333"/>
    <m/>
    <m/>
    <n v="22.153785315186202"/>
    <m/>
    <m/>
    <m/>
    <m/>
    <n v="8.3133338712033442"/>
    <n v="17.839586766671058"/>
    <n v="18.504116231083941"/>
    <m/>
    <m/>
  </r>
  <r>
    <x v="2"/>
    <s v="Dolly Sods Wilderness, WV"/>
    <x v="24"/>
    <n v="22.828368947724613"/>
    <m/>
    <m/>
    <m/>
    <m/>
    <n v="12.278002909732333"/>
    <m/>
    <m/>
    <n v="21.83093105337678"/>
    <m/>
    <m/>
    <m/>
    <m/>
    <n v="8.1046670969626735"/>
    <n v="17.289669413336853"/>
    <n v="17.94929298486716"/>
    <m/>
    <m/>
  </r>
  <r>
    <x v="2"/>
    <s v="Dolly Sods Wilderness, WV"/>
    <x v="25"/>
    <n v="22.517499524806496"/>
    <m/>
    <m/>
    <m/>
    <m/>
    <n v="12.278002909732333"/>
    <m/>
    <m/>
    <n v="21.508076791567358"/>
    <m/>
    <m/>
    <m/>
    <m/>
    <n v="7.8960003227220028"/>
    <n v="16.739752060002647"/>
    <n v="17.394469738650379"/>
    <m/>
    <m/>
  </r>
  <r>
    <x v="2"/>
    <s v="Dolly Sods Wilderness, WV"/>
    <x v="26"/>
    <n v="22.206630101888379"/>
    <m/>
    <m/>
    <m/>
    <m/>
    <n v="12.278002909732333"/>
    <m/>
    <m/>
    <n v="21.185222529757937"/>
    <m/>
    <m/>
    <m/>
    <m/>
    <n v="7.6873335484813321"/>
    <n v="16.189834706668442"/>
    <n v="16.839646492433598"/>
    <m/>
    <m/>
  </r>
  <r>
    <x v="2"/>
    <s v="Dolly Sods Wilderness, WV"/>
    <x v="27"/>
    <n v="21.895760678970262"/>
    <m/>
    <m/>
    <m/>
    <m/>
    <n v="12.278002909732333"/>
    <m/>
    <m/>
    <n v="20.862368267948515"/>
    <m/>
    <m/>
    <m/>
    <m/>
    <n v="7.4786667742406614"/>
    <n v="15.639917353334235"/>
    <n v="16.284823246216817"/>
    <m/>
    <m/>
  </r>
  <r>
    <x v="2"/>
    <s v="Dolly Sods Wilderness, WV"/>
    <x v="28"/>
    <n v="21.584891256052146"/>
    <m/>
    <m/>
    <m/>
    <m/>
    <n v="12.278002909732333"/>
    <m/>
    <m/>
    <n v="20.539514006139093"/>
    <m/>
    <m/>
    <m/>
    <m/>
    <n v="7.27"/>
    <n v="15.090000000000028"/>
    <n v="15.730000000000034"/>
    <n v="15.09"/>
    <n v="15.73"/>
  </r>
  <r>
    <x v="3"/>
    <s v="Great Gulf Wilderness Area, NH"/>
    <x v="0"/>
    <m/>
    <m/>
    <m/>
    <m/>
    <m/>
    <m/>
    <m/>
    <m/>
    <m/>
    <n v="0.17961137952028988"/>
    <n v="0.20174402047801934"/>
    <n v="11.993656168999999"/>
    <n v="9.7754815340000007"/>
    <m/>
    <m/>
    <m/>
    <m/>
    <m/>
  </r>
  <r>
    <x v="3"/>
    <s v="Great Gulf Wilderness Area, NH"/>
    <x v="1"/>
    <m/>
    <n v="23.292938260869565"/>
    <m/>
    <n v="8.2614304545454544"/>
    <m/>
    <m/>
    <n v="22.465265217391305"/>
    <m/>
    <m/>
    <m/>
    <m/>
    <m/>
    <m/>
    <m/>
    <m/>
    <m/>
    <m/>
    <m/>
  </r>
  <r>
    <x v="3"/>
    <s v="Great Gulf Wilderness Area, NH"/>
    <x v="2"/>
    <m/>
    <n v="24.838524583333339"/>
    <m/>
    <n v="7.7704700000000013"/>
    <m/>
    <m/>
    <n v="23.428953750000005"/>
    <m/>
    <m/>
    <m/>
    <m/>
    <m/>
    <m/>
    <m/>
    <m/>
    <m/>
    <m/>
    <m/>
  </r>
  <r>
    <x v="3"/>
    <s v="Great Gulf Wilderness Area, NH"/>
    <x v="3"/>
    <m/>
    <n v="21.587125"/>
    <m/>
    <n v="6.9446634782608694"/>
    <m/>
    <m/>
    <n v="20.651976666666666"/>
    <m/>
    <m/>
    <m/>
    <m/>
    <m/>
    <m/>
    <m/>
    <m/>
    <m/>
    <m/>
    <m/>
  </r>
  <r>
    <x v="3"/>
    <s v="Great Gulf Wilderness Area, NH"/>
    <x v="4"/>
    <n v="22.770338940217393"/>
    <n v="21.362767916666666"/>
    <n v="22.770338940217393"/>
    <n v="7.6130947826086945"/>
    <n v="7.6474146788537558"/>
    <n v="7.6474146788537558"/>
    <n v="20.974295416666667"/>
    <n v="21.880122762681161"/>
    <n v="21.880122762681161"/>
    <m/>
    <m/>
    <m/>
    <m/>
    <n v="7.6630962722834486"/>
    <n v="21.925853150874094"/>
    <n v="22.925853150874101"/>
    <m/>
    <m/>
  </r>
  <r>
    <x v="3"/>
    <s v="Great Gulf Wilderness Area, NH"/>
    <x v="5"/>
    <n v="22.590727560697104"/>
    <n v="21.527346086956523"/>
    <n v="22.521740369565219"/>
    <n v="6.6863486363636353"/>
    <n v="7.4552014703557319"/>
    <n v="7.6474146788537558"/>
    <n v="20.506604347826087"/>
    <n v="21.605419079710146"/>
    <n v="21.67837874220314"/>
    <m/>
    <m/>
    <m/>
    <m/>
    <n v="7.5546339276049714"/>
    <n v="21.512275936254341"/>
    <n v="22.517692602921013"/>
    <m/>
    <m/>
  </r>
  <r>
    <x v="3"/>
    <s v="Great Gulf Wilderness Area, NH"/>
    <x v="6"/>
    <n v="22.411116181176816"/>
    <n v="21.124665000000004"/>
    <n v="22.088085717391309"/>
    <n v="6.4274883333333337"/>
    <n v="7.088413046113307"/>
    <n v="7.6474146788537558"/>
    <n v="19.735500833333337"/>
    <n v="21.059466202898552"/>
    <n v="21.476634721725119"/>
    <m/>
    <m/>
    <m/>
    <m/>
    <n v="7.4461715829264943"/>
    <n v="21.098698721634587"/>
    <n v="22.109532054967925"/>
    <m/>
    <m/>
  </r>
  <r>
    <x v="3"/>
    <s v="Great Gulf Wilderness Area, NH"/>
    <x v="7"/>
    <n v="22.231504801656527"/>
    <n v="21.348446086956521"/>
    <n v="21.390070018115942"/>
    <n v="6.862025"/>
    <n v="6.9067240461133066"/>
    <n v="7.6474146788537558"/>
    <n v="21.062840869565218"/>
    <n v="20.586243626811594"/>
    <n v="21.274890701247099"/>
    <m/>
    <m/>
    <m/>
    <m/>
    <n v="7.3377092382480171"/>
    <n v="20.685121507014834"/>
    <n v="21.701371507014837"/>
    <m/>
    <m/>
  </r>
  <r>
    <x v="3"/>
    <s v="Great Gulf Wilderness Area, NH"/>
    <x v="8"/>
    <n v="22.051893422136239"/>
    <n v="16.777395909090909"/>
    <n v="20.428124199934125"/>
    <n v="6.2600099999999994"/>
    <n v="6.769793350461133"/>
    <n v="7.6474146788537558"/>
    <n v="16.095663181818178"/>
    <n v="19.674980929841901"/>
    <n v="21.073146680769078"/>
    <m/>
    <m/>
    <m/>
    <m/>
    <n v="7.22924689356954"/>
    <n v="20.271544292395081"/>
    <n v="21.293210959061749"/>
    <m/>
    <m/>
  </r>
  <r>
    <x v="3"/>
    <s v="Great Gulf Wilderness Area, NH"/>
    <x v="9"/>
    <n v="21.87228204261595"/>
    <m/>
    <n v="20.19446327075099"/>
    <m/>
    <n v="6.5589679924242414"/>
    <n v="7.6474146788537558"/>
    <m/>
    <n v="19.350152308135705"/>
    <n v="20.871402660291057"/>
    <m/>
    <m/>
    <m/>
    <m/>
    <n v="7.1207845488910628"/>
    <n v="19.857967077775328"/>
    <n v="20.885050411108661"/>
    <m/>
    <m/>
  </r>
  <r>
    <x v="3"/>
    <s v="Great Gulf Wilderness Area, NH"/>
    <x v="10"/>
    <n v="21.692670663095662"/>
    <m/>
    <n v="19.750168998682479"/>
    <m/>
    <n v="6.516507777777778"/>
    <n v="7.6474146788537558"/>
    <m/>
    <n v="18.964668294905579"/>
    <n v="20.669658639813036"/>
    <m/>
    <m/>
    <m/>
    <m/>
    <n v="7.0123222042125857"/>
    <n v="19.444389863155575"/>
    <n v="20.476889863155574"/>
    <m/>
    <m/>
  </r>
  <r>
    <x v="3"/>
    <s v="Great Gulf Wilderness Area, NH"/>
    <x v="11"/>
    <n v="21.513059283575373"/>
    <n v="18.897553636363632"/>
    <n v="19.007798544137021"/>
    <n v="6.3926314285714287"/>
    <n v="6.50488880952381"/>
    <n v="7.6474146788537558"/>
    <n v="17.475696363636366"/>
    <n v="18.211400138339922"/>
    <n v="20.467914619335016"/>
    <m/>
    <m/>
    <m/>
    <m/>
    <n v="6.9038598595341085"/>
    <n v="19.030812648535822"/>
    <n v="20.068729315202486"/>
    <m/>
    <m/>
  </r>
  <r>
    <x v="3"/>
    <s v="Great Gulf Wilderness Area, NH"/>
    <x v="12"/>
    <n v="21.333447904055085"/>
    <n v="15.966474782608694"/>
    <n v="17.21380810935441"/>
    <n v="5.8144063636363637"/>
    <n v="6.1556825974025982"/>
    <n v="7.6474146788537558"/>
    <n v="14.858669999999995"/>
    <n v="16.143343181818178"/>
    <n v="20.266170598856995"/>
    <m/>
    <m/>
    <m/>
    <m/>
    <n v="6.7953975148556314"/>
    <n v="18.617235433916068"/>
    <n v="19.660568767249398"/>
    <m/>
    <m/>
  </r>
  <r>
    <x v="3"/>
    <s v="Great Gulf Wilderness Area, NH"/>
    <x v="13"/>
    <n v="21.153836524534796"/>
    <n v="14.982230434782606"/>
    <n v="16.61541961791831"/>
    <n v="5.4116481818181823"/>
    <n v="5.8728953246753255"/>
    <n v="7.6474146788537558"/>
    <n v="13.873528695652176"/>
    <n v="15.402631686429514"/>
    <n v="20.064426578378974"/>
    <m/>
    <m/>
    <m/>
    <m/>
    <n v="6.6869351701771542"/>
    <n v="18.203658219296315"/>
    <n v="19.25240821929631"/>
    <m/>
    <m/>
  </r>
  <r>
    <x v="3"/>
    <s v="Great Gulf Wilderness Area, NH"/>
    <x v="14"/>
    <n v="20.974225145014508"/>
    <n v="16.269513043478259"/>
    <n v="16.528942974308297"/>
    <n v="5.7541091304347836"/>
    <n v="5.84319877611519"/>
    <n v="7.6474146788537558"/>
    <n v="15.185584782608695"/>
    <n v="15.348369960474308"/>
    <n v="19.862682557900953"/>
    <m/>
    <m/>
    <m/>
    <m/>
    <n v="6.5784728254986771"/>
    <n v="17.790081004676562"/>
    <n v="18.844247671343222"/>
    <m/>
    <m/>
  </r>
  <r>
    <x v="3"/>
    <s v="Great Gulf Wilderness Area, NH"/>
    <x v="15"/>
    <n v="20.794613765494219"/>
    <n v="15.644944090909094"/>
    <n v="16.352143197628457"/>
    <n v="4.9166009523809535"/>
    <n v="5.6578792113683427"/>
    <n v="7.6474146788537558"/>
    <n v="14.43662"/>
    <n v="15.166019968379448"/>
    <n v="19.660938537422933"/>
    <m/>
    <m/>
    <m/>
    <m/>
    <n v="6.4700104808201999"/>
    <n v="17.376503790056809"/>
    <n v="18.436087123390134"/>
    <m/>
    <m/>
  </r>
  <r>
    <x v="3"/>
    <s v="Great Gulf Wilderness Area, NH"/>
    <x v="16"/>
    <n v="20.615002385973931"/>
    <n v="13.158658749999999"/>
    <n v="15.204364220355732"/>
    <n v="4.6891278260869571"/>
    <n v="5.3171784908714477"/>
    <n v="7.6474146788537558"/>
    <n v="11.233157916666665"/>
    <n v="13.917512278985507"/>
    <n v="19.459194516944912"/>
    <m/>
    <m/>
    <m/>
    <m/>
    <n v="6.3615481361417228"/>
    <n v="16.962926575437056"/>
    <n v="18.027926575437046"/>
    <m/>
    <m/>
  </r>
  <r>
    <x v="3"/>
    <s v="Great Gulf Wilderness Area, NH"/>
    <x v="17"/>
    <n v="20.435391006453642"/>
    <n v="13.883063478260869"/>
    <n v="14.787681959486164"/>
    <n v="5.2213431818181819"/>
    <n v="5.1985658545078106"/>
    <n v="7.6474146788537558"/>
    <n v="11.813347391304349"/>
    <n v="13.308447757246375"/>
    <n v="19.257450496466891"/>
    <m/>
    <m/>
    <m/>
    <m/>
    <n v="6.2530857914632456"/>
    <n v="16.549349360817303"/>
    <n v="17.619766027483958"/>
    <m/>
    <m/>
  </r>
  <r>
    <x v="3"/>
    <s v="Great Gulf Wilderness Area, NH"/>
    <x v="18"/>
    <n v="20.255779626933354"/>
    <n v="15.024966956521737"/>
    <n v="14.796229263833993"/>
    <n v="4.3650121739130441"/>
    <n v="4.989238652926784"/>
    <n v="7.6474146788537558"/>
    <n v="12.701202173913044"/>
    <n v="13.073982452898552"/>
    <n v="19.05570647598887"/>
    <m/>
    <m/>
    <m/>
    <m/>
    <n v="6.1446234467847685"/>
    <n v="16.135772146197549"/>
    <n v="17.211605479530871"/>
    <m/>
    <m/>
  </r>
  <r>
    <x v="3"/>
    <s v="Great Gulf Wilderness Area, NH"/>
    <x v="19"/>
    <n v="20.076168247413065"/>
    <n v="13.103254782608696"/>
    <n v="14.162977611660079"/>
    <n v="4.2994709090909105"/>
    <n v="4.6983110086580089"/>
    <n v="7.6474146788537558"/>
    <n v="11.466021304347825"/>
    <n v="12.330069757246378"/>
    <n v="18.85396245551085"/>
    <m/>
    <m/>
    <m/>
    <m/>
    <n v="6.0361611021062913"/>
    <n v="15.722194931577796"/>
    <n v="16.803444931577783"/>
    <m/>
    <m/>
  </r>
  <r>
    <x v="3"/>
    <s v="Great Gulf Wilderness Area, NH"/>
    <x v="20"/>
    <n v="19.896556867892777"/>
    <n v="12.735469583333334"/>
    <n v="13.581082710144926"/>
    <n v="4.9246117391304338"/>
    <n v="4.6999131660079057"/>
    <n v="7.6474146788537558"/>
    <n v="11.043224166666667"/>
    <n v="11.651390590579711"/>
    <n v="18.652218435032829"/>
    <m/>
    <m/>
    <m/>
    <m/>
    <n v="5.9276987574278142"/>
    <n v="15.308617716958043"/>
    <n v="16.395284383624695"/>
    <m/>
    <m/>
  </r>
  <r>
    <x v="3"/>
    <s v="Great Gulf Wilderness Area, NH"/>
    <x v="21"/>
    <n v="19.716945488372488"/>
    <m/>
    <m/>
    <m/>
    <m/>
    <n v="7.6474146788537558"/>
    <m/>
    <m/>
    <n v="18.450474414554808"/>
    <m/>
    <m/>
    <m/>
    <m/>
    <n v="5.819236412749337"/>
    <n v="14.89504050233829"/>
    <n v="15.987123835671607"/>
    <m/>
    <m/>
  </r>
  <r>
    <x v="3"/>
    <s v="Great Gulf Wilderness Area, NH"/>
    <x v="22"/>
    <n v="19.5373341088522"/>
    <m/>
    <m/>
    <m/>
    <m/>
    <n v="7.6474146788537558"/>
    <m/>
    <m/>
    <n v="18.248730394076787"/>
    <m/>
    <m/>
    <m/>
    <m/>
    <n v="5.7107740680708599"/>
    <n v="14.481463287718537"/>
    <n v="15.578963287718519"/>
    <m/>
    <m/>
  </r>
  <r>
    <x v="3"/>
    <s v="Great Gulf Wilderness Area, NH"/>
    <x v="23"/>
    <n v="19.357722729331911"/>
    <m/>
    <m/>
    <m/>
    <m/>
    <n v="7.6474146788537558"/>
    <m/>
    <m/>
    <n v="18.046986373598767"/>
    <m/>
    <m/>
    <m/>
    <m/>
    <n v="5.6023117233923827"/>
    <n v="14.067886073098784"/>
    <n v="15.170802739765431"/>
    <m/>
    <m/>
  </r>
  <r>
    <x v="3"/>
    <s v="Great Gulf Wilderness Area, NH"/>
    <x v="24"/>
    <n v="19.178111349811623"/>
    <m/>
    <m/>
    <m/>
    <m/>
    <n v="7.6474146788537558"/>
    <m/>
    <m/>
    <n v="17.845242353120746"/>
    <m/>
    <m/>
    <m/>
    <m/>
    <n v="5.4938493787139056"/>
    <n v="13.65430885847903"/>
    <n v="14.762642191812343"/>
    <m/>
    <m/>
  </r>
  <r>
    <x v="3"/>
    <s v="Great Gulf Wilderness Area, NH"/>
    <x v="25"/>
    <n v="18.998499970291334"/>
    <m/>
    <m/>
    <m/>
    <m/>
    <n v="7.6474146788537558"/>
    <m/>
    <m/>
    <n v="17.643498332642725"/>
    <m/>
    <m/>
    <m/>
    <m/>
    <n v="5.3853870340354284"/>
    <n v="13.240731643859277"/>
    <n v="14.354481643859256"/>
    <m/>
    <m/>
  </r>
  <r>
    <x v="3"/>
    <s v="Great Gulf Wilderness Area, NH"/>
    <x v="26"/>
    <n v="18.818888590771046"/>
    <m/>
    <m/>
    <m/>
    <m/>
    <n v="7.6474146788537558"/>
    <m/>
    <m/>
    <n v="17.441754312164704"/>
    <m/>
    <m/>
    <m/>
    <m/>
    <n v="5.2769246893569512"/>
    <n v="12.827154429239524"/>
    <n v="13.946321095906168"/>
    <m/>
    <m/>
  </r>
  <r>
    <x v="3"/>
    <s v="Great Gulf Wilderness Area, NH"/>
    <x v="27"/>
    <n v="18.639277211250757"/>
    <m/>
    <m/>
    <m/>
    <m/>
    <n v="7.6474146788537558"/>
    <m/>
    <m/>
    <n v="17.240010291686684"/>
    <m/>
    <m/>
    <m/>
    <m/>
    <n v="5.1684623446784741"/>
    <n v="12.413577214619771"/>
    <n v="13.53816054795308"/>
    <m/>
    <m/>
  </r>
  <r>
    <x v="3"/>
    <s v="Great Gulf Wilderness Area, NH"/>
    <x v="28"/>
    <n v="18.459665831730469"/>
    <m/>
    <m/>
    <m/>
    <m/>
    <n v="7.6474146788537558"/>
    <m/>
    <m/>
    <n v="17.038266271208663"/>
    <m/>
    <m/>
    <m/>
    <m/>
    <n v="5.0599999999999996"/>
    <n v="12.000000000000018"/>
    <n v="13.129999999999992"/>
    <n v="12"/>
    <n v="13.13"/>
  </r>
  <r>
    <x v="4"/>
    <s v="Lye Brook Wilderness, VT"/>
    <x v="0"/>
    <m/>
    <n v="23.453186666666664"/>
    <m/>
    <n v="6.4925799999999994"/>
    <m/>
    <m/>
    <n v="23.101413809523809"/>
    <m/>
    <m/>
    <n v="0.21186478778563902"/>
    <n v="0.22204815669138592"/>
    <n v="11.734856288"/>
    <n v="10.243066239999999"/>
    <m/>
    <m/>
    <m/>
    <m/>
    <m/>
  </r>
  <r>
    <x v="4"/>
    <s v="Lye Brook Wilderness, VT"/>
    <x v="1"/>
    <m/>
    <n v="26.325139499999999"/>
    <m/>
    <n v="6.4714184999999986"/>
    <m/>
    <m/>
    <n v="25.480404499999999"/>
    <m/>
    <m/>
    <m/>
    <m/>
    <m/>
    <m/>
    <m/>
    <m/>
    <m/>
    <m/>
    <m/>
  </r>
  <r>
    <x v="4"/>
    <s v="Lye Brook Wilderness, VT"/>
    <x v="2"/>
    <m/>
    <n v="25.520470434782609"/>
    <m/>
    <n v="6.4278559090909084"/>
    <m/>
    <m/>
    <n v="23.464843913043474"/>
    <m/>
    <m/>
    <m/>
    <m/>
    <m/>
    <m/>
    <m/>
    <m/>
    <m/>
    <m/>
    <m/>
  </r>
  <r>
    <x v="4"/>
    <s v="Lye Brook Wilderness, VT"/>
    <x v="3"/>
    <m/>
    <n v="24.02294208333333"/>
    <m/>
    <n v="5.8313621739130426"/>
    <m/>
    <m/>
    <n v="23.369714166666668"/>
    <m/>
    <m/>
    <m/>
    <m/>
    <m/>
    <m/>
    <m/>
    <m/>
    <m/>
    <m/>
    <m/>
  </r>
  <r>
    <x v="4"/>
    <s v="Lye Brook Wilderness, VT"/>
    <x v="4"/>
    <n v="24.44674355513834"/>
    <n v="22.911979090909092"/>
    <n v="24.44674355513834"/>
    <n v="6.6098668181818176"/>
    <n v="6.3666166802371533"/>
    <n v="6.3666166802371533"/>
    <n v="22.413401818181821"/>
    <n v="23.565955641483153"/>
    <n v="23.565955641483153"/>
    <m/>
    <m/>
    <m/>
    <m/>
    <n v="6.3666166221122005"/>
    <n v="23.565955838063751"/>
    <n v="24.446743724593631"/>
    <m/>
    <m/>
  </r>
  <r>
    <x v="4"/>
    <s v="Lye Brook Wilderness, VT"/>
    <x v="5"/>
    <n v="24.234878767352701"/>
    <n v="26.037465714285709"/>
    <n v="24.963599364662144"/>
    <n v="5.4461949999999995"/>
    <n v="6.1573396802371532"/>
    <n v="6.3666166802371533"/>
    <n v="25.918687142857141"/>
    <n v="24.129410308149822"/>
    <n v="23.343907484791767"/>
    <m/>
    <m/>
    <m/>
    <m/>
    <n v="6.2621742628575259"/>
    <n v="23.154041011477762"/>
    <n v="24.01854606940223"/>
    <m/>
    <m/>
  </r>
  <r>
    <x v="4"/>
    <s v="Lye Brook Wilderness, VT"/>
    <x v="6"/>
    <n v="24.023013979567061"/>
    <n v="22.432830869565215"/>
    <n v="24.185137638575192"/>
    <n v="5.2435431818181817"/>
    <n v="5.9117646166007898"/>
    <n v="6.3666166802371533"/>
    <n v="21.186981304347825"/>
    <n v="23.270725669019384"/>
    <n v="23.121859328100381"/>
    <m/>
    <m/>
    <m/>
    <m/>
    <n v="6.1577319036028513"/>
    <n v="22.742126184891774"/>
    <n v="23.59034841421083"/>
    <m/>
    <m/>
  </r>
  <r>
    <x v="4"/>
    <s v="Lye Brook Wilderness, VT"/>
    <x v="7"/>
    <n v="23.811149191781421"/>
    <n v="25.447470476190478"/>
    <n v="24.170537646856761"/>
    <n v="5.7447223809523802"/>
    <n v="5.7751379109730845"/>
    <n v="6.3666166802371533"/>
    <n v="25.256197619047619"/>
    <n v="23.628996410220214"/>
    <n v="22.899811171408995"/>
    <m/>
    <m/>
    <m/>
    <m/>
    <n v="6.0532895443481767"/>
    <n v="22.330211358305785"/>
    <n v="23.162150759019429"/>
    <m/>
    <m/>
  </r>
  <r>
    <x v="4"/>
    <s v="Lye Brook Wilderness, VT"/>
    <x v="8"/>
    <n v="23.599284403995782"/>
    <m/>
    <n v="24.207436537737625"/>
    <m/>
    <n v="5.7610818452380954"/>
    <n v="6.3666166802371533"/>
    <m/>
    <n v="23.693816971108603"/>
    <n v="22.677763014717609"/>
    <m/>
    <m/>
    <m/>
    <m/>
    <n v="5.9488471850935021"/>
    <n v="21.918296531719797"/>
    <n v="22.733953103828028"/>
    <m/>
    <m/>
  </r>
  <r>
    <x v="4"/>
    <s v="Lye Brook Wilderness, VT"/>
    <x v="9"/>
    <n v="23.387419616210142"/>
    <n v="18.437304761904763"/>
    <n v="23.088767955486539"/>
    <n v="4.1096230000000009"/>
    <n v="5.1360208906926399"/>
    <n v="6.3666166802371533"/>
    <n v="17.854491904761908"/>
    <n v="22.554089492753626"/>
    <n v="22.455714858026223"/>
    <m/>
    <m/>
    <m/>
    <m/>
    <n v="5.8444048258388275"/>
    <n v="21.506381705133808"/>
    <n v="22.305755448636628"/>
    <m/>
    <m/>
  </r>
  <r>
    <x v="4"/>
    <s v="Lye Brook Wilderness, VT"/>
    <x v="10"/>
    <n v="23.175554828424502"/>
    <n v="19.958793913043479"/>
    <n v="21.569100005175983"/>
    <n v="4.0833290909090909"/>
    <n v="4.7953044134199132"/>
    <n v="6.3666166802371533"/>
    <n v="19.089753478260871"/>
    <n v="20.846856076604556"/>
    <n v="22.233666701334837"/>
    <m/>
    <m/>
    <m/>
    <m/>
    <n v="5.7399624665841529"/>
    <n v="21.09446687854782"/>
    <n v="21.877557793445227"/>
    <m/>
    <m/>
  </r>
  <r>
    <x v="4"/>
    <s v="Lye Brook Wilderness, VT"/>
    <x v="11"/>
    <n v="22.963690040638863"/>
    <n v="19.375532857142854"/>
    <n v="20.804775502070395"/>
    <n v="5.3999280000000001"/>
    <n v="4.8344006179653682"/>
    <n v="6.3666166802371533"/>
    <n v="18.26713476190476"/>
    <n v="20.116894440993789"/>
    <n v="22.011618544643451"/>
    <m/>
    <m/>
    <m/>
    <m/>
    <n v="5.6355201073294783"/>
    <n v="20.682552051961832"/>
    <n v="21.449360138253827"/>
    <m/>
    <m/>
  </r>
  <r>
    <x v="4"/>
    <s v="Lye Brook Wilderness, VT"/>
    <x v="12"/>
    <n v="22.751825252853223"/>
    <n v="18.572490909090909"/>
    <n v="19.086030610295502"/>
    <n v="5.4927761904761914"/>
    <n v="4.7714140703463208"/>
    <n v="6.3666166802371533"/>
    <n v="17.78050318181818"/>
    <n v="18.247970831686427"/>
    <n v="21.789570387952065"/>
    <m/>
    <m/>
    <m/>
    <m/>
    <n v="5.5310777480748037"/>
    <n v="20.270637225375843"/>
    <n v="21.021162483062426"/>
    <m/>
    <m/>
  </r>
  <r>
    <x v="4"/>
    <s v="Lye Brook Wilderness, VT"/>
    <x v="13"/>
    <n v="22.539960465067583"/>
    <n v="17.456720416666666"/>
    <n v="18.760168571569736"/>
    <n v="5.3526569565217388"/>
    <n v="4.8876626475814042"/>
    <n v="6.3666166802371533"/>
    <n v="17.321281666666668"/>
    <n v="18.062632998682474"/>
    <n v="21.567522231260678"/>
    <m/>
    <m/>
    <m/>
    <m/>
    <n v="5.4266353888201291"/>
    <n v="19.858722398789855"/>
    <n v="20.592964827871025"/>
    <m/>
    <m/>
  </r>
  <r>
    <x v="4"/>
    <s v="Lye Brook Wilderness, VT"/>
    <x v="14"/>
    <n v="22.328095677281944"/>
    <n v="17.141971666666667"/>
    <n v="18.501101952522113"/>
    <n v="5.0042266666666659"/>
    <n v="5.0665833809147376"/>
    <n v="6.3666166802371533"/>
    <n v="16.61486833333333"/>
    <n v="17.814708284396762"/>
    <n v="21.345474074569292"/>
    <m/>
    <m/>
    <m/>
    <m/>
    <n v="5.3221930295654545"/>
    <n v="19.446807572203866"/>
    <n v="20.164767172679625"/>
    <m/>
    <m/>
  </r>
  <r>
    <x v="4"/>
    <s v="Lye Brook Wilderness, VT"/>
    <x v="15"/>
    <n v="22.116230889496304"/>
    <n v="17.307567272727269"/>
    <n v="17.970856624458872"/>
    <n v="5.2025231818181803"/>
    <n v="5.2904221990965556"/>
    <n v="6.3666166802371533"/>
    <n v="15.356502272727273"/>
    <n v="17.068058043290044"/>
    <n v="21.123425917877906"/>
    <m/>
    <m/>
    <m/>
    <m/>
    <n v="5.2177506703107799"/>
    <n v="19.034892745617878"/>
    <n v="19.736569517488224"/>
    <m/>
    <m/>
  </r>
  <r>
    <x v="4"/>
    <s v="Lye Brook Wilderness, VT"/>
    <x v="16"/>
    <n v="21.904366101710664"/>
    <n v="15.125320454545452"/>
    <n v="17.120814143939391"/>
    <n v="4.8776914285714286"/>
    <n v="5.1859748848108413"/>
    <n v="6.3666166802371533"/>
    <n v="13.415891818181819"/>
    <n v="16.097809454545452"/>
    <n v="20.90137776118652"/>
    <m/>
    <m/>
    <m/>
    <m/>
    <n v="5.1133083110561053"/>
    <n v="18.622977919031889"/>
    <n v="19.308371862296823"/>
    <m/>
    <m/>
  </r>
  <r>
    <x v="4"/>
    <s v="Lye Brook Wilderness, VT"/>
    <x v="17"/>
    <n v="21.692501313925025"/>
    <n v="15.639024166666665"/>
    <n v="16.534120795454545"/>
    <n v="5.43004"/>
    <n v="5.1734276467156022"/>
    <n v="6.3666166802371533"/>
    <n v="13.947622083333336"/>
    <n v="15.331233234848487"/>
    <n v="20.679329604495134"/>
    <m/>
    <m/>
    <m/>
    <m/>
    <n v="5.0088659518014307"/>
    <n v="18.211063092445901"/>
    <n v="18.880174207105423"/>
    <m/>
    <m/>
  </r>
  <r>
    <x v="4"/>
    <s v="Lye Brook Wilderness, VT"/>
    <x v="18"/>
    <n v="21.480636526139385"/>
    <n v="15.62308208333333"/>
    <n v="16.167393128787875"/>
    <n v="4.6225173913043474"/>
    <n v="5.0273997336721248"/>
    <n v="6.3666166802371533"/>
    <n v="14.310254166666661"/>
    <n v="14.729027734848483"/>
    <n v="20.457281447803748"/>
    <m/>
    <m/>
    <m/>
    <m/>
    <n v="4.9044235925467561"/>
    <n v="17.799148265859912"/>
    <n v="18.451976551914022"/>
    <m/>
    <m/>
  </r>
  <r>
    <x v="4"/>
    <s v="Lye Brook Wilderness, VT"/>
    <x v="19"/>
    <n v="21.268771738353745"/>
    <n v="14.427639999999998"/>
    <n v="15.624526795454543"/>
    <n v="4.2467409523809527"/>
    <n v="4.8759025908149827"/>
    <n v="6.3666166802371533"/>
    <n v="13.280666363636364"/>
    <n v="14.062187340909091"/>
    <n v="20.235233291112362"/>
    <m/>
    <m/>
    <m/>
    <m/>
    <n v="4.7999812332920815"/>
    <n v="17.387233439273924"/>
    <n v="18.023778896722622"/>
    <m/>
    <m/>
  </r>
  <r>
    <x v="4"/>
    <s v="Lye Brook Wilderness, VT"/>
    <x v="20"/>
    <n v="21.056906950568106"/>
    <n v="13.616609166666665"/>
    <n v="14.886335174242422"/>
    <n v="4.8165208695652177"/>
    <n v="4.7987021283643889"/>
    <n v="6.3666166802371533"/>
    <n v="12.464000416666666"/>
    <n v="13.48368696969697"/>
    <n v="20.013185134420976"/>
    <m/>
    <m/>
    <m/>
    <m/>
    <n v="4.6955388740374069"/>
    <n v="16.975318612687936"/>
    <n v="17.595581241531221"/>
    <m/>
    <m/>
  </r>
  <r>
    <x v="4"/>
    <s v="Lye Brook Wilderness, VT"/>
    <x v="21"/>
    <n v="20.845042162782466"/>
    <m/>
    <m/>
    <m/>
    <m/>
    <n v="6.3666166802371533"/>
    <m/>
    <m/>
    <n v="19.79113697772959"/>
    <m/>
    <m/>
    <m/>
    <m/>
    <n v="4.5910965147827323"/>
    <n v="16.563403786101947"/>
    <n v="17.16738358633982"/>
    <m/>
    <m/>
  </r>
  <r>
    <x v="4"/>
    <s v="Lye Brook Wilderness, VT"/>
    <x v="22"/>
    <n v="20.633177374996826"/>
    <m/>
    <m/>
    <m/>
    <m/>
    <n v="6.3666166802371533"/>
    <m/>
    <m/>
    <n v="19.569088821038203"/>
    <m/>
    <m/>
    <m/>
    <m/>
    <n v="4.4866541555280577"/>
    <n v="16.151488959515959"/>
    <n v="16.73918593114842"/>
    <m/>
    <m/>
  </r>
  <r>
    <x v="4"/>
    <s v="Lye Brook Wilderness, VT"/>
    <x v="23"/>
    <n v="20.421312587211187"/>
    <m/>
    <m/>
    <m/>
    <m/>
    <n v="6.3666166802371533"/>
    <m/>
    <m/>
    <n v="19.347040664346817"/>
    <m/>
    <m/>
    <m/>
    <m/>
    <n v="4.3822117962733831"/>
    <n v="15.739574132929969"/>
    <n v="16.310988275957019"/>
    <m/>
    <m/>
  </r>
  <r>
    <x v="4"/>
    <s v="Lye Brook Wilderness, VT"/>
    <x v="24"/>
    <n v="20.209447799425547"/>
    <m/>
    <m/>
    <m/>
    <m/>
    <n v="6.3666166802371533"/>
    <m/>
    <m/>
    <n v="19.124992507655431"/>
    <m/>
    <m/>
    <m/>
    <m/>
    <n v="4.2777694370187085"/>
    <n v="15.327659306343978"/>
    <n v="15.882790620765618"/>
    <m/>
    <m/>
  </r>
  <r>
    <x v="4"/>
    <s v="Lye Brook Wilderness, VT"/>
    <x v="25"/>
    <n v="19.997583011639907"/>
    <m/>
    <m/>
    <m/>
    <m/>
    <n v="6.3666166802371533"/>
    <m/>
    <m/>
    <n v="18.902944350964045"/>
    <m/>
    <m/>
    <m/>
    <m/>
    <n v="4.1733270777640339"/>
    <n v="14.915744479757988"/>
    <n v="15.454592965574218"/>
    <m/>
    <m/>
  </r>
  <r>
    <x v="4"/>
    <s v="Lye Brook Wilderness, VT"/>
    <x v="26"/>
    <n v="19.785718223854268"/>
    <m/>
    <m/>
    <m/>
    <m/>
    <n v="6.3666166802371533"/>
    <m/>
    <m/>
    <n v="18.680896194272659"/>
    <m/>
    <m/>
    <m/>
    <m/>
    <n v="4.0688847185093593"/>
    <n v="14.503829653171998"/>
    <n v="15.026395310382817"/>
    <m/>
    <m/>
  </r>
  <r>
    <x v="4"/>
    <s v="Lye Brook Wilderness, VT"/>
    <x v="27"/>
    <n v="19.573853436068628"/>
    <m/>
    <m/>
    <m/>
    <m/>
    <n v="6.3666166802371533"/>
    <m/>
    <m/>
    <n v="18.458848037581273"/>
    <m/>
    <m/>
    <m/>
    <m/>
    <n v="3.9644423592546842"/>
    <n v="14.091914826586008"/>
    <n v="14.598197655191417"/>
    <m/>
    <m/>
  </r>
  <r>
    <x v="4"/>
    <s v="Lye Brook Wilderness, VT"/>
    <x v="28"/>
    <n v="19.361988648282988"/>
    <m/>
    <m/>
    <m/>
    <m/>
    <n v="6.3666166802371533"/>
    <m/>
    <m/>
    <n v="18.236799880889887"/>
    <m/>
    <m/>
    <m/>
    <m/>
    <n v="3.86"/>
    <n v="13.680000000000017"/>
    <n v="14.170000000000016"/>
    <n v="13.68"/>
    <n v="14.17"/>
  </r>
  <r>
    <x v="5"/>
    <s v="Moosehorn Wilderness Area, ME"/>
    <x v="0"/>
    <m/>
    <n v="20.633434761904759"/>
    <m/>
    <n v="8.9378485000000012"/>
    <m/>
    <m/>
    <n v="19.479352857142857"/>
    <m/>
    <m/>
    <n v="0.16161943926948055"/>
    <n v="0.17793856768896105"/>
    <n v="12.009617625000001"/>
    <n v="9.9760873409999995"/>
    <m/>
    <m/>
    <m/>
    <m/>
    <m/>
  </r>
  <r>
    <x v="5"/>
    <s v="Moosehorn Wilderness Area, ME"/>
    <x v="1"/>
    <m/>
    <n v="22.135552727272724"/>
    <m/>
    <n v="9.3074014285714277"/>
    <m/>
    <m/>
    <n v="21.301045454545456"/>
    <m/>
    <m/>
    <m/>
    <m/>
    <m/>
    <m/>
    <m/>
    <m/>
    <m/>
    <m/>
    <m/>
  </r>
  <r>
    <x v="5"/>
    <s v="Moosehorn Wilderness Area, ME"/>
    <x v="2"/>
    <m/>
    <n v="23.065119166666666"/>
    <m/>
    <n v="9.116468750000001"/>
    <m/>
    <m/>
    <n v="22.123386249999999"/>
    <m/>
    <m/>
    <m/>
    <m/>
    <m/>
    <m/>
    <m/>
    <m/>
    <m/>
    <m/>
    <m/>
  </r>
  <r>
    <x v="5"/>
    <s v="Moosehorn Wilderness Area, ME"/>
    <x v="3"/>
    <m/>
    <n v="22.50170125"/>
    <m/>
    <n v="9.4847733333333313"/>
    <m/>
    <m/>
    <n v="20.956431249999998"/>
    <m/>
    <m/>
    <m/>
    <m/>
    <m/>
    <m/>
    <m/>
    <m/>
    <m/>
    <m/>
    <m/>
  </r>
  <r>
    <x v="5"/>
    <s v="Moosehorn Wilderness Area, ME"/>
    <x v="4"/>
    <n v="21.706783981168833"/>
    <n v="20.198112000000002"/>
    <n v="21.706783981168833"/>
    <n v="8.9339570833333308"/>
    <n v="9.1560898190476188"/>
    <n v="9.1560898190476188"/>
    <n v="19.401791200000005"/>
    <n v="20.652401402337663"/>
    <n v="20.652401402337663"/>
    <m/>
    <m/>
    <m/>
    <m/>
    <n v="9.1560900867485486"/>
    <n v="20.659772912787339"/>
    <n v="21.722295578471215"/>
    <m/>
    <m/>
  </r>
  <r>
    <x v="5"/>
    <s v="Moosehorn Wilderness Area, ME"/>
    <x v="5"/>
    <n v="21.545164541899354"/>
    <n v="22.361608333333333"/>
    <n v="22.052418695454545"/>
    <n v="7.9851104166666671"/>
    <n v="8.9655422023809503"/>
    <n v="9.1560898190476188"/>
    <n v="20.920530833333338"/>
    <n v="20.940636997575758"/>
    <n v="20.474462834648701"/>
    <m/>
    <m/>
    <m/>
    <m/>
    <n v="9.0433363331340253"/>
    <n v="20.345615708087866"/>
    <n v="21.413449929368248"/>
    <m/>
    <m/>
  </r>
  <r>
    <x v="5"/>
    <s v="Moosehorn Wilderness Area, ME"/>
    <x v="6"/>
    <n v="21.383545102629874"/>
    <n v="21.552168333333331"/>
    <n v="21.935741816666667"/>
    <n v="8.604346249999999"/>
    <n v="8.8249311666666657"/>
    <n v="9.1560898190476188"/>
    <n v="20.719332083333331"/>
    <n v="20.824294323333334"/>
    <n v="20.296524266959739"/>
    <m/>
    <m/>
    <m/>
    <m/>
    <n v="8.930582579519502"/>
    <n v="20.031458503388393"/>
    <n v="21.104604280265281"/>
    <m/>
    <m/>
  </r>
  <r>
    <x v="5"/>
    <s v="Moosehorn Wilderness Area, ME"/>
    <x v="7"/>
    <n v="21.221925663360395"/>
    <n v="19.24371826086956"/>
    <n v="21.171461635507246"/>
    <n v="7.7938495454545462"/>
    <n v="8.5604073257575752"/>
    <n v="9.1560898190476188"/>
    <n v="18.50287347826087"/>
    <n v="20.100191768985507"/>
    <n v="20.118585699270778"/>
    <m/>
    <m/>
    <m/>
    <m/>
    <n v="8.8178288259049786"/>
    <n v="19.71730129868892"/>
    <n v="20.795758631162315"/>
    <m/>
    <m/>
  </r>
  <r>
    <x v="5"/>
    <s v="Moosehorn Wilderness Area, ME"/>
    <x v="8"/>
    <n v="21.060306224090915"/>
    <n v="18.623802399999999"/>
    <n v="20.395881865507242"/>
    <n v="7.8237345833333336"/>
    <n v="8.228199575757575"/>
    <n v="9.1560898190476188"/>
    <n v="17.506890799999997"/>
    <n v="19.410283678985508"/>
    <n v="19.940647131581816"/>
    <m/>
    <m/>
    <m/>
    <m/>
    <n v="8.7050750722904553"/>
    <n v="19.403144093989447"/>
    <n v="20.486912982059348"/>
    <m/>
    <m/>
  </r>
  <r>
    <x v="5"/>
    <s v="Moosehorn Wilderness Area, ME"/>
    <x v="9"/>
    <n v="20.898686784821436"/>
    <n v="17.6108932"/>
    <n v="19.878438105507247"/>
    <n v="6.8349754166666656"/>
    <n v="7.8084032424242427"/>
    <n v="9.1560898190476188"/>
    <n v="17.013814"/>
    <n v="18.932688238985506"/>
    <n v="19.762708563892854"/>
    <m/>
    <m/>
    <m/>
    <m/>
    <n v="8.592321318675932"/>
    <n v="19.088986889289973"/>
    <n v="20.178067332956381"/>
    <m/>
    <m/>
  </r>
  <r>
    <x v="5"/>
    <s v="Moosehorn Wilderness Area, ME"/>
    <x v="10"/>
    <n v="20.737067345551957"/>
    <n v="17.198880833333337"/>
    <n v="18.845892605507242"/>
    <n v="5.9790265217391285"/>
    <n v="7.4071864634387339"/>
    <n v="9.1560898190476188"/>
    <n v="16.452778750000004"/>
    <n v="18.039137822318843"/>
    <n v="19.584769996203892"/>
    <m/>
    <m/>
    <m/>
    <m/>
    <n v="8.4795675650614086"/>
    <n v="18.7748296845905"/>
    <n v="19.869221683853414"/>
    <m/>
    <m/>
  </r>
  <r>
    <x v="5"/>
    <s v="Moosehorn Wilderness Area, ME"/>
    <x v="11"/>
    <n v="20.575447906282477"/>
    <n v="17.399057391304353"/>
    <n v="18.015270417101451"/>
    <n v="6.9741145454545457"/>
    <n v="7.0811401225296438"/>
    <n v="9.1560898190476188"/>
    <n v="16.383600869565218"/>
    <n v="17.171991579565219"/>
    <n v="19.406831428514931"/>
    <m/>
    <m/>
    <m/>
    <m/>
    <n v="8.3668138114468853"/>
    <n v="18.460672479891027"/>
    <n v="19.560376034750448"/>
    <m/>
    <m/>
  </r>
  <r>
    <x v="5"/>
    <s v="Moosehorn Wilderness Area, ME"/>
    <x v="12"/>
    <n v="20.413828467012998"/>
    <n v="16.133738749999996"/>
    <n v="17.393274514927533"/>
    <n v="7.3213886956521721"/>
    <n v="6.9866479525691698"/>
    <n v="9.1560898190476188"/>
    <n v="14.73847958333333"/>
    <n v="16.419112800579708"/>
    <n v="19.228892860825969"/>
    <m/>
    <m/>
    <m/>
    <m/>
    <n v="8.254060057832362"/>
    <n v="18.146515275191554"/>
    <n v="19.251530385647481"/>
    <m/>
    <m/>
  </r>
  <r>
    <x v="5"/>
    <s v="Moosehorn Wilderness Area, ME"/>
    <x v="13"/>
    <n v="20.252209027743518"/>
    <n v="15.918603181818185"/>
    <n v="16.852234671291175"/>
    <n v="6.545156363636365"/>
    <n v="6.7309323086297752"/>
    <n v="9.1560898190476188"/>
    <n v="14.423458181818178"/>
    <n v="15.802426276943345"/>
    <n v="19.050954293137007"/>
    <m/>
    <m/>
    <m/>
    <m/>
    <n v="8.1413063042178386"/>
    <n v="17.832358070492081"/>
    <n v="18.942684736544514"/>
    <m/>
    <m/>
  </r>
  <r>
    <x v="5"/>
    <s v="Moosehorn Wilderness Area, ME"/>
    <x v="14"/>
    <n v="20.090589588474039"/>
    <n v="16.041749999999997"/>
    <n v="16.538406031291171"/>
    <n v="6.9004790476190481"/>
    <n v="6.7440330348202524"/>
    <n v="9.1560898190476188"/>
    <n v="14.153976818181816"/>
    <n v="15.230458840579709"/>
    <n v="18.873015725448045"/>
    <m/>
    <m/>
    <m/>
    <m/>
    <n v="8.0285525506033153"/>
    <n v="17.518200865792608"/>
    <n v="18.633839087441547"/>
    <m/>
    <m/>
  </r>
  <r>
    <x v="5"/>
    <s v="Moosehorn Wilderness Area, ME"/>
    <x v="15"/>
    <n v="19.928970149204559"/>
    <n v="16.371552272727275"/>
    <n v="16.37294031916996"/>
    <n v="6.638016666666668"/>
    <n v="6.8758310638057596"/>
    <n v="9.1560898190476188"/>
    <n v="14.525514999999997"/>
    <n v="14.845006090579707"/>
    <n v="18.695077157759084"/>
    <m/>
    <m/>
    <m/>
    <m/>
    <n v="7.9157987969887929"/>
    <n v="17.204043661093134"/>
    <n v="18.324993438338581"/>
    <m/>
    <m/>
  </r>
  <r>
    <x v="5"/>
    <s v="Moosehorn Wilderness Area, ME"/>
    <x v="16"/>
    <n v="19.76735070993508"/>
    <n v="13.860452608695654"/>
    <n v="15.665219362648219"/>
    <n v="6.0893036363636375"/>
    <n v="6.6988688819875772"/>
    <n v="9.1560898190476188"/>
    <n v="12.56302304347826"/>
    <n v="14.080890525362316"/>
    <n v="18.517138590070122"/>
    <m/>
    <m/>
    <m/>
    <m/>
    <n v="7.8030450433742704"/>
    <n v="16.889886456393661"/>
    <n v="18.016147789235614"/>
    <m/>
    <m/>
  </r>
  <r>
    <x v="5"/>
    <s v="Moosehorn Wilderness Area, ME"/>
    <x v="17"/>
    <n v="19.605731270665601"/>
    <n v="14.891765416666667"/>
    <n v="15.416824695981555"/>
    <n v="6.7688265217391299"/>
    <n v="6.58835644720497"/>
    <n v="9.1560898190476188"/>
    <n v="12.128652916666669"/>
    <n v="13.558925192028985"/>
    <n v="18.33920002238116"/>
    <m/>
    <m/>
    <m/>
    <m/>
    <n v="7.690291289759748"/>
    <n v="16.575729251694188"/>
    <n v="17.707302140132647"/>
    <m/>
    <m/>
  </r>
  <r>
    <x v="5"/>
    <s v="Moosehorn Wilderness Area, ME"/>
    <x v="18"/>
    <n v="19.444111831396121"/>
    <n v="14.729653750000002"/>
    <n v="15.179034809617917"/>
    <n v="6.5733469565217408"/>
    <n v="6.5939945657820447"/>
    <n v="9.1560898190476188"/>
    <n v="13.234653333333332"/>
    <n v="13.321164222332012"/>
    <n v="18.161261454692198"/>
    <m/>
    <m/>
    <m/>
    <m/>
    <n v="7.5775375361452255"/>
    <n v="16.261572046994715"/>
    <n v="17.39845649102968"/>
    <m/>
    <m/>
  </r>
  <r>
    <x v="5"/>
    <s v="Moosehorn Wilderness Area, ME"/>
    <x v="19"/>
    <n v="19.282492392126642"/>
    <n v="13.789192857142856"/>
    <n v="14.728523381046491"/>
    <n v="6.3058338095238078"/>
    <n v="6.4750655181629977"/>
    <n v="9.1560898190476188"/>
    <n v="12.492238571428567"/>
    <n v="12.988816572981367"/>
    <n v="17.983322887003236"/>
    <m/>
    <m/>
    <m/>
    <m/>
    <n v="7.4647837825307031"/>
    <n v="15.947414842295242"/>
    <n v="17.089610841926714"/>
    <m/>
    <m/>
  </r>
  <r>
    <x v="5"/>
    <s v="Moosehorn Wilderness Area, ME"/>
    <x v="20"/>
    <n v="19.120872952857162"/>
    <m/>
    <n v="14.317766158126295"/>
    <m/>
    <n v="6.4343277310370786"/>
    <n v="9.1560898190476188"/>
    <m/>
    <n v="12.604641966226707"/>
    <n v="17.805384319314275"/>
    <m/>
    <m/>
    <m/>
    <m/>
    <n v="7.3520300289161806"/>
    <n v="15.633257637595769"/>
    <n v="16.780765192823747"/>
    <m/>
    <m/>
  </r>
  <r>
    <x v="5"/>
    <s v="Moosehorn Wilderness Area, ME"/>
    <x v="21"/>
    <n v="18.959253513587683"/>
    <m/>
    <m/>
    <m/>
    <m/>
    <n v="9.1560898190476188"/>
    <m/>
    <m/>
    <n v="17.627445751625313"/>
    <m/>
    <m/>
    <m/>
    <m/>
    <n v="7.2392762753016582"/>
    <n v="15.319100432896295"/>
    <n v="16.47191954372078"/>
    <m/>
    <m/>
  </r>
  <r>
    <x v="5"/>
    <s v="Moosehorn Wilderness Area, ME"/>
    <x v="22"/>
    <n v="18.797634074318204"/>
    <m/>
    <m/>
    <m/>
    <m/>
    <n v="9.1560898190476188"/>
    <m/>
    <m/>
    <n v="17.449507183936351"/>
    <m/>
    <m/>
    <m/>
    <m/>
    <n v="7.1265225216871357"/>
    <n v="15.004943228196822"/>
    <n v="16.163073894617813"/>
    <m/>
    <m/>
  </r>
  <r>
    <x v="5"/>
    <s v="Moosehorn Wilderness Area, ME"/>
    <x v="23"/>
    <n v="18.636014635048724"/>
    <m/>
    <m/>
    <m/>
    <m/>
    <n v="9.1560898190476188"/>
    <m/>
    <m/>
    <n v="17.271568616247389"/>
    <m/>
    <m/>
    <m/>
    <m/>
    <n v="7.0137687680726133"/>
    <n v="14.690786023497349"/>
    <n v="15.854228245514847"/>
    <m/>
    <m/>
  </r>
  <r>
    <x v="5"/>
    <s v="Moosehorn Wilderness Area, ME"/>
    <x v="24"/>
    <n v="18.474395195779245"/>
    <m/>
    <m/>
    <m/>
    <m/>
    <n v="9.1560898190476188"/>
    <m/>
    <m/>
    <n v="17.093630048558428"/>
    <m/>
    <m/>
    <m/>
    <m/>
    <n v="6.9010150144580908"/>
    <n v="14.376628818797876"/>
    <n v="15.54538259641188"/>
    <m/>
    <m/>
  </r>
  <r>
    <x v="5"/>
    <s v="Moosehorn Wilderness Area, ME"/>
    <x v="25"/>
    <n v="18.312775756509765"/>
    <m/>
    <m/>
    <m/>
    <m/>
    <n v="9.1560898190476188"/>
    <m/>
    <m/>
    <n v="16.915691480869466"/>
    <m/>
    <m/>
    <m/>
    <m/>
    <n v="6.7882612608435684"/>
    <n v="14.062471614098403"/>
    <n v="15.236536947308913"/>
    <m/>
    <m/>
  </r>
  <r>
    <x v="5"/>
    <s v="Moosehorn Wilderness Area, ME"/>
    <x v="26"/>
    <n v="18.151156317240286"/>
    <m/>
    <m/>
    <m/>
    <m/>
    <n v="9.1560898190476188"/>
    <m/>
    <m/>
    <n v="16.737752913180504"/>
    <m/>
    <m/>
    <m/>
    <m/>
    <n v="6.675507507229046"/>
    <n v="13.74831440939893"/>
    <n v="14.927691298205946"/>
    <m/>
    <m/>
  </r>
  <r>
    <x v="5"/>
    <s v="Moosehorn Wilderness Area, ME"/>
    <x v="27"/>
    <n v="17.989536877970806"/>
    <m/>
    <m/>
    <m/>
    <m/>
    <n v="9.1560898190476188"/>
    <m/>
    <m/>
    <n v="16.559814345491542"/>
    <m/>
    <m/>
    <m/>
    <m/>
    <n v="6.5627537536145235"/>
    <n v="13.434157204699456"/>
    <n v="14.61884564910298"/>
    <m/>
    <m/>
  </r>
  <r>
    <x v="5"/>
    <s v="Moosehorn Wilderness Area, ME"/>
    <x v="28"/>
    <n v="17.827917438701327"/>
    <m/>
    <m/>
    <m/>
    <m/>
    <n v="9.1560898190476188"/>
    <m/>
    <m/>
    <n v="16.381875777802581"/>
    <m/>
    <m/>
    <m/>
    <m/>
    <n v="6.45"/>
    <n v="13.119999999999983"/>
    <n v="14.310000000000013"/>
    <n v="13.12"/>
    <n v="14.31"/>
  </r>
  <r>
    <x v="6"/>
    <s v="Shenandoah National Park, VA"/>
    <x v="0"/>
    <m/>
    <n v="28.5336745"/>
    <m/>
    <n v="11.079403684210527"/>
    <m/>
    <m/>
    <n v="27.229264999999998"/>
    <m/>
    <m/>
    <n v="0.29921849127110228"/>
    <n v="0.31336794718034694"/>
    <n v="11.354505846"/>
    <n v="9.5204195729999999"/>
    <m/>
    <m/>
    <m/>
    <m/>
    <m/>
  </r>
  <r>
    <x v="6"/>
    <s v="Shenandoah National Park, VA"/>
    <x v="1"/>
    <m/>
    <n v="29.207637727272719"/>
    <m/>
    <n v="13.210694285714288"/>
    <m/>
    <m/>
    <n v="27.617892272727271"/>
    <m/>
    <m/>
    <m/>
    <m/>
    <m/>
    <m/>
    <m/>
    <m/>
    <m/>
    <m/>
    <m/>
  </r>
  <r>
    <x v="6"/>
    <s v="Shenandoah National Park, VA"/>
    <x v="2"/>
    <m/>
    <n v="30.538059166666656"/>
    <m/>
    <n v="11.492608695652173"/>
    <m/>
    <m/>
    <n v="29.890470833333335"/>
    <m/>
    <m/>
    <m/>
    <m/>
    <m/>
    <m/>
    <m/>
    <m/>
    <m/>
    <m/>
    <m/>
  </r>
  <r>
    <x v="6"/>
    <s v="Shenandoah National Park, VA"/>
    <x v="3"/>
    <m/>
    <n v="28.943419999999993"/>
    <m/>
    <n v="9.4794200000000011"/>
    <m/>
    <m/>
    <n v="27.874650869565219"/>
    <m/>
    <m/>
    <m/>
    <m/>
    <m/>
    <m/>
    <m/>
    <m/>
    <m/>
    <m/>
    <m/>
  </r>
  <r>
    <x v="6"/>
    <s v="Shenandoah National Park, VA"/>
    <x v="4"/>
    <n v="29.307615322266134"/>
    <n v="29.315285217391303"/>
    <n v="29.307615322266134"/>
    <n v="9.5539395652173944"/>
    <n v="10.963213246158876"/>
    <n v="10.963213246158876"/>
    <n v="29.000203043478262"/>
    <n v="28.322496403820814"/>
    <n v="28.322496403820814"/>
    <m/>
    <m/>
    <m/>
    <m/>
    <n v="10.92740139438428"/>
    <n v="28.322496590355406"/>
    <n v="29.307615835669104"/>
    <m/>
    <m/>
  </r>
  <r>
    <x v="6"/>
    <s v="Shenandoah National Park, VA"/>
    <x v="5"/>
    <n v="29.008396830995032"/>
    <n v="30.750755416666667"/>
    <n v="29.751031505599467"/>
    <n v="10.482019130434782"/>
    <n v="10.843736335403728"/>
    <n v="10.963213246158876"/>
    <n v="30.510654583333331"/>
    <n v="28.978774320487485"/>
    <n v="28.009128456640468"/>
    <m/>
    <m/>
    <m/>
    <m/>
    <n v="10.756676336284935"/>
    <n v="27.736142565757266"/>
    <n v="28.718548509182892"/>
    <m/>
    <m/>
  </r>
  <r>
    <x v="6"/>
    <s v="Shenandoah National Park, VA"/>
    <x v="6"/>
    <n v="28.70917833972393"/>
    <n v="29.296853636363632"/>
    <n v="29.76887468741765"/>
    <n v="10.592410952380956"/>
    <n v="10.320079668737062"/>
    <n v="10.963213246158876"/>
    <n v="27.753847727272728"/>
    <n v="29.005965411396573"/>
    <n v="27.695760509460122"/>
    <m/>
    <m/>
    <m/>
    <m/>
    <n v="10.58595127818559"/>
    <n v="27.149788541159126"/>
    <n v="28.129481182696679"/>
    <m/>
    <m/>
  </r>
  <r>
    <x v="6"/>
    <s v="Shenandoah National Park, VA"/>
    <x v="7"/>
    <n v="28.409959848452829"/>
    <n v="28.792249999999996"/>
    <n v="29.41971285408432"/>
    <n v="11.129924782608693"/>
    <n v="10.247542886128366"/>
    <n v="10.963213246158876"/>
    <n v="28.171336666666665"/>
    <n v="28.662138578063242"/>
    <n v="27.382392562279776"/>
    <m/>
    <m/>
    <m/>
    <m/>
    <n v="10.415226220086245"/>
    <n v="26.563434516560985"/>
    <n v="27.540413856210467"/>
    <m/>
    <m/>
  </r>
  <r>
    <x v="6"/>
    <s v="Shenandoah National Park, VA"/>
    <x v="8"/>
    <n v="28.110741357181727"/>
    <n v="25.648408400000005"/>
    <n v="28.760710534084318"/>
    <n v="8.1589549999999988"/>
    <n v="9.9834498861283656"/>
    <n v="10.963213246158876"/>
    <n v="24.588055600000004"/>
    <n v="28.004819524150196"/>
    <n v="27.06902461509943"/>
    <m/>
    <m/>
    <m/>
    <m/>
    <n v="10.2445011619869"/>
    <n v="25.977080491962845"/>
    <n v="26.951346529724255"/>
    <m/>
    <m/>
  </r>
  <r>
    <x v="6"/>
    <s v="Shenandoah National Park, VA"/>
    <x v="9"/>
    <n v="27.811522865910625"/>
    <n v="21.810399583333332"/>
    <n v="27.259733407272726"/>
    <n v="8.2333234782608695"/>
    <n v="9.719326668737061"/>
    <n v="10.963213246158876"/>
    <n v="21.198066666666666"/>
    <n v="26.444392248787882"/>
    <n v="26.755656667919084"/>
    <m/>
    <m/>
    <m/>
    <m/>
    <n v="10.073776103887555"/>
    <n v="25.390726467364704"/>
    <n v="26.362279203238042"/>
    <m/>
    <m/>
  </r>
  <r>
    <x v="6"/>
    <s v="Shenandoah National Park, VA"/>
    <x v="10"/>
    <n v="27.512304374639523"/>
    <n v="23.512699999999995"/>
    <n v="25.812122323939395"/>
    <n v="9.7869190909090911"/>
    <n v="9.5803066608319227"/>
    <n v="10.963213246158876"/>
    <n v="22.121661739130435"/>
    <n v="24.766593679947299"/>
    <n v="26.442288720738738"/>
    <m/>
    <m/>
    <m/>
    <m/>
    <n v="9.9030510457882102"/>
    <n v="24.804372442766564"/>
    <n v="25.77321187675183"/>
    <m/>
    <m/>
  </r>
  <r>
    <x v="6"/>
    <s v="Shenandoah National Park, VA"/>
    <x v="11"/>
    <n v="27.213085883368421"/>
    <n v="23.496887916666669"/>
    <n v="24.652129179999999"/>
    <n v="7.8694421739130425"/>
    <n v="9.0357129051383396"/>
    <n v="10.963213246158876"/>
    <n v="22.101653333333335"/>
    <n v="23.636154801159417"/>
    <n v="26.128920773558391"/>
    <m/>
    <m/>
    <m/>
    <m/>
    <n v="9.7323259876888653"/>
    <n v="24.218018418168423"/>
    <n v="25.184144550265618"/>
    <m/>
    <m/>
  </r>
  <r>
    <x v="6"/>
    <s v="Shenandoah National Park, VA"/>
    <x v="12"/>
    <n v="26.91386739209732"/>
    <n v="20.515395909090905"/>
    <n v="22.996758361818184"/>
    <n v="9.6250933333333339"/>
    <n v="8.7347466152832673"/>
    <n v="10.963213246158876"/>
    <n v="19.295124545454545"/>
    <n v="21.860912376916993"/>
    <n v="25.815552826378045"/>
    <m/>
    <m/>
    <m/>
    <m/>
    <n v="9.5616009295895203"/>
    <n v="23.631664393570283"/>
    <n v="24.595077223779406"/>
    <m/>
    <m/>
  </r>
  <r>
    <x v="6"/>
    <s v="Shenandoah National Park, VA"/>
    <x v="13"/>
    <n v="26.614648900826218"/>
    <n v="19.780478260869565"/>
    <n v="21.82317233399209"/>
    <n v="7.5015527272727276"/>
    <n v="8.603266160737812"/>
    <n v="10.963213246158876"/>
    <n v="18.884010434782613"/>
    <n v="20.720103343873518"/>
    <n v="25.502184879197699"/>
    <m/>
    <m/>
    <m/>
    <m/>
    <n v="9.3908758714901754"/>
    <n v="23.045310368972142"/>
    <n v="24.006009897293193"/>
    <m/>
    <m/>
  </r>
  <r>
    <x v="6"/>
    <s v="Shenandoah National Park, VA"/>
    <x v="14"/>
    <n v="26.315430409555116"/>
    <n v="19.52213583333333"/>
    <n v="21.365519583992089"/>
    <n v="8.0176504347826079"/>
    <n v="8.5601315520421615"/>
    <n v="10.963213246158876"/>
    <n v="18.581340833333332"/>
    <n v="20.196758177206853"/>
    <n v="25.188816932017353"/>
    <m/>
    <m/>
    <m/>
    <m/>
    <n v="9.2201508133908305"/>
    <n v="22.458956344374002"/>
    <n v="23.416942570806981"/>
    <m/>
    <m/>
  </r>
  <r>
    <x v="6"/>
    <s v="Shenandoah National Park, VA"/>
    <x v="15"/>
    <n v="26.016211918284014"/>
    <n v="20.007804583333332"/>
    <n v="20.664540500658763"/>
    <n v="6.498550434782608"/>
    <n v="7.9024578208168634"/>
    <n v="10.963213246158876"/>
    <n v="18.649001666666667"/>
    <n v="19.502226162714098"/>
    <n v="24.875448984837007"/>
    <m/>
    <m/>
    <m/>
    <m/>
    <n v="9.0494257552914856"/>
    <n v="21.872602319775861"/>
    <n v="22.827875244320769"/>
    <m/>
    <m/>
  </r>
  <r>
    <x v="6"/>
    <s v="Shenandoah National Park, VA"/>
    <x v="16"/>
    <n v="25.716993427012913"/>
    <n v="18.714426521739128"/>
    <n v="19.708048221673252"/>
    <n v="7.3168409090909101"/>
    <n v="7.7919375678524379"/>
    <n v="10.963213246158876"/>
    <n v="16.594855652173909"/>
    <n v="18.400866626482212"/>
    <n v="24.562081037656661"/>
    <m/>
    <m/>
    <m/>
    <m/>
    <n v="8.8787006971921407"/>
    <n v="21.286248295177721"/>
    <n v="22.238807917834556"/>
    <m/>
    <m/>
  </r>
  <r>
    <x v="6"/>
    <s v="Shenandoah National Park, VA"/>
    <x v="17"/>
    <n v="25.417774935741811"/>
    <n v="17.810307083333331"/>
    <n v="19.167030456521736"/>
    <n v="6.3530713043478269"/>
    <n v="7.1375331620553357"/>
    <n v="10.963213246158876"/>
    <n v="16.136525833333334"/>
    <n v="17.769146884057971"/>
    <n v="24.248713090476315"/>
    <m/>
    <m/>
    <m/>
    <m/>
    <n v="8.7079756390927958"/>
    <n v="20.699894270579581"/>
    <n v="21.649740591348344"/>
    <m/>
    <m/>
  </r>
  <r>
    <x v="6"/>
    <s v="Shenandoah National Park, VA"/>
    <x v="18"/>
    <n v="25.118556444470709"/>
    <n v="17.551618260869567"/>
    <n v="18.721258456521735"/>
    <n v="6.086503636363636"/>
    <n v="6.8545233438735185"/>
    <n v="10.963213246158876"/>
    <n v="15.372941304347824"/>
    <n v="17.066933057971013"/>
    <n v="23.935345143295969"/>
    <m/>
    <m/>
    <m/>
    <m/>
    <n v="8.5372505809934509"/>
    <n v="20.11354024598144"/>
    <n v="21.060673264862132"/>
    <m/>
    <m/>
  </r>
  <r>
    <x v="6"/>
    <s v="Shenandoah National Park, VA"/>
    <x v="19"/>
    <n v="24.819337953199607"/>
    <n v="17.352402083333335"/>
    <n v="18.287311706521738"/>
    <n v="6.43722652173913"/>
    <n v="6.5384385612648215"/>
    <n v="10.963213246158876"/>
    <n v="15.161969999999998"/>
    <n v="16.383058891304344"/>
    <n v="23.621977196115623"/>
    <m/>
    <m/>
    <m/>
    <m/>
    <n v="8.366525522894106"/>
    <n v="19.5271862213833"/>
    <n v="20.471605938375919"/>
    <m/>
    <m/>
  </r>
  <r>
    <x v="6"/>
    <s v="Shenandoah National Park, VA"/>
    <x v="20"/>
    <n v="24.520119461928505"/>
    <n v="15.143990000000001"/>
    <n v="17.314548789855074"/>
    <n v="5.3549837499999997"/>
    <n v="6.3097252243083002"/>
    <n v="10.963213246158876"/>
    <n v="13.271531599999998"/>
    <n v="15.307564877971013"/>
    <n v="23.308609248935277"/>
    <m/>
    <m/>
    <m/>
    <m/>
    <n v="8.1958004647947611"/>
    <n v="18.940832196785159"/>
    <n v="19.882538611889707"/>
    <m/>
    <m/>
  </r>
  <r>
    <x v="6"/>
    <s v="Shenandoah National Park, VA"/>
    <x v="21"/>
    <n v="24.220900970657404"/>
    <m/>
    <m/>
    <m/>
    <m/>
    <n v="10.963213246158876"/>
    <m/>
    <m/>
    <n v="22.99524130175493"/>
    <m/>
    <m/>
    <m/>
    <m/>
    <n v="8.0250754066954162"/>
    <n v="18.354478172187019"/>
    <n v="19.293471285403495"/>
    <m/>
    <m/>
  </r>
  <r>
    <x v="6"/>
    <s v="Shenandoah National Park, VA"/>
    <x v="22"/>
    <n v="23.921682479386302"/>
    <m/>
    <m/>
    <m/>
    <m/>
    <n v="10.963213246158876"/>
    <m/>
    <m/>
    <n v="22.681873354574584"/>
    <m/>
    <m/>
    <m/>
    <m/>
    <n v="7.8543503485960713"/>
    <n v="17.768124147588878"/>
    <n v="18.704403958917283"/>
    <m/>
    <m/>
  </r>
  <r>
    <x v="6"/>
    <s v="Shenandoah National Park, VA"/>
    <x v="23"/>
    <n v="23.6224639881152"/>
    <m/>
    <m/>
    <m/>
    <m/>
    <n v="10.963213246158876"/>
    <m/>
    <m/>
    <n v="22.368505407394238"/>
    <m/>
    <m/>
    <m/>
    <m/>
    <n v="7.6836252904967264"/>
    <n v="17.181770122990738"/>
    <n v="18.11533663243107"/>
    <m/>
    <m/>
  </r>
  <r>
    <x v="6"/>
    <s v="Shenandoah National Park, VA"/>
    <x v="24"/>
    <n v="23.323245496844098"/>
    <m/>
    <m/>
    <m/>
    <m/>
    <n v="10.963213246158876"/>
    <m/>
    <m/>
    <n v="22.055137460213892"/>
    <m/>
    <m/>
    <m/>
    <m/>
    <n v="7.5129002323973815"/>
    <n v="16.595416098392597"/>
    <n v="17.526269305944858"/>
    <m/>
    <m/>
  </r>
  <r>
    <x v="6"/>
    <s v="Shenandoah National Park, VA"/>
    <x v="25"/>
    <n v="23.024027005572997"/>
    <m/>
    <m/>
    <m/>
    <m/>
    <n v="10.963213246158876"/>
    <m/>
    <m/>
    <n v="21.741769513033546"/>
    <m/>
    <m/>
    <m/>
    <m/>
    <n v="7.3421751742980366"/>
    <n v="16.009062073794457"/>
    <n v="16.937201979458646"/>
    <m/>
    <m/>
  </r>
  <r>
    <x v="6"/>
    <s v="Shenandoah National Park, VA"/>
    <x v="26"/>
    <n v="22.724808514301895"/>
    <m/>
    <m/>
    <m/>
    <m/>
    <n v="10.963213246158876"/>
    <m/>
    <m/>
    <n v="21.4284015658532"/>
    <m/>
    <m/>
    <m/>
    <m/>
    <n v="7.1714501161986917"/>
    <n v="15.422708049196315"/>
    <n v="16.348134652972433"/>
    <m/>
    <m/>
  </r>
  <r>
    <x v="6"/>
    <s v="Shenandoah National Park, VA"/>
    <x v="27"/>
    <n v="22.425590023030793"/>
    <m/>
    <m/>
    <m/>
    <m/>
    <n v="10.963213246158876"/>
    <m/>
    <m/>
    <n v="21.115033618672854"/>
    <m/>
    <m/>
    <m/>
    <m/>
    <n v="7.0007250580993468"/>
    <n v="14.836354024598172"/>
    <n v="15.759067326486221"/>
    <m/>
    <m/>
  </r>
  <r>
    <x v="6"/>
    <s v="Shenandoah National Park, VA"/>
    <x v="28"/>
    <n v="22.126371531759691"/>
    <m/>
    <m/>
    <m/>
    <m/>
    <n v="10.963213246158876"/>
    <m/>
    <m/>
    <n v="20.801665671492508"/>
    <m/>
    <m/>
    <m/>
    <m/>
    <n v="6.83"/>
    <n v="14.25000000000003"/>
    <n v="15.170000000000009"/>
    <n v="14.25"/>
    <n v="15.17"/>
  </r>
  <r>
    <x v="7"/>
    <s v="James River Face Wilderness, VA"/>
    <x v="0"/>
    <m/>
    <m/>
    <m/>
    <m/>
    <m/>
    <m/>
    <m/>
    <m/>
    <m/>
    <n v="0.29981979389214963"/>
    <n v="0.31024098442620768"/>
    <n v="11.128561271000001"/>
    <n v="9.4668398269999994"/>
    <m/>
    <m/>
    <m/>
    <m/>
    <m/>
  </r>
  <r>
    <x v="7"/>
    <s v="James River Face Wilderness, VA"/>
    <x v="1"/>
    <m/>
    <n v="29.46359043478261"/>
    <m/>
    <n v="14.542399090909093"/>
    <m/>
    <m/>
    <n v="28.356976086956518"/>
    <m/>
    <m/>
    <m/>
    <m/>
    <m/>
    <m/>
    <m/>
    <m/>
    <m/>
    <m/>
    <m/>
  </r>
  <r>
    <x v="7"/>
    <s v="James River Face Wilderness, VA"/>
    <x v="2"/>
    <m/>
    <n v="30.3608875"/>
    <m/>
    <n v="15.647092173913041"/>
    <m/>
    <m/>
    <n v="28.914346250000005"/>
    <m/>
    <m/>
    <m/>
    <m/>
    <m/>
    <m/>
    <m/>
    <m/>
    <m/>
    <m/>
    <m/>
  </r>
  <r>
    <x v="7"/>
    <s v="James River Face Wilderness, VA"/>
    <x v="3"/>
    <m/>
    <n v="28.417302083333325"/>
    <m/>
    <n v="12.846782173913041"/>
    <m/>
    <m/>
    <n v="27.608840833333332"/>
    <m/>
    <m/>
    <m/>
    <m/>
    <m/>
    <m/>
    <m/>
    <m/>
    <m/>
    <m/>
    <m/>
  </r>
  <r>
    <x v="7"/>
    <s v="James River Face Wilderness, VA"/>
    <x v="4"/>
    <n v="29.11774890452898"/>
    <n v="28.229215599999996"/>
    <n v="29.11774890452898"/>
    <n v="13.803066250000001"/>
    <n v="14.209834922183795"/>
    <n v="14.209834922183795"/>
    <n v="27.445032400000006"/>
    <n v="28.081298892572462"/>
    <n v="28.081298892572462"/>
    <m/>
    <m/>
    <m/>
    <m/>
    <n v="14.209834769646468"/>
    <n v="28.081299030251355"/>
    <n v="29.117749033285705"/>
    <m/>
    <m/>
  </r>
  <r>
    <x v="7"/>
    <s v="James River Face Wilderness, VA"/>
    <x v="5"/>
    <n v="28.817929110636832"/>
    <n v="30.688223199999996"/>
    <n v="29.431843763623181"/>
    <n v="14.919380416666664"/>
    <n v="14.35174402108037"/>
    <n v="14.209834922183795"/>
    <n v="30.323420399999996"/>
    <n v="28.529723194057972"/>
    <n v="27.771057908146254"/>
    <m/>
    <m/>
    <m/>
    <m/>
    <n v="14.007758320911199"/>
    <n v="27.549161570657549"/>
    <n v="28.586592823565468"/>
    <m/>
    <m/>
  </r>
  <r>
    <x v="7"/>
    <s v="James River Face Wilderness, VA"/>
    <x v="6"/>
    <n v="28.518109316744685"/>
    <n v="29.034974399999999"/>
    <n v="29.346120556666666"/>
    <n v="14.753522500000001"/>
    <n v="14.393968702898547"/>
    <n v="14.209834922183795"/>
    <n v="28.212375999999999"/>
    <n v="28.500803176666672"/>
    <n v="27.460816923720046"/>
    <m/>
    <m/>
    <m/>
    <m/>
    <n v="13.80568187217593"/>
    <n v="27.017024111063744"/>
    <n v="28.055436613845231"/>
    <m/>
    <m/>
  </r>
  <r>
    <x v="7"/>
    <s v="James River Face Wilderness, VA"/>
    <x v="7"/>
    <n v="28.218289522852537"/>
    <n v="28.472558333333325"/>
    <n v="28.96845472333333"/>
    <n v="13.776087826086961"/>
    <n v="14.019767833333333"/>
    <n v="14.209834922183795"/>
    <n v="27.493659166666664"/>
    <n v="28.216665760000001"/>
    <n v="27.150575939293837"/>
    <m/>
    <m/>
    <m/>
    <m/>
    <n v="13.60360542344066"/>
    <n v="26.484886651469939"/>
    <n v="27.524280404124994"/>
    <m/>
    <m/>
  </r>
  <r>
    <x v="7"/>
    <s v="James River Face Wilderness, VA"/>
    <x v="8"/>
    <n v="27.918469728960389"/>
    <n v="25.516372500000003"/>
    <n v="28.388268806666666"/>
    <n v="13.146181666666665"/>
    <n v="14.079647731884057"/>
    <n v="14.209834922183795"/>
    <n v="24.013450833333334"/>
    <n v="27.497587759999998"/>
    <n v="26.840334954867629"/>
    <m/>
    <m/>
    <m/>
    <m/>
    <n v="13.401528974705391"/>
    <n v="25.952749191876133"/>
    <n v="26.993124194404757"/>
    <m/>
    <m/>
  </r>
  <r>
    <x v="7"/>
    <s v="James River Face Wilderness, VA"/>
    <x v="9"/>
    <n v="27.618649935068241"/>
    <n v="22.931280000000001"/>
    <n v="27.328681686666663"/>
    <n v="11.553073913043477"/>
    <n v="13.629649264492752"/>
    <n v="14.209834922183795"/>
    <n v="22.074737916666663"/>
    <n v="26.423528863333331"/>
    <n v="26.53009397044142"/>
    <m/>
    <m/>
    <m/>
    <m/>
    <n v="13.199452525970122"/>
    <n v="25.420611732282328"/>
    <n v="26.46196798468452"/>
    <m/>
    <m/>
  </r>
  <r>
    <x v="7"/>
    <s v="James River Face Wilderness, VA"/>
    <x v="10"/>
    <n v="27.318830141176093"/>
    <n v="23.93410041666667"/>
    <n v="25.97785713"/>
    <n v="13.511847500000002"/>
    <n v="13.34814268115942"/>
    <n v="14.209834922183795"/>
    <n v="22.883857500000001"/>
    <n v="24.935616283333335"/>
    <n v="26.219852986015212"/>
    <m/>
    <m/>
    <m/>
    <m/>
    <n v="12.997376077234852"/>
    <n v="24.888474272688523"/>
    <n v="25.930811774964283"/>
    <m/>
    <m/>
  </r>
  <r>
    <x v="7"/>
    <s v="James River Face Wilderness, VA"/>
    <x v="11"/>
    <n v="27.019010347283945"/>
    <n v="24.361114999999998"/>
    <n v="25.043085249999997"/>
    <n v="11.574347391304348"/>
    <n v="12.712307659420292"/>
    <n v="14.209834922183795"/>
    <n v="22.934422083333331"/>
    <n v="23.880025499999999"/>
    <n v="25.909612001589004"/>
    <m/>
    <m/>
    <m/>
    <m/>
    <n v="12.795299628499583"/>
    <n v="24.356336813094718"/>
    <n v="25.399655565244046"/>
    <m/>
    <m/>
  </r>
  <r>
    <x v="7"/>
    <s v="James River Face Wilderness, VA"/>
    <x v="12"/>
    <n v="26.719190553391797"/>
    <n v="21.11808090909091"/>
    <n v="23.572189765151514"/>
    <n v="12.122281428571428"/>
    <n v="12.381546379917184"/>
    <n v="14.209834922183795"/>
    <n v="19.840350909090905"/>
    <n v="22.349363848484849"/>
    <n v="25.599371017162795"/>
    <m/>
    <m/>
    <m/>
    <m/>
    <n v="12.593223179764314"/>
    <n v="23.824199353500912"/>
    <n v="24.868499355523809"/>
    <m/>
    <m/>
  </r>
  <r>
    <x v="7"/>
    <s v="James River Face Wilderness, VA"/>
    <x v="13"/>
    <n v="26.41937075949965"/>
    <n v="20.503637916666666"/>
    <n v="22.569642848484847"/>
    <n v="9.8551841666666657"/>
    <n v="11.723346879917184"/>
    <n v="14.209834922183795"/>
    <n v="18.593564583333329"/>
    <n v="21.265386598484845"/>
    <n v="25.289130032736587"/>
    <m/>
    <m/>
    <m/>
    <m/>
    <n v="12.391146731029044"/>
    <n v="23.292061893907107"/>
    <n v="24.337343145803572"/>
    <m/>
    <m/>
  </r>
  <r>
    <x v="7"/>
    <s v="James River Face Wilderness, VA"/>
    <x v="14"/>
    <n v="26.119550965607502"/>
    <n v="20.450792500000002"/>
    <n v="22.073545348484849"/>
    <n v="10.814668695652175"/>
    <n v="11.575665836438924"/>
    <n v="14.209834922183795"/>
    <n v="19.142567916666668"/>
    <n v="20.678952598484848"/>
    <n v="24.978889048310378"/>
    <m/>
    <m/>
    <m/>
    <m/>
    <n v="12.189070282293775"/>
    <n v="22.759924434313302"/>
    <n v="23.806186936083336"/>
    <m/>
    <m/>
  </r>
  <r>
    <x v="7"/>
    <s v="James River Face Wilderness, VA"/>
    <x v="15"/>
    <n v="25.819731171715354"/>
    <n v="20.122804999999996"/>
    <n v="21.311286265151516"/>
    <n v="9.7634852173913025"/>
    <n v="10.825993379917184"/>
    <n v="14.209834922183795"/>
    <n v="18.470918333333334"/>
    <n v="19.796364765151512"/>
    <n v="24.66864806388417"/>
    <m/>
    <m/>
    <m/>
    <m/>
    <n v="11.986993833558506"/>
    <n v="22.227786974719496"/>
    <n v="23.275030726363099"/>
    <m/>
    <m/>
  </r>
  <r>
    <x v="7"/>
    <s v="James River Face Wilderness, VA"/>
    <x v="16"/>
    <n v="25.519911377823206"/>
    <n v="18.829071249999998"/>
    <n v="20.204877515151516"/>
    <n v="9.568021250000001"/>
    <n v="10.424728151656314"/>
    <n v="14.209834922183795"/>
    <n v="17.28075875"/>
    <n v="18.665632098484846"/>
    <n v="24.358407079457962"/>
    <m/>
    <m/>
    <m/>
    <m/>
    <n v="11.784917384823236"/>
    <n v="21.695649515125691"/>
    <n v="22.743874516642862"/>
    <m/>
    <m/>
  </r>
  <r>
    <x v="7"/>
    <s v="James River Face Wilderness, VA"/>
    <x v="17"/>
    <n v="25.220091583931058"/>
    <n v="18.294320416666665"/>
    <n v="19.640125416666667"/>
    <n v="8.3777699999999982"/>
    <n v="9.6758258659420271"/>
    <n v="14.209834922183795"/>
    <n v="17.263276250000004"/>
    <n v="18.150217166666668"/>
    <n v="24.048166095031753"/>
    <m/>
    <m/>
    <m/>
    <m/>
    <n v="11.582840936087967"/>
    <n v="21.163512055531886"/>
    <n v="22.212718306922625"/>
    <m/>
    <m/>
  </r>
  <r>
    <x v="7"/>
    <s v="James River Face Wilderness, VA"/>
    <x v="18"/>
    <n v="24.92027179003891"/>
    <n v="18.554809166666665"/>
    <n v="19.250359666666668"/>
    <n v="8.822535217391307"/>
    <n v="9.4692960760869571"/>
    <n v="14.209834922183795"/>
    <n v="17.281164999999998"/>
    <n v="17.887737250000001"/>
    <n v="23.737925110605545"/>
    <m/>
    <m/>
    <m/>
    <m/>
    <n v="11.380764487352698"/>
    <n v="20.63137459593808"/>
    <n v="21.681562097202388"/>
    <m/>
    <m/>
  </r>
  <r>
    <x v="7"/>
    <s v="James River Face Wilderness, VA"/>
    <x v="19"/>
    <n v="24.620451996146762"/>
    <n v="17.301039130434784"/>
    <n v="18.620408992753624"/>
    <n v="8.4115809090909082"/>
    <n v="8.9886785187747034"/>
    <n v="14.209834922183795"/>
    <n v="16.11079391304348"/>
    <n v="17.281382449275362"/>
    <n v="23.427684126179336"/>
    <m/>
    <m/>
    <m/>
    <m/>
    <n v="11.178688038617429"/>
    <n v="20.099237136344275"/>
    <n v="21.150405887482151"/>
    <m/>
    <m/>
  </r>
  <r>
    <x v="7"/>
    <s v="James River Face Wilderness, VA"/>
    <x v="20"/>
    <n v="24.320632202254615"/>
    <n v="16.314314583333331"/>
    <n v="17.858710909420289"/>
    <n v="7.4143565217391298"/>
    <n v="8.5188527796442681"/>
    <n v="14.209834922183795"/>
    <n v="15.075508333333332"/>
    <n v="16.602300449275365"/>
    <n v="23.117443141753128"/>
    <m/>
    <m/>
    <m/>
    <m/>
    <n v="10.976611589882159"/>
    <n v="19.56709967675047"/>
    <n v="20.619249677761914"/>
    <m/>
    <m/>
  </r>
  <r>
    <x v="7"/>
    <s v="James River Face Wilderness, VA"/>
    <x v="21"/>
    <n v="24.020812408362467"/>
    <m/>
    <m/>
    <m/>
    <m/>
    <n v="14.209834922183795"/>
    <m/>
    <m/>
    <n v="22.80720215732692"/>
    <m/>
    <m/>
    <m/>
    <m/>
    <n v="10.77453514114689"/>
    <n v="19.034962217156664"/>
    <n v="20.088093468041677"/>
    <m/>
    <m/>
  </r>
  <r>
    <x v="7"/>
    <s v="James River Face Wilderness, VA"/>
    <x v="22"/>
    <n v="23.720992614470319"/>
    <m/>
    <m/>
    <m/>
    <m/>
    <n v="14.209834922183795"/>
    <m/>
    <m/>
    <n v="22.496961172900711"/>
    <m/>
    <m/>
    <m/>
    <m/>
    <n v="10.572458692411621"/>
    <n v="18.502824757562859"/>
    <n v="19.55693725832144"/>
    <m/>
    <m/>
  </r>
  <r>
    <x v="7"/>
    <s v="James River Face Wilderness, VA"/>
    <x v="23"/>
    <n v="23.421172820578171"/>
    <m/>
    <m/>
    <m/>
    <m/>
    <n v="14.209834922183795"/>
    <m/>
    <m/>
    <n v="22.186720188474503"/>
    <m/>
    <m/>
    <m/>
    <m/>
    <n v="10.370382243676351"/>
    <n v="17.970687297969054"/>
    <n v="19.025781048601203"/>
    <m/>
    <m/>
  </r>
  <r>
    <x v="7"/>
    <s v="James River Face Wilderness, VA"/>
    <x v="24"/>
    <n v="23.121353026686023"/>
    <m/>
    <m/>
    <m/>
    <m/>
    <n v="14.209834922183795"/>
    <m/>
    <m/>
    <n v="21.876479204048294"/>
    <m/>
    <m/>
    <m/>
    <m/>
    <n v="10.168305794941082"/>
    <n v="17.438549838375248"/>
    <n v="18.494624838880966"/>
    <m/>
    <m/>
  </r>
  <r>
    <x v="7"/>
    <s v="James River Face Wilderness, VA"/>
    <x v="25"/>
    <n v="22.821533232793875"/>
    <m/>
    <m/>
    <m/>
    <m/>
    <n v="14.209834922183795"/>
    <m/>
    <m/>
    <n v="21.566238219622086"/>
    <m/>
    <m/>
    <m/>
    <m/>
    <n v="9.9662293462058127"/>
    <n v="16.906412378781443"/>
    <n v="17.96346862916073"/>
    <m/>
    <m/>
  </r>
  <r>
    <x v="7"/>
    <s v="James River Face Wilderness, VA"/>
    <x v="26"/>
    <n v="22.521713438901727"/>
    <m/>
    <m/>
    <m/>
    <m/>
    <n v="14.209834922183795"/>
    <m/>
    <m/>
    <n v="21.255997235195878"/>
    <m/>
    <m/>
    <m/>
    <m/>
    <n v="9.7641528974705434"/>
    <n v="16.374274919187638"/>
    <n v="17.432312419440493"/>
    <m/>
    <m/>
  </r>
  <r>
    <x v="7"/>
    <s v="James River Face Wilderness, VA"/>
    <x v="27"/>
    <n v="22.22189364500958"/>
    <m/>
    <m/>
    <m/>
    <m/>
    <n v="14.209834922183795"/>
    <m/>
    <m/>
    <n v="20.945756250769669"/>
    <m/>
    <m/>
    <m/>
    <m/>
    <n v="9.5620764487352741"/>
    <n v="15.842137459593831"/>
    <n v="16.901156209720256"/>
    <m/>
    <m/>
  </r>
  <r>
    <x v="7"/>
    <s v="James River Face Wilderness, VA"/>
    <x v="28"/>
    <n v="21.922073851117432"/>
    <m/>
    <m/>
    <m/>
    <m/>
    <n v="14.209834922183795"/>
    <m/>
    <m/>
    <n v="20.635515266343461"/>
    <m/>
    <m/>
    <m/>
    <m/>
    <n v="9.36"/>
    <n v="15.310000000000024"/>
    <n v="16.370000000000019"/>
    <n v="15.31"/>
    <n v="16.37"/>
  </r>
  <r>
    <x v="8"/>
    <s v="Addison Pinnacle, NY"/>
    <x v="0"/>
    <m/>
    <m/>
    <m/>
    <m/>
    <m/>
    <m/>
    <m/>
    <m/>
    <m/>
    <n v="0.2779805635888889"/>
    <n v="0.28244263103703704"/>
    <n v="11.567640618"/>
    <n v="10.481110960000001"/>
    <m/>
    <m/>
    <m/>
    <m/>
    <m/>
  </r>
  <r>
    <x v="8"/>
    <s v="Addison Pinnacle, NY"/>
    <x v="1"/>
    <m/>
    <m/>
    <m/>
    <m/>
    <m/>
    <m/>
    <m/>
    <m/>
    <m/>
    <m/>
    <m/>
    <m/>
    <m/>
    <m/>
    <m/>
    <m/>
    <m/>
    <m/>
  </r>
  <r>
    <x v="8"/>
    <s v="Addison Pinnacle, NY"/>
    <x v="2"/>
    <m/>
    <n v="29.036299583333335"/>
    <m/>
    <n v="12.382470434782608"/>
    <m/>
    <m/>
    <n v="28.452517083333333"/>
    <m/>
    <m/>
    <m/>
    <m/>
    <m/>
    <m/>
    <m/>
    <m/>
    <m/>
    <m/>
    <m/>
  </r>
  <r>
    <x v="8"/>
    <s v="Addison Pinnacle, NY"/>
    <x v="3"/>
    <m/>
    <n v="28.178132916666666"/>
    <m/>
    <n v="11.788985416666669"/>
    <m/>
    <m/>
    <n v="27.366654583333332"/>
    <m/>
    <m/>
    <m/>
    <m/>
    <m/>
    <m/>
    <m/>
    <m/>
    <m/>
    <m/>
    <m/>
  </r>
  <r>
    <x v="8"/>
    <s v="Addison Pinnacle, NY"/>
    <x v="4"/>
    <n v="28.246474433333333"/>
    <n v="27.524990800000005"/>
    <n v="28.246474433333333"/>
    <n v="11.183542916666665"/>
    <n v="11.78499958937198"/>
    <n v="11.78499958937198"/>
    <n v="26.463834800000004"/>
    <n v="27.42766882222222"/>
    <n v="27.42766882222222"/>
    <m/>
    <m/>
    <m/>
    <m/>
    <m/>
    <m/>
    <m/>
    <m/>
    <m/>
  </r>
  <r>
    <x v="8"/>
    <s v="Addison Pinnacle, NY"/>
    <x v="5"/>
    <n v="27.968493869744442"/>
    <n v="29.865730833333334"/>
    <n v="28.651288533333332"/>
    <n v="11.626995217391304"/>
    <n v="11.745498496376811"/>
    <n v="11.78499958937198"/>
    <n v="29.639675000000008"/>
    <n v="27.980670366666669"/>
    <n v="27.145226191185184"/>
    <m/>
    <m/>
    <m/>
    <m/>
    <m/>
    <m/>
    <m/>
    <m/>
    <m/>
  </r>
  <r>
    <x v="8"/>
    <s v="Addison Pinnacle, NY"/>
    <x v="6"/>
    <n v="27.690513306155552"/>
    <n v="26.827394800000008"/>
    <n v="28.28650978666667"/>
    <n v="10.272718750000001"/>
    <n v="11.45094254710145"/>
    <n v="11.78499958937198"/>
    <n v="25.787688000000003"/>
    <n v="27.542073893333338"/>
    <n v="26.862783560148149"/>
    <m/>
    <m/>
    <m/>
    <m/>
    <m/>
    <m/>
    <m/>
    <m/>
    <m/>
  </r>
  <r>
    <x v="8"/>
    <s v="Addison Pinnacle, NY"/>
    <x v="7"/>
    <n v="27.412532742566661"/>
    <n v="28.121921304347826"/>
    <n v="28.103634130869569"/>
    <n v="10.653923181818184"/>
    <n v="11.105233096508567"/>
    <n v="11.78499958937198"/>
    <n v="26.793970869565218"/>
    <n v="27.210364650579713"/>
    <n v="26.580340929111113"/>
    <m/>
    <m/>
    <m/>
    <m/>
    <m/>
    <m/>
    <m/>
    <m/>
    <m/>
  </r>
  <r>
    <x v="8"/>
    <s v="Addison Pinnacle, NY"/>
    <x v="8"/>
    <n v="27.134552178977771"/>
    <n v="25.3623628"/>
    <n v="27.540480107536233"/>
    <n v="10.987045000000002"/>
    <n v="10.944845013175232"/>
    <n v="11.78499958937198"/>
    <n v="24.742291599999998"/>
    <n v="26.685492053913045"/>
    <n v="26.297898298074077"/>
    <m/>
    <m/>
    <m/>
    <m/>
    <m/>
    <m/>
    <m/>
    <m/>
    <m/>
  </r>
  <r>
    <x v="8"/>
    <s v="Addison Pinnacle, NY"/>
    <x v="9"/>
    <n v="26.85657161538888"/>
    <n v="22.902690833333338"/>
    <n v="26.6160201142029"/>
    <n v="9.5673656521739137"/>
    <n v="10.621609560276681"/>
    <n v="11.78499958937198"/>
    <n v="21.93534291666667"/>
    <n v="25.779793677246381"/>
    <n v="26.015455667037042"/>
    <m/>
    <m/>
    <m/>
    <m/>
    <m/>
    <m/>
    <m/>
    <m/>
    <m/>
  </r>
  <r>
    <x v="8"/>
    <s v="Addison Pinnacle, NY"/>
    <x v="10"/>
    <n v="26.578591051799989"/>
    <m/>
    <m/>
    <m/>
    <m/>
    <n v="11.78499958937198"/>
    <m/>
    <m/>
    <n v="25.733013036000006"/>
    <m/>
    <m/>
    <m/>
    <m/>
    <m/>
    <m/>
    <m/>
    <m/>
    <m/>
  </r>
  <r>
    <x v="8"/>
    <s v="Addison Pinnacle, NY"/>
    <x v="11"/>
    <n v="26.300610488211099"/>
    <m/>
    <m/>
    <m/>
    <m/>
    <n v="11.78499958937198"/>
    <m/>
    <m/>
    <n v="25.450570404962971"/>
    <m/>
    <m/>
    <m/>
    <m/>
    <m/>
    <m/>
    <m/>
    <m/>
    <m/>
  </r>
  <r>
    <x v="8"/>
    <s v="Addison Pinnacle, NY"/>
    <x v="12"/>
    <n v="26.022629924622208"/>
    <m/>
    <m/>
    <m/>
    <m/>
    <n v="11.78499958937198"/>
    <m/>
    <m/>
    <n v="25.168127773925935"/>
    <m/>
    <m/>
    <m/>
    <m/>
    <m/>
    <m/>
    <m/>
    <m/>
    <m/>
  </r>
  <r>
    <x v="8"/>
    <s v="Addison Pinnacle, NY"/>
    <x v="13"/>
    <n v="25.744649361033318"/>
    <m/>
    <m/>
    <m/>
    <m/>
    <n v="11.78499958937198"/>
    <m/>
    <m/>
    <n v="24.885685142888899"/>
    <m/>
    <m/>
    <m/>
    <m/>
    <m/>
    <m/>
    <m/>
    <m/>
    <m/>
  </r>
  <r>
    <x v="8"/>
    <s v="Addison Pinnacle, NY"/>
    <x v="14"/>
    <n v="25.466668797444427"/>
    <m/>
    <m/>
    <m/>
    <m/>
    <n v="11.78499958937198"/>
    <m/>
    <m/>
    <n v="24.603242511851864"/>
    <m/>
    <m/>
    <m/>
    <m/>
    <m/>
    <m/>
    <m/>
    <m/>
    <m/>
  </r>
  <r>
    <x v="8"/>
    <s v="Addison Pinnacle, NY"/>
    <x v="15"/>
    <n v="25.188688233855537"/>
    <m/>
    <m/>
    <m/>
    <m/>
    <n v="11.78499958937198"/>
    <m/>
    <m/>
    <n v="24.320799880814828"/>
    <m/>
    <m/>
    <m/>
    <m/>
    <m/>
    <m/>
    <m/>
    <m/>
    <m/>
  </r>
  <r>
    <x v="8"/>
    <s v="Addison Pinnacle, NY"/>
    <x v="16"/>
    <n v="24.910707670266646"/>
    <m/>
    <m/>
    <m/>
    <m/>
    <n v="11.78499958937198"/>
    <m/>
    <m/>
    <n v="24.038357249777793"/>
    <m/>
    <m/>
    <m/>
    <m/>
    <m/>
    <m/>
    <m/>
    <m/>
    <m/>
  </r>
  <r>
    <x v="8"/>
    <s v="Addison Pinnacle, NY"/>
    <x v="17"/>
    <n v="24.632727106677756"/>
    <m/>
    <m/>
    <m/>
    <m/>
    <n v="11.78499958937198"/>
    <m/>
    <m/>
    <n v="23.755914618740757"/>
    <m/>
    <m/>
    <m/>
    <m/>
    <m/>
    <m/>
    <m/>
    <m/>
    <m/>
  </r>
  <r>
    <x v="8"/>
    <s v="Addison Pinnacle, NY"/>
    <x v="18"/>
    <n v="24.354746543088865"/>
    <m/>
    <m/>
    <m/>
    <m/>
    <n v="11.78499958937198"/>
    <m/>
    <m/>
    <n v="23.473471987703721"/>
    <m/>
    <m/>
    <m/>
    <m/>
    <m/>
    <m/>
    <m/>
    <m/>
    <m/>
  </r>
  <r>
    <x v="8"/>
    <s v="Addison Pinnacle, NY"/>
    <x v="19"/>
    <n v="24.076765979499974"/>
    <m/>
    <m/>
    <m/>
    <m/>
    <n v="11.78499958937198"/>
    <m/>
    <m/>
    <n v="23.191029356666686"/>
    <m/>
    <m/>
    <m/>
    <m/>
    <m/>
    <m/>
    <m/>
    <m/>
    <m/>
  </r>
  <r>
    <x v="8"/>
    <s v="Addison Pinnacle, NY"/>
    <x v="20"/>
    <n v="23.798785415911084"/>
    <m/>
    <m/>
    <m/>
    <m/>
    <n v="11.78499958937198"/>
    <m/>
    <m/>
    <n v="22.90858672562965"/>
    <m/>
    <m/>
    <m/>
    <m/>
    <m/>
    <m/>
    <m/>
    <m/>
    <m/>
  </r>
  <r>
    <x v="8"/>
    <s v="Addison Pinnacle, NY"/>
    <x v="21"/>
    <n v="23.520804852322193"/>
    <m/>
    <m/>
    <m/>
    <m/>
    <n v="11.78499958937198"/>
    <m/>
    <m/>
    <n v="22.626144094592615"/>
    <m/>
    <m/>
    <m/>
    <m/>
    <m/>
    <m/>
    <m/>
    <m/>
    <m/>
  </r>
  <r>
    <x v="8"/>
    <s v="Addison Pinnacle, NY"/>
    <x v="22"/>
    <n v="23.242824288733303"/>
    <m/>
    <m/>
    <m/>
    <m/>
    <n v="11.78499958937198"/>
    <m/>
    <m/>
    <n v="22.343701463555579"/>
    <m/>
    <m/>
    <m/>
    <m/>
    <m/>
    <m/>
    <m/>
    <m/>
    <m/>
  </r>
  <r>
    <x v="8"/>
    <s v="Addison Pinnacle, NY"/>
    <x v="23"/>
    <n v="22.964843725144412"/>
    <m/>
    <m/>
    <m/>
    <m/>
    <n v="11.78499958937198"/>
    <m/>
    <m/>
    <n v="22.061258832518543"/>
    <m/>
    <m/>
    <m/>
    <m/>
    <m/>
    <m/>
    <m/>
    <m/>
    <m/>
  </r>
  <r>
    <x v="8"/>
    <s v="Addison Pinnacle, NY"/>
    <x v="24"/>
    <n v="22.686863161555522"/>
    <m/>
    <m/>
    <m/>
    <m/>
    <n v="11.78499958937198"/>
    <m/>
    <m/>
    <n v="21.778816201481508"/>
    <m/>
    <m/>
    <m/>
    <m/>
    <m/>
    <m/>
    <m/>
    <m/>
    <m/>
  </r>
  <r>
    <x v="8"/>
    <s v="Addison Pinnacle, NY"/>
    <x v="25"/>
    <n v="22.408882597966631"/>
    <m/>
    <m/>
    <m/>
    <m/>
    <n v="11.78499958937198"/>
    <m/>
    <m/>
    <n v="21.496373570444472"/>
    <m/>
    <m/>
    <m/>
    <m/>
    <m/>
    <m/>
    <m/>
    <m/>
    <m/>
  </r>
  <r>
    <x v="8"/>
    <s v="Addison Pinnacle, NY"/>
    <x v="26"/>
    <n v="22.130902034377741"/>
    <m/>
    <m/>
    <m/>
    <m/>
    <n v="11.78499958937198"/>
    <m/>
    <m/>
    <n v="21.213930939407437"/>
    <m/>
    <m/>
    <m/>
    <m/>
    <m/>
    <m/>
    <m/>
    <m/>
    <m/>
  </r>
  <r>
    <x v="8"/>
    <s v="Addison Pinnacle, NY"/>
    <x v="27"/>
    <n v="21.85292147078885"/>
    <m/>
    <m/>
    <m/>
    <m/>
    <n v="11.78499958937198"/>
    <m/>
    <m/>
    <n v="20.931488308370401"/>
    <m/>
    <m/>
    <m/>
    <m/>
    <m/>
    <m/>
    <m/>
    <m/>
    <m/>
  </r>
  <r>
    <x v="8"/>
    <s v="Addison Pinnacle, NY"/>
    <x v="28"/>
    <n v="21.574940907199959"/>
    <m/>
    <m/>
    <m/>
    <m/>
    <n v="11.78499958937198"/>
    <m/>
    <m/>
    <n v="20.649045677333365"/>
    <m/>
    <m/>
    <m/>
    <m/>
    <m/>
    <m/>
    <m/>
    <m/>
    <m/>
  </r>
  <r>
    <x v="9"/>
    <s v="Arendtsville, PA"/>
    <x v="0"/>
    <m/>
    <m/>
    <m/>
    <m/>
    <m/>
    <m/>
    <m/>
    <m/>
    <m/>
    <n v="0.31597326329444447"/>
    <n v="0.31555591618518514"/>
    <n v="11.766526169"/>
    <n v="10.170877689999999"/>
    <m/>
    <m/>
    <m/>
    <m/>
    <m/>
  </r>
  <r>
    <x v="9"/>
    <s v="Arendtsville, PA"/>
    <x v="1"/>
    <m/>
    <m/>
    <m/>
    <m/>
    <m/>
    <m/>
    <m/>
    <m/>
    <m/>
    <m/>
    <m/>
    <m/>
    <m/>
    <m/>
    <m/>
    <m/>
    <m/>
    <m/>
  </r>
  <r>
    <x v="9"/>
    <s v="Arendtsville, PA"/>
    <x v="2"/>
    <m/>
    <n v="31.323212083333335"/>
    <m/>
    <n v="15.494481250000005"/>
    <m/>
    <m/>
    <n v="29.194467916666664"/>
    <m/>
    <m/>
    <m/>
    <m/>
    <m/>
    <m/>
    <m/>
    <m/>
    <m/>
    <m/>
    <m/>
  </r>
  <r>
    <x v="9"/>
    <s v="Arendtsville, PA"/>
    <x v="3"/>
    <m/>
    <n v="30.258875416666669"/>
    <m/>
    <n v="14.319521739130431"/>
    <m/>
    <m/>
    <n v="28.682701666666663"/>
    <m/>
    <m/>
    <m/>
    <m/>
    <m/>
    <m/>
    <m/>
    <m/>
    <m/>
    <m/>
    <m/>
  </r>
  <r>
    <x v="9"/>
    <s v="Arendtsville, PA"/>
    <x v="4"/>
    <n v="30.724921966666667"/>
    <n v="30.5926784"/>
    <n v="30.724921966666667"/>
    <n v="12.869274583333336"/>
    <n v="14.227759190821258"/>
    <n v="14.227759190821258"/>
    <n v="29.435528399999995"/>
    <n v="29.104232661111109"/>
    <n v="29.104232661111109"/>
    <m/>
    <m/>
    <m/>
    <m/>
    <m/>
    <m/>
    <m/>
    <m/>
    <m/>
  </r>
  <r>
    <x v="9"/>
    <s v="Arendtsville, PA"/>
    <x v="5"/>
    <n v="30.408948703372221"/>
    <n v="31.633136250000003"/>
    <n v="30.951975537500001"/>
    <n v="14.406643043478262"/>
    <n v="14.272480153985509"/>
    <n v="14.227759190821258"/>
    <n v="30.990931250000006"/>
    <n v="29.575907308333331"/>
    <n v="28.788676744925922"/>
    <m/>
    <m/>
    <m/>
    <m/>
    <m/>
    <m/>
    <m/>
    <m/>
    <m/>
  </r>
  <r>
    <x v="9"/>
    <s v="Arendtsville, PA"/>
    <x v="6"/>
    <n v="30.092975440077776"/>
    <n v="29.825400833333333"/>
    <n v="30.726660596666669"/>
    <n v="13.292477826086957"/>
    <n v="14.076479688405797"/>
    <n v="14.227759190821258"/>
    <n v="28.841221666666669"/>
    <n v="29.42897018"/>
    <n v="28.473120828740736"/>
    <m/>
    <m/>
    <m/>
    <m/>
    <m/>
    <m/>
    <m/>
    <m/>
    <m/>
  </r>
  <r>
    <x v="9"/>
    <s v="Arendtsville, PA"/>
    <x v="7"/>
    <n v="29.777002176783331"/>
    <n v="28.7890388"/>
    <n v="30.21982594"/>
    <n v="13.220957500000003"/>
    <n v="13.621774938405798"/>
    <n v="14.227759190821258"/>
    <n v="27.506940400000005"/>
    <n v="29.091464676666668"/>
    <n v="28.15756491255555"/>
    <m/>
    <m/>
    <m/>
    <m/>
    <m/>
    <m/>
    <m/>
    <m/>
    <m/>
  </r>
  <r>
    <x v="9"/>
    <s v="Arendtsville, PA"/>
    <x v="8"/>
    <n v="29.461028913488885"/>
    <n v="27.02629833333333"/>
    <n v="29.573310523333333"/>
    <n v="13.68672260869565"/>
    <n v="13.495215112318842"/>
    <n v="14.227759190821258"/>
    <n v="26.330104166666672"/>
    <n v="28.62094517666667"/>
    <n v="27.842008996370364"/>
    <m/>
    <m/>
    <m/>
    <m/>
    <m/>
    <m/>
    <m/>
    <m/>
    <m/>
  </r>
  <r>
    <x v="9"/>
    <s v="Arendtsville, PA"/>
    <x v="9"/>
    <n v="29.14505565019444"/>
    <n v="26.046609130434781"/>
    <n v="28.664096669420292"/>
    <n v="11.702427272727272"/>
    <n v="13.261845650197632"/>
    <n v="14.227759190821258"/>
    <n v="24.973569130434786"/>
    <n v="27.72855332275363"/>
    <n v="27.526453080185178"/>
    <m/>
    <m/>
    <m/>
    <m/>
    <m/>
    <m/>
    <m/>
    <m/>
    <m/>
  </r>
  <r>
    <x v="9"/>
    <s v="Arendtsville, PA"/>
    <x v="10"/>
    <n v="28.829082386899994"/>
    <n v="25.329153199999997"/>
    <n v="27.403300059420292"/>
    <n v="11.743105416666667"/>
    <n v="12.729138124835309"/>
    <n v="14.227759190821258"/>
    <n v="24.250879599999998"/>
    <n v="26.380542992753625"/>
    <n v="27.210897163999991"/>
    <m/>
    <m/>
    <m/>
    <m/>
    <m/>
    <m/>
    <m/>
    <m/>
    <m/>
  </r>
  <r>
    <x v="9"/>
    <s v="Arendtsville, PA"/>
    <x v="11"/>
    <n v="28.513109123605549"/>
    <m/>
    <m/>
    <m/>
    <m/>
    <n v="14.227759190821258"/>
    <m/>
    <m/>
    <n v="26.895341247814805"/>
    <m/>
    <m/>
    <m/>
    <m/>
    <m/>
    <m/>
    <m/>
    <m/>
    <m/>
  </r>
  <r>
    <x v="9"/>
    <s v="Arendtsville, PA"/>
    <x v="12"/>
    <n v="28.197135860311104"/>
    <m/>
    <m/>
    <m/>
    <m/>
    <n v="14.227759190821258"/>
    <m/>
    <m/>
    <n v="26.579785331629619"/>
    <m/>
    <m/>
    <m/>
    <m/>
    <m/>
    <m/>
    <m/>
    <m/>
    <m/>
  </r>
  <r>
    <x v="9"/>
    <s v="Arendtsville, PA"/>
    <x v="13"/>
    <n v="27.881162597016658"/>
    <m/>
    <m/>
    <m/>
    <m/>
    <n v="14.227759190821258"/>
    <m/>
    <m/>
    <n v="26.264229415444433"/>
    <m/>
    <m/>
    <m/>
    <m/>
    <m/>
    <m/>
    <m/>
    <m/>
    <m/>
  </r>
  <r>
    <x v="9"/>
    <s v="Arendtsville, PA"/>
    <x v="14"/>
    <n v="27.565189333722213"/>
    <m/>
    <m/>
    <m/>
    <m/>
    <n v="14.227759190821258"/>
    <m/>
    <m/>
    <n v="25.948673499259247"/>
    <m/>
    <m/>
    <m/>
    <m/>
    <m/>
    <m/>
    <m/>
    <m/>
    <m/>
  </r>
  <r>
    <x v="9"/>
    <s v="Arendtsville, PA"/>
    <x v="15"/>
    <n v="27.249216070427767"/>
    <m/>
    <m/>
    <m/>
    <m/>
    <n v="14.227759190821258"/>
    <m/>
    <m/>
    <n v="25.633117583074061"/>
    <m/>
    <m/>
    <m/>
    <m/>
    <m/>
    <m/>
    <m/>
    <m/>
    <m/>
  </r>
  <r>
    <x v="9"/>
    <s v="Arendtsville, PA"/>
    <x v="16"/>
    <n v="26.933242807133322"/>
    <m/>
    <m/>
    <m/>
    <m/>
    <n v="14.227759190821258"/>
    <m/>
    <m/>
    <n v="25.317561666888874"/>
    <m/>
    <m/>
    <m/>
    <m/>
    <m/>
    <m/>
    <m/>
    <m/>
    <m/>
  </r>
  <r>
    <x v="9"/>
    <s v="Arendtsville, PA"/>
    <x v="17"/>
    <n v="26.617269543838876"/>
    <m/>
    <m/>
    <m/>
    <m/>
    <n v="14.227759190821258"/>
    <m/>
    <m/>
    <n v="25.002005750703688"/>
    <m/>
    <m/>
    <m/>
    <m/>
    <m/>
    <m/>
    <m/>
    <m/>
    <m/>
  </r>
  <r>
    <x v="9"/>
    <s v="Arendtsville, PA"/>
    <x v="18"/>
    <n v="26.301296280544431"/>
    <m/>
    <m/>
    <m/>
    <m/>
    <n v="14.227759190821258"/>
    <m/>
    <m/>
    <n v="24.686449834518502"/>
    <m/>
    <m/>
    <m/>
    <m/>
    <m/>
    <m/>
    <m/>
    <m/>
    <m/>
  </r>
  <r>
    <x v="9"/>
    <s v="Arendtsville, PA"/>
    <x v="19"/>
    <n v="25.985323017249986"/>
    <m/>
    <m/>
    <m/>
    <m/>
    <n v="14.227759190821258"/>
    <m/>
    <m/>
    <n v="24.370893918333316"/>
    <m/>
    <m/>
    <m/>
    <m/>
    <m/>
    <m/>
    <m/>
    <m/>
    <m/>
  </r>
  <r>
    <x v="9"/>
    <s v="Arendtsville, PA"/>
    <x v="20"/>
    <n v="25.66934975395554"/>
    <m/>
    <m/>
    <m/>
    <m/>
    <n v="14.227759190821258"/>
    <m/>
    <m/>
    <n v="24.05533800214813"/>
    <m/>
    <m/>
    <m/>
    <m/>
    <m/>
    <m/>
    <m/>
    <m/>
    <m/>
  </r>
  <r>
    <x v="9"/>
    <s v="Arendtsville, PA"/>
    <x v="21"/>
    <n v="25.353376490661095"/>
    <m/>
    <m/>
    <m/>
    <m/>
    <n v="14.227759190821258"/>
    <m/>
    <m/>
    <n v="23.739782085962943"/>
    <m/>
    <m/>
    <m/>
    <m/>
    <m/>
    <m/>
    <m/>
    <m/>
    <m/>
  </r>
  <r>
    <x v="9"/>
    <s v="Arendtsville, PA"/>
    <x v="22"/>
    <n v="25.037403227366649"/>
    <m/>
    <m/>
    <m/>
    <m/>
    <n v="14.227759190821258"/>
    <m/>
    <m/>
    <n v="23.424226169777757"/>
    <m/>
    <m/>
    <m/>
    <m/>
    <m/>
    <m/>
    <m/>
    <m/>
    <m/>
  </r>
  <r>
    <x v="9"/>
    <s v="Arendtsville, PA"/>
    <x v="23"/>
    <n v="24.721429964072204"/>
    <m/>
    <m/>
    <m/>
    <m/>
    <n v="14.227759190821258"/>
    <m/>
    <m/>
    <n v="23.108670253592571"/>
    <m/>
    <m/>
    <m/>
    <m/>
    <m/>
    <m/>
    <m/>
    <m/>
    <m/>
  </r>
  <r>
    <x v="9"/>
    <s v="Arendtsville, PA"/>
    <x v="24"/>
    <n v="24.405456700777759"/>
    <m/>
    <m/>
    <m/>
    <m/>
    <n v="14.227759190821258"/>
    <m/>
    <m/>
    <n v="22.793114337407385"/>
    <m/>
    <m/>
    <m/>
    <m/>
    <m/>
    <m/>
    <m/>
    <m/>
    <m/>
  </r>
  <r>
    <x v="9"/>
    <s v="Arendtsville, PA"/>
    <x v="25"/>
    <n v="24.089483437483313"/>
    <m/>
    <m/>
    <m/>
    <m/>
    <n v="14.227759190821258"/>
    <m/>
    <m/>
    <n v="22.477558421222199"/>
    <m/>
    <m/>
    <m/>
    <m/>
    <m/>
    <m/>
    <m/>
    <m/>
    <m/>
  </r>
  <r>
    <x v="9"/>
    <s v="Arendtsville, PA"/>
    <x v="26"/>
    <n v="23.773510174188868"/>
    <m/>
    <m/>
    <m/>
    <m/>
    <n v="14.227759190821258"/>
    <m/>
    <m/>
    <n v="22.162002505037012"/>
    <m/>
    <m/>
    <m/>
    <m/>
    <m/>
    <m/>
    <m/>
    <m/>
    <m/>
  </r>
  <r>
    <x v="9"/>
    <s v="Arendtsville, PA"/>
    <x v="27"/>
    <n v="23.457536910894422"/>
    <m/>
    <m/>
    <m/>
    <m/>
    <n v="14.227759190821258"/>
    <m/>
    <m/>
    <n v="21.846446588851826"/>
    <m/>
    <m/>
    <m/>
    <m/>
    <m/>
    <m/>
    <m/>
    <m/>
    <m/>
  </r>
  <r>
    <x v="9"/>
    <s v="Arendtsville, PA"/>
    <x v="28"/>
    <n v="23.141563647599977"/>
    <m/>
    <m/>
    <m/>
    <m/>
    <n v="14.227759190821258"/>
    <m/>
    <m/>
    <n v="21.53089067266664"/>
    <m/>
    <m/>
    <m/>
    <m/>
    <m/>
    <m/>
    <m/>
    <m/>
    <m/>
  </r>
  <r>
    <x v="10"/>
    <s v="Baltimore, MD"/>
    <x v="0"/>
    <m/>
    <m/>
    <m/>
    <m/>
    <m/>
    <m/>
    <m/>
    <m/>
    <m/>
    <m/>
    <m/>
    <m/>
    <m/>
    <m/>
    <m/>
    <m/>
    <m/>
    <m/>
  </r>
  <r>
    <x v="10"/>
    <s v="Baltimore, MD"/>
    <x v="1"/>
    <m/>
    <m/>
    <m/>
    <m/>
    <m/>
    <m/>
    <m/>
    <m/>
    <m/>
    <m/>
    <m/>
    <m/>
    <m/>
    <m/>
    <m/>
    <m/>
    <m/>
    <m/>
  </r>
  <r>
    <x v="10"/>
    <s v="Baltimore, MD"/>
    <x v="2"/>
    <m/>
    <m/>
    <m/>
    <m/>
    <m/>
    <m/>
    <m/>
    <m/>
    <m/>
    <m/>
    <m/>
    <m/>
    <m/>
    <m/>
    <m/>
    <m/>
    <m/>
    <m/>
  </r>
  <r>
    <x v="10"/>
    <s v="Baltimore, MD"/>
    <x v="3"/>
    <m/>
    <m/>
    <m/>
    <m/>
    <m/>
    <m/>
    <m/>
    <m/>
    <m/>
    <m/>
    <m/>
    <m/>
    <m/>
    <m/>
    <m/>
    <m/>
    <m/>
    <m/>
  </r>
  <r>
    <x v="10"/>
    <s v="Baltimore, MD"/>
    <x v="4"/>
    <m/>
    <m/>
    <m/>
    <m/>
    <m/>
    <s v=""/>
    <s v=""/>
    <s v=""/>
    <s v=""/>
    <m/>
    <m/>
    <m/>
    <m/>
    <m/>
    <m/>
    <m/>
    <m/>
    <m/>
  </r>
  <r>
    <x v="10"/>
    <s v="Baltimore, MD"/>
    <x v="5"/>
    <m/>
    <n v="31.994416666666666"/>
    <m/>
    <n v="16.353080869565218"/>
    <m/>
    <s v=""/>
    <s v=""/>
    <s v=""/>
    <s v=""/>
    <m/>
    <m/>
    <m/>
    <m/>
    <m/>
    <m/>
    <m/>
    <m/>
    <m/>
  </r>
  <r>
    <x v="10"/>
    <s v="Baltimore, MD"/>
    <x v="6"/>
    <m/>
    <n v="30.830923478260871"/>
    <m/>
    <n v="15.125346363636362"/>
    <m/>
    <s v=""/>
    <s v=""/>
    <s v=""/>
    <s v=""/>
    <m/>
    <m/>
    <m/>
    <m/>
    <m/>
    <m/>
    <m/>
    <m/>
    <m/>
  </r>
  <r>
    <x v="10"/>
    <s v="Baltimore, MD"/>
    <x v="7"/>
    <m/>
    <m/>
    <m/>
    <m/>
    <m/>
    <s v=""/>
    <s v=""/>
    <s v=""/>
    <s v=""/>
    <m/>
    <m/>
    <m/>
    <m/>
    <m/>
    <m/>
    <m/>
    <m/>
    <m/>
  </r>
  <r>
    <x v="10"/>
    <s v="Baltimore, MD"/>
    <x v="8"/>
    <m/>
    <m/>
    <m/>
    <m/>
    <m/>
    <s v=""/>
    <s v=""/>
    <s v=""/>
    <s v=""/>
    <m/>
    <m/>
    <m/>
    <m/>
    <m/>
    <m/>
    <m/>
    <m/>
    <m/>
  </r>
  <r>
    <x v="10"/>
    <s v="Baltimore, MD"/>
    <x v="9"/>
    <m/>
    <m/>
    <m/>
    <m/>
    <m/>
    <s v=""/>
    <s v=""/>
    <s v=""/>
    <s v=""/>
    <m/>
    <m/>
    <m/>
    <m/>
    <m/>
    <m/>
    <m/>
    <m/>
    <m/>
  </r>
  <r>
    <x v="10"/>
    <s v="Baltimore, MD"/>
    <x v="10"/>
    <m/>
    <m/>
    <m/>
    <m/>
    <m/>
    <s v=""/>
    <s v=""/>
    <s v=""/>
    <s v=""/>
    <m/>
    <m/>
    <m/>
    <m/>
    <m/>
    <m/>
    <m/>
    <m/>
    <m/>
  </r>
  <r>
    <x v="10"/>
    <s v="Baltimore, MD"/>
    <x v="11"/>
    <m/>
    <m/>
    <m/>
    <m/>
    <m/>
    <s v=""/>
    <s v=""/>
    <s v=""/>
    <s v=""/>
    <m/>
    <m/>
    <m/>
    <m/>
    <m/>
    <m/>
    <m/>
    <m/>
    <m/>
  </r>
  <r>
    <x v="10"/>
    <s v="Baltimore, MD"/>
    <x v="12"/>
    <m/>
    <m/>
    <m/>
    <m/>
    <m/>
    <s v=""/>
    <s v=""/>
    <s v=""/>
    <s v=""/>
    <m/>
    <m/>
    <m/>
    <m/>
    <m/>
    <m/>
    <m/>
    <m/>
    <m/>
  </r>
  <r>
    <x v="10"/>
    <s v="Baltimore, MD"/>
    <x v="13"/>
    <m/>
    <m/>
    <m/>
    <m/>
    <m/>
    <s v=""/>
    <s v=""/>
    <s v=""/>
    <s v=""/>
    <m/>
    <m/>
    <m/>
    <m/>
    <m/>
    <m/>
    <m/>
    <m/>
    <m/>
  </r>
  <r>
    <x v="10"/>
    <s v="Baltimore, MD"/>
    <x v="14"/>
    <m/>
    <m/>
    <m/>
    <m/>
    <m/>
    <s v=""/>
    <s v=""/>
    <s v=""/>
    <s v=""/>
    <m/>
    <m/>
    <m/>
    <m/>
    <m/>
    <m/>
    <m/>
    <m/>
    <m/>
  </r>
  <r>
    <x v="10"/>
    <s v="Baltimore, MD"/>
    <x v="15"/>
    <m/>
    <m/>
    <m/>
    <m/>
    <m/>
    <s v=""/>
    <s v=""/>
    <s v=""/>
    <s v=""/>
    <m/>
    <m/>
    <m/>
    <m/>
    <m/>
    <m/>
    <m/>
    <m/>
    <m/>
  </r>
  <r>
    <x v="10"/>
    <s v="Baltimore, MD"/>
    <x v="16"/>
    <m/>
    <m/>
    <m/>
    <m/>
    <m/>
    <s v=""/>
    <s v=""/>
    <s v=""/>
    <s v=""/>
    <m/>
    <m/>
    <m/>
    <m/>
    <m/>
    <m/>
    <m/>
    <m/>
    <m/>
  </r>
  <r>
    <x v="10"/>
    <s v="Baltimore, MD"/>
    <x v="17"/>
    <m/>
    <m/>
    <m/>
    <m/>
    <m/>
    <s v=""/>
    <s v=""/>
    <s v=""/>
    <s v=""/>
    <m/>
    <m/>
    <m/>
    <m/>
    <m/>
    <m/>
    <m/>
    <m/>
    <m/>
  </r>
  <r>
    <x v="10"/>
    <s v="Baltimore, MD"/>
    <x v="18"/>
    <m/>
    <m/>
    <m/>
    <m/>
    <m/>
    <s v=""/>
    <s v=""/>
    <s v=""/>
    <s v=""/>
    <m/>
    <m/>
    <m/>
    <m/>
    <m/>
    <m/>
    <m/>
    <m/>
    <m/>
  </r>
  <r>
    <x v="10"/>
    <s v="Baltimore, MD"/>
    <x v="19"/>
    <m/>
    <m/>
    <m/>
    <m/>
    <m/>
    <s v=""/>
    <s v=""/>
    <s v=""/>
    <s v=""/>
    <m/>
    <m/>
    <m/>
    <m/>
    <m/>
    <m/>
    <m/>
    <m/>
    <m/>
  </r>
  <r>
    <x v="10"/>
    <s v="Baltimore, MD"/>
    <x v="20"/>
    <m/>
    <m/>
    <m/>
    <m/>
    <m/>
    <s v=""/>
    <s v=""/>
    <s v=""/>
    <s v=""/>
    <m/>
    <m/>
    <m/>
    <m/>
    <m/>
    <m/>
    <m/>
    <m/>
    <m/>
  </r>
  <r>
    <x v="10"/>
    <s v="Baltimore, MD"/>
    <x v="21"/>
    <m/>
    <m/>
    <m/>
    <m/>
    <m/>
    <s v=""/>
    <s v=""/>
    <s v=""/>
    <s v=""/>
    <m/>
    <m/>
    <m/>
    <m/>
    <m/>
    <m/>
    <m/>
    <m/>
    <m/>
  </r>
  <r>
    <x v="10"/>
    <s v="Baltimore, MD"/>
    <x v="22"/>
    <m/>
    <m/>
    <m/>
    <m/>
    <m/>
    <s v=""/>
    <s v=""/>
    <s v=""/>
    <s v=""/>
    <m/>
    <m/>
    <m/>
    <m/>
    <m/>
    <m/>
    <m/>
    <m/>
    <m/>
  </r>
  <r>
    <x v="10"/>
    <s v="Baltimore, MD"/>
    <x v="23"/>
    <m/>
    <m/>
    <m/>
    <m/>
    <m/>
    <s v=""/>
    <s v=""/>
    <s v=""/>
    <s v=""/>
    <m/>
    <m/>
    <m/>
    <m/>
    <m/>
    <m/>
    <m/>
    <m/>
    <m/>
  </r>
  <r>
    <x v="10"/>
    <s v="Baltimore, MD"/>
    <x v="24"/>
    <m/>
    <m/>
    <m/>
    <m/>
    <m/>
    <s v=""/>
    <s v=""/>
    <s v=""/>
    <s v=""/>
    <m/>
    <m/>
    <m/>
    <m/>
    <m/>
    <m/>
    <m/>
    <m/>
    <m/>
  </r>
  <r>
    <x v="10"/>
    <s v="Baltimore, MD"/>
    <x v="25"/>
    <m/>
    <m/>
    <m/>
    <m/>
    <m/>
    <s v=""/>
    <s v=""/>
    <s v=""/>
    <s v=""/>
    <m/>
    <m/>
    <m/>
    <m/>
    <m/>
    <m/>
    <m/>
    <m/>
    <m/>
  </r>
  <r>
    <x v="10"/>
    <s v="Baltimore, MD"/>
    <x v="26"/>
    <m/>
    <m/>
    <m/>
    <m/>
    <m/>
    <s v=""/>
    <s v=""/>
    <s v=""/>
    <s v=""/>
    <m/>
    <m/>
    <m/>
    <m/>
    <m/>
    <m/>
    <m/>
    <m/>
    <m/>
  </r>
  <r>
    <x v="10"/>
    <s v="Baltimore, MD"/>
    <x v="27"/>
    <m/>
    <m/>
    <m/>
    <m/>
    <m/>
    <s v=""/>
    <s v=""/>
    <s v=""/>
    <s v=""/>
    <m/>
    <m/>
    <m/>
    <m/>
    <m/>
    <m/>
    <m/>
    <m/>
    <m/>
  </r>
  <r>
    <x v="10"/>
    <s v="Baltimore, MD"/>
    <x v="28"/>
    <m/>
    <m/>
    <m/>
    <m/>
    <m/>
    <s v=""/>
    <m/>
    <m/>
    <m/>
    <m/>
    <m/>
    <m/>
    <m/>
    <m/>
    <m/>
    <m/>
    <m/>
    <m/>
  </r>
  <r>
    <x v="11"/>
    <s v="Bridgton, ME"/>
    <x v="0"/>
    <m/>
    <m/>
    <m/>
    <m/>
    <m/>
    <m/>
    <m/>
    <m/>
    <m/>
    <n v="0.18830854289009141"/>
    <n v="0.19413021500048103"/>
    <n v="12.06562151"/>
    <n v="10.464568959999999"/>
    <m/>
    <m/>
    <m/>
    <m/>
    <m/>
  </r>
  <r>
    <x v="11"/>
    <s v="Bridgton, ME"/>
    <x v="1"/>
    <m/>
    <m/>
    <m/>
    <m/>
    <m/>
    <m/>
    <m/>
    <m/>
    <m/>
    <m/>
    <m/>
    <m/>
    <m/>
    <m/>
    <m/>
    <m/>
    <m/>
    <m/>
  </r>
  <r>
    <x v="11"/>
    <s v="Bridgton, ME"/>
    <x v="2"/>
    <m/>
    <n v="24.285029545454549"/>
    <m/>
    <n v="9.3386866666666641"/>
    <m/>
    <m/>
    <n v="22.103366818181822"/>
    <m/>
    <m/>
    <m/>
    <m/>
    <m/>
    <m/>
    <m/>
    <m/>
    <m/>
    <m/>
    <m/>
  </r>
  <r>
    <x v="11"/>
    <s v="Bridgton, ME"/>
    <x v="3"/>
    <m/>
    <n v="23.093071904761906"/>
    <m/>
    <n v="8.9195554999999977"/>
    <m/>
    <m/>
    <n v="21.921744761904765"/>
    <m/>
    <m/>
    <m/>
    <m/>
    <m/>
    <m/>
    <m/>
    <m/>
    <m/>
    <m/>
    <m/>
  </r>
  <r>
    <x v="11"/>
    <s v="Bridgton, ME"/>
    <x v="4"/>
    <n v="23.364134083405485"/>
    <n v="22.7143008"/>
    <n v="23.364134083405485"/>
    <n v="9.1933099999999985"/>
    <n v="9.1505173888888862"/>
    <n v="9.1505173888888862"/>
    <n v="22.312033999999997"/>
    <n v="22.112381860028862"/>
    <n v="22.112381860028862"/>
    <m/>
    <m/>
    <m/>
    <m/>
    <m/>
    <m/>
    <m/>
    <m/>
    <m/>
  </r>
  <r>
    <x v="11"/>
    <s v="Bridgton, ME"/>
    <x v="5"/>
    <n v="23.175825540515394"/>
    <n v="21.513249999999999"/>
    <n v="22.901413062554113"/>
    <n v="7.7694845454545449"/>
    <n v="8.8052591780303011"/>
    <n v="9.1505173888888862"/>
    <n v="21.009479130434784"/>
    <n v="21.836656177630342"/>
    <n v="21.918251645028381"/>
    <m/>
    <m/>
    <m/>
    <m/>
    <m/>
    <m/>
    <m/>
    <m/>
    <m/>
  </r>
  <r>
    <x v="11"/>
    <s v="Bridgton, ME"/>
    <x v="6"/>
    <n v="22.987516997625303"/>
    <n v="22.799551999999995"/>
    <n v="22.881040850043288"/>
    <n v="8.1456487499999994"/>
    <n v="8.6733370924242408"/>
    <n v="9.1505173888888862"/>
    <n v="22.207096400000001"/>
    <n v="21.910744222104274"/>
    <n v="21.7241214300279"/>
    <m/>
    <m/>
    <m/>
    <m/>
    <m/>
    <m/>
    <m/>
    <m/>
    <m/>
  </r>
  <r>
    <x v="11"/>
    <s v="Bridgton, ME"/>
    <x v="7"/>
    <n v="22.799208454735211"/>
    <n v="21.001634583333331"/>
    <n v="22.224361857619044"/>
    <n v="7.7101213043478269"/>
    <n v="8.3476240199604739"/>
    <n v="9.1505173888888862"/>
    <n v="20.639390833333334"/>
    <n v="21.617949025134575"/>
    <n v="21.529991215027419"/>
    <m/>
    <m/>
    <m/>
    <m/>
    <m/>
    <m/>
    <m/>
    <m/>
    <m/>
  </r>
  <r>
    <x v="11"/>
    <s v="Bridgton, ME"/>
    <x v="8"/>
    <n v="22.61089991184512"/>
    <n v="18.888344399999998"/>
    <n v="21.383416356666665"/>
    <n v="7.8818475000000001"/>
    <n v="8.1400824199604749"/>
    <n v="9.1505173888888862"/>
    <n v="18.169344799999998"/>
    <n v="20.867469032753622"/>
    <n v="21.335861000026938"/>
    <m/>
    <m/>
    <m/>
    <m/>
    <m/>
    <m/>
    <m/>
    <m/>
    <m/>
  </r>
  <r>
    <x v="11"/>
    <s v="Bridgton, ME"/>
    <x v="9"/>
    <n v="22.422591368955029"/>
    <n v="18.207053199999997"/>
    <n v="20.481966836666665"/>
    <n v="6.6396029166666679"/>
    <n v="7.629341003293808"/>
    <n v="9.1505173888888862"/>
    <n v="17.779694800000001"/>
    <n v="19.961001192753624"/>
    <n v="21.141730785026457"/>
    <m/>
    <m/>
    <m/>
    <m/>
    <m/>
    <m/>
    <m/>
    <m/>
    <m/>
  </r>
  <r>
    <x v="11"/>
    <s v="Bridgton, ME"/>
    <x v="10"/>
    <n v="22.234282826064938"/>
    <n v="18.571056000000002"/>
    <n v="19.893528036666662"/>
    <n v="6.2973241666666668"/>
    <n v="7.3349089275362314"/>
    <n v="9.1505173888888862"/>
    <n v="17.153489600000004"/>
    <n v="19.189803286666667"/>
    <n v="20.947600570025976"/>
    <m/>
    <m/>
    <m/>
    <m/>
    <m/>
    <m/>
    <m/>
    <m/>
    <m/>
  </r>
  <r>
    <x v="11"/>
    <s v="Bridgton, ME"/>
    <x v="11"/>
    <n v="22.045974283174846"/>
    <n v="18.759466249999999"/>
    <n v="19.085510886666665"/>
    <n v="7.3323273913043492"/>
    <n v="7.1722446557971029"/>
    <n v="9.1505173888888862"/>
    <n v="17.718491666666665"/>
    <n v="18.29208234"/>
    <n v="20.753470355025495"/>
    <m/>
    <m/>
    <m/>
    <m/>
    <m/>
    <m/>
    <m/>
    <m/>
    <m/>
  </r>
  <r>
    <x v="11"/>
    <s v="Bridgton, ME"/>
    <x v="12"/>
    <n v="21.857665740284755"/>
    <n v="17.068124583333329"/>
    <n v="18.298808886666666"/>
    <n v="7.4440760869565219"/>
    <n v="7.1190356123188412"/>
    <n v="9.1505173888888862"/>
    <n v="16.083605833333333"/>
    <n v="17.380925340000001"/>
    <n v="20.559340140025014"/>
    <m/>
    <m/>
    <m/>
    <m/>
    <m/>
    <m/>
    <m/>
    <m/>
    <m/>
  </r>
  <r>
    <x v="11"/>
    <s v="Bridgton, ME"/>
    <x v="13"/>
    <n v="21.669357197394664"/>
    <n v="16.091394999999999"/>
    <n v="17.739419006666669"/>
    <n v="6.7128234782608693"/>
    <n v="6.8852308079710154"/>
    <n v="9.1505173888888862"/>
    <n v="15.600245833333332"/>
    <n v="16.867105546666668"/>
    <n v="20.365209925024534"/>
    <m/>
    <m/>
    <m/>
    <m/>
    <m/>
    <m/>
    <m/>
    <m/>
    <m/>
  </r>
  <r>
    <x v="11"/>
    <s v="Bridgton, ME"/>
    <x v="14"/>
    <n v="21.481048654504573"/>
    <n v="16.66597260869565"/>
    <n v="17.431202888405796"/>
    <n v="6.927857272727274"/>
    <n v="6.9428816791831363"/>
    <n v="9.1505173888888862"/>
    <n v="15.602406086956522"/>
    <n v="16.43164780405797"/>
    <n v="20.171079710024053"/>
    <m/>
    <m/>
    <m/>
    <m/>
    <m/>
    <m/>
    <m/>
    <m/>
    <m/>
  </r>
  <r>
    <x v="11"/>
    <s v="Bridgton, ME"/>
    <x v="15"/>
    <n v="21.292740111614481"/>
    <n v="16.799564166666666"/>
    <n v="17.076904521739131"/>
    <n v="6.2239378260869556"/>
    <n v="6.9282044110671936"/>
    <n v="9.1505173888888862"/>
    <n v="15.657797916666667"/>
    <n v="16.132509467391305"/>
    <n v="19.976949495023572"/>
    <m/>
    <m/>
    <m/>
    <m/>
    <m/>
    <m/>
    <m/>
    <m/>
    <m/>
  </r>
  <r>
    <x v="11"/>
    <s v="Bridgton, ME"/>
    <x v="16"/>
    <n v="21.10443156872439"/>
    <m/>
    <m/>
    <m/>
    <m/>
    <n v="9.1505173888888862"/>
    <m/>
    <m/>
    <n v="19.782819280023091"/>
    <m/>
    <m/>
    <m/>
    <m/>
    <m/>
    <m/>
    <m/>
    <m/>
    <m/>
  </r>
  <r>
    <x v="11"/>
    <s v="Bridgton, ME"/>
    <x v="17"/>
    <n v="20.916123025834299"/>
    <m/>
    <m/>
    <m/>
    <m/>
    <n v="9.1505173888888862"/>
    <m/>
    <m/>
    <n v="19.58868906502261"/>
    <m/>
    <m/>
    <m/>
    <m/>
    <m/>
    <m/>
    <m/>
    <m/>
    <m/>
  </r>
  <r>
    <x v="11"/>
    <s v="Bridgton, ME"/>
    <x v="18"/>
    <n v="20.727814482944208"/>
    <m/>
    <m/>
    <m/>
    <m/>
    <n v="9.1505173888888862"/>
    <m/>
    <m/>
    <n v="19.394558850022129"/>
    <m/>
    <m/>
    <m/>
    <m/>
    <m/>
    <m/>
    <m/>
    <m/>
    <m/>
  </r>
  <r>
    <x v="11"/>
    <s v="Bridgton, ME"/>
    <x v="19"/>
    <n v="20.539505940054116"/>
    <m/>
    <m/>
    <m/>
    <m/>
    <n v="9.1505173888888862"/>
    <m/>
    <m/>
    <n v="19.200428635021648"/>
    <m/>
    <m/>
    <m/>
    <m/>
    <m/>
    <m/>
    <m/>
    <m/>
    <m/>
  </r>
  <r>
    <x v="11"/>
    <s v="Bridgton, ME"/>
    <x v="20"/>
    <n v="20.351197397164025"/>
    <m/>
    <m/>
    <m/>
    <m/>
    <n v="9.1505173888888862"/>
    <m/>
    <m/>
    <n v="19.006298420021167"/>
    <m/>
    <m/>
    <m/>
    <m/>
    <m/>
    <m/>
    <m/>
    <m/>
    <m/>
  </r>
  <r>
    <x v="11"/>
    <s v="Bridgton, ME"/>
    <x v="21"/>
    <n v="20.162888854273934"/>
    <m/>
    <m/>
    <m/>
    <m/>
    <n v="9.1505173888888862"/>
    <m/>
    <m/>
    <n v="18.812168205020686"/>
    <m/>
    <m/>
    <m/>
    <m/>
    <m/>
    <m/>
    <m/>
    <m/>
    <m/>
  </r>
  <r>
    <x v="11"/>
    <s v="Bridgton, ME"/>
    <x v="22"/>
    <n v="19.974580311383843"/>
    <m/>
    <m/>
    <m/>
    <m/>
    <n v="9.1505173888888862"/>
    <m/>
    <m/>
    <n v="18.618037990020206"/>
    <m/>
    <m/>
    <m/>
    <m/>
    <m/>
    <m/>
    <m/>
    <m/>
    <m/>
  </r>
  <r>
    <x v="11"/>
    <s v="Bridgton, ME"/>
    <x v="23"/>
    <n v="19.786271768493751"/>
    <m/>
    <m/>
    <m/>
    <m/>
    <n v="9.1505173888888862"/>
    <m/>
    <m/>
    <n v="18.423907775019725"/>
    <m/>
    <m/>
    <m/>
    <m/>
    <m/>
    <m/>
    <m/>
    <m/>
    <m/>
  </r>
  <r>
    <x v="11"/>
    <s v="Bridgton, ME"/>
    <x v="24"/>
    <n v="19.59796322560366"/>
    <m/>
    <m/>
    <m/>
    <m/>
    <n v="9.1505173888888862"/>
    <m/>
    <m/>
    <n v="18.229777560019244"/>
    <m/>
    <m/>
    <m/>
    <m/>
    <m/>
    <m/>
    <m/>
    <m/>
    <m/>
  </r>
  <r>
    <x v="11"/>
    <s v="Bridgton, ME"/>
    <x v="25"/>
    <n v="19.409654682713569"/>
    <m/>
    <m/>
    <m/>
    <m/>
    <n v="9.1505173888888862"/>
    <m/>
    <m/>
    <n v="18.035647345018763"/>
    <m/>
    <m/>
    <m/>
    <m/>
    <m/>
    <m/>
    <m/>
    <m/>
    <m/>
  </r>
  <r>
    <x v="11"/>
    <s v="Bridgton, ME"/>
    <x v="26"/>
    <n v="19.221346139823478"/>
    <m/>
    <m/>
    <m/>
    <m/>
    <n v="9.1505173888888862"/>
    <m/>
    <m/>
    <n v="17.841517130018282"/>
    <m/>
    <m/>
    <m/>
    <m/>
    <m/>
    <m/>
    <m/>
    <m/>
    <m/>
  </r>
  <r>
    <x v="11"/>
    <s v="Bridgton, ME"/>
    <x v="27"/>
    <n v="19.033037596933386"/>
    <m/>
    <m/>
    <m/>
    <m/>
    <n v="9.1505173888888862"/>
    <m/>
    <m/>
    <n v="17.647386915017801"/>
    <m/>
    <m/>
    <m/>
    <m/>
    <m/>
    <m/>
    <m/>
    <m/>
    <m/>
  </r>
  <r>
    <x v="11"/>
    <s v="Bridgton, ME"/>
    <x v="28"/>
    <n v="18.844729054043295"/>
    <m/>
    <m/>
    <m/>
    <m/>
    <n v="9.1505173888888862"/>
    <m/>
    <m/>
    <n v="17.45325670001732"/>
    <m/>
    <m/>
    <m/>
    <m/>
    <m/>
    <m/>
    <m/>
    <m/>
    <m/>
  </r>
  <r>
    <x v="12"/>
    <s v="Casco Bay, ME"/>
    <x v="0"/>
    <m/>
    <m/>
    <m/>
    <m/>
    <m/>
    <m/>
    <m/>
    <m/>
    <m/>
    <n v="0.18858629945925937"/>
    <n v="0.19427850050000001"/>
    <n v="12.832261338"/>
    <n v="10.933426219999999"/>
    <m/>
    <m/>
    <m/>
    <m/>
    <m/>
  </r>
  <r>
    <x v="12"/>
    <s v="Casco Bay, ME"/>
    <x v="1"/>
    <m/>
    <m/>
    <m/>
    <m/>
    <m/>
    <m/>
    <m/>
    <m/>
    <m/>
    <m/>
    <m/>
    <m/>
    <m/>
    <m/>
    <m/>
    <m/>
    <m/>
    <m/>
  </r>
  <r>
    <x v="12"/>
    <s v="Casco Bay, ME"/>
    <x v="2"/>
    <m/>
    <n v="24.499852916666672"/>
    <m/>
    <n v="9.8358478260869564"/>
    <m/>
    <m/>
    <n v="23.575197083333332"/>
    <m/>
    <m/>
    <m/>
    <m/>
    <m/>
    <m/>
    <m/>
    <m/>
    <m/>
    <m/>
    <m/>
  </r>
  <r>
    <x v="12"/>
    <s v="Casco Bay, ME"/>
    <x v="3"/>
    <m/>
    <n v="25.103096250000004"/>
    <m/>
    <n v="9.5159839130434776"/>
    <m/>
    <m/>
    <n v="22.237484166666665"/>
    <m/>
    <m/>
    <m/>
    <m/>
    <m/>
    <m/>
    <m/>
    <m/>
    <m/>
    <m/>
    <m/>
  </r>
  <r>
    <x v="12"/>
    <s v="Casco Bay, ME"/>
    <x v="4"/>
    <n v="24.147439305555562"/>
    <n v="22.839368750000006"/>
    <n v="24.147439305555562"/>
    <n v="10.121676086956519"/>
    <n v="9.8245026086956511"/>
    <n v="9.8245026086956511"/>
    <n v="21.957727500000004"/>
    <n v="22.59013625"/>
    <n v="22.59013625"/>
    <m/>
    <m/>
    <m/>
    <m/>
    <m/>
    <m/>
    <m/>
    <m/>
    <m/>
  </r>
  <r>
    <x v="12"/>
    <s v="Casco Bay, ME"/>
    <x v="5"/>
    <n v="23.958853006096302"/>
    <n v="23.257824583333331"/>
    <n v="23.925035625000003"/>
    <n v="8.8774417391304343"/>
    <n v="9.587737391304346"/>
    <n v="9.8245026086956511"/>
    <n v="22.149156250000001"/>
    <n v="22.479891250000001"/>
    <n v="22.395857749499999"/>
    <m/>
    <m/>
    <m/>
    <m/>
    <m/>
    <m/>
    <m/>
    <m/>
    <m/>
  </r>
  <r>
    <x v="12"/>
    <s v="Casco Bay, ME"/>
    <x v="6"/>
    <n v="23.770266706637042"/>
    <n v="23.829816249999997"/>
    <n v="23.905991750000002"/>
    <n v="8.982384782608694"/>
    <n v="9.4666668695652163"/>
    <n v="9.8245026086956511"/>
    <n v="22.545044583333333"/>
    <n v="22.492921916666667"/>
    <n v="22.201579248999998"/>
    <m/>
    <m/>
    <m/>
    <m/>
    <m/>
    <m/>
    <m/>
    <m/>
    <m/>
  </r>
  <r>
    <x v="12"/>
    <s v="Casco Bay, ME"/>
    <x v="7"/>
    <n v="23.581680407177782"/>
    <n v="22.448274782608699"/>
    <n v="23.495676123188407"/>
    <n v="8.7674595454545443"/>
    <n v="9.2529892134387328"/>
    <n v="9.8245026086956511"/>
    <n v="21.150364347826088"/>
    <n v="22.007955369565217"/>
    <n v="22.007300748499997"/>
    <m/>
    <m/>
    <m/>
    <m/>
    <m/>
    <m/>
    <m/>
    <m/>
    <m/>
  </r>
  <r>
    <x v="12"/>
    <s v="Casco Bay, ME"/>
    <x v="8"/>
    <n v="23.393094107718522"/>
    <n v="21.278815416666664"/>
    <n v="22.730819956521739"/>
    <n v="9.6497178260869578"/>
    <n v="9.2797359960474299"/>
    <n v="9.8245026086956511"/>
    <n v="20.337756666666667"/>
    <n v="21.628009869565219"/>
    <n v="21.813022247999996"/>
    <m/>
    <m/>
    <m/>
    <m/>
    <m/>
    <m/>
    <m/>
    <m/>
    <m/>
  </r>
  <r>
    <x v="12"/>
    <s v="Casco Bay, ME"/>
    <x v="9"/>
    <n v="23.204507808259262"/>
    <n v="20.751331666666669"/>
    <n v="22.313212539855073"/>
    <n v="7.7451352173913035"/>
    <n v="8.8044278221343859"/>
    <n v="9.8245026086956511"/>
    <n v="19.23079375"/>
    <n v="21.08262311956522"/>
    <n v="21.618743747499995"/>
    <m/>
    <m/>
    <m/>
    <m/>
    <m/>
    <m/>
    <m/>
    <m/>
    <m/>
  </r>
  <r>
    <x v="12"/>
    <s v="Casco Bay, ME"/>
    <x v="10"/>
    <n v="23.015921508800002"/>
    <n v="19.170105652173913"/>
    <n v="21.495668753623189"/>
    <n v="7.4709513636363631"/>
    <n v="8.523129747035572"/>
    <n v="9.8245026086956511"/>
    <n v="17.799404347826087"/>
    <n v="20.212672739130433"/>
    <n v="21.424465246999993"/>
    <m/>
    <m/>
    <m/>
    <m/>
    <m/>
    <m/>
    <m/>
    <m/>
    <m/>
  </r>
  <r>
    <x v="12"/>
    <s v="Casco Bay, ME"/>
    <x v="11"/>
    <n v="22.827335209340742"/>
    <n v="20.283275714285715"/>
    <n v="20.786360646480336"/>
    <n v="8.752126500000001"/>
    <n v="8.4770780905138334"/>
    <n v="9.8245026086956511"/>
    <n v="18.19275857142857"/>
    <n v="19.342215536749482"/>
    <n v="21.230186746499992"/>
    <m/>
    <m/>
    <m/>
    <m/>
    <m/>
    <m/>
    <m/>
    <m/>
    <m/>
  </r>
  <r>
    <x v="12"/>
    <s v="Casco Bay, ME"/>
    <x v="12"/>
    <n v="22.638748909881482"/>
    <n v="19.041287727272728"/>
    <n v="20.104963235413141"/>
    <n v="9.1683318181818194"/>
    <n v="8.5572525450592885"/>
    <n v="9.8245026086956511"/>
    <n v="17.233534090909089"/>
    <n v="18.558849485366082"/>
    <n v="21.035908245999991"/>
    <m/>
    <m/>
    <m/>
    <m/>
    <m/>
    <m/>
    <m/>
    <m/>
    <m/>
  </r>
  <r>
    <x v="12"/>
    <s v="Casco Bay, ME"/>
    <x v="13"/>
    <n v="22.450162610422222"/>
    <n v="17.80681380952381"/>
    <n v="19.41056291398457"/>
    <n v="7.684727619047619"/>
    <n v="8.1642545036514225"/>
    <n v="9.8245026086956511"/>
    <n v="16.861736666666665"/>
    <n v="17.863645485366085"/>
    <n v="20.84162974549999"/>
    <m/>
    <m/>
    <m/>
    <m/>
    <m/>
    <m/>
    <m/>
    <m/>
    <m/>
  </r>
  <r>
    <x v="12"/>
    <s v="Casco Bay, ME"/>
    <x v="14"/>
    <n v="22.261576310962962"/>
    <n v="17.801154782608695"/>
    <n v="18.820527537172971"/>
    <n v="7.8115845454545472"/>
    <n v="8.1775443692640692"/>
    <n v="9.8245026086956511"/>
    <n v="16.649714782608694"/>
    <n v="17.347429691887822"/>
    <n v="20.647351244999989"/>
    <m/>
    <m/>
    <m/>
    <m/>
    <m/>
    <m/>
    <m/>
    <m/>
    <m/>
  </r>
  <r>
    <x v="12"/>
    <s v="Casco Bay, ME"/>
    <x v="15"/>
    <n v="22.072990011503702"/>
    <n v="18.286719999999999"/>
    <n v="18.643850406738188"/>
    <n v="7.6716880952380944"/>
    <n v="8.2176917155844169"/>
    <n v="9.8245026086956511"/>
    <n v="17.304583636363635"/>
    <n v="17.248465549595331"/>
    <n v="20.453072744499988"/>
    <m/>
    <m/>
    <m/>
    <m/>
    <m/>
    <m/>
    <m/>
    <m/>
    <m/>
  </r>
  <r>
    <x v="12"/>
    <s v="Casco Bay, ME"/>
    <x v="16"/>
    <n v="21.884403712044442"/>
    <n v="15.931915217391305"/>
    <n v="17.773578307359308"/>
    <n v="7.3488899999999981"/>
    <n v="7.9370444155844151"/>
    <n v="9.8245026086956511"/>
    <n v="14.19731130434783"/>
    <n v="16.449376096179183"/>
    <n v="20.258794243999986"/>
    <m/>
    <m/>
    <m/>
    <m/>
    <m/>
    <m/>
    <m/>
    <m/>
    <m/>
  </r>
  <r>
    <x v="12"/>
    <s v="Casco Bay, ME"/>
    <x v="17"/>
    <n v="21.695817412585182"/>
    <n v="16.977466250000003"/>
    <n v="17.360814011904765"/>
    <n v="8.0056765217391295"/>
    <n v="7.7045133562958767"/>
    <n v="9.8245026086956511"/>
    <n v="14.810504583333332"/>
    <n v="15.96477019466403"/>
    <n v="20.064515743499985"/>
    <m/>
    <m/>
    <m/>
    <m/>
    <m/>
    <m/>
    <m/>
    <m/>
    <m/>
  </r>
  <r>
    <x v="12"/>
    <s v="Casco Bay, ME"/>
    <x v="18"/>
    <n v="21.507231113125922"/>
    <n v="17.648327916666663"/>
    <n v="17.329116833333334"/>
    <n v="7.4113869565217394"/>
    <n v="7.6498452237907015"/>
    <n v="9.8245026086956511"/>
    <n v="15.777008333333335"/>
    <n v="15.747824527997363"/>
    <n v="19.870237242999984"/>
    <m/>
    <m/>
    <m/>
    <m/>
    <m/>
    <m/>
    <m/>
    <m/>
    <m/>
  </r>
  <r>
    <x v="12"/>
    <s v="Casco Bay, ME"/>
    <x v="19"/>
    <n v="21.318644813666662"/>
    <n v="16.41802791666667"/>
    <n v="17.052491460144928"/>
    <n v="7.0791929166666669"/>
    <n v="7.5033668980331258"/>
    <n v="9.8245026086956511"/>
    <n v="13.657402916666667"/>
    <n v="15.14936215480896"/>
    <n v="19.675958742499983"/>
    <m/>
    <m/>
    <m/>
    <m/>
    <m/>
    <m/>
    <m/>
    <m/>
    <m/>
  </r>
  <r>
    <x v="12"/>
    <s v="Casco Bay, ME"/>
    <x v="20"/>
    <n v="21.130058514207402"/>
    <n v="17.06424458333333"/>
    <n v="16.807996376811595"/>
    <n v="7.6497858333333326"/>
    <n v="7.4989864456521733"/>
    <n v="9.8245026086956511"/>
    <n v="13.743450000000001"/>
    <n v="14.437135427536234"/>
    <n v="19.481680241999982"/>
    <m/>
    <m/>
    <m/>
    <m/>
    <m/>
    <m/>
    <m/>
    <m/>
    <m/>
  </r>
  <r>
    <x v="12"/>
    <s v="Casco Bay, ME"/>
    <x v="21"/>
    <n v="20.941472214748142"/>
    <m/>
    <m/>
    <m/>
    <m/>
    <n v="9.8245026086956511"/>
    <m/>
    <m/>
    <n v="19.287401741499981"/>
    <m/>
    <m/>
    <m/>
    <m/>
    <m/>
    <m/>
    <m/>
    <m/>
    <m/>
  </r>
  <r>
    <x v="12"/>
    <s v="Casco Bay, ME"/>
    <x v="22"/>
    <n v="20.752885915288882"/>
    <m/>
    <m/>
    <m/>
    <m/>
    <n v="9.8245026086956511"/>
    <m/>
    <m/>
    <n v="19.093123240999979"/>
    <m/>
    <m/>
    <m/>
    <m/>
    <m/>
    <m/>
    <m/>
    <m/>
    <m/>
  </r>
  <r>
    <x v="12"/>
    <s v="Casco Bay, ME"/>
    <x v="23"/>
    <n v="20.564299615829622"/>
    <m/>
    <m/>
    <m/>
    <m/>
    <n v="9.8245026086956511"/>
    <m/>
    <m/>
    <n v="18.898844740499978"/>
    <m/>
    <m/>
    <m/>
    <m/>
    <m/>
    <m/>
    <m/>
    <m/>
    <m/>
  </r>
  <r>
    <x v="12"/>
    <s v="Casco Bay, ME"/>
    <x v="24"/>
    <n v="20.375713316370362"/>
    <m/>
    <m/>
    <m/>
    <m/>
    <n v="9.8245026086956511"/>
    <m/>
    <m/>
    <n v="18.704566239999977"/>
    <m/>
    <m/>
    <m/>
    <m/>
    <m/>
    <m/>
    <m/>
    <m/>
    <m/>
  </r>
  <r>
    <x v="12"/>
    <s v="Casco Bay, ME"/>
    <x v="25"/>
    <n v="20.187127016911102"/>
    <m/>
    <m/>
    <m/>
    <m/>
    <n v="9.8245026086956511"/>
    <m/>
    <m/>
    <n v="18.510287739499976"/>
    <m/>
    <m/>
    <m/>
    <m/>
    <m/>
    <m/>
    <m/>
    <m/>
    <m/>
  </r>
  <r>
    <x v="12"/>
    <s v="Casco Bay, ME"/>
    <x v="26"/>
    <n v="19.998540717451842"/>
    <m/>
    <m/>
    <m/>
    <m/>
    <n v="9.8245026086956511"/>
    <m/>
    <m/>
    <n v="18.316009238999975"/>
    <m/>
    <m/>
    <m/>
    <m/>
    <m/>
    <m/>
    <m/>
    <m/>
    <m/>
  </r>
  <r>
    <x v="12"/>
    <s v="Casco Bay, ME"/>
    <x v="27"/>
    <n v="19.809954417992582"/>
    <m/>
    <m/>
    <m/>
    <m/>
    <n v="9.8245026086956511"/>
    <m/>
    <m/>
    <n v="18.121730738499974"/>
    <m/>
    <m/>
    <m/>
    <m/>
    <m/>
    <m/>
    <m/>
    <m/>
    <m/>
  </r>
  <r>
    <x v="12"/>
    <s v="Casco Bay, ME"/>
    <x v="28"/>
    <n v="19.621368118533322"/>
    <m/>
    <m/>
    <m/>
    <m/>
    <n v="9.8245026086956511"/>
    <m/>
    <m/>
    <n v="17.927452237999972"/>
    <m/>
    <m/>
    <m/>
    <m/>
    <m/>
    <m/>
    <m/>
    <m/>
    <m/>
  </r>
  <r>
    <x v="13"/>
    <s v="Cape Cod, MA"/>
    <x v="0"/>
    <m/>
    <m/>
    <m/>
    <m/>
    <m/>
    <m/>
    <m/>
    <m/>
    <m/>
    <n v="0.20118400141464637"/>
    <n v="0.22175008057070708"/>
    <n v="13.200409952999999"/>
    <n v="11.00077259"/>
    <m/>
    <m/>
    <m/>
    <m/>
    <m/>
  </r>
  <r>
    <x v="13"/>
    <s v="Cape Cod, MA"/>
    <x v="1"/>
    <m/>
    <m/>
    <m/>
    <m/>
    <m/>
    <m/>
    <m/>
    <m/>
    <m/>
    <m/>
    <m/>
    <m/>
    <m/>
    <m/>
    <m/>
    <m/>
    <m/>
    <m/>
  </r>
  <r>
    <x v="13"/>
    <s v="Cape Cod, MA"/>
    <x v="2"/>
    <m/>
    <n v="25.246381363636363"/>
    <m/>
    <n v="11.176594761904761"/>
    <m/>
    <m/>
    <n v="23.585932272727277"/>
    <m/>
    <m/>
    <m/>
    <m/>
    <m/>
    <m/>
    <m/>
    <m/>
    <m/>
    <m/>
    <m/>
  </r>
  <r>
    <x v="13"/>
    <s v="Cape Cod, MA"/>
    <x v="3"/>
    <m/>
    <n v="26.131977083333329"/>
    <m/>
    <n v="10.939720434782609"/>
    <m/>
    <m/>
    <n v="25.590942500000001"/>
    <m/>
    <m/>
    <m/>
    <m/>
    <m/>
    <m/>
    <m/>
    <m/>
    <m/>
    <m/>
    <m/>
  </r>
  <r>
    <x v="13"/>
    <s v="Cape Cod, MA"/>
    <x v="4"/>
    <n v="25.271450037878783"/>
    <n v="24.435991666666663"/>
    <n v="25.271450037878783"/>
    <n v="11.972756956521739"/>
    <n v="11.363024051069702"/>
    <n v="11.363024051069702"/>
    <n v="23.740457500000002"/>
    <n v="24.305777424242425"/>
    <n v="24.305777424242425"/>
    <m/>
    <m/>
    <m/>
    <m/>
    <m/>
    <m/>
    <m/>
    <m/>
    <m/>
  </r>
  <r>
    <x v="13"/>
    <s v="Cape Cod, MA"/>
    <x v="5"/>
    <n v="25.070266036464137"/>
    <n v="25.622430909090909"/>
    <n v="25.359195255681815"/>
    <n v="12.122897142857143"/>
    <n v="11.552992324016563"/>
    <n v="11.363024051069702"/>
    <n v="24.784234545454545"/>
    <n v="24.425391704545454"/>
    <n v="24.084027343671718"/>
    <m/>
    <m/>
    <m/>
    <m/>
    <m/>
    <m/>
    <m/>
    <m/>
    <m/>
  </r>
  <r>
    <x v="13"/>
    <s v="Cape Cod, MA"/>
    <x v="6"/>
    <n v="24.869082035049491"/>
    <n v="25.020821739130433"/>
    <n v="25.291520552371537"/>
    <n v="10.874202608695651"/>
    <n v="11.41723438095238"/>
    <n v="11.363024051069702"/>
    <n v="23.638529565217393"/>
    <n v="24.268019276679844"/>
    <n v="23.86227726310101"/>
    <m/>
    <m/>
    <m/>
    <m/>
    <m/>
    <m/>
    <m/>
    <m/>
    <m/>
  </r>
  <r>
    <x v="13"/>
    <s v="Cape Cod, MA"/>
    <x v="7"/>
    <n v="24.667898033634845"/>
    <n v="25.101749090909092"/>
    <n v="25.262594097826089"/>
    <n v="10.016017142857143"/>
    <n v="11.185118857142857"/>
    <n v="11.363024051069702"/>
    <n v="24.712366818181817"/>
    <n v="24.493306185770756"/>
    <n v="23.640527182530302"/>
    <m/>
    <m/>
    <m/>
    <m/>
    <m/>
    <m/>
    <m/>
    <m/>
    <m/>
  </r>
  <r>
    <x v="13"/>
    <s v="Cape Cod, MA"/>
    <x v="8"/>
    <n v="24.466714032220199"/>
    <n v="22.198128571428569"/>
    <n v="24.475824395445134"/>
    <n v="10.821536999999999"/>
    <n v="11.161482170186336"/>
    <n v="11.363024051069702"/>
    <n v="20.91246809523809"/>
    <n v="23.557611304818369"/>
    <n v="23.418777101959595"/>
    <m/>
    <m/>
    <m/>
    <m/>
    <m/>
    <m/>
    <m/>
    <m/>
    <m/>
  </r>
  <r>
    <x v="13"/>
    <s v="Cape Cod, MA"/>
    <x v="9"/>
    <n v="24.265530030805554"/>
    <n v="21.798675416666669"/>
    <n v="23.948361145445134"/>
    <n v="9.8886934782608691"/>
    <n v="10.744669474534161"/>
    <n v="11.363024051069702"/>
    <n v="21.06005833333333"/>
    <n v="23.021531471485037"/>
    <n v="23.197027021388887"/>
    <m/>
    <m/>
    <m/>
    <m/>
    <m/>
    <m/>
    <m/>
    <m/>
    <m/>
  </r>
  <r>
    <x v="13"/>
    <s v="Cape Cod, MA"/>
    <x v="10"/>
    <n v="24.064346029390908"/>
    <n v="20.9693668"/>
    <n v="23.017748323626954"/>
    <n v="9.8626037499999999"/>
    <n v="10.292610795962732"/>
    <n v="11.363024051069702"/>
    <n v="19.639360800000002"/>
    <n v="21.992556722394127"/>
    <n v="22.97527694081818"/>
    <m/>
    <m/>
    <m/>
    <m/>
    <m/>
    <m/>
    <m/>
    <m/>
    <m/>
  </r>
  <r>
    <x v="13"/>
    <s v="Cape Cod, MA"/>
    <x v="11"/>
    <n v="23.863162027976262"/>
    <n v="20.68567347826087"/>
    <n v="22.150718671453042"/>
    <n v="10.347720909090908"/>
    <n v="10.187314456041785"/>
    <n v="11.363024051069702"/>
    <n v="19.221800434782612"/>
    <n v="21.109210896307168"/>
    <n v="22.753526860247472"/>
    <m/>
    <m/>
    <m/>
    <m/>
    <m/>
    <m/>
    <m/>
    <m/>
    <m/>
  </r>
  <r>
    <x v="13"/>
    <s v="Cape Cod, MA"/>
    <x v="12"/>
    <n v="23.661978026561616"/>
    <n v="19.118173181818186"/>
    <n v="20.954003489634857"/>
    <n v="9.7430695238095257"/>
    <n v="10.132724932232261"/>
    <n v="11.363024051069702"/>
    <n v="18.475609545454549"/>
    <n v="19.861859441761716"/>
    <n v="22.531776779676765"/>
    <m/>
    <m/>
    <m/>
    <m/>
    <m/>
    <m/>
    <m/>
    <m/>
    <m/>
  </r>
  <r>
    <x v="13"/>
    <s v="Cape Cod, MA"/>
    <x v="13"/>
    <n v="23.460794025146971"/>
    <n v="18.678725454545454"/>
    <n v="20.250122866258238"/>
    <n v="9.4931204545454548"/>
    <n v="9.8670416231413505"/>
    <n v="11.363024051069702"/>
    <n v="16.933352272727276"/>
    <n v="19.066036277259553"/>
    <n v="22.310026699106057"/>
    <m/>
    <m/>
    <m/>
    <m/>
    <m/>
    <m/>
    <m/>
    <m/>
    <m/>
  </r>
  <r>
    <x v="13"/>
    <s v="Cape Cod, MA"/>
    <x v="14"/>
    <n v="23.259610023732325"/>
    <n v="18.257278260869565"/>
    <n v="19.541843435098816"/>
    <n v="9.1229513636363624"/>
    <n v="9.7138932002164502"/>
    <n v="11.363024051069702"/>
    <n v="16.786306086956525"/>
    <n v="18.211285827984192"/>
    <n v="22.08827661853535"/>
    <m/>
    <m/>
    <m/>
    <m/>
    <m/>
    <m/>
    <m/>
    <m/>
    <m/>
  </r>
  <r>
    <x v="13"/>
    <s v="Cape Cod, MA"/>
    <x v="15"/>
    <n v="23.058426022317679"/>
    <n v="18.599260869565217"/>
    <n v="19.067822249011861"/>
    <n v="8.7434739130434789"/>
    <n v="9.4900672328251456"/>
    <n v="11.363024051069702"/>
    <n v="17.037405652173913"/>
    <n v="17.690894798418974"/>
    <n v="21.866526537964642"/>
    <m/>
    <m/>
    <m/>
    <m/>
    <m/>
    <m/>
    <m/>
    <m/>
    <m/>
  </r>
  <r>
    <x v="13"/>
    <s v="Cape Cod, MA"/>
    <x v="16"/>
    <n v="22.857242020903033"/>
    <n v="16.787994166666667"/>
    <n v="18.288286386693017"/>
    <n v="8.3286465217391328"/>
    <n v="9.0862523553547909"/>
    <n v="11.363024051069702"/>
    <n v="15.090679166666666"/>
    <n v="16.864670544795786"/>
    <n v="21.644776457393935"/>
    <m/>
    <m/>
    <m/>
    <m/>
    <m/>
    <m/>
    <m/>
    <m/>
    <m/>
  </r>
  <r>
    <x v="13"/>
    <s v="Cape Cod, MA"/>
    <x v="17"/>
    <n v="22.656058019488388"/>
    <n v="17.247009565217397"/>
    <n v="17.914053663372862"/>
    <n v="9.5854563636363626"/>
    <n v="9.0547297233201576"/>
    <n v="11.363024051069702"/>
    <n v="15.451330434782612"/>
    <n v="16.2598147226614"/>
    <n v="21.423026376823227"/>
    <m/>
    <m/>
    <m/>
    <m/>
    <m/>
    <m/>
    <m/>
    <m/>
    <m/>
  </r>
  <r>
    <x v="13"/>
    <s v="Cape Cod, MA"/>
    <x v="18"/>
    <n v="22.454874018073742"/>
    <n v="18.190856363636371"/>
    <n v="17.816479845191044"/>
    <n v="9.3519568181818205"/>
    <n v="9.0264969960474311"/>
    <n v="11.363024051069702"/>
    <n v="16.263425909090913"/>
    <n v="16.125829449934123"/>
    <n v="21.201276296252519"/>
    <m/>
    <m/>
    <m/>
    <m/>
    <m/>
    <m/>
    <m/>
    <m/>
    <m/>
  </r>
  <r>
    <x v="13"/>
    <s v="Cape Cod, MA"/>
    <x v="19"/>
    <n v="22.253690016659096"/>
    <n v="16.676749090909087"/>
    <n v="17.50037401119895"/>
    <n v="8.5275219047619046"/>
    <n v="8.9074111042725388"/>
    <n v="11.363024051069702"/>
    <n v="15.739509545454546"/>
    <n v="15.916470141633729"/>
    <n v="20.979526215681812"/>
    <m/>
    <m/>
    <m/>
    <m/>
    <m/>
    <m/>
    <m/>
    <m/>
    <m/>
  </r>
  <r>
    <x v="13"/>
    <s v="Cape Cod, MA"/>
    <x v="20"/>
    <n v="22.05250601524445"/>
    <n v="16.745997142857139"/>
    <n v="17.129721265857331"/>
    <n v="8.5671570000000017"/>
    <n v="8.8721477216638451"/>
    <n v="11.363024051069702"/>
    <n v="14.113393333333333"/>
    <n v="15.331667677865614"/>
    <n v="20.757776135111104"/>
    <m/>
    <m/>
    <m/>
    <m/>
    <m/>
    <m/>
    <m/>
    <m/>
    <m/>
  </r>
  <r>
    <x v="13"/>
    <s v="Cape Cod, MA"/>
    <x v="21"/>
    <n v="21.851322013829805"/>
    <m/>
    <m/>
    <m/>
    <m/>
    <n v="11.363024051069702"/>
    <m/>
    <m/>
    <n v="20.536026054540397"/>
    <m/>
    <m/>
    <m/>
    <m/>
    <m/>
    <m/>
    <m/>
    <m/>
    <m/>
  </r>
  <r>
    <x v="13"/>
    <s v="Cape Cod, MA"/>
    <x v="22"/>
    <n v="21.650138012415159"/>
    <m/>
    <m/>
    <m/>
    <m/>
    <n v="11.363024051069702"/>
    <m/>
    <m/>
    <n v="20.314275973969689"/>
    <m/>
    <m/>
    <m/>
    <m/>
    <m/>
    <m/>
    <m/>
    <m/>
    <m/>
  </r>
  <r>
    <x v="13"/>
    <s v="Cape Cod, MA"/>
    <x v="23"/>
    <n v="21.448954011000513"/>
    <m/>
    <m/>
    <m/>
    <m/>
    <n v="11.363024051069702"/>
    <m/>
    <m/>
    <n v="20.092525893398982"/>
    <m/>
    <m/>
    <m/>
    <m/>
    <m/>
    <m/>
    <m/>
    <m/>
    <m/>
  </r>
  <r>
    <x v="13"/>
    <s v="Cape Cod, MA"/>
    <x v="24"/>
    <n v="21.247770009585867"/>
    <m/>
    <m/>
    <m/>
    <m/>
    <n v="11.363024051069702"/>
    <m/>
    <m/>
    <n v="19.870775812828274"/>
    <m/>
    <m/>
    <m/>
    <m/>
    <m/>
    <m/>
    <m/>
    <m/>
    <m/>
  </r>
  <r>
    <x v="13"/>
    <s v="Cape Cod, MA"/>
    <x v="25"/>
    <n v="21.046586008171221"/>
    <m/>
    <m/>
    <m/>
    <m/>
    <n v="11.363024051069702"/>
    <m/>
    <m/>
    <n v="19.649025732257567"/>
    <m/>
    <m/>
    <m/>
    <m/>
    <m/>
    <m/>
    <m/>
    <m/>
    <m/>
  </r>
  <r>
    <x v="13"/>
    <s v="Cape Cod, MA"/>
    <x v="26"/>
    <n v="20.845402006756576"/>
    <m/>
    <m/>
    <m/>
    <m/>
    <n v="11.363024051069702"/>
    <m/>
    <m/>
    <n v="19.427275651686859"/>
    <m/>
    <m/>
    <m/>
    <m/>
    <m/>
    <m/>
    <m/>
    <m/>
    <m/>
  </r>
  <r>
    <x v="13"/>
    <s v="Cape Cod, MA"/>
    <x v="27"/>
    <n v="20.64421800534193"/>
    <m/>
    <m/>
    <m/>
    <m/>
    <n v="11.363024051069702"/>
    <m/>
    <m/>
    <n v="19.205525571116151"/>
    <m/>
    <m/>
    <m/>
    <m/>
    <m/>
    <m/>
    <m/>
    <m/>
    <m/>
  </r>
  <r>
    <x v="13"/>
    <s v="Cape Cod, MA"/>
    <x v="28"/>
    <n v="20.443034003927284"/>
    <m/>
    <m/>
    <m/>
    <m/>
    <n v="11.363024051069702"/>
    <m/>
    <m/>
    <n v="18.983775490545444"/>
    <m/>
    <m/>
    <m/>
    <m/>
    <m/>
    <m/>
    <m/>
    <m/>
    <m/>
  </r>
  <r>
    <x v="14"/>
    <s v="Connecticut Hill, NY"/>
    <x v="0"/>
    <m/>
    <m/>
    <m/>
    <m/>
    <m/>
    <m/>
    <m/>
    <m/>
    <m/>
    <n v="0.27145924248333331"/>
    <m/>
    <n v="11.504921251000001"/>
    <m/>
    <m/>
    <m/>
    <m/>
    <m/>
    <m/>
  </r>
  <r>
    <x v="14"/>
    <s v="Connecticut Hill, NY"/>
    <x v="1"/>
    <m/>
    <m/>
    <m/>
    <m/>
    <m/>
    <m/>
    <m/>
    <m/>
    <m/>
    <m/>
    <m/>
    <m/>
    <m/>
    <m/>
    <m/>
    <m/>
    <m/>
    <m/>
  </r>
  <r>
    <x v="14"/>
    <s v="Connecticut Hill, NY"/>
    <x v="2"/>
    <m/>
    <n v="28.774538750000005"/>
    <m/>
    <n v="12.059878260869564"/>
    <m/>
    <m/>
    <m/>
    <m/>
    <m/>
    <m/>
    <m/>
    <m/>
    <m/>
    <m/>
    <m/>
    <m/>
    <m/>
    <m/>
  </r>
  <r>
    <x v="14"/>
    <s v="Connecticut Hill, NY"/>
    <x v="3"/>
    <m/>
    <n v="27.431996249999997"/>
    <m/>
    <n v="11.757537916666664"/>
    <m/>
    <m/>
    <m/>
    <m/>
    <m/>
    <m/>
    <m/>
    <m/>
    <m/>
    <m/>
    <m/>
    <m/>
    <m/>
    <m/>
  </r>
  <r>
    <x v="14"/>
    <s v="Connecticut Hill, NY"/>
    <x v="4"/>
    <n v="27.792475800000002"/>
    <n v="27.170892400000003"/>
    <n v="27.792475800000002"/>
    <n v="11.427090833333333"/>
    <n v="11.748169003623188"/>
    <n v="11.748169003623188"/>
    <m/>
    <s v=""/>
    <m/>
    <m/>
    <m/>
    <m/>
    <m/>
    <m/>
    <m/>
    <m/>
    <m/>
    <m/>
  </r>
  <r>
    <x v="14"/>
    <s v="Connecticut Hill, NY"/>
    <x v="5"/>
    <n v="27.521016557516667"/>
    <n v="29.549910869565213"/>
    <n v="28.231834567391303"/>
    <n v="12.273332727272729"/>
    <n v="11.879459934535573"/>
    <n v="11.748169003623188"/>
    <m/>
    <s v=""/>
    <m/>
    <m/>
    <m/>
    <m/>
    <m/>
    <m/>
    <m/>
    <m/>
    <m/>
    <m/>
  </r>
  <r>
    <x v="14"/>
    <s v="Connecticut Hill, NY"/>
    <x v="6"/>
    <n v="27.249557315033332"/>
    <m/>
    <m/>
    <m/>
    <m/>
    <n v="11.748169003623188"/>
    <m/>
    <s v=""/>
    <m/>
    <m/>
    <m/>
    <m/>
    <m/>
    <m/>
    <m/>
    <m/>
    <m/>
    <m/>
  </r>
  <r>
    <x v="14"/>
    <s v="Connecticut Hill, NY"/>
    <x v="7"/>
    <n v="26.978098072549997"/>
    <m/>
    <m/>
    <m/>
    <m/>
    <n v="11.748169003623188"/>
    <m/>
    <s v=""/>
    <m/>
    <m/>
    <m/>
    <m/>
    <m/>
    <m/>
    <m/>
    <m/>
    <m/>
    <m/>
  </r>
  <r>
    <x v="14"/>
    <s v="Connecticut Hill, NY"/>
    <x v="8"/>
    <n v="26.706638830066662"/>
    <m/>
    <m/>
    <m/>
    <m/>
    <n v="11.748169003623188"/>
    <m/>
    <m/>
    <m/>
    <m/>
    <m/>
    <m/>
    <m/>
    <m/>
    <m/>
    <m/>
    <m/>
    <m/>
  </r>
  <r>
    <x v="14"/>
    <s v="Connecticut Hill, NY"/>
    <x v="9"/>
    <n v="26.435179587583328"/>
    <m/>
    <m/>
    <m/>
    <m/>
    <n v="11.748169003623188"/>
    <m/>
    <m/>
    <m/>
    <m/>
    <m/>
    <m/>
    <m/>
    <m/>
    <m/>
    <m/>
    <m/>
    <m/>
  </r>
  <r>
    <x v="14"/>
    <s v="Connecticut Hill, NY"/>
    <x v="10"/>
    <n v="26.163720345099993"/>
    <m/>
    <m/>
    <m/>
    <m/>
    <n v="11.748169003623188"/>
    <m/>
    <m/>
    <m/>
    <m/>
    <m/>
    <m/>
    <m/>
    <m/>
    <m/>
    <m/>
    <m/>
    <m/>
  </r>
  <r>
    <x v="14"/>
    <s v="Connecticut Hill, NY"/>
    <x v="11"/>
    <n v="25.892261102616658"/>
    <m/>
    <m/>
    <m/>
    <m/>
    <n v="11.748169003623188"/>
    <m/>
    <m/>
    <m/>
    <m/>
    <m/>
    <m/>
    <m/>
    <m/>
    <m/>
    <m/>
    <m/>
    <m/>
  </r>
  <r>
    <x v="14"/>
    <s v="Connecticut Hill, NY"/>
    <x v="12"/>
    <n v="25.620801860133323"/>
    <m/>
    <m/>
    <m/>
    <m/>
    <n v="11.748169003623188"/>
    <m/>
    <m/>
    <m/>
    <m/>
    <m/>
    <m/>
    <m/>
    <m/>
    <m/>
    <m/>
    <m/>
    <m/>
  </r>
  <r>
    <x v="14"/>
    <s v="Connecticut Hill, NY"/>
    <x v="13"/>
    <n v="25.349342617649988"/>
    <m/>
    <m/>
    <m/>
    <m/>
    <n v="11.748169003623188"/>
    <m/>
    <m/>
    <m/>
    <m/>
    <m/>
    <m/>
    <m/>
    <m/>
    <m/>
    <m/>
    <m/>
    <m/>
  </r>
  <r>
    <x v="14"/>
    <s v="Connecticut Hill, NY"/>
    <x v="14"/>
    <n v="25.077883375166653"/>
    <m/>
    <m/>
    <m/>
    <m/>
    <n v="11.748169003623188"/>
    <m/>
    <m/>
    <m/>
    <m/>
    <m/>
    <m/>
    <m/>
    <m/>
    <m/>
    <m/>
    <m/>
    <m/>
  </r>
  <r>
    <x v="14"/>
    <s v="Connecticut Hill, NY"/>
    <x v="15"/>
    <n v="24.806424132683318"/>
    <m/>
    <m/>
    <m/>
    <m/>
    <n v="11.748169003623188"/>
    <m/>
    <m/>
    <m/>
    <m/>
    <m/>
    <m/>
    <m/>
    <m/>
    <m/>
    <m/>
    <m/>
    <m/>
  </r>
  <r>
    <x v="14"/>
    <s v="Connecticut Hill, NY"/>
    <x v="16"/>
    <n v="24.534964890199984"/>
    <m/>
    <m/>
    <m/>
    <m/>
    <n v="11.748169003623188"/>
    <m/>
    <m/>
    <m/>
    <m/>
    <m/>
    <m/>
    <m/>
    <m/>
    <m/>
    <m/>
    <m/>
    <m/>
  </r>
  <r>
    <x v="14"/>
    <s v="Connecticut Hill, NY"/>
    <x v="17"/>
    <n v="24.263505647716649"/>
    <m/>
    <m/>
    <m/>
    <m/>
    <n v="11.748169003623188"/>
    <m/>
    <m/>
    <m/>
    <m/>
    <m/>
    <m/>
    <m/>
    <m/>
    <m/>
    <m/>
    <m/>
    <m/>
  </r>
  <r>
    <x v="14"/>
    <s v="Connecticut Hill, NY"/>
    <x v="18"/>
    <n v="23.992046405233314"/>
    <m/>
    <m/>
    <m/>
    <m/>
    <n v="11.748169003623188"/>
    <m/>
    <m/>
    <m/>
    <m/>
    <m/>
    <m/>
    <m/>
    <m/>
    <m/>
    <m/>
    <m/>
    <m/>
  </r>
  <r>
    <x v="14"/>
    <s v="Connecticut Hill, NY"/>
    <x v="19"/>
    <n v="23.720587162749979"/>
    <m/>
    <m/>
    <m/>
    <m/>
    <n v="11.748169003623188"/>
    <m/>
    <m/>
    <m/>
    <m/>
    <m/>
    <m/>
    <m/>
    <m/>
    <m/>
    <m/>
    <m/>
    <m/>
  </r>
  <r>
    <x v="14"/>
    <s v="Connecticut Hill, NY"/>
    <x v="20"/>
    <n v="23.449127920266644"/>
    <m/>
    <m/>
    <m/>
    <m/>
    <n v="11.748169003623188"/>
    <m/>
    <m/>
    <m/>
    <m/>
    <m/>
    <m/>
    <m/>
    <m/>
    <m/>
    <m/>
    <m/>
    <m/>
  </r>
  <r>
    <x v="14"/>
    <s v="Connecticut Hill, NY"/>
    <x v="21"/>
    <n v="23.177668677783309"/>
    <m/>
    <m/>
    <m/>
    <m/>
    <n v="11.748169003623188"/>
    <m/>
    <m/>
    <m/>
    <m/>
    <m/>
    <m/>
    <m/>
    <m/>
    <m/>
    <m/>
    <m/>
    <m/>
  </r>
  <r>
    <x v="14"/>
    <s v="Connecticut Hill, NY"/>
    <x v="22"/>
    <n v="22.906209435299974"/>
    <m/>
    <m/>
    <m/>
    <m/>
    <n v="11.748169003623188"/>
    <m/>
    <m/>
    <m/>
    <m/>
    <m/>
    <m/>
    <m/>
    <m/>
    <m/>
    <m/>
    <m/>
    <m/>
  </r>
  <r>
    <x v="14"/>
    <s v="Connecticut Hill, NY"/>
    <x v="23"/>
    <n v="22.634750192816639"/>
    <m/>
    <m/>
    <m/>
    <m/>
    <n v="11.748169003623188"/>
    <m/>
    <m/>
    <m/>
    <m/>
    <m/>
    <m/>
    <m/>
    <m/>
    <m/>
    <m/>
    <m/>
    <m/>
  </r>
  <r>
    <x v="14"/>
    <s v="Connecticut Hill, NY"/>
    <x v="24"/>
    <n v="22.363290950333305"/>
    <m/>
    <m/>
    <m/>
    <m/>
    <n v="11.748169003623188"/>
    <m/>
    <m/>
    <m/>
    <m/>
    <m/>
    <m/>
    <m/>
    <m/>
    <m/>
    <m/>
    <m/>
    <m/>
  </r>
  <r>
    <x v="14"/>
    <s v="Connecticut Hill, NY"/>
    <x v="25"/>
    <n v="22.09183170784997"/>
    <m/>
    <m/>
    <m/>
    <m/>
    <n v="11.748169003623188"/>
    <m/>
    <m/>
    <m/>
    <m/>
    <m/>
    <m/>
    <m/>
    <m/>
    <m/>
    <m/>
    <m/>
    <m/>
  </r>
  <r>
    <x v="14"/>
    <s v="Connecticut Hill, NY"/>
    <x v="26"/>
    <n v="21.820372465366635"/>
    <m/>
    <m/>
    <m/>
    <m/>
    <n v="11.748169003623188"/>
    <m/>
    <m/>
    <m/>
    <m/>
    <m/>
    <m/>
    <m/>
    <m/>
    <m/>
    <m/>
    <m/>
    <m/>
  </r>
  <r>
    <x v="14"/>
    <s v="Connecticut Hill, NY"/>
    <x v="27"/>
    <n v="21.5489132228833"/>
    <m/>
    <m/>
    <m/>
    <m/>
    <n v="11.748169003623188"/>
    <m/>
    <m/>
    <m/>
    <m/>
    <m/>
    <m/>
    <m/>
    <m/>
    <m/>
    <m/>
    <m/>
    <m/>
  </r>
  <r>
    <x v="14"/>
    <s v="Connecticut Hill, NY"/>
    <x v="28"/>
    <n v="21.277453980399965"/>
    <m/>
    <m/>
    <m/>
    <m/>
    <n v="11.748169003623188"/>
    <m/>
    <m/>
    <m/>
    <m/>
    <m/>
    <m/>
    <m/>
    <m/>
    <m/>
    <m/>
    <m/>
    <m/>
  </r>
  <r>
    <x v="15"/>
    <s v="Frostberg Reservoir (Big Piney Run), MD"/>
    <x v="0"/>
    <m/>
    <m/>
    <m/>
    <m/>
    <m/>
    <m/>
    <m/>
    <m/>
    <m/>
    <n v="0.31494196686455855"/>
    <n v="0.32720906006218708"/>
    <n v="10.887793991000001"/>
    <n v="9.6058791659999994"/>
    <m/>
    <m/>
    <m/>
    <m/>
    <m/>
  </r>
  <r>
    <x v="15"/>
    <s v="Frostberg Reservoir (Big Piney Run), MD"/>
    <x v="1"/>
    <m/>
    <m/>
    <m/>
    <m/>
    <m/>
    <m/>
    <m/>
    <m/>
    <m/>
    <m/>
    <m/>
    <m/>
    <m/>
    <m/>
    <m/>
    <m/>
    <m/>
    <m/>
  </r>
  <r>
    <x v="15"/>
    <s v="Frostberg Reservoir (Big Piney Run), MD"/>
    <x v="2"/>
    <m/>
    <m/>
    <m/>
    <m/>
    <m/>
    <m/>
    <m/>
    <m/>
    <m/>
    <m/>
    <m/>
    <m/>
    <m/>
    <m/>
    <m/>
    <m/>
    <m/>
    <m/>
  </r>
  <r>
    <x v="15"/>
    <s v="Frostberg Reservoir (Big Piney Run), MD"/>
    <x v="3"/>
    <m/>
    <m/>
    <m/>
    <m/>
    <m/>
    <m/>
    <m/>
    <m/>
    <m/>
    <m/>
    <m/>
    <m/>
    <m/>
    <m/>
    <m/>
    <m/>
    <m/>
    <m/>
  </r>
  <r>
    <x v="15"/>
    <s v="Frostberg Reservoir (Big Piney Run), MD"/>
    <x v="4"/>
    <m/>
    <m/>
    <m/>
    <m/>
    <m/>
    <m/>
    <m/>
    <m/>
    <m/>
    <m/>
    <m/>
    <m/>
    <m/>
    <m/>
    <m/>
    <m/>
    <m/>
    <m/>
  </r>
  <r>
    <x v="15"/>
    <s v="Frostberg Reservoir (Big Piney Run), MD"/>
    <x v="5"/>
    <m/>
    <n v="32.217907499999995"/>
    <m/>
    <n v="14.485363043478262"/>
    <m/>
    <m/>
    <n v="31.799677083333325"/>
    <m/>
    <m/>
    <m/>
    <m/>
    <m/>
    <m/>
    <m/>
    <m/>
    <m/>
    <m/>
    <m/>
  </r>
  <r>
    <x v="15"/>
    <s v="Frostberg Reservoir (Big Piney Run), MD"/>
    <x v="6"/>
    <m/>
    <n v="30.064837826086954"/>
    <m/>
    <n v="13.692195"/>
    <m/>
    <m/>
    <n v="29.721609130434782"/>
    <m/>
    <m/>
    <m/>
    <m/>
    <m/>
    <m/>
    <m/>
    <m/>
    <m/>
    <m/>
    <m/>
  </r>
  <r>
    <x v="15"/>
    <s v="Frostberg Reservoir (Big Piney Run), MD"/>
    <x v="7"/>
    <m/>
    <n v="29.262912916666664"/>
    <n v="30.515219414251206"/>
    <n v="12.822779130434784"/>
    <n v="13.666779057971015"/>
    <m/>
    <n v="27.898195416666667"/>
    <n v="29.80649387681159"/>
    <m/>
    <m/>
    <m/>
    <m/>
    <m/>
    <m/>
    <m/>
    <m/>
    <m/>
    <m/>
  </r>
  <r>
    <x v="15"/>
    <s v="Frostberg Reservoir (Big Piney Run), MD"/>
    <x v="8"/>
    <m/>
    <n v="25.426067600000007"/>
    <n v="29.242931460688407"/>
    <n v="12.74293875"/>
    <n v="13.435818980978262"/>
    <m/>
    <n v="24.911322800000004"/>
    <n v="28.582701107608695"/>
    <m/>
    <m/>
    <m/>
    <m/>
    <m/>
    <m/>
    <m/>
    <m/>
    <m/>
    <m/>
  </r>
  <r>
    <x v="15"/>
    <s v="Frostberg Reservoir (Big Piney Run), MD"/>
    <x v="9"/>
    <m/>
    <n v="24.076284999999999"/>
    <n v="28.209602168550724"/>
    <n v="10.854171304347826"/>
    <n v="12.919489445652175"/>
    <n v="12.919489445652175"/>
    <n v="23.681082916666664"/>
    <n v="27.602377469420286"/>
    <n v="27.602377469420286"/>
    <m/>
    <m/>
    <m/>
    <m/>
    <m/>
    <m/>
    <m/>
    <m/>
    <m/>
  </r>
  <r>
    <x v="15"/>
    <s v="Frostberg Reservoir (Big Piney Run), MD"/>
    <x v="10"/>
    <m/>
    <n v="24.825363043478266"/>
    <n v="26.73109327724638"/>
    <n v="11.808602272727272"/>
    <n v="12.384137291501977"/>
    <n v="12.919489445652175"/>
    <n v="23.996110434782612"/>
    <n v="26.04166413971015"/>
    <n v="27.275168409358098"/>
    <m/>
    <m/>
    <m/>
    <m/>
    <m/>
    <m/>
    <m/>
    <m/>
    <m/>
  </r>
  <r>
    <x v="15"/>
    <s v="Frostberg Reservoir (Big Piney Run), MD"/>
    <x v="11"/>
    <m/>
    <n v="24.826873043478258"/>
    <n v="25.683500320724637"/>
    <n v="11.113014782608696"/>
    <n v="11.868301248023714"/>
    <n v="12.919489445652175"/>
    <n v="23.864049130434786"/>
    <n v="24.87015213971015"/>
    <n v="26.94795934929591"/>
    <m/>
    <m/>
    <m/>
    <m/>
    <m/>
    <m/>
    <m/>
    <m/>
    <m/>
  </r>
  <r>
    <x v="15"/>
    <s v="Frostberg Reservoir (Big Piney Run), MD"/>
    <x v="12"/>
    <m/>
    <n v="21.808818750000004"/>
    <n v="24.192681487391305"/>
    <n v="11.760622608695654"/>
    <n v="11.65586994367589"/>
    <n v="12.919489445652175"/>
    <n v="21.044118750000003"/>
    <n v="23.49933680637681"/>
    <n v="26.620750289233722"/>
    <m/>
    <m/>
    <m/>
    <m/>
    <m/>
    <m/>
    <m/>
    <m/>
    <m/>
  </r>
  <r>
    <x v="15"/>
    <s v="Frostberg Reservoir (Big Piney Run), MD"/>
    <x v="13"/>
    <m/>
    <n v="21.524828333333332"/>
    <n v="23.412433634057969"/>
    <n v="10.572552083333333"/>
    <n v="11.221792610342558"/>
    <n v="12.919489445652175"/>
    <n v="21.044794166666669"/>
    <n v="22.726031079710147"/>
    <n v="26.293541229171534"/>
    <m/>
    <m/>
    <m/>
    <m/>
    <m/>
    <m/>
    <m/>
    <m/>
    <m/>
  </r>
  <r>
    <x v="15"/>
    <s v="Frostberg Reservoir (Big Piney Run), MD"/>
    <x v="14"/>
    <m/>
    <n v="21.876176956521739"/>
    <n v="22.972412025362321"/>
    <n v="10.944365454545453"/>
    <n v="11.239831440382082"/>
    <n v="12.919489445652175"/>
    <n v="21.217311304347824"/>
    <n v="22.233276757246376"/>
    <n v="25.966332169109346"/>
    <m/>
    <m/>
    <m/>
    <m/>
    <m/>
    <m/>
    <m/>
    <m/>
    <m/>
  </r>
  <r>
    <x v="15"/>
    <s v="Frostberg Reservoir (Big Piney Run), MD"/>
    <x v="15"/>
    <m/>
    <n v="20.627197916666663"/>
    <n v="22.132778999999999"/>
    <n v="9.4387699999999999"/>
    <n v="10.765864985836627"/>
    <n v="12.919489445652175"/>
    <n v="19.83841958333333"/>
    <n v="21.401738586956522"/>
    <n v="25.639123109047159"/>
    <m/>
    <m/>
    <m/>
    <m/>
    <m/>
    <m/>
    <m/>
    <m/>
    <m/>
  </r>
  <r>
    <x v="15"/>
    <s v="Frostberg Reservoir (Big Piney Run), MD"/>
    <x v="16"/>
    <m/>
    <n v="18.626717499999998"/>
    <n v="20.892747891304346"/>
    <n v="9.4648969565217396"/>
    <n v="10.436241420619236"/>
    <n v="12.919489445652175"/>
    <n v="17.751026666666665"/>
    <n v="20.179134094202897"/>
    <n v="25.311914048984971"/>
    <m/>
    <m/>
    <m/>
    <m/>
    <m/>
    <m/>
    <m/>
    <m/>
    <m/>
  </r>
  <r>
    <x v="15"/>
    <s v="Frostberg Reservoir (Big Piney Run), MD"/>
    <x v="17"/>
    <m/>
    <n v="19.207761250000001"/>
    <n v="20.372536391304347"/>
    <n v="9.5297462500000005"/>
    <n v="9.990066148880107"/>
    <n v="12.919489445652175"/>
    <n v="18.214018750000001"/>
    <n v="19.613114094202899"/>
    <n v="24.984704988922783"/>
    <m/>
    <m/>
    <m/>
    <m/>
    <m/>
    <m/>
    <m/>
    <m/>
    <m/>
  </r>
  <r>
    <x v="15"/>
    <s v="Frostberg Reservoir (Big Piney Run), MD"/>
    <x v="18"/>
    <m/>
    <n v="18.764497500000001"/>
    <n v="19.820470224637681"/>
    <n v="9.0251065217391311"/>
    <n v="9.6805770365612656"/>
    <n v="12.919489445652175"/>
    <n v="17.67357458333333"/>
    <n v="18.938870177536227"/>
    <n v="24.657495928860595"/>
    <m/>
    <m/>
    <m/>
    <m/>
    <m/>
    <m/>
    <m/>
    <m/>
    <m/>
  </r>
  <r>
    <x v="15"/>
    <s v="Frostberg Reservoir (Big Piney Run), MD"/>
    <x v="19"/>
    <m/>
    <n v="18.37115"/>
    <n v="19.119464833333332"/>
    <n v="8.9818695652173908"/>
    <n v="9.2880778586956527"/>
    <n v="12.919489445652175"/>
    <n v="17.818713333333331"/>
    <n v="18.25915058333333"/>
    <n v="24.330286868798407"/>
    <m/>
    <m/>
    <m/>
    <m/>
    <m/>
    <m/>
    <m/>
    <m/>
    <m/>
  </r>
  <r>
    <x v="15"/>
    <s v="Frostberg Reservoir (Big Piney Run), MD"/>
    <x v="20"/>
    <m/>
    <n v="16.728393749999999"/>
    <n v="18.339704000000001"/>
    <n v="8.3244369565217387"/>
    <n v="9.0652112499999991"/>
    <n v="12.919489445652175"/>
    <n v="15.765838333333333"/>
    <n v="17.444634333333333"/>
    <n v="24.003077808736219"/>
    <m/>
    <m/>
    <m/>
    <m/>
    <m/>
    <m/>
    <m/>
    <m/>
    <m/>
  </r>
  <r>
    <x v="15"/>
    <s v="Frostberg Reservoir (Big Piney Run), MD"/>
    <x v="21"/>
    <m/>
    <m/>
    <m/>
    <m/>
    <m/>
    <n v="12.919489445652175"/>
    <m/>
    <m/>
    <n v="23.675868748674031"/>
    <m/>
    <m/>
    <m/>
    <m/>
    <m/>
    <m/>
    <m/>
    <m/>
    <m/>
  </r>
  <r>
    <x v="15"/>
    <s v="Frostberg Reservoir (Big Piney Run), MD"/>
    <x v="22"/>
    <m/>
    <m/>
    <m/>
    <m/>
    <m/>
    <n v="12.919489445652175"/>
    <m/>
    <m/>
    <n v="23.348659688611843"/>
    <m/>
    <m/>
    <m/>
    <m/>
    <m/>
    <m/>
    <m/>
    <m/>
    <m/>
  </r>
  <r>
    <x v="15"/>
    <s v="Frostberg Reservoir (Big Piney Run), MD"/>
    <x v="23"/>
    <m/>
    <m/>
    <m/>
    <m/>
    <m/>
    <n v="12.919489445652175"/>
    <m/>
    <m/>
    <n v="23.021450628549655"/>
    <m/>
    <m/>
    <m/>
    <m/>
    <m/>
    <m/>
    <m/>
    <m/>
    <m/>
  </r>
  <r>
    <x v="15"/>
    <s v="Frostberg Reservoir (Big Piney Run), MD"/>
    <x v="24"/>
    <m/>
    <m/>
    <m/>
    <m/>
    <m/>
    <n v="12.919489445652175"/>
    <m/>
    <m/>
    <n v="22.694241568487467"/>
    <m/>
    <m/>
    <m/>
    <m/>
    <m/>
    <m/>
    <m/>
    <m/>
    <m/>
  </r>
  <r>
    <x v="15"/>
    <s v="Frostberg Reservoir (Big Piney Run), MD"/>
    <x v="25"/>
    <m/>
    <m/>
    <m/>
    <m/>
    <m/>
    <n v="12.919489445652175"/>
    <m/>
    <m/>
    <n v="22.367032508425279"/>
    <m/>
    <m/>
    <m/>
    <m/>
    <m/>
    <m/>
    <m/>
    <m/>
    <m/>
  </r>
  <r>
    <x v="15"/>
    <s v="Frostberg Reservoir (Big Piney Run), MD"/>
    <x v="26"/>
    <m/>
    <m/>
    <m/>
    <m/>
    <m/>
    <n v="12.919489445652175"/>
    <m/>
    <m/>
    <n v="22.039823448363091"/>
    <m/>
    <m/>
    <m/>
    <m/>
    <m/>
    <m/>
    <m/>
    <m/>
    <m/>
  </r>
  <r>
    <x v="15"/>
    <s v="Frostberg Reservoir (Big Piney Run), MD"/>
    <x v="27"/>
    <m/>
    <m/>
    <m/>
    <m/>
    <m/>
    <n v="12.919489445652175"/>
    <m/>
    <m/>
    <n v="21.712614388300903"/>
    <m/>
    <m/>
    <m/>
    <m/>
    <m/>
    <m/>
    <m/>
    <m/>
    <m/>
  </r>
  <r>
    <x v="15"/>
    <s v="Frostberg Reservoir (Big Piney Run), MD"/>
    <x v="28"/>
    <m/>
    <m/>
    <m/>
    <m/>
    <m/>
    <n v="12.919489445652175"/>
    <m/>
    <m/>
    <n v="21.385405328238715"/>
    <m/>
    <m/>
    <m/>
    <m/>
    <m/>
    <m/>
    <m/>
    <m/>
    <m/>
  </r>
  <r>
    <x v="16"/>
    <s v="Londonderry, NH"/>
    <x v="0"/>
    <m/>
    <m/>
    <m/>
    <m/>
    <m/>
    <m/>
    <m/>
    <m/>
    <m/>
    <n v="0.16008137895353711"/>
    <n v="0.16345196777849477"/>
    <n v="11.847513101000001"/>
    <n v="10.44525621"/>
    <m/>
    <m/>
    <m/>
    <m/>
    <m/>
  </r>
  <r>
    <x v="16"/>
    <s v="Londonderry, NH"/>
    <x v="1"/>
    <m/>
    <m/>
    <m/>
    <m/>
    <m/>
    <m/>
    <m/>
    <m/>
    <m/>
    <m/>
    <m/>
    <m/>
    <m/>
    <m/>
    <m/>
    <m/>
    <m/>
    <m/>
  </r>
  <r>
    <x v="16"/>
    <s v="Londonderry, NH"/>
    <x v="2"/>
    <m/>
    <m/>
    <m/>
    <m/>
    <m/>
    <m/>
    <m/>
    <m/>
    <m/>
    <m/>
    <m/>
    <m/>
    <m/>
    <m/>
    <m/>
    <m/>
    <m/>
    <m/>
  </r>
  <r>
    <x v="16"/>
    <s v="Londonderry, NH"/>
    <x v="3"/>
    <m/>
    <m/>
    <m/>
    <m/>
    <m/>
    <m/>
    <m/>
    <m/>
    <m/>
    <m/>
    <m/>
    <m/>
    <m/>
    <m/>
    <m/>
    <m/>
    <m/>
    <m/>
  </r>
  <r>
    <x v="16"/>
    <s v="Londonderry, NH"/>
    <x v="4"/>
    <m/>
    <m/>
    <m/>
    <m/>
    <m/>
    <m/>
    <m/>
    <s v=""/>
    <m/>
    <m/>
    <m/>
    <m/>
    <m/>
    <m/>
    <m/>
    <m/>
    <m/>
    <m/>
  </r>
  <r>
    <x v="16"/>
    <s v="Londonderry, NH"/>
    <x v="5"/>
    <m/>
    <m/>
    <m/>
    <m/>
    <m/>
    <m/>
    <m/>
    <s v=""/>
    <m/>
    <m/>
    <m/>
    <m/>
    <m/>
    <m/>
    <m/>
    <m/>
    <m/>
    <m/>
  </r>
  <r>
    <x v="16"/>
    <s v="Londonderry, NH"/>
    <x v="6"/>
    <m/>
    <m/>
    <m/>
    <m/>
    <m/>
    <m/>
    <m/>
    <m/>
    <m/>
    <m/>
    <m/>
    <m/>
    <m/>
    <m/>
    <m/>
    <m/>
    <m/>
    <m/>
  </r>
  <r>
    <x v="16"/>
    <s v="Londonderry, NH"/>
    <x v="7"/>
    <m/>
    <m/>
    <m/>
    <m/>
    <m/>
    <m/>
    <m/>
    <m/>
    <m/>
    <m/>
    <m/>
    <m/>
    <m/>
    <m/>
    <m/>
    <m/>
    <m/>
    <m/>
  </r>
  <r>
    <x v="16"/>
    <s v="Londonderry, NH"/>
    <x v="8"/>
    <m/>
    <m/>
    <m/>
    <m/>
    <m/>
    <m/>
    <m/>
    <m/>
    <m/>
    <m/>
    <m/>
    <m/>
    <m/>
    <m/>
    <m/>
    <m/>
    <m/>
    <m/>
  </r>
  <r>
    <x v="16"/>
    <s v="Londonderry, NH"/>
    <x v="9"/>
    <m/>
    <m/>
    <m/>
    <m/>
    <m/>
    <m/>
    <m/>
    <m/>
    <m/>
    <m/>
    <m/>
    <m/>
    <m/>
    <m/>
    <m/>
    <m/>
    <m/>
    <m/>
  </r>
  <r>
    <x v="16"/>
    <s v="Londonderry, NH"/>
    <x v="10"/>
    <m/>
    <m/>
    <m/>
    <m/>
    <m/>
    <m/>
    <m/>
    <m/>
    <m/>
    <m/>
    <m/>
    <m/>
    <m/>
    <m/>
    <m/>
    <m/>
    <m/>
    <m/>
  </r>
  <r>
    <x v="16"/>
    <s v="Londonderry, NH"/>
    <x v="11"/>
    <m/>
    <n v="21.170548399999998"/>
    <m/>
    <n v="9.8425745833333327"/>
    <m/>
    <m/>
    <n v="19.791599599999994"/>
    <m/>
    <m/>
    <m/>
    <m/>
    <m/>
    <m/>
    <m/>
    <m/>
    <m/>
    <m/>
    <m/>
  </r>
  <r>
    <x v="16"/>
    <s v="Londonderry, NH"/>
    <x v="12"/>
    <m/>
    <n v="19.947904000000001"/>
    <m/>
    <n v="9.3434383333333333"/>
    <m/>
    <m/>
    <n v="18.387963200000002"/>
    <m/>
    <m/>
    <m/>
    <m/>
    <m/>
    <m/>
    <m/>
    <m/>
    <m/>
    <m/>
    <m/>
  </r>
  <r>
    <x v="16"/>
    <s v="Londonderry, NH"/>
    <x v="13"/>
    <m/>
    <n v="19.348009565217389"/>
    <n v="20.155487321739127"/>
    <n v="8.1721652173913029"/>
    <n v="9.1193927113526563"/>
    <m/>
    <n v="18.279308260869566"/>
    <n v="18.819623686956522"/>
    <m/>
    <m/>
    <m/>
    <m/>
    <m/>
    <m/>
    <m/>
    <m/>
    <m/>
    <m/>
  </r>
  <r>
    <x v="16"/>
    <s v="Londonderry, NH"/>
    <x v="14"/>
    <m/>
    <n v="18.614101818181815"/>
    <n v="19.7701409458498"/>
    <n v="8.3286113636363659"/>
    <n v="8.9216973744235837"/>
    <m/>
    <n v="17.821018181818179"/>
    <n v="18.569972310671936"/>
    <m/>
    <m/>
    <m/>
    <m/>
    <m/>
    <m/>
    <m/>
    <m/>
    <m/>
    <m/>
  </r>
  <r>
    <x v="16"/>
    <s v="Londonderry, NH"/>
    <x v="15"/>
    <m/>
    <n v="19.376939565217391"/>
    <n v="19.691500669723318"/>
    <n v="7.9824940909090909"/>
    <n v="8.7338567177206858"/>
    <n v="8.7338567177206858"/>
    <n v="17.992123913043478"/>
    <n v="18.454402631146245"/>
    <n v="18.454402631146245"/>
    <m/>
    <m/>
    <m/>
    <m/>
    <m/>
    <m/>
    <m/>
    <m/>
    <m/>
  </r>
  <r>
    <x v="16"/>
    <s v="Londonderry, NH"/>
    <x v="16"/>
    <m/>
    <n v="17.164917916666671"/>
    <n v="18.890374573056654"/>
    <n v="7.7872147826086975"/>
    <n v="8.3227847575757572"/>
    <n v="8.7338567177206858"/>
    <n v="16.016802083333335"/>
    <n v="17.699443127812909"/>
    <n v="18.290950663367749"/>
    <m/>
    <m/>
    <m/>
    <m/>
    <m/>
    <m/>
    <m/>
    <m/>
    <m/>
  </r>
  <r>
    <x v="16"/>
    <s v="Londonderry, NH"/>
    <x v="17"/>
    <m/>
    <n v="18.063139130434784"/>
    <n v="18.513421599143612"/>
    <n v="8.7219981818181811"/>
    <n v="8.1984967272727278"/>
    <n v="8.7338567177206858"/>
    <n v="16.876811739130435"/>
    <n v="17.397212835638999"/>
    <n v="18.127498695589253"/>
    <m/>
    <m/>
    <m/>
    <m/>
    <m/>
    <m/>
    <m/>
    <m/>
    <m/>
  </r>
  <r>
    <x v="16"/>
    <s v="Londonderry, NH"/>
    <x v="18"/>
    <m/>
    <n v="17.488014166666662"/>
    <n v="18.141422519433462"/>
    <n v="7.8732804347826075"/>
    <n v="8.1387197707509884"/>
    <n v="8.7338567177206858"/>
    <n v="16.500334583333334"/>
    <n v="17.04141810013175"/>
    <n v="17.964046727810757"/>
    <m/>
    <m/>
    <m/>
    <m/>
    <m/>
    <m/>
    <m/>
    <m/>
    <m/>
  </r>
  <r>
    <x v="16"/>
    <s v="Londonderry, NH"/>
    <x v="19"/>
    <m/>
    <n v="16.450515652173912"/>
    <n v="17.708705286231883"/>
    <n v="7.611004545454545"/>
    <n v="7.9951984071146258"/>
    <n v="8.7338567177206858"/>
    <n v="15.259381304347826"/>
    <n v="16.52909072463768"/>
    <n v="17.800594760032261"/>
    <m/>
    <m/>
    <m/>
    <m/>
    <m/>
    <m/>
    <m/>
    <m/>
    <m/>
  </r>
  <r>
    <x v="16"/>
    <s v="Londonderry, NH"/>
    <x v="20"/>
    <m/>
    <n v="16.664214347826086"/>
    <n v="17.166160242753627"/>
    <n v="7.7907781818181805"/>
    <n v="7.956855225296442"/>
    <n v="8.7338567177206858"/>
    <n v="15.301262608695653"/>
    <n v="15.990918463768116"/>
    <n v="17.637142792253766"/>
    <m/>
    <m/>
    <m/>
    <m/>
    <m/>
    <m/>
    <m/>
    <m/>
    <m/>
  </r>
  <r>
    <x v="16"/>
    <s v="Londonderry, NH"/>
    <x v="21"/>
    <m/>
    <m/>
    <m/>
    <m/>
    <m/>
    <n v="8.7338567177206858"/>
    <m/>
    <m/>
    <n v="17.47369082447527"/>
    <m/>
    <m/>
    <m/>
    <m/>
    <m/>
    <m/>
    <m/>
    <m/>
    <m/>
  </r>
  <r>
    <x v="16"/>
    <s v="Londonderry, NH"/>
    <x v="22"/>
    <m/>
    <m/>
    <m/>
    <m/>
    <m/>
    <n v="8.7338567177206858"/>
    <m/>
    <m/>
    <n v="17.310238856696774"/>
    <m/>
    <m/>
    <m/>
    <m/>
    <m/>
    <m/>
    <m/>
    <m/>
    <m/>
  </r>
  <r>
    <x v="16"/>
    <s v="Londonderry, NH"/>
    <x v="23"/>
    <m/>
    <m/>
    <m/>
    <m/>
    <m/>
    <n v="8.7338567177206858"/>
    <m/>
    <m/>
    <n v="17.146786888918278"/>
    <m/>
    <m/>
    <m/>
    <m/>
    <m/>
    <m/>
    <m/>
    <m/>
    <m/>
  </r>
  <r>
    <x v="16"/>
    <s v="Londonderry, NH"/>
    <x v="24"/>
    <m/>
    <m/>
    <m/>
    <m/>
    <m/>
    <n v="8.7338567177206858"/>
    <m/>
    <m/>
    <n v="16.983334921139782"/>
    <m/>
    <m/>
    <m/>
    <m/>
    <m/>
    <m/>
    <m/>
    <m/>
    <m/>
  </r>
  <r>
    <x v="16"/>
    <s v="Londonderry, NH"/>
    <x v="25"/>
    <m/>
    <m/>
    <m/>
    <m/>
    <m/>
    <n v="8.7338567177206858"/>
    <m/>
    <m/>
    <n v="16.819882953361287"/>
    <m/>
    <m/>
    <m/>
    <m/>
    <m/>
    <m/>
    <m/>
    <m/>
    <m/>
  </r>
  <r>
    <x v="16"/>
    <s v="Londonderry, NH"/>
    <x v="26"/>
    <m/>
    <m/>
    <m/>
    <m/>
    <m/>
    <n v="8.7338567177206858"/>
    <m/>
    <m/>
    <n v="16.656430985582791"/>
    <m/>
    <m/>
    <m/>
    <m/>
    <m/>
    <m/>
    <m/>
    <m/>
    <m/>
  </r>
  <r>
    <x v="16"/>
    <s v="Londonderry, NH"/>
    <x v="27"/>
    <m/>
    <m/>
    <m/>
    <m/>
    <m/>
    <n v="8.7338567177206858"/>
    <m/>
    <m/>
    <n v="16.492979017804295"/>
    <m/>
    <m/>
    <m/>
    <m/>
    <m/>
    <m/>
    <m/>
    <m/>
    <m/>
  </r>
  <r>
    <x v="16"/>
    <s v="Londonderry, NH"/>
    <x v="28"/>
    <m/>
    <m/>
    <m/>
    <m/>
    <m/>
    <n v="8.7338567177206858"/>
    <m/>
    <m/>
    <n v="16.329527050025799"/>
    <m/>
    <m/>
    <m/>
    <m/>
    <m/>
    <m/>
    <m/>
    <m/>
    <m/>
  </r>
  <r>
    <x v="17"/>
    <s v="Martha's Vineyard, MA"/>
    <x v="0"/>
    <m/>
    <m/>
    <m/>
    <m/>
    <m/>
    <m/>
    <m/>
    <m/>
    <m/>
    <n v="0.20762818528578678"/>
    <n v="0.24445331612763793"/>
    <n v="14.011031108999999"/>
    <n v="11.10561803"/>
    <m/>
    <m/>
    <m/>
    <m/>
    <m/>
  </r>
  <r>
    <x v="17"/>
    <s v="Martha's Vineyard, MA"/>
    <x v="1"/>
    <m/>
    <m/>
    <m/>
    <m/>
    <m/>
    <m/>
    <m/>
    <m/>
    <m/>
    <m/>
    <m/>
    <m/>
    <m/>
    <m/>
    <m/>
    <m/>
    <m/>
    <m/>
  </r>
  <r>
    <x v="17"/>
    <s v="Martha's Vineyard, MA"/>
    <x v="2"/>
    <m/>
    <m/>
    <m/>
    <m/>
    <m/>
    <m/>
    <m/>
    <m/>
    <m/>
    <m/>
    <m/>
    <m/>
    <m/>
    <m/>
    <m/>
    <m/>
    <m/>
    <m/>
  </r>
  <r>
    <x v="17"/>
    <s v="Martha's Vineyard, MA"/>
    <x v="3"/>
    <m/>
    <n v="27.549042499999995"/>
    <m/>
    <n v="11.827653157894735"/>
    <m/>
    <m/>
    <n v="26.557620499999995"/>
    <m/>
    <m/>
    <m/>
    <m/>
    <m/>
    <m/>
    <m/>
    <m/>
    <m/>
    <m/>
    <m/>
  </r>
  <r>
    <x v="17"/>
    <s v="Martha's Vineyard, MA"/>
    <x v="4"/>
    <m/>
    <n v="25.01736782608695"/>
    <m/>
    <n v="12.250898636363639"/>
    <m/>
    <m/>
    <n v="24.379589130434788"/>
    <m/>
    <m/>
    <m/>
    <m/>
    <m/>
    <m/>
    <m/>
    <m/>
    <m/>
    <m/>
    <m/>
  </r>
  <r>
    <x v="17"/>
    <s v="Martha's Vineyard, MA"/>
    <x v="5"/>
    <m/>
    <n v="26.411340434782613"/>
    <n v="26.325916920289853"/>
    <n v="12.31475681818182"/>
    <n v="12.131102870813399"/>
    <n v="12.131102870813399"/>
    <n v="25.699680434782614"/>
    <n v="25.545630021739129"/>
    <m/>
    <m/>
    <m/>
    <m/>
    <m/>
    <m/>
    <m/>
    <m/>
    <m/>
    <m/>
  </r>
  <r>
    <x v="17"/>
    <s v="Martha's Vineyard, MA"/>
    <x v="6"/>
    <m/>
    <n v="25.82871217391304"/>
    <n v="26.201615733695647"/>
    <n v="11.224942608695653"/>
    <n v="11.904562805283962"/>
    <n v="12.131102870813399"/>
    <n v="24.896864347826089"/>
    <n v="25.383438603260871"/>
    <m/>
    <m/>
    <m/>
    <m/>
    <m/>
    <m/>
    <m/>
    <m/>
    <m/>
    <m/>
  </r>
  <r>
    <x v="17"/>
    <s v="Martha's Vineyard, MA"/>
    <x v="7"/>
    <m/>
    <n v="24.422725416666665"/>
    <n v="25.845837670289846"/>
    <n v="10.463125217391307"/>
    <n v="11.616275287705431"/>
    <n v="12.131102870813399"/>
    <n v="23.663530833333329"/>
    <n v="25.039457049275363"/>
    <n v="25.039457049275363"/>
    <m/>
    <m/>
    <m/>
    <m/>
    <m/>
    <m/>
    <m/>
    <m/>
    <m/>
  </r>
  <r>
    <x v="17"/>
    <s v="Martha's Vineyard, MA"/>
    <x v="8"/>
    <m/>
    <n v="24.367912083333334"/>
    <n v="25.20961158695652"/>
    <n v="10.767825217391305"/>
    <n v="11.404309699604743"/>
    <n v="12.131102870813399"/>
    <n v="22.5504"/>
    <n v="24.238012949275365"/>
    <n v="24.795003733147723"/>
    <m/>
    <m/>
    <m/>
    <m/>
    <m/>
    <m/>
    <m/>
    <m/>
    <m/>
  </r>
  <r>
    <x v="17"/>
    <s v="Martha's Vineyard, MA"/>
    <x v="9"/>
    <m/>
    <n v="23.082441249999999"/>
    <n v="24.822626271739132"/>
    <n v="9.9416026086956499"/>
    <n v="10.942450494071148"/>
    <n v="12.131102870813399"/>
    <n v="22.002061666666666"/>
    <n v="23.762507456521739"/>
    <n v="24.550550417020084"/>
    <m/>
    <m/>
    <m/>
    <m/>
    <m/>
    <m/>
    <m/>
    <m/>
    <m/>
  </r>
  <r>
    <x v="17"/>
    <s v="Martha's Vineyard, MA"/>
    <x v="10"/>
    <m/>
    <n v="22.393798750000002"/>
    <n v="24.019117934782606"/>
    <n v="9.9847104347826079"/>
    <n v="10.476441217391304"/>
    <n v="12.131102870813399"/>
    <n v="21.047616666666666"/>
    <n v="22.832094702898551"/>
    <n v="24.306097100892444"/>
    <m/>
    <m/>
    <m/>
    <m/>
    <m/>
    <m/>
    <m/>
    <m/>
    <m/>
  </r>
  <r>
    <x v="17"/>
    <s v="Martha's Vineyard, MA"/>
    <x v="11"/>
    <m/>
    <n v="22.465676086956517"/>
    <n v="23.346510717391304"/>
    <n v="11.293091739130434"/>
    <n v="10.490071043478261"/>
    <n v="12.131102870813399"/>
    <n v="20.860792608695647"/>
    <n v="22.024880355072462"/>
    <n v="24.061643784764804"/>
    <m/>
    <m/>
    <m/>
    <m/>
    <m/>
    <m/>
    <m/>
    <m/>
    <m/>
  </r>
  <r>
    <x v="17"/>
    <s v="Martha's Vineyard, MA"/>
    <x v="12"/>
    <m/>
    <n v="20.289999565217389"/>
    <n v="22.519965547101449"/>
    <n v="9.9289768181818197"/>
    <n v="10.383241363636364"/>
    <n v="12.131102870813399"/>
    <n v="18.542100000000001"/>
    <n v="21.000594188405795"/>
    <n v="23.817190468637165"/>
    <m/>
    <m/>
    <m/>
    <m/>
    <m/>
    <m/>
    <m/>
    <m/>
    <m/>
  </r>
  <r>
    <x v="17"/>
    <s v="Martha's Vineyard, MA"/>
    <x v="13"/>
    <m/>
    <n v="20.556830000000001"/>
    <n v="21.757749130434782"/>
    <n v="8.9246995238095241"/>
    <n v="10.014616224920008"/>
    <n v="12.131102870813399"/>
    <n v="19.411017272727271"/>
    <n v="20.372717642951251"/>
    <n v="23.572737152509525"/>
    <m/>
    <m/>
    <m/>
    <m/>
    <m/>
    <m/>
    <m/>
    <m/>
    <m/>
  </r>
  <r>
    <x v="17"/>
    <s v="Martha's Vineyard, MA"/>
    <x v="14"/>
    <m/>
    <n v="20.268158636363637"/>
    <n v="21.194892607707509"/>
    <n v="10.228745238095236"/>
    <n v="10.072044750799924"/>
    <n v="12.131102870813399"/>
    <n v="17.738464545454548"/>
    <n v="19.519998218708828"/>
    <n v="23.328283836381885"/>
    <m/>
    <m/>
    <m/>
    <m/>
    <m/>
    <m/>
    <m/>
    <m/>
    <m/>
  </r>
  <r>
    <x v="17"/>
    <s v="Martha's Vineyard, MA"/>
    <x v="15"/>
    <m/>
    <n v="21.504413043478262"/>
    <n v="21.017015466403162"/>
    <n v="10.137876818181821"/>
    <n v="10.102678027479767"/>
    <n v="12.131102870813399"/>
    <n v="19.056430434782609"/>
    <n v="19.121760972332016"/>
    <n v="23.083830520254246"/>
    <m/>
    <m/>
    <m/>
    <m/>
    <m/>
    <m/>
    <m/>
    <m/>
    <m/>
  </r>
  <r>
    <x v="17"/>
    <s v="Martha's Vineyard, MA"/>
    <x v="16"/>
    <m/>
    <n v="19.70430416666667"/>
    <n v="20.464741082345192"/>
    <n v="9.4215283333333346"/>
    <n v="9.7283653463203486"/>
    <n v="12.131102870813399"/>
    <n v="16.452991666666666"/>
    <n v="18.24020078392622"/>
    <n v="22.839377204126606"/>
    <m/>
    <m/>
    <m/>
    <m/>
    <m/>
    <m/>
    <m/>
    <m/>
    <m/>
  </r>
  <r>
    <x v="17"/>
    <s v="Martha's Vineyard, MA"/>
    <x v="17"/>
    <m/>
    <n v="20.759020454545457"/>
    <n v="20.55854526021081"/>
    <n v="10.031427619047619"/>
    <n v="9.7488555064935074"/>
    <n v="12.131102870813399"/>
    <n v="16.744654090909094"/>
    <n v="17.880711602108036"/>
    <n v="22.594923887998966"/>
    <m/>
    <m/>
    <m/>
    <m/>
    <m/>
    <m/>
    <m/>
    <m/>
    <m/>
  </r>
  <r>
    <x v="17"/>
    <s v="Martha's Vineyard, MA"/>
    <x v="18"/>
    <m/>
    <n v="19.420118181818186"/>
    <n v="20.331202896574442"/>
    <n v="8.7252376190476202"/>
    <n v="9.7089631255411266"/>
    <n v="12.131102870813399"/>
    <n v="16.432894545454545"/>
    <n v="17.285087056653492"/>
    <n v="22.350470571871327"/>
    <m/>
    <m/>
    <m/>
    <m/>
    <m/>
    <m/>
    <m/>
    <m/>
    <m/>
  </r>
  <r>
    <x v="17"/>
    <s v="Martha's Vineyard, MA"/>
    <x v="19"/>
    <m/>
    <n v="17.657186250000002"/>
    <n v="19.809008419301716"/>
    <n v="8.651947391304347"/>
    <n v="9.3936035561829492"/>
    <n v="12.131102870813399"/>
    <n v="16.0063925"/>
    <n v="16.938672647562584"/>
    <n v="22.106017255743687"/>
    <m/>
    <m/>
    <m/>
    <m/>
    <m/>
    <m/>
    <m/>
    <m/>
    <m/>
  </r>
  <r>
    <x v="17"/>
    <s v="Martha's Vineyard, MA"/>
    <x v="20"/>
    <m/>
    <n v="18.015604999999994"/>
    <n v="19.111246810606058"/>
    <n v="8.9857090476190464"/>
    <n v="9.1631700020703928"/>
    <n v="12.131102870813399"/>
    <n v="15.247635909090906"/>
    <n v="16.17691374242424"/>
    <n v="21.861563939616047"/>
    <m/>
    <m/>
    <m/>
    <m/>
    <m/>
    <m/>
    <m/>
    <m/>
    <m/>
  </r>
  <r>
    <x v="17"/>
    <s v="Martha's Vineyard, MA"/>
    <x v="21"/>
    <m/>
    <m/>
    <m/>
    <m/>
    <m/>
    <n v="12.131102870813399"/>
    <m/>
    <m/>
    <n v="21.617110623488408"/>
    <m/>
    <m/>
    <m/>
    <m/>
    <m/>
    <m/>
    <m/>
    <m/>
    <m/>
  </r>
  <r>
    <x v="17"/>
    <s v="Martha's Vineyard, MA"/>
    <x v="22"/>
    <m/>
    <m/>
    <m/>
    <m/>
    <m/>
    <n v="12.131102870813399"/>
    <m/>
    <m/>
    <n v="21.372657307360768"/>
    <m/>
    <m/>
    <m/>
    <m/>
    <m/>
    <m/>
    <m/>
    <m/>
    <m/>
  </r>
  <r>
    <x v="17"/>
    <s v="Martha's Vineyard, MA"/>
    <x v="23"/>
    <m/>
    <m/>
    <m/>
    <m/>
    <m/>
    <n v="12.131102870813399"/>
    <m/>
    <m/>
    <n v="21.128203991233129"/>
    <m/>
    <m/>
    <m/>
    <m/>
    <m/>
    <m/>
    <m/>
    <m/>
    <m/>
  </r>
  <r>
    <x v="17"/>
    <s v="Martha's Vineyard, MA"/>
    <x v="24"/>
    <m/>
    <m/>
    <m/>
    <m/>
    <m/>
    <n v="12.131102870813399"/>
    <m/>
    <m/>
    <n v="20.883750675105489"/>
    <m/>
    <m/>
    <m/>
    <m/>
    <m/>
    <m/>
    <m/>
    <m/>
    <m/>
  </r>
  <r>
    <x v="17"/>
    <s v="Martha's Vineyard, MA"/>
    <x v="25"/>
    <m/>
    <m/>
    <m/>
    <m/>
    <m/>
    <n v="12.131102870813399"/>
    <m/>
    <m/>
    <n v="20.639297358977849"/>
    <m/>
    <m/>
    <m/>
    <m/>
    <m/>
    <m/>
    <m/>
    <m/>
    <m/>
  </r>
  <r>
    <x v="17"/>
    <s v="Martha's Vineyard, MA"/>
    <x v="26"/>
    <m/>
    <m/>
    <m/>
    <m/>
    <m/>
    <n v="12.131102870813399"/>
    <m/>
    <m/>
    <n v="20.39484404285021"/>
    <m/>
    <m/>
    <m/>
    <m/>
    <m/>
    <m/>
    <m/>
    <m/>
    <m/>
  </r>
  <r>
    <x v="17"/>
    <s v="Martha's Vineyard, MA"/>
    <x v="27"/>
    <m/>
    <m/>
    <m/>
    <m/>
    <m/>
    <n v="12.131102870813399"/>
    <m/>
    <m/>
    <n v="20.15039072672257"/>
    <m/>
    <m/>
    <m/>
    <m/>
    <m/>
    <m/>
    <m/>
    <m/>
    <m/>
  </r>
  <r>
    <x v="17"/>
    <s v="Martha's Vineyard, MA"/>
    <x v="28"/>
    <m/>
    <m/>
    <m/>
    <m/>
    <m/>
    <n v="12.131102870813399"/>
    <m/>
    <m/>
    <n v="19.90593741059493"/>
    <m/>
    <m/>
    <m/>
    <m/>
    <m/>
    <m/>
    <m/>
    <m/>
    <m/>
  </r>
  <r>
    <x v="18"/>
    <s v="M.K. Goddard, PA"/>
    <x v="0"/>
    <m/>
    <m/>
    <m/>
    <m/>
    <m/>
    <m/>
    <m/>
    <m/>
    <m/>
    <n v="0.2888457383074074"/>
    <n v="0.29889344418518515"/>
    <n v="11.357734496000001"/>
    <n v="10.18005501"/>
    <m/>
    <m/>
    <m/>
    <m/>
    <m/>
  </r>
  <r>
    <x v="18"/>
    <s v="M.K. Goddard, PA"/>
    <x v="1"/>
    <m/>
    <m/>
    <m/>
    <m/>
    <m/>
    <m/>
    <m/>
    <m/>
    <m/>
    <m/>
    <m/>
    <m/>
    <m/>
    <m/>
    <m/>
    <m/>
    <m/>
    <m/>
  </r>
  <r>
    <x v="18"/>
    <s v="M.K. Goddard, PA"/>
    <x v="2"/>
    <m/>
    <n v="29.359204799999997"/>
    <m/>
    <n v="14.748650833333331"/>
    <m/>
    <m/>
    <n v="28.739827599999995"/>
    <m/>
    <m/>
    <m/>
    <m/>
    <m/>
    <m/>
    <m/>
    <m/>
    <m/>
    <m/>
    <m/>
  </r>
  <r>
    <x v="18"/>
    <s v="M.K. Goddard, PA"/>
    <x v="3"/>
    <m/>
    <n v="28.293869583333333"/>
    <m/>
    <n v="13.756677826086957"/>
    <m/>
    <m/>
    <n v="27.755194583333331"/>
    <m/>
    <m/>
    <m/>
    <m/>
    <m/>
    <m/>
    <m/>
    <m/>
    <m/>
    <m/>
    <m/>
  </r>
  <r>
    <x v="18"/>
    <s v="M.K. Goddard, PA"/>
    <x v="4"/>
    <n v="28.688478794444446"/>
    <n v="28.412362000000002"/>
    <n v="28.688478794444446"/>
    <n v="13.757831249999997"/>
    <n v="14.087719969806761"/>
    <n v="14.087719969806761"/>
    <n v="27.845962800000002"/>
    <n v="28.113661661111109"/>
    <n v="28.113661661111109"/>
    <m/>
    <m/>
    <m/>
    <m/>
    <m/>
    <m/>
    <m/>
    <m/>
    <m/>
  </r>
  <r>
    <x v="18"/>
    <s v="M.K. Goddard, PA"/>
    <x v="5"/>
    <n v="28.399633056137038"/>
    <n v="31.482763750000004"/>
    <n v="29.387050033333335"/>
    <n v="14.775887826086958"/>
    <n v="14.25976193387681"/>
    <n v="14.087719969806761"/>
    <n v="31.105698333333333"/>
    <n v="28.861670829166666"/>
    <n v="27.814768216925923"/>
    <m/>
    <m/>
    <m/>
    <m/>
    <m/>
    <m/>
    <m/>
    <m/>
    <m/>
  </r>
  <r>
    <x v="18"/>
    <s v="M.K. Goddard, PA"/>
    <x v="6"/>
    <n v="28.110787317829629"/>
    <n v="28.562779166666669"/>
    <n v="29.222195859999999"/>
    <n v="13.022329565217394"/>
    <n v="14.012275460144926"/>
    <n v="14.087719969806761"/>
    <n v="27.83208375000001"/>
    <n v="28.655753413333333"/>
    <n v="27.515874772740737"/>
    <m/>
    <m/>
    <m/>
    <m/>
    <m/>
    <m/>
    <m/>
    <m/>
    <m/>
  </r>
  <r>
    <x v="18"/>
    <s v="M.K. Goddard, PA"/>
    <x v="7"/>
    <n v="27.821941579522221"/>
    <n v="29.096820416666674"/>
    <n v="29.169718983333336"/>
    <n v="12.914940869565216"/>
    <n v="13.645533467391303"/>
    <n v="14.087719969806761"/>
    <n v="28.069876249999997"/>
    <n v="28.521763143333335"/>
    <n v="27.216981328555551"/>
    <m/>
    <m/>
    <m/>
    <m/>
    <m/>
    <m/>
    <m/>
    <m/>
    <m/>
  </r>
  <r>
    <x v="18"/>
    <s v="M.K. Goddard, PA"/>
    <x v="8"/>
    <n v="27.533095841214813"/>
    <n v="26.669301666666666"/>
    <n v="28.844805400000002"/>
    <n v="13.2967625"/>
    <n v="13.553550402173911"/>
    <n v="14.087719969806761"/>
    <n v="25.69945916666666"/>
    <n v="28.110616060000002"/>
    <n v="26.918087884370365"/>
    <m/>
    <m/>
    <m/>
    <m/>
    <m/>
    <m/>
    <m/>
    <m/>
    <m/>
  </r>
  <r>
    <x v="18"/>
    <s v="M.K. Goddard, PA"/>
    <x v="9"/>
    <n v="27.244250102907404"/>
    <n v="25.944022499999999"/>
    <n v="28.351137500000004"/>
    <n v="11.806320000000003"/>
    <n v="13.163248152173916"/>
    <n v="14.087719969806761"/>
    <n v="25.501394583333337"/>
    <n v="27.641702416666668"/>
    <n v="26.619194440185179"/>
    <m/>
    <m/>
    <m/>
    <m/>
    <m/>
    <m/>
    <m/>
    <m/>
    <m/>
  </r>
  <r>
    <x v="18"/>
    <s v="M.K. Goddard, PA"/>
    <x v="10"/>
    <n v="26.955404364599996"/>
    <n v="26.244345833333337"/>
    <n v="27.303453916666673"/>
    <n v="11.538020869565216"/>
    <n v="12.515674760869567"/>
    <n v="14.087719969806761"/>
    <n v="25.822133333333337"/>
    <n v="26.584989416666666"/>
    <n v="26.320300995999993"/>
    <m/>
    <m/>
    <m/>
    <m/>
    <m/>
    <m/>
    <m/>
    <m/>
    <m/>
  </r>
  <r>
    <x v="18"/>
    <s v="M.K. Goddard, PA"/>
    <x v="11"/>
    <n v="26.666558626292588"/>
    <m/>
    <m/>
    <m/>
    <m/>
    <n v="14.087719969806761"/>
    <m/>
    <m/>
    <n v="26.021407551814807"/>
    <m/>
    <m/>
    <m/>
    <m/>
    <m/>
    <m/>
    <m/>
    <m/>
    <m/>
  </r>
  <r>
    <x v="18"/>
    <s v="M.K. Goddard, PA"/>
    <x v="12"/>
    <n v="26.377712887985179"/>
    <m/>
    <m/>
    <m/>
    <m/>
    <n v="14.087719969806761"/>
    <m/>
    <m/>
    <n v="25.722514107629621"/>
    <m/>
    <m/>
    <m/>
    <m/>
    <m/>
    <m/>
    <m/>
    <m/>
    <m/>
  </r>
  <r>
    <x v="18"/>
    <s v="M.K. Goddard, PA"/>
    <x v="13"/>
    <n v="26.088867149677771"/>
    <m/>
    <m/>
    <m/>
    <m/>
    <n v="14.087719969806761"/>
    <m/>
    <m/>
    <n v="25.423620663444435"/>
    <m/>
    <m/>
    <m/>
    <m/>
    <m/>
    <m/>
    <m/>
    <m/>
    <m/>
  </r>
  <r>
    <x v="18"/>
    <s v="M.K. Goddard, PA"/>
    <x v="14"/>
    <n v="25.800021411370363"/>
    <m/>
    <m/>
    <m/>
    <m/>
    <n v="14.087719969806761"/>
    <m/>
    <m/>
    <n v="25.124727219259249"/>
    <m/>
    <m/>
    <m/>
    <m/>
    <m/>
    <m/>
    <m/>
    <m/>
    <m/>
  </r>
  <r>
    <x v="18"/>
    <s v="M.K. Goddard, PA"/>
    <x v="15"/>
    <n v="25.511175673062954"/>
    <m/>
    <m/>
    <m/>
    <m/>
    <n v="14.087719969806761"/>
    <m/>
    <m/>
    <n v="24.825833775074063"/>
    <m/>
    <m/>
    <m/>
    <m/>
    <m/>
    <m/>
    <m/>
    <m/>
    <m/>
  </r>
  <r>
    <x v="18"/>
    <s v="M.K. Goddard, PA"/>
    <x v="16"/>
    <n v="25.222329934755546"/>
    <m/>
    <m/>
    <m/>
    <m/>
    <n v="14.087719969806761"/>
    <m/>
    <m/>
    <n v="24.526940330888877"/>
    <m/>
    <m/>
    <m/>
    <m/>
    <m/>
    <m/>
    <m/>
    <m/>
    <m/>
  </r>
  <r>
    <x v="18"/>
    <s v="M.K. Goddard, PA"/>
    <x v="17"/>
    <n v="24.933484196448138"/>
    <m/>
    <m/>
    <m/>
    <m/>
    <n v="14.087719969806761"/>
    <m/>
    <m/>
    <n v="24.228046886703691"/>
    <m/>
    <m/>
    <m/>
    <m/>
    <m/>
    <m/>
    <m/>
    <m/>
    <m/>
  </r>
  <r>
    <x v="18"/>
    <s v="M.K. Goddard, PA"/>
    <x v="18"/>
    <n v="24.644638458140729"/>
    <m/>
    <m/>
    <m/>
    <m/>
    <n v="14.087719969806761"/>
    <m/>
    <m/>
    <n v="23.929153442518505"/>
    <m/>
    <m/>
    <m/>
    <m/>
    <m/>
    <m/>
    <m/>
    <m/>
    <m/>
  </r>
  <r>
    <x v="18"/>
    <s v="M.K. Goddard, PA"/>
    <x v="19"/>
    <n v="24.355792719833321"/>
    <m/>
    <m/>
    <m/>
    <m/>
    <n v="14.087719969806761"/>
    <m/>
    <m/>
    <n v="23.630259998333319"/>
    <m/>
    <m/>
    <m/>
    <m/>
    <m/>
    <m/>
    <m/>
    <m/>
    <m/>
  </r>
  <r>
    <x v="18"/>
    <s v="M.K. Goddard, PA"/>
    <x v="20"/>
    <n v="24.066946981525913"/>
    <m/>
    <m/>
    <m/>
    <m/>
    <n v="14.087719969806761"/>
    <m/>
    <m/>
    <n v="23.331366554148133"/>
    <m/>
    <m/>
    <m/>
    <m/>
    <m/>
    <m/>
    <m/>
    <m/>
    <m/>
  </r>
  <r>
    <x v="18"/>
    <s v="M.K. Goddard, PA"/>
    <x v="21"/>
    <n v="23.778101243218504"/>
    <m/>
    <m/>
    <m/>
    <m/>
    <n v="14.087719969806761"/>
    <m/>
    <m/>
    <n v="23.032473109962947"/>
    <m/>
    <m/>
    <m/>
    <m/>
    <m/>
    <m/>
    <m/>
    <m/>
    <m/>
  </r>
  <r>
    <x v="18"/>
    <s v="M.K. Goddard, PA"/>
    <x v="22"/>
    <n v="23.489255504911096"/>
    <m/>
    <m/>
    <m/>
    <m/>
    <n v="14.087719969806761"/>
    <m/>
    <m/>
    <n v="22.733579665777761"/>
    <m/>
    <m/>
    <m/>
    <m/>
    <m/>
    <m/>
    <m/>
    <m/>
    <m/>
  </r>
  <r>
    <x v="18"/>
    <s v="M.K. Goddard, PA"/>
    <x v="23"/>
    <n v="23.200409766603688"/>
    <m/>
    <m/>
    <m/>
    <m/>
    <n v="14.087719969806761"/>
    <m/>
    <m/>
    <n v="22.434686221592575"/>
    <m/>
    <m/>
    <m/>
    <m/>
    <m/>
    <m/>
    <m/>
    <m/>
    <m/>
  </r>
  <r>
    <x v="18"/>
    <s v="M.K. Goddard, PA"/>
    <x v="24"/>
    <n v="22.911564028296279"/>
    <m/>
    <m/>
    <m/>
    <m/>
    <n v="14.087719969806761"/>
    <m/>
    <m/>
    <n v="22.135792777407389"/>
    <m/>
    <m/>
    <m/>
    <m/>
    <m/>
    <m/>
    <m/>
    <m/>
    <m/>
  </r>
  <r>
    <x v="18"/>
    <s v="M.K. Goddard, PA"/>
    <x v="25"/>
    <n v="22.622718289988871"/>
    <m/>
    <m/>
    <m/>
    <m/>
    <n v="14.087719969806761"/>
    <m/>
    <m/>
    <n v="21.836899333222203"/>
    <m/>
    <m/>
    <m/>
    <m/>
    <m/>
    <m/>
    <m/>
    <m/>
    <m/>
  </r>
  <r>
    <x v="18"/>
    <s v="M.K. Goddard, PA"/>
    <x v="26"/>
    <n v="22.333872551681463"/>
    <m/>
    <m/>
    <m/>
    <m/>
    <n v="14.087719969806761"/>
    <m/>
    <m/>
    <n v="21.538005889037017"/>
    <m/>
    <m/>
    <m/>
    <m/>
    <m/>
    <m/>
    <m/>
    <m/>
    <m/>
  </r>
  <r>
    <x v="18"/>
    <s v="M.K. Goddard, PA"/>
    <x v="27"/>
    <n v="22.045026813374054"/>
    <m/>
    <m/>
    <m/>
    <m/>
    <n v="14.087719969806761"/>
    <m/>
    <m/>
    <n v="21.23911244485183"/>
    <m/>
    <m/>
    <m/>
    <m/>
    <m/>
    <m/>
    <m/>
    <m/>
    <m/>
  </r>
  <r>
    <x v="18"/>
    <s v="M.K. Goddard, PA"/>
    <x v="28"/>
    <n v="21.756181075066646"/>
    <m/>
    <m/>
    <m/>
    <m/>
    <n v="14.087719969806761"/>
    <m/>
    <m/>
    <n v="20.940219000666644"/>
    <m/>
    <m/>
    <m/>
    <m/>
    <m/>
    <m/>
    <m/>
    <m/>
    <m/>
  </r>
  <r>
    <x v="19"/>
    <s v="Mohawk Mt., CT"/>
    <x v="0"/>
    <m/>
    <m/>
    <m/>
    <m/>
    <m/>
    <m/>
    <m/>
    <m/>
    <m/>
    <n v="0.24121454773703702"/>
    <n v="0.24653811392592606"/>
    <n v="12.422644408"/>
    <n v="10.901723519999999"/>
    <m/>
    <m/>
    <m/>
    <m/>
    <m/>
  </r>
  <r>
    <x v="19"/>
    <s v="Mohawk Mt., CT"/>
    <x v="1"/>
    <m/>
    <m/>
    <m/>
    <m/>
    <m/>
    <m/>
    <m/>
    <m/>
    <m/>
    <m/>
    <m/>
    <m/>
    <m/>
    <m/>
    <m/>
    <m/>
    <m/>
    <m/>
  </r>
  <r>
    <x v="19"/>
    <s v="Mohawk Mt., CT"/>
    <x v="2"/>
    <m/>
    <n v="26.925820416666664"/>
    <m/>
    <n v="10.343604782608697"/>
    <m/>
    <m/>
    <n v="25.590612083333337"/>
    <m/>
    <m/>
    <m/>
    <m/>
    <m/>
    <m/>
    <m/>
    <m/>
    <m/>
    <m/>
    <m/>
  </r>
  <r>
    <x v="19"/>
    <s v="Mohawk Mt., CT"/>
    <x v="3"/>
    <m/>
    <n v="26.631756400000004"/>
    <m/>
    <n v="9.3090483333333349"/>
    <m/>
    <m/>
    <n v="25.530884400000005"/>
    <m/>
    <m/>
    <m/>
    <m/>
    <m/>
    <m/>
    <m/>
    <m/>
    <m/>
    <m/>
    <m/>
  </r>
  <r>
    <x v="19"/>
    <s v="Mohawk Mt., CT"/>
    <x v="4"/>
    <n v="26.895517272222222"/>
    <n v="27.128975000000001"/>
    <n v="26.895517272222222"/>
    <n v="9.845921304347824"/>
    <n v="9.8328581400966186"/>
    <n v="9.8328581400966186"/>
    <n v="25.960534583333338"/>
    <n v="25.694010355555562"/>
    <n v="25.694010355555562"/>
    <m/>
    <m/>
    <m/>
    <m/>
    <m/>
    <m/>
    <m/>
    <m/>
    <m/>
  </r>
  <r>
    <x v="19"/>
    <s v="Mohawk Mt., CT"/>
    <x v="5"/>
    <n v="26.654302724485184"/>
    <n v="28.387477500000003"/>
    <n v="27.268507329166667"/>
    <n v="8.8707162499999992"/>
    <n v="9.5923226675724642"/>
    <n v="9.8328581400966186"/>
    <n v="27.240924583333335"/>
    <n v="26.080738912500006"/>
    <n v="25.447472241629637"/>
    <m/>
    <m/>
    <m/>
    <m/>
    <m/>
    <m/>
    <m/>
    <m/>
    <m/>
  </r>
  <r>
    <x v="19"/>
    <s v="Mohawk Mt., CT"/>
    <x v="6"/>
    <n v="26.413088176748147"/>
    <n v="26.056612800000003"/>
    <n v="27.026128423333336"/>
    <n v="8.3939312499999996"/>
    <n v="9.3526443840579709"/>
    <n v="9.8328581400966186"/>
    <n v="24.932792800000001"/>
    <n v="25.851149690000007"/>
    <n v="25.200934127703711"/>
    <m/>
    <m/>
    <m/>
    <m/>
    <m/>
    <m/>
    <m/>
    <m/>
    <m/>
  </r>
  <r>
    <x v="19"/>
    <s v="Mohawk Mt., CT"/>
    <x v="7"/>
    <n v="26.17187362901111"/>
    <n v="27.011572083333334"/>
    <n v="27.043278756666673"/>
    <n v="7.8770713043478251"/>
    <n v="8.8593376884057964"/>
    <n v="9.8328581400966186"/>
    <n v="26.690732916666661"/>
    <n v="26.071173856666668"/>
    <n v="24.954396013777785"/>
    <m/>
    <m/>
    <m/>
    <m/>
    <m/>
    <m/>
    <m/>
    <m/>
    <m/>
  </r>
  <r>
    <x v="19"/>
    <s v="Mohawk Mt., CT"/>
    <x v="8"/>
    <n v="25.930659081274072"/>
    <m/>
    <n v="27.146159345833333"/>
    <m/>
    <n v="8.7469100271739109"/>
    <n v="9.8328581400966186"/>
    <m/>
    <n v="26.206246220833336"/>
    <n v="24.707857899851859"/>
    <m/>
    <m/>
    <m/>
    <m/>
    <m/>
    <m/>
    <m/>
    <m/>
    <m/>
  </r>
  <r>
    <x v="19"/>
    <s v="Mohawk Mt., CT"/>
    <x v="9"/>
    <n v="25.689444533537035"/>
    <n v="21.01566708333333"/>
    <n v="25.617832366666665"/>
    <n v="6.9689258333333335"/>
    <n v="8.0276611594202905"/>
    <n v="9.8328581400966186"/>
    <n v="20.55594291666667"/>
    <n v="24.855098304166667"/>
    <n v="24.461319785925934"/>
    <m/>
    <m/>
    <m/>
    <m/>
    <m/>
    <m/>
    <m/>
    <m/>
    <m/>
  </r>
  <r>
    <x v="19"/>
    <s v="Mohawk Mt., CT"/>
    <x v="10"/>
    <n v="25.448229985799998"/>
    <n v="21.359839565217385"/>
    <n v="23.860922882971014"/>
    <n v="6.711987727272728"/>
    <n v="7.4879790287384713"/>
    <n v="9.8328581400966186"/>
    <n v="20.635859565217388"/>
    <n v="23.203832049637679"/>
    <n v="24.214781672000008"/>
    <m/>
    <m/>
    <m/>
    <m/>
    <m/>
    <m/>
    <m/>
    <m/>
    <m/>
  </r>
  <r>
    <x v="19"/>
    <s v="Mohawk Mt., CT"/>
    <x v="11"/>
    <n v="25.20701543806296"/>
    <n v="21.655846521739132"/>
    <n v="22.760731313405795"/>
    <n v="8.0593699999999995"/>
    <n v="7.4043387162384722"/>
    <n v="9.8328581400966186"/>
    <n v="20.366310869565215"/>
    <n v="22.062211567028982"/>
    <n v="23.968243558074082"/>
    <m/>
    <m/>
    <m/>
    <m/>
    <m/>
    <m/>
    <m/>
    <m/>
    <m/>
  </r>
  <r>
    <x v="19"/>
    <s v="Mohawk Mt., CT"/>
    <x v="12"/>
    <n v="24.965800890325923"/>
    <n v="19.784942916666669"/>
    <n v="20.954074021739128"/>
    <n v="7.5033495652173929"/>
    <n v="7.3109082814558626"/>
    <n v="9.8328581400966186"/>
    <n v="19.078586249999997"/>
    <n v="20.159174900362316"/>
    <n v="23.721705444148157"/>
    <m/>
    <m/>
    <m/>
    <m/>
    <m/>
    <m/>
    <m/>
    <m/>
    <m/>
  </r>
  <r>
    <x v="19"/>
    <s v="Mohawk Mt., CT"/>
    <x v="13"/>
    <n v="24.724586342588886"/>
    <n v="18.915210833333337"/>
    <n v="20.546301384057969"/>
    <n v="6.7017237500000002"/>
    <n v="7.1890713751646897"/>
    <n v="9.8328581400966186"/>
    <n v="18.006366666666665"/>
    <n v="19.728613253623188"/>
    <n v="23.475167330222231"/>
    <m/>
    <m/>
    <m/>
    <m/>
    <m/>
    <m/>
    <m/>
    <m/>
    <m/>
  </r>
  <r>
    <x v="19"/>
    <s v="Mohawk Mt., CT"/>
    <x v="14"/>
    <n v="24.483371794851848"/>
    <n v="17.725751666666664"/>
    <n v="19.888318300724638"/>
    <n v="7.3464473913043475"/>
    <n v="7.2645756867588931"/>
    <n v="9.8328581400966186"/>
    <n v="16.597944999999999"/>
    <n v="18.937013670289851"/>
    <n v="23.228629216296305"/>
    <m/>
    <m/>
    <m/>
    <m/>
    <m/>
    <m/>
    <m/>
    <m/>
    <m/>
  </r>
  <r>
    <x v="19"/>
    <s v="Mohawk Mt., CT"/>
    <x v="15"/>
    <n v="24.242157247114811"/>
    <n v="18.757392173913043"/>
    <n v="19.367828822463771"/>
    <n v="6.0810368181818184"/>
    <n v="7.1383855049407119"/>
    <n v="9.8328581400966186"/>
    <n v="17.448864347826088"/>
    <n v="18.299614626811593"/>
    <n v="22.982091102370379"/>
    <m/>
    <m/>
    <m/>
    <m/>
    <m/>
    <m/>
    <m/>
    <m/>
    <m/>
  </r>
  <r>
    <x v="19"/>
    <s v="Mohawk Mt., CT"/>
    <x v="16"/>
    <n v="24.000942699377774"/>
    <n v="17.671428333333335"/>
    <n v="18.570945184782609"/>
    <n v="6.3024308695652165"/>
    <n v="6.7869976788537558"/>
    <n v="9.8328581400966186"/>
    <n v="14.75307666666667"/>
    <n v="17.176967786231884"/>
    <n v="22.735552988444454"/>
    <m/>
    <m/>
    <m/>
    <m/>
    <m/>
    <m/>
    <m/>
    <m/>
    <m/>
  </r>
  <r>
    <x v="19"/>
    <s v="Mohawk Mt., CT"/>
    <x v="17"/>
    <n v="23.759728151640736"/>
    <n v="16.510978749999996"/>
    <n v="17.916152351449277"/>
    <n v="6.1934169565217392"/>
    <n v="6.5250111571146245"/>
    <n v="9.8328581400966186"/>
    <n v="15.063801666666665"/>
    <n v="16.374010869565218"/>
    <n v="22.489014874518528"/>
    <m/>
    <m/>
    <m/>
    <m/>
    <m/>
    <m/>
    <m/>
    <m/>
    <m/>
  </r>
  <r>
    <x v="19"/>
    <s v="Mohawk Mt., CT"/>
    <x v="18"/>
    <n v="23.518513603903699"/>
    <n v="16.872485833333332"/>
    <n v="17.507607351449273"/>
    <n v="6.0307930434782602"/>
    <n v="6.3908250158102771"/>
    <n v="9.8328581400966186"/>
    <n v="14.923769999999998"/>
    <n v="15.757491536231885"/>
    <n v="22.242476760592602"/>
    <m/>
    <m/>
    <m/>
    <m/>
    <m/>
    <m/>
    <m/>
    <m/>
    <m/>
  </r>
  <r>
    <x v="19"/>
    <s v="Mohawk Mt., CT"/>
    <x v="19"/>
    <n v="23.277299056166662"/>
    <n v="16.156040000000001"/>
    <n v="17.193665018115944"/>
    <n v="5.4607439130434772"/>
    <n v="6.0136843201581023"/>
    <n v="9.8328581400966186"/>
    <n v="14.438524583333333"/>
    <n v="15.325607452898549"/>
    <n v="21.995938646666676"/>
    <m/>
    <m/>
    <m/>
    <m/>
    <m/>
    <m/>
    <m/>
    <m/>
    <m/>
  </r>
  <r>
    <x v="19"/>
    <s v="Mohawk Mt., CT"/>
    <x v="20"/>
    <n v="23.036084508429624"/>
    <n v="15.037145217391306"/>
    <n v="16.449615626811596"/>
    <n v="5.8284009090909086"/>
    <n v="5.9631571383399198"/>
    <n v="9.8328581400966186"/>
    <n v="13.697954347826089"/>
    <n v="14.575425452898552"/>
    <n v="21.749400532740751"/>
    <m/>
    <m/>
    <m/>
    <m/>
    <m/>
    <m/>
    <m/>
    <m/>
    <m/>
  </r>
  <r>
    <x v="19"/>
    <s v="Mohawk Mt., CT"/>
    <x v="21"/>
    <n v="22.794869960692587"/>
    <m/>
    <m/>
    <m/>
    <m/>
    <n v="9.8328581400966186"/>
    <m/>
    <m/>
    <n v="21.502862418814825"/>
    <m/>
    <m/>
    <m/>
    <m/>
    <m/>
    <m/>
    <m/>
    <m/>
    <m/>
  </r>
  <r>
    <x v="19"/>
    <s v="Mohawk Mt., CT"/>
    <x v="22"/>
    <n v="22.55365541295555"/>
    <m/>
    <m/>
    <m/>
    <m/>
    <n v="9.8328581400966186"/>
    <m/>
    <m/>
    <n v="21.256324304888899"/>
    <m/>
    <m/>
    <m/>
    <m/>
    <m/>
    <m/>
    <m/>
    <m/>
    <m/>
  </r>
  <r>
    <x v="19"/>
    <s v="Mohawk Mt., CT"/>
    <x v="23"/>
    <n v="22.312440865218512"/>
    <m/>
    <m/>
    <m/>
    <m/>
    <n v="9.8328581400966186"/>
    <m/>
    <m/>
    <n v="21.009786190962974"/>
    <m/>
    <m/>
    <m/>
    <m/>
    <m/>
    <m/>
    <m/>
    <m/>
    <m/>
  </r>
  <r>
    <x v="19"/>
    <s v="Mohawk Mt., CT"/>
    <x v="24"/>
    <n v="22.071226317481475"/>
    <m/>
    <m/>
    <m/>
    <m/>
    <n v="9.8328581400966186"/>
    <m/>
    <m/>
    <n v="20.763248077037048"/>
    <m/>
    <m/>
    <m/>
    <m/>
    <m/>
    <m/>
    <m/>
    <m/>
    <m/>
  </r>
  <r>
    <x v="19"/>
    <s v="Mohawk Mt., CT"/>
    <x v="25"/>
    <n v="21.830011769744438"/>
    <m/>
    <m/>
    <m/>
    <m/>
    <n v="9.8328581400966186"/>
    <m/>
    <m/>
    <n v="20.516709963111122"/>
    <m/>
    <m/>
    <m/>
    <m/>
    <m/>
    <m/>
    <m/>
    <m/>
    <m/>
  </r>
  <r>
    <x v="19"/>
    <s v="Mohawk Mt., CT"/>
    <x v="26"/>
    <n v="21.5887972220074"/>
    <m/>
    <m/>
    <m/>
    <m/>
    <n v="9.8328581400966186"/>
    <m/>
    <m/>
    <n v="20.270171849185196"/>
    <m/>
    <m/>
    <m/>
    <m/>
    <m/>
    <m/>
    <m/>
    <m/>
    <m/>
  </r>
  <r>
    <x v="19"/>
    <s v="Mohawk Mt., CT"/>
    <x v="27"/>
    <n v="21.347582674270363"/>
    <m/>
    <m/>
    <m/>
    <m/>
    <n v="9.8328581400966186"/>
    <m/>
    <m/>
    <n v="20.023633735259271"/>
    <m/>
    <m/>
    <m/>
    <m/>
    <m/>
    <m/>
    <m/>
    <m/>
    <m/>
  </r>
  <r>
    <x v="19"/>
    <s v="Mohawk Mt., CT"/>
    <x v="28"/>
    <n v="21.106368126533326"/>
    <m/>
    <m/>
    <m/>
    <m/>
    <n v="9.8328581400966186"/>
    <m/>
    <m/>
    <n v="19.777095621333345"/>
    <m/>
    <m/>
    <m/>
    <m/>
    <m/>
    <m/>
    <m/>
    <m/>
    <m/>
  </r>
  <r>
    <x v="20"/>
    <s v="IS 52, NY"/>
    <x v="0"/>
    <m/>
    <m/>
    <m/>
    <m/>
    <m/>
    <m/>
    <m/>
    <m/>
    <m/>
    <n v="0.32325770586745711"/>
    <n v="0.3204662408484848"/>
    <n v="12.237864506999999"/>
    <n v="10.864220420000001"/>
    <m/>
    <m/>
    <m/>
    <m/>
    <m/>
  </r>
  <r>
    <x v="20"/>
    <s v="IS 52, NY"/>
    <x v="1"/>
    <m/>
    <m/>
    <m/>
    <m/>
    <m/>
    <m/>
    <m/>
    <m/>
    <m/>
    <m/>
    <m/>
    <m/>
    <m/>
    <m/>
    <m/>
    <m/>
    <m/>
    <m/>
  </r>
  <r>
    <x v="20"/>
    <s v="IS 52, NY"/>
    <x v="2"/>
    <m/>
    <m/>
    <m/>
    <m/>
    <m/>
    <m/>
    <m/>
    <m/>
    <m/>
    <m/>
    <m/>
    <m/>
    <m/>
    <m/>
    <m/>
    <m/>
    <m/>
    <m/>
  </r>
  <r>
    <x v="20"/>
    <s v="IS 52, NY"/>
    <x v="3"/>
    <m/>
    <m/>
    <m/>
    <m/>
    <m/>
    <m/>
    <m/>
    <m/>
    <m/>
    <m/>
    <m/>
    <m/>
    <m/>
    <m/>
    <m/>
    <m/>
    <m/>
    <m/>
  </r>
  <r>
    <x v="20"/>
    <s v="IS 52, NY"/>
    <x v="4"/>
    <m/>
    <m/>
    <m/>
    <m/>
    <m/>
    <m/>
    <m/>
    <m/>
    <m/>
    <m/>
    <m/>
    <m/>
    <m/>
    <m/>
    <m/>
    <m/>
    <m/>
    <m/>
  </r>
  <r>
    <x v="20"/>
    <s v="IS 52, NY"/>
    <x v="5"/>
    <m/>
    <n v="32.044319166666661"/>
    <m/>
    <n v="16.533741249999999"/>
    <m/>
    <m/>
    <n v="30.15247458333333"/>
    <m/>
    <m/>
    <m/>
    <m/>
    <m/>
    <m/>
    <m/>
    <m/>
    <m/>
    <m/>
    <m/>
  </r>
  <r>
    <x v="20"/>
    <s v="IS 52, NY"/>
    <x v="6"/>
    <m/>
    <n v="31.48951375"/>
    <m/>
    <n v="14.935519583333337"/>
    <m/>
    <m/>
    <n v="29.435300416666674"/>
    <m/>
    <m/>
    <m/>
    <m/>
    <m/>
    <m/>
    <m/>
    <m/>
    <m/>
    <m/>
    <m/>
  </r>
  <r>
    <x v="20"/>
    <s v="IS 52, NY"/>
    <x v="7"/>
    <m/>
    <n v="30.911847916666659"/>
    <n v="31.481893611111104"/>
    <n v="15.274236956521737"/>
    <n v="15.581165929951689"/>
    <m/>
    <n v="29.880007083333329"/>
    <n v="29.822594027777779"/>
    <m/>
    <m/>
    <m/>
    <m/>
    <m/>
    <m/>
    <m/>
    <m/>
    <m/>
    <m/>
  </r>
  <r>
    <x v="20"/>
    <s v="IS 52, NY"/>
    <x v="8"/>
    <m/>
    <n v="28.054951250000002"/>
    <n v="30.625158020833329"/>
    <n v="15.786183043478262"/>
    <n v="15.632420208333333"/>
    <m/>
    <n v="26.456876249999997"/>
    <n v="28.981164583333332"/>
    <m/>
    <m/>
    <m/>
    <m/>
    <m/>
    <m/>
    <m/>
    <m/>
    <m/>
    <m/>
  </r>
  <r>
    <x v="20"/>
    <s v="IS 52, NY"/>
    <x v="9"/>
    <m/>
    <n v="27.584559565217393"/>
    <n v="30.01703832971014"/>
    <n v="14.468965000000003"/>
    <n v="15.399729166666665"/>
    <n v="15.399729166666665"/>
    <n v="26.524659999999994"/>
    <n v="28.489863666666661"/>
    <n v="28.489863666666661"/>
    <m/>
    <m/>
    <m/>
    <m/>
    <m/>
    <m/>
    <m/>
    <m/>
    <m/>
  </r>
  <r>
    <x v="20"/>
    <s v="IS 52, NY"/>
    <x v="10"/>
    <m/>
    <m/>
    <m/>
    <m/>
    <m/>
    <n v="15.399729166666665"/>
    <m/>
    <m/>
    <n v="28.169397425818175"/>
    <m/>
    <m/>
    <m/>
    <m/>
    <m/>
    <m/>
    <m/>
    <m/>
    <m/>
  </r>
  <r>
    <x v="20"/>
    <s v="IS 52, NY"/>
    <x v="11"/>
    <m/>
    <m/>
    <m/>
    <m/>
    <m/>
    <n v="15.399729166666665"/>
    <m/>
    <m/>
    <n v="27.84893118496969"/>
    <m/>
    <m/>
    <m/>
    <m/>
    <m/>
    <m/>
    <m/>
    <m/>
    <m/>
  </r>
  <r>
    <x v="20"/>
    <s v="IS 52, NY"/>
    <x v="12"/>
    <m/>
    <m/>
    <m/>
    <m/>
    <m/>
    <n v="15.399729166666665"/>
    <m/>
    <m/>
    <n v="27.528464944121204"/>
    <m/>
    <m/>
    <m/>
    <m/>
    <m/>
    <m/>
    <m/>
    <m/>
    <m/>
  </r>
  <r>
    <x v="20"/>
    <s v="IS 52, NY"/>
    <x v="13"/>
    <m/>
    <m/>
    <m/>
    <m/>
    <m/>
    <n v="15.399729166666665"/>
    <m/>
    <m/>
    <n v="27.207998703272718"/>
    <m/>
    <m/>
    <m/>
    <m/>
    <m/>
    <m/>
    <m/>
    <m/>
    <m/>
  </r>
  <r>
    <x v="20"/>
    <s v="IS 52, NY"/>
    <x v="14"/>
    <m/>
    <m/>
    <m/>
    <m/>
    <m/>
    <n v="15.399729166666665"/>
    <m/>
    <m/>
    <n v="26.887532462424232"/>
    <m/>
    <m/>
    <m/>
    <m/>
    <m/>
    <m/>
    <m/>
    <m/>
    <m/>
  </r>
  <r>
    <x v="20"/>
    <s v="IS 52, NY"/>
    <x v="15"/>
    <m/>
    <m/>
    <m/>
    <m/>
    <m/>
    <n v="15.399729166666665"/>
    <m/>
    <m/>
    <n v="26.567066221575747"/>
    <m/>
    <m/>
    <m/>
    <m/>
    <m/>
    <m/>
    <m/>
    <m/>
    <m/>
  </r>
  <r>
    <x v="20"/>
    <s v="IS 52, NY"/>
    <x v="16"/>
    <m/>
    <m/>
    <m/>
    <m/>
    <m/>
    <n v="15.399729166666665"/>
    <m/>
    <m/>
    <n v="26.246599980727261"/>
    <m/>
    <m/>
    <m/>
    <m/>
    <m/>
    <m/>
    <m/>
    <m/>
    <m/>
  </r>
  <r>
    <x v="20"/>
    <s v="IS 52, NY"/>
    <x v="17"/>
    <m/>
    <m/>
    <m/>
    <m/>
    <m/>
    <n v="15.399729166666665"/>
    <m/>
    <m/>
    <n v="25.926133739878775"/>
    <m/>
    <m/>
    <m/>
    <m/>
    <m/>
    <m/>
    <m/>
    <m/>
    <m/>
  </r>
  <r>
    <x v="20"/>
    <s v="IS 52, NY"/>
    <x v="18"/>
    <m/>
    <m/>
    <m/>
    <m/>
    <m/>
    <n v="15.399729166666665"/>
    <m/>
    <m/>
    <n v="25.605667499030289"/>
    <m/>
    <m/>
    <m/>
    <m/>
    <m/>
    <m/>
    <m/>
    <m/>
    <m/>
  </r>
  <r>
    <x v="20"/>
    <s v="IS 52, NY"/>
    <x v="19"/>
    <m/>
    <m/>
    <m/>
    <m/>
    <m/>
    <n v="15.399729166666665"/>
    <m/>
    <m/>
    <n v="25.285201258181804"/>
    <m/>
    <m/>
    <m/>
    <m/>
    <m/>
    <m/>
    <m/>
    <m/>
    <m/>
  </r>
  <r>
    <x v="20"/>
    <s v="IS 52, NY"/>
    <x v="20"/>
    <m/>
    <m/>
    <m/>
    <m/>
    <m/>
    <n v="15.399729166666665"/>
    <m/>
    <m/>
    <n v="24.964735017333318"/>
    <m/>
    <m/>
    <m/>
    <m/>
    <m/>
    <m/>
    <m/>
    <m/>
    <m/>
  </r>
  <r>
    <x v="20"/>
    <s v="IS 52, NY"/>
    <x v="21"/>
    <m/>
    <m/>
    <m/>
    <m/>
    <m/>
    <n v="15.399729166666665"/>
    <m/>
    <m/>
    <n v="24.644268776484832"/>
    <m/>
    <m/>
    <m/>
    <m/>
    <m/>
    <m/>
    <m/>
    <m/>
    <m/>
  </r>
  <r>
    <x v="20"/>
    <s v="IS 52, NY"/>
    <x v="22"/>
    <m/>
    <m/>
    <m/>
    <m/>
    <m/>
    <n v="15.399729166666665"/>
    <m/>
    <m/>
    <n v="24.323802535636347"/>
    <m/>
    <m/>
    <m/>
    <m/>
    <m/>
    <m/>
    <m/>
    <m/>
    <m/>
  </r>
  <r>
    <x v="20"/>
    <s v="IS 52, NY"/>
    <x v="23"/>
    <m/>
    <m/>
    <m/>
    <m/>
    <m/>
    <n v="15.399729166666665"/>
    <m/>
    <m/>
    <n v="24.003336294787861"/>
    <m/>
    <m/>
    <m/>
    <m/>
    <m/>
    <m/>
    <m/>
    <m/>
    <m/>
  </r>
  <r>
    <x v="20"/>
    <s v="IS 52, NY"/>
    <x v="24"/>
    <m/>
    <m/>
    <m/>
    <m/>
    <m/>
    <n v="15.399729166666665"/>
    <m/>
    <m/>
    <n v="23.682870053939375"/>
    <m/>
    <m/>
    <m/>
    <m/>
    <m/>
    <m/>
    <m/>
    <m/>
    <m/>
  </r>
  <r>
    <x v="20"/>
    <s v="IS 52, NY"/>
    <x v="25"/>
    <m/>
    <m/>
    <m/>
    <m/>
    <m/>
    <n v="15.399729166666665"/>
    <m/>
    <m/>
    <n v="23.362403813090889"/>
    <m/>
    <m/>
    <m/>
    <m/>
    <m/>
    <m/>
    <m/>
    <m/>
    <m/>
  </r>
  <r>
    <x v="20"/>
    <s v="IS 52, NY"/>
    <x v="26"/>
    <m/>
    <m/>
    <m/>
    <m/>
    <m/>
    <n v="15.399729166666665"/>
    <m/>
    <m/>
    <n v="23.041937572242404"/>
    <m/>
    <m/>
    <m/>
    <m/>
    <m/>
    <m/>
    <m/>
    <m/>
    <m/>
  </r>
  <r>
    <x v="20"/>
    <s v="IS 52, NY"/>
    <x v="27"/>
    <m/>
    <m/>
    <m/>
    <m/>
    <m/>
    <n v="15.399729166666665"/>
    <m/>
    <m/>
    <n v="22.721471331393918"/>
    <m/>
    <m/>
    <m/>
    <m/>
    <m/>
    <m/>
    <m/>
    <m/>
    <m/>
  </r>
  <r>
    <x v="20"/>
    <s v="IS 52, NY"/>
    <x v="28"/>
    <m/>
    <m/>
    <m/>
    <m/>
    <m/>
    <n v="15.399729166666665"/>
    <m/>
    <m/>
    <n v="22.401005090545432"/>
    <m/>
    <m/>
    <m/>
    <m/>
    <m/>
    <m/>
    <m/>
    <m/>
    <m/>
  </r>
  <r>
    <x v="21"/>
    <s v="Pack Monadnock Summit, NH"/>
    <x v="0"/>
    <m/>
    <m/>
    <m/>
    <m/>
    <m/>
    <m/>
    <m/>
    <m/>
    <m/>
    <n v="0.15057561375083611"/>
    <n v="0.16607340903260873"/>
    <n v="11.130642368"/>
    <n v="9.5462922090000006"/>
    <m/>
    <m/>
    <m/>
    <m/>
    <m/>
  </r>
  <r>
    <x v="21"/>
    <s v="Pack Monadnock Summit, NH"/>
    <x v="1"/>
    <m/>
    <m/>
    <m/>
    <m/>
    <m/>
    <m/>
    <m/>
    <m/>
    <m/>
    <m/>
    <m/>
    <m/>
    <m/>
    <m/>
    <m/>
    <m/>
    <m/>
    <m/>
  </r>
  <r>
    <x v="21"/>
    <s v="Pack Monadnock Summit, NH"/>
    <x v="2"/>
    <m/>
    <m/>
    <m/>
    <m/>
    <m/>
    <m/>
    <m/>
    <m/>
    <m/>
    <m/>
    <m/>
    <m/>
    <m/>
    <m/>
    <m/>
    <m/>
    <m/>
    <m/>
  </r>
  <r>
    <x v="21"/>
    <s v="Pack Monadnock Summit, NH"/>
    <x v="3"/>
    <m/>
    <m/>
    <m/>
    <m/>
    <m/>
    <m/>
    <m/>
    <m/>
    <m/>
    <m/>
    <m/>
    <m/>
    <m/>
    <m/>
    <m/>
    <m/>
    <m/>
    <m/>
  </r>
  <r>
    <x v="21"/>
    <s v="Pack Monadnock Summit, NH"/>
    <x v="4"/>
    <m/>
    <m/>
    <m/>
    <m/>
    <s v=""/>
    <m/>
    <s v=""/>
    <s v=""/>
    <m/>
    <m/>
    <m/>
    <m/>
    <m/>
    <m/>
    <m/>
    <m/>
    <m/>
    <m/>
  </r>
  <r>
    <x v="21"/>
    <s v="Pack Monadnock Summit, NH"/>
    <x v="5"/>
    <m/>
    <m/>
    <m/>
    <m/>
    <m/>
    <m/>
    <s v=""/>
    <s v=""/>
    <m/>
    <m/>
    <m/>
    <m/>
    <m/>
    <m/>
    <m/>
    <m/>
    <m/>
    <m/>
  </r>
  <r>
    <x v="21"/>
    <s v="Pack Monadnock Summit, NH"/>
    <x v="6"/>
    <m/>
    <m/>
    <m/>
    <m/>
    <m/>
    <m/>
    <s v=""/>
    <s v=""/>
    <m/>
    <m/>
    <m/>
    <m/>
    <m/>
    <m/>
    <m/>
    <m/>
    <m/>
    <m/>
  </r>
  <r>
    <x v="21"/>
    <s v="Pack Monadnock Summit, NH"/>
    <x v="7"/>
    <m/>
    <m/>
    <m/>
    <m/>
    <m/>
    <m/>
    <s v=""/>
    <s v=""/>
    <m/>
    <m/>
    <m/>
    <m/>
    <m/>
    <m/>
    <m/>
    <m/>
    <m/>
    <m/>
  </r>
  <r>
    <x v="21"/>
    <s v="Pack Monadnock Summit, NH"/>
    <x v="8"/>
    <m/>
    <n v="19.637479565217394"/>
    <m/>
    <n v="6.5602978260869556"/>
    <m/>
    <m/>
    <n v="18.807553043478261"/>
    <s v=""/>
    <m/>
    <m/>
    <m/>
    <m/>
    <m/>
    <m/>
    <m/>
    <m/>
    <m/>
    <m/>
  </r>
  <r>
    <x v="21"/>
    <s v="Pack Monadnock Summit, NH"/>
    <x v="9"/>
    <m/>
    <n v="18.970492399999998"/>
    <m/>
    <n v="4.8245258333333334"/>
    <m/>
    <m/>
    <n v="18.195785200000003"/>
    <s v=""/>
    <m/>
    <m/>
    <m/>
    <m/>
    <m/>
    <m/>
    <m/>
    <m/>
    <m/>
    <m/>
  </r>
  <r>
    <x v="21"/>
    <s v="Pack Monadnock Summit, NH"/>
    <x v="10"/>
    <m/>
    <n v="19.290675200000006"/>
    <n v="19.299549055072465"/>
    <n v="5.1394904166666668"/>
    <n v="5.5081046920289856"/>
    <m/>
    <n v="18.791609200000003"/>
    <n v="18.598315814492757"/>
    <m/>
    <m/>
    <m/>
    <m/>
    <m/>
    <m/>
    <m/>
    <m/>
    <m/>
    <m/>
  </r>
  <r>
    <x v="21"/>
    <s v="Pack Monadnock Summit, NH"/>
    <x v="11"/>
    <m/>
    <n v="18.89130625"/>
    <n v="19.197488353804349"/>
    <n v="5.6338408695652173"/>
    <n v="5.5395387364130428"/>
    <m/>
    <n v="17.871408749999997"/>
    <n v="18.416589048369566"/>
    <m/>
    <m/>
    <m/>
    <m/>
    <m/>
    <m/>
    <m/>
    <m/>
    <m/>
    <m/>
  </r>
  <r>
    <x v="21"/>
    <s v="Pack Monadnock Summit, NH"/>
    <x v="12"/>
    <m/>
    <n v="18.012918000000003"/>
    <n v="18.960574283043478"/>
    <n v="5.5487466666666672"/>
    <n v="5.5413803224637679"/>
    <n v="5.5413803224637679"/>
    <n v="17.244191199999999"/>
    <n v="18.182109478695654"/>
    <n v="18.182109478695654"/>
    <m/>
    <m/>
    <m/>
    <m/>
    <m/>
    <m/>
    <m/>
    <m/>
    <m/>
  </r>
  <r>
    <x v="21"/>
    <s v="Pack Monadnock Summit, NH"/>
    <x v="13"/>
    <m/>
    <n v="16.616626250000003"/>
    <n v="18.356403620000002"/>
    <n v="5.1161650000000005"/>
    <n v="5.2525537572463774"/>
    <n v="5.5413803224637679"/>
    <n v="15.954989583333331"/>
    <n v="17.611596786666667"/>
    <n v="18.016036069663045"/>
    <m/>
    <m/>
    <m/>
    <m/>
    <m/>
    <m/>
    <m/>
    <m/>
    <m/>
  </r>
  <r>
    <x v="21"/>
    <s v="Pack Monadnock Summit, NH"/>
    <x v="14"/>
    <m/>
    <n v="16.665345833333333"/>
    <n v="17.895374306666668"/>
    <n v="4.879375416666667"/>
    <n v="5.2635236739130438"/>
    <n v="5.5413803224637679"/>
    <n v="16.247881666666668"/>
    <n v="17.22201608"/>
    <n v="17.849962660630435"/>
    <m/>
    <m/>
    <m/>
    <m/>
    <m/>
    <m/>
    <m/>
    <m/>
    <m/>
  </r>
  <r>
    <x v="21"/>
    <s v="Pack Monadnock Summit, NH"/>
    <x v="15"/>
    <m/>
    <n v="16.885416249999995"/>
    <n v="17.414322516666665"/>
    <n v="4.5699247826086955"/>
    <n v="5.1496105471014504"/>
    <n v="5.5413803224637679"/>
    <n v="15.659312083333331"/>
    <n v="16.595556656666666"/>
    <n v="17.683889251597826"/>
    <m/>
    <m/>
    <m/>
    <m/>
    <m/>
    <m/>
    <m/>
    <m/>
    <m/>
  </r>
  <r>
    <x v="21"/>
    <s v="Pack Monadnock Summit, NH"/>
    <x v="16"/>
    <m/>
    <n v="14.209349166666668"/>
    <n v="16.477931099999999"/>
    <n v="4.5716365217391317"/>
    <n v="4.9371696775362324"/>
    <n v="5.5413803224637679"/>
    <n v="12.874801666666668"/>
    <n v="15.596235240000002"/>
    <n v="17.517815842565216"/>
    <m/>
    <m/>
    <m/>
    <m/>
    <m/>
    <m/>
    <m/>
    <m/>
    <m/>
  </r>
  <r>
    <x v="21"/>
    <s v="Pack Monadnock Summit, NH"/>
    <x v="17"/>
    <m/>
    <n v="14.540516250000003"/>
    <n v="15.783450750000004"/>
    <n v="5.2693560869565221"/>
    <n v="4.8812915615942032"/>
    <n v="5.5413803224637679"/>
    <n v="12.705468750000001"/>
    <n v="14.68849075"/>
    <n v="17.351742433532607"/>
    <m/>
    <m/>
    <m/>
    <m/>
    <m/>
    <m/>
    <m/>
    <m/>
    <m/>
  </r>
  <r>
    <x v="21"/>
    <s v="Pack Monadnock Summit, NH"/>
    <x v="18"/>
    <m/>
    <n v="15.091665833333332"/>
    <n v="15.478458666666665"/>
    <n v="4.2142339130434783"/>
    <n v="4.7009053442028996"/>
    <n v="5.5413803224637679"/>
    <n v="13.28038083333333"/>
    <n v="14.153568999999999"/>
    <n v="17.185669024499997"/>
    <m/>
    <m/>
    <m/>
    <m/>
    <m/>
    <m/>
    <m/>
    <m/>
    <m/>
  </r>
  <r>
    <x v="21"/>
    <s v="Pack Monadnock Summit, NH"/>
    <x v="19"/>
    <m/>
    <n v="14.0355496"/>
    <n v="14.952499419999999"/>
    <n v="3.9944208333333329"/>
    <n v="4.5239144275362317"/>
    <n v="5.5413803224637679"/>
    <n v="12.872901200000001"/>
    <n v="13.478572906666665"/>
    <n v="17.019595615467388"/>
    <m/>
    <m/>
    <m/>
    <m/>
    <m/>
    <m/>
    <m/>
    <m/>
    <m/>
  </r>
  <r>
    <x v="21"/>
    <s v="Pack Monadnock Summit, NH"/>
    <x v="20"/>
    <m/>
    <n v="13.635422"/>
    <n v="14.302500570000001"/>
    <n v="4.480506666666666"/>
    <n v="4.5060308043478265"/>
    <n v="5.5413803224637679"/>
    <n v="12.472285999999999"/>
    <n v="12.841167690000001"/>
    <n v="16.853522206434778"/>
    <m/>
    <m/>
    <m/>
    <m/>
    <m/>
    <m/>
    <m/>
    <m/>
    <m/>
  </r>
  <r>
    <x v="21"/>
    <s v="Pack Monadnock Summit, NH"/>
    <x v="21"/>
    <m/>
    <m/>
    <m/>
    <m/>
    <m/>
    <n v="5.5413803224637679"/>
    <m/>
    <m/>
    <n v="16.687448797402169"/>
    <m/>
    <m/>
    <m/>
    <m/>
    <m/>
    <m/>
    <m/>
    <m/>
    <m/>
  </r>
  <r>
    <x v="21"/>
    <s v="Pack Monadnock Summit, NH"/>
    <x v="22"/>
    <m/>
    <m/>
    <m/>
    <m/>
    <m/>
    <n v="5.5413803224637679"/>
    <m/>
    <m/>
    <n v="16.52137538836956"/>
    <m/>
    <m/>
    <m/>
    <m/>
    <m/>
    <m/>
    <m/>
    <m/>
    <m/>
  </r>
  <r>
    <x v="21"/>
    <s v="Pack Monadnock Summit, NH"/>
    <x v="23"/>
    <m/>
    <m/>
    <m/>
    <m/>
    <m/>
    <n v="5.5413803224637679"/>
    <m/>
    <m/>
    <n v="16.35530197933695"/>
    <m/>
    <m/>
    <m/>
    <m/>
    <m/>
    <m/>
    <m/>
    <m/>
    <m/>
  </r>
  <r>
    <x v="21"/>
    <s v="Pack Monadnock Summit, NH"/>
    <x v="24"/>
    <m/>
    <m/>
    <m/>
    <m/>
    <m/>
    <n v="5.5413803224637679"/>
    <m/>
    <m/>
    <n v="16.189228570304341"/>
    <m/>
    <m/>
    <m/>
    <m/>
    <m/>
    <m/>
    <m/>
    <m/>
    <m/>
  </r>
  <r>
    <x v="21"/>
    <s v="Pack Monadnock Summit, NH"/>
    <x v="25"/>
    <m/>
    <m/>
    <m/>
    <m/>
    <m/>
    <n v="5.5413803224637679"/>
    <m/>
    <m/>
    <n v="16.023155161271731"/>
    <m/>
    <m/>
    <m/>
    <m/>
    <m/>
    <m/>
    <m/>
    <m/>
    <m/>
  </r>
  <r>
    <x v="21"/>
    <s v="Pack Monadnock Summit, NH"/>
    <x v="26"/>
    <m/>
    <m/>
    <m/>
    <m/>
    <m/>
    <n v="5.5413803224637679"/>
    <m/>
    <m/>
    <n v="15.857081752239122"/>
    <m/>
    <m/>
    <m/>
    <m/>
    <m/>
    <m/>
    <m/>
    <m/>
    <m/>
  </r>
  <r>
    <x v="21"/>
    <s v="Pack Monadnock Summit, NH"/>
    <x v="27"/>
    <m/>
    <m/>
    <m/>
    <m/>
    <m/>
    <n v="5.5413803224637679"/>
    <m/>
    <m/>
    <n v="15.691008343206512"/>
    <m/>
    <m/>
    <m/>
    <m/>
    <m/>
    <m/>
    <m/>
    <m/>
    <m/>
  </r>
  <r>
    <x v="21"/>
    <s v="Pack Monadnock Summit, NH"/>
    <x v="28"/>
    <m/>
    <m/>
    <m/>
    <m/>
    <m/>
    <n v="5.5413803224637679"/>
    <m/>
    <m/>
    <n v="15.524934934173903"/>
    <m/>
    <m/>
    <m/>
    <m/>
    <m/>
    <m/>
    <m/>
    <m/>
    <m/>
  </r>
  <r>
    <x v="22"/>
    <s v="Old Town, ME"/>
    <x v="0"/>
    <m/>
    <m/>
    <m/>
    <m/>
    <m/>
    <m/>
    <m/>
    <m/>
    <m/>
    <n v="0.20900736150896582"/>
    <m/>
    <n v="12.653805363"/>
    <m/>
    <m/>
    <m/>
    <m/>
    <m/>
    <m/>
  </r>
  <r>
    <x v="22"/>
    <s v="Old Town, ME"/>
    <x v="1"/>
    <m/>
    <m/>
    <m/>
    <m/>
    <m/>
    <m/>
    <m/>
    <m/>
    <m/>
    <m/>
    <m/>
    <m/>
    <m/>
    <m/>
    <m/>
    <m/>
    <m/>
    <m/>
  </r>
  <r>
    <x v="22"/>
    <s v="Old Town, ME"/>
    <x v="2"/>
    <m/>
    <m/>
    <m/>
    <m/>
    <m/>
    <m/>
    <m/>
    <m/>
    <m/>
    <m/>
    <m/>
    <m/>
    <m/>
    <m/>
    <m/>
    <m/>
    <m/>
    <m/>
  </r>
  <r>
    <x v="22"/>
    <s v="Old Town, ME"/>
    <x v="3"/>
    <m/>
    <n v="26.327387916666662"/>
    <m/>
    <n v="10.856852608695648"/>
    <m/>
    <m/>
    <m/>
    <m/>
    <m/>
    <m/>
    <m/>
    <m/>
    <m/>
    <m/>
    <m/>
    <m/>
    <m/>
    <m/>
  </r>
  <r>
    <x v="22"/>
    <s v="Old Town, ME"/>
    <x v="4"/>
    <m/>
    <n v="23.939173333333333"/>
    <m/>
    <n v="11.047770869565218"/>
    <m/>
    <m/>
    <m/>
    <m/>
    <m/>
    <m/>
    <m/>
    <m/>
    <m/>
    <m/>
    <m/>
    <m/>
    <m/>
    <m/>
  </r>
  <r>
    <x v="22"/>
    <s v="Old Town, ME"/>
    <x v="5"/>
    <m/>
    <n v="24.689157826086959"/>
    <n v="24.985239692028983"/>
    <n v="10.353950000000001"/>
    <n v="10.752857826086958"/>
    <n v="10.752857826086958"/>
    <m/>
    <m/>
    <m/>
    <m/>
    <m/>
    <m/>
    <m/>
    <m/>
    <m/>
    <m/>
    <m/>
    <m/>
  </r>
  <r>
    <x v="22"/>
    <s v="Old Town, ME"/>
    <x v="6"/>
    <m/>
    <m/>
    <m/>
    <m/>
    <m/>
    <n v="10.752857826086958"/>
    <m/>
    <m/>
    <m/>
    <m/>
    <m/>
    <m/>
    <m/>
    <m/>
    <m/>
    <m/>
    <m/>
    <m/>
  </r>
  <r>
    <x v="22"/>
    <s v="Old Town, ME"/>
    <x v="7"/>
    <m/>
    <m/>
    <m/>
    <m/>
    <m/>
    <n v="10.752857826086958"/>
    <m/>
    <m/>
    <m/>
    <m/>
    <m/>
    <m/>
    <m/>
    <m/>
    <m/>
    <m/>
    <m/>
    <m/>
  </r>
  <r>
    <x v="22"/>
    <s v="Old Town, ME"/>
    <x v="8"/>
    <m/>
    <m/>
    <m/>
    <m/>
    <m/>
    <n v="10.752857826086958"/>
    <m/>
    <m/>
    <m/>
    <m/>
    <m/>
    <m/>
    <m/>
    <m/>
    <m/>
    <m/>
    <m/>
    <m/>
  </r>
  <r>
    <x v="22"/>
    <s v="Old Town, ME"/>
    <x v="9"/>
    <m/>
    <m/>
    <m/>
    <m/>
    <m/>
    <n v="10.752857826086958"/>
    <m/>
    <m/>
    <m/>
    <m/>
    <m/>
    <m/>
    <m/>
    <m/>
    <m/>
    <m/>
    <m/>
    <m/>
  </r>
  <r>
    <x v="22"/>
    <s v="Old Town, ME"/>
    <x v="10"/>
    <m/>
    <m/>
    <m/>
    <m/>
    <m/>
    <n v="10.752857826086958"/>
    <m/>
    <m/>
    <m/>
    <m/>
    <m/>
    <m/>
    <m/>
    <m/>
    <m/>
    <m/>
    <m/>
    <m/>
  </r>
  <r>
    <x v="22"/>
    <s v="Old Town, ME"/>
    <x v="11"/>
    <m/>
    <m/>
    <m/>
    <m/>
    <m/>
    <n v="10.752857826086958"/>
    <m/>
    <m/>
    <m/>
    <m/>
    <m/>
    <m/>
    <m/>
    <m/>
    <m/>
    <m/>
    <m/>
    <m/>
  </r>
  <r>
    <x v="22"/>
    <s v="Old Town, ME"/>
    <x v="12"/>
    <m/>
    <m/>
    <m/>
    <m/>
    <m/>
    <n v="10.752857826086958"/>
    <m/>
    <m/>
    <m/>
    <m/>
    <m/>
    <m/>
    <m/>
    <m/>
    <m/>
    <m/>
    <m/>
    <m/>
  </r>
  <r>
    <x v="22"/>
    <s v="Old Town, ME"/>
    <x v="13"/>
    <m/>
    <m/>
    <m/>
    <m/>
    <m/>
    <n v="10.752857826086958"/>
    <m/>
    <m/>
    <m/>
    <m/>
    <m/>
    <m/>
    <m/>
    <m/>
    <m/>
    <m/>
    <m/>
    <m/>
  </r>
  <r>
    <x v="22"/>
    <s v="Old Town, ME"/>
    <x v="14"/>
    <m/>
    <m/>
    <m/>
    <m/>
    <m/>
    <n v="10.752857826086958"/>
    <m/>
    <m/>
    <m/>
    <m/>
    <m/>
    <m/>
    <m/>
    <m/>
    <m/>
    <m/>
    <m/>
    <m/>
  </r>
  <r>
    <x v="22"/>
    <s v="Old Town, ME"/>
    <x v="15"/>
    <m/>
    <m/>
    <m/>
    <m/>
    <m/>
    <n v="10.752857826086958"/>
    <m/>
    <m/>
    <m/>
    <m/>
    <m/>
    <m/>
    <m/>
    <m/>
    <m/>
    <m/>
    <m/>
    <m/>
  </r>
  <r>
    <x v="22"/>
    <s v="Old Town, ME"/>
    <x v="16"/>
    <m/>
    <m/>
    <m/>
    <m/>
    <m/>
    <n v="10.752857826086958"/>
    <m/>
    <m/>
    <m/>
    <m/>
    <m/>
    <m/>
    <m/>
    <m/>
    <m/>
    <m/>
    <m/>
    <m/>
  </r>
  <r>
    <x v="22"/>
    <s v="Old Town, ME"/>
    <x v="17"/>
    <m/>
    <m/>
    <m/>
    <m/>
    <m/>
    <n v="10.752857826086958"/>
    <m/>
    <m/>
    <m/>
    <m/>
    <m/>
    <m/>
    <m/>
    <m/>
    <m/>
    <m/>
    <m/>
    <m/>
  </r>
  <r>
    <x v="22"/>
    <s v="Old Town, ME"/>
    <x v="18"/>
    <m/>
    <m/>
    <m/>
    <m/>
    <m/>
    <n v="10.752857826086958"/>
    <m/>
    <m/>
    <m/>
    <m/>
    <m/>
    <m/>
    <m/>
    <m/>
    <m/>
    <m/>
    <m/>
    <m/>
  </r>
  <r>
    <x v="22"/>
    <s v="Old Town, ME"/>
    <x v="19"/>
    <m/>
    <m/>
    <m/>
    <m/>
    <m/>
    <n v="10.752857826086958"/>
    <m/>
    <m/>
    <m/>
    <m/>
    <m/>
    <m/>
    <m/>
    <m/>
    <m/>
    <m/>
    <m/>
    <m/>
  </r>
  <r>
    <x v="22"/>
    <s v="Old Town, ME"/>
    <x v="20"/>
    <m/>
    <m/>
    <m/>
    <m/>
    <m/>
    <n v="10.752857826086958"/>
    <m/>
    <m/>
    <m/>
    <m/>
    <m/>
    <m/>
    <m/>
    <m/>
    <m/>
    <m/>
    <m/>
    <m/>
  </r>
  <r>
    <x v="22"/>
    <s v="Old Town, ME"/>
    <x v="21"/>
    <m/>
    <m/>
    <m/>
    <m/>
    <m/>
    <n v="10.752857826086958"/>
    <m/>
    <m/>
    <m/>
    <m/>
    <m/>
    <m/>
    <m/>
    <m/>
    <m/>
    <m/>
    <m/>
    <m/>
  </r>
  <r>
    <x v="22"/>
    <s v="Old Town, ME"/>
    <x v="22"/>
    <m/>
    <m/>
    <m/>
    <m/>
    <m/>
    <n v="10.752857826086958"/>
    <m/>
    <m/>
    <m/>
    <m/>
    <m/>
    <m/>
    <m/>
    <m/>
    <m/>
    <m/>
    <m/>
    <m/>
  </r>
  <r>
    <x v="22"/>
    <s v="Old Town, ME"/>
    <x v="23"/>
    <m/>
    <m/>
    <m/>
    <m/>
    <m/>
    <n v="10.752857826086958"/>
    <m/>
    <m/>
    <m/>
    <m/>
    <m/>
    <m/>
    <m/>
    <m/>
    <m/>
    <m/>
    <m/>
    <m/>
  </r>
  <r>
    <x v="22"/>
    <s v="Old Town, ME"/>
    <x v="24"/>
    <m/>
    <m/>
    <m/>
    <m/>
    <m/>
    <n v="10.752857826086958"/>
    <m/>
    <m/>
    <m/>
    <m/>
    <m/>
    <m/>
    <m/>
    <m/>
    <m/>
    <m/>
    <m/>
    <m/>
  </r>
  <r>
    <x v="22"/>
    <s v="Old Town, ME"/>
    <x v="25"/>
    <m/>
    <m/>
    <m/>
    <m/>
    <m/>
    <n v="10.752857826086958"/>
    <m/>
    <m/>
    <m/>
    <m/>
    <m/>
    <m/>
    <m/>
    <m/>
    <m/>
    <m/>
    <m/>
    <m/>
  </r>
  <r>
    <x v="22"/>
    <s v="Old Town, ME"/>
    <x v="26"/>
    <m/>
    <m/>
    <m/>
    <m/>
    <m/>
    <n v="10.752857826086958"/>
    <m/>
    <m/>
    <m/>
    <m/>
    <m/>
    <m/>
    <m/>
    <m/>
    <m/>
    <m/>
    <m/>
    <m/>
  </r>
  <r>
    <x v="22"/>
    <s v="Old Town, ME"/>
    <x v="27"/>
    <m/>
    <m/>
    <m/>
    <m/>
    <m/>
    <n v="10.752857826086958"/>
    <m/>
    <m/>
    <m/>
    <m/>
    <m/>
    <m/>
    <m/>
    <m/>
    <m/>
    <m/>
    <m/>
    <m/>
  </r>
  <r>
    <x v="22"/>
    <s v="Old Town, ME"/>
    <x v="28"/>
    <m/>
    <m/>
    <m/>
    <m/>
    <m/>
    <n v="10.752857826086958"/>
    <m/>
    <m/>
    <m/>
    <m/>
    <m/>
    <m/>
    <m/>
    <m/>
    <m/>
    <m/>
    <m/>
    <m/>
  </r>
  <r>
    <x v="23"/>
    <s v="Penobscot Nation, ME"/>
    <x v="0"/>
    <m/>
    <m/>
    <m/>
    <m/>
    <m/>
    <m/>
    <m/>
    <m/>
    <m/>
    <n v="0.16244432558239399"/>
    <n v="0.17246655926194307"/>
    <n v="12.71455577"/>
    <n v="10.33967451"/>
    <m/>
    <m/>
    <m/>
    <m/>
    <m/>
  </r>
  <r>
    <x v="23"/>
    <s v="Penobscot Nation, ME"/>
    <x v="1"/>
    <m/>
    <m/>
    <m/>
    <m/>
    <m/>
    <m/>
    <m/>
    <m/>
    <m/>
    <m/>
    <m/>
    <m/>
    <m/>
    <m/>
    <m/>
    <m/>
    <m/>
    <m/>
  </r>
  <r>
    <x v="23"/>
    <s v="Penobscot Nation, ME"/>
    <x v="2"/>
    <m/>
    <m/>
    <m/>
    <m/>
    <m/>
    <m/>
    <m/>
    <m/>
    <m/>
    <m/>
    <m/>
    <m/>
    <m/>
    <m/>
    <m/>
    <m/>
    <m/>
    <m/>
  </r>
  <r>
    <x v="23"/>
    <s v="Penobscot Nation, ME"/>
    <x v="3"/>
    <m/>
    <m/>
    <m/>
    <m/>
    <m/>
    <m/>
    <m/>
    <m/>
    <m/>
    <m/>
    <m/>
    <m/>
    <m/>
    <m/>
    <m/>
    <m/>
    <m/>
    <m/>
  </r>
  <r>
    <x v="23"/>
    <s v="Penobscot Nation, ME"/>
    <x v="4"/>
    <m/>
    <m/>
    <m/>
    <m/>
    <m/>
    <m/>
    <m/>
    <m/>
    <m/>
    <m/>
    <m/>
    <m/>
    <m/>
    <m/>
    <m/>
    <m/>
    <m/>
    <m/>
  </r>
  <r>
    <x v="23"/>
    <s v="Penobscot Nation, ME"/>
    <x v="5"/>
    <m/>
    <m/>
    <m/>
    <m/>
    <m/>
    <m/>
    <m/>
    <m/>
    <m/>
    <m/>
    <m/>
    <m/>
    <m/>
    <m/>
    <m/>
    <m/>
    <m/>
    <m/>
  </r>
  <r>
    <x v="23"/>
    <s v="Penobscot Nation, ME"/>
    <x v="6"/>
    <m/>
    <n v="22.600577391304341"/>
    <m/>
    <n v="9.1772077272727266"/>
    <m/>
    <m/>
    <n v="21.628290434782606"/>
    <m/>
    <m/>
    <m/>
    <m/>
    <m/>
    <m/>
    <m/>
    <m/>
    <m/>
    <m/>
    <m/>
  </r>
  <r>
    <x v="23"/>
    <s v="Penobscot Nation, ME"/>
    <x v="7"/>
    <m/>
    <n v="21.922367500000004"/>
    <m/>
    <n v="8.3738608695652186"/>
    <m/>
    <m/>
    <n v="20.411500833333331"/>
    <m/>
    <m/>
    <m/>
    <m/>
    <m/>
    <m/>
    <m/>
    <m/>
    <m/>
    <m/>
    <m/>
  </r>
  <r>
    <x v="23"/>
    <s v="Penobscot Nation, ME"/>
    <x v="8"/>
    <m/>
    <n v="21.079497083333333"/>
    <n v="21.86748065821256"/>
    <n v="8.5169665217391302"/>
    <n v="8.6893450395256906"/>
    <m/>
    <n v="19.229337500000003"/>
    <n v="20.42304292270531"/>
    <m/>
    <m/>
    <m/>
    <m/>
    <m/>
    <m/>
    <m/>
    <m/>
    <m/>
    <m/>
  </r>
  <r>
    <x v="23"/>
    <s v="Penobscot Nation, ME"/>
    <x v="9"/>
    <m/>
    <n v="21.508638260869567"/>
    <n v="21.777770058876811"/>
    <n v="7.5527354545454548"/>
    <n v="8.4051926432806319"/>
    <m/>
    <n v="19.245283478260873"/>
    <n v="20.128603061594202"/>
    <m/>
    <m/>
    <m/>
    <m/>
    <m/>
    <m/>
    <m/>
    <m/>
    <m/>
    <m/>
  </r>
  <r>
    <x v="23"/>
    <s v="Penobscot Nation, ME"/>
    <x v="10"/>
    <m/>
    <n v="20.321666521739129"/>
    <n v="21.486549351449277"/>
    <n v="7.2416345454545459"/>
    <n v="8.1724810237154148"/>
    <n v="8.1724810237154148"/>
    <n v="17.749931304347825"/>
    <n v="19.652868710144926"/>
    <n v="19.652868710144926"/>
    <m/>
    <m/>
    <m/>
    <m/>
    <m/>
    <m/>
    <m/>
    <m/>
    <m/>
  </r>
  <r>
    <x v="23"/>
    <s v="Penobscot Nation, ME"/>
    <x v="11"/>
    <m/>
    <n v="20.435356956521737"/>
    <n v="21.053505264492753"/>
    <n v="8.3828104545454529"/>
    <n v="8.0136015691699605"/>
    <n v="8.1724810237154148"/>
    <n v="17.970047391304348"/>
    <n v="18.921220101449276"/>
    <n v="19.480402150882984"/>
    <m/>
    <m/>
    <m/>
    <m/>
    <m/>
    <m/>
    <m/>
    <m/>
    <m/>
  </r>
  <r>
    <x v="23"/>
    <s v="Penobscot Nation, ME"/>
    <x v="12"/>
    <m/>
    <n v="18.989170909090909"/>
    <n v="20.466865946310936"/>
    <n v="8.5040085714285709"/>
    <n v="8.0396311095426309"/>
    <n v="8.1724810237154148"/>
    <n v="16.348090909090907"/>
    <n v="18.108538116600791"/>
    <n v="19.307935591621042"/>
    <m/>
    <m/>
    <m/>
    <m/>
    <m/>
    <m/>
    <m/>
    <m/>
    <m/>
  </r>
  <r>
    <x v="23"/>
    <s v="Penobscot Nation, ME"/>
    <x v="13"/>
    <m/>
    <n v="18.65373363636364"/>
    <n v="19.981713256916997"/>
    <n v="8.1893338095238093"/>
    <n v="7.9741045670995678"/>
    <n v="8.1724810237154148"/>
    <n v="16.199672727272723"/>
    <n v="17.502605162055339"/>
    <n v="19.135469032359101"/>
    <m/>
    <m/>
    <m/>
    <m/>
    <m/>
    <m/>
    <m/>
    <m/>
    <m/>
  </r>
  <r>
    <x v="23"/>
    <s v="Penobscot Nation, ME"/>
    <x v="14"/>
    <m/>
    <n v="18.105896190476191"/>
    <n v="19.301164842838318"/>
    <n v="7.7682715"/>
    <n v="8.0172117761904751"/>
    <n v="8.1724810237154148"/>
    <n v="15.967726666666662"/>
    <n v="16.847093799736491"/>
    <n v="18.963002473097159"/>
    <m/>
    <m/>
    <m/>
    <m/>
    <m/>
    <m/>
    <m/>
    <m/>
    <m/>
  </r>
  <r>
    <x v="23"/>
    <s v="Penobscot Nation, ME"/>
    <x v="15"/>
    <m/>
    <n v="19.552583913043485"/>
    <n v="19.147348321099191"/>
    <n v="6.9617822727272713"/>
    <n v="7.9612413216450211"/>
    <n v="8.1724810237154148"/>
    <n v="17.731445652173914"/>
    <n v="16.843396669301711"/>
    <n v="18.790535913835217"/>
    <m/>
    <m/>
    <m/>
    <m/>
    <m/>
    <m/>
    <m/>
    <m/>
    <m/>
  </r>
  <r>
    <x v="23"/>
    <s v="Penobscot Nation, ME"/>
    <x v="16"/>
    <m/>
    <n v="17.148852380952381"/>
    <n v="18.490047405985319"/>
    <n v="6.7449510000000004"/>
    <n v="7.6336694307359307"/>
    <n v="8.1724810237154148"/>
    <n v="15.218513333333336"/>
    <n v="16.293089857707507"/>
    <n v="18.618069354573276"/>
    <m/>
    <m/>
    <m/>
    <m/>
    <m/>
    <m/>
    <m/>
    <m/>
    <m/>
  </r>
  <r>
    <x v="23"/>
    <s v="Penobscot Nation, ME"/>
    <x v="17"/>
    <m/>
    <n v="16.227250909090909"/>
    <n v="17.937663405985322"/>
    <n v="8.1090809523809515"/>
    <n v="7.5546839069264067"/>
    <n v="8.1724810237154148"/>
    <n v="14.552621818181819"/>
    <n v="15.93399603952569"/>
    <n v="18.445602795311334"/>
    <m/>
    <m/>
    <m/>
    <m/>
    <m/>
    <m/>
    <m/>
    <m/>
    <m/>
  </r>
  <r>
    <x v="23"/>
    <s v="Penobscot Nation, ME"/>
    <x v="18"/>
    <m/>
    <n v="17.092293333333334"/>
    <n v="17.625375345379261"/>
    <n v="7.4469352173913048"/>
    <n v="7.4062041884999061"/>
    <n v="8.1724810237154148"/>
    <n v="15.797858333333332"/>
    <n v="15.853633160737811"/>
    <n v="18.273136236049393"/>
    <m/>
    <m/>
    <m/>
    <m/>
    <m/>
    <m/>
    <m/>
    <m/>
    <m/>
  </r>
  <r>
    <x v="23"/>
    <s v="Penobscot Nation, ME"/>
    <x v="19"/>
    <m/>
    <n v="16.523355454545452"/>
    <n v="17.308867198193113"/>
    <n v="6.7545914285714295"/>
    <n v="7.2034681742141915"/>
    <n v="8.1724810237154148"/>
    <n v="14.326475909090908"/>
    <n v="15.525383009222661"/>
    <n v="18.100669676787451"/>
    <m/>
    <m/>
    <m/>
    <m/>
    <m/>
    <m/>
    <m/>
    <m/>
    <m/>
  </r>
  <r>
    <x v="23"/>
    <s v="Penobscot Nation, ME"/>
    <x v="20"/>
    <m/>
    <m/>
    <n v="16.747938019480518"/>
    <m/>
    <n v="7.2638896495859218"/>
    <n v="8.1724810237154148"/>
    <m/>
    <n v="14.973867348484848"/>
    <n v="17.928203117525509"/>
    <m/>
    <m/>
    <m/>
    <m/>
    <m/>
    <m/>
    <m/>
    <m/>
    <m/>
  </r>
  <r>
    <x v="23"/>
    <s v="Penobscot Nation, ME"/>
    <x v="21"/>
    <m/>
    <m/>
    <m/>
    <m/>
    <m/>
    <n v="8.1724810237154148"/>
    <m/>
    <m/>
    <n v="17.755736558263568"/>
    <m/>
    <m/>
    <m/>
    <m/>
    <m/>
    <m/>
    <m/>
    <m/>
    <m/>
  </r>
  <r>
    <x v="23"/>
    <s v="Penobscot Nation, ME"/>
    <x v="22"/>
    <m/>
    <m/>
    <m/>
    <m/>
    <m/>
    <n v="8.1724810237154148"/>
    <m/>
    <m/>
    <n v="17.583269999001626"/>
    <m/>
    <m/>
    <m/>
    <m/>
    <m/>
    <m/>
    <m/>
    <m/>
    <m/>
  </r>
  <r>
    <x v="23"/>
    <s v="Penobscot Nation, ME"/>
    <x v="23"/>
    <m/>
    <m/>
    <m/>
    <m/>
    <m/>
    <n v="8.1724810237154148"/>
    <m/>
    <m/>
    <n v="17.410803439739684"/>
    <m/>
    <m/>
    <m/>
    <m/>
    <m/>
    <m/>
    <m/>
    <m/>
    <m/>
  </r>
  <r>
    <x v="23"/>
    <s v="Penobscot Nation, ME"/>
    <x v="24"/>
    <m/>
    <m/>
    <m/>
    <m/>
    <m/>
    <n v="8.1724810237154148"/>
    <m/>
    <m/>
    <n v="17.238336880477743"/>
    <m/>
    <m/>
    <m/>
    <m/>
    <m/>
    <m/>
    <m/>
    <m/>
    <m/>
  </r>
  <r>
    <x v="23"/>
    <s v="Penobscot Nation, ME"/>
    <x v="25"/>
    <m/>
    <m/>
    <m/>
    <m/>
    <m/>
    <n v="8.1724810237154148"/>
    <m/>
    <m/>
    <n v="17.065870321215801"/>
    <m/>
    <m/>
    <m/>
    <m/>
    <m/>
    <m/>
    <m/>
    <m/>
    <m/>
  </r>
  <r>
    <x v="23"/>
    <s v="Penobscot Nation, ME"/>
    <x v="26"/>
    <m/>
    <m/>
    <m/>
    <m/>
    <m/>
    <n v="8.1724810237154148"/>
    <m/>
    <m/>
    <n v="16.893403761953859"/>
    <m/>
    <m/>
    <m/>
    <m/>
    <m/>
    <m/>
    <m/>
    <m/>
    <m/>
  </r>
  <r>
    <x v="23"/>
    <s v="Penobscot Nation, ME"/>
    <x v="27"/>
    <m/>
    <m/>
    <m/>
    <m/>
    <m/>
    <n v="8.1724810237154148"/>
    <m/>
    <m/>
    <n v="16.720937202691918"/>
    <m/>
    <m/>
    <m/>
    <m/>
    <m/>
    <m/>
    <m/>
    <m/>
    <m/>
  </r>
  <r>
    <x v="23"/>
    <s v="Penobscot Nation, ME"/>
    <x v="28"/>
    <m/>
    <m/>
    <m/>
    <m/>
    <m/>
    <n v="8.1724810237154148"/>
    <m/>
    <m/>
    <n v="16.548470643429976"/>
    <m/>
    <m/>
    <m/>
    <m/>
    <m/>
    <m/>
    <m/>
    <m/>
    <m/>
  </r>
  <r>
    <x v="24"/>
    <s v="Proctor Maple R. F., VT"/>
    <x v="0"/>
    <m/>
    <m/>
    <m/>
    <m/>
    <m/>
    <m/>
    <m/>
    <m/>
    <m/>
    <n v="0.21810504815370368"/>
    <n v="0.23261298882769724"/>
    <n v="11.840768083"/>
    <n v="10.28532843"/>
    <m/>
    <m/>
    <m/>
    <m/>
    <m/>
  </r>
  <r>
    <x v="24"/>
    <s v="Proctor Maple R. F., VT"/>
    <x v="1"/>
    <m/>
    <m/>
    <m/>
    <m/>
    <m/>
    <m/>
    <m/>
    <m/>
    <m/>
    <m/>
    <m/>
    <m/>
    <m/>
    <m/>
    <m/>
    <m/>
    <m/>
    <m/>
  </r>
  <r>
    <x v="24"/>
    <s v="Proctor Maple R. F., VT"/>
    <x v="2"/>
    <m/>
    <n v="26.288006956521741"/>
    <m/>
    <n v="8.6730982608695673"/>
    <m/>
    <m/>
    <n v="25.33999043478261"/>
    <m/>
    <m/>
    <m/>
    <m/>
    <m/>
    <m/>
    <m/>
    <m/>
    <m/>
    <m/>
    <m/>
  </r>
  <r>
    <x v="24"/>
    <s v="Proctor Maple R. F., VT"/>
    <x v="3"/>
    <m/>
    <n v="23.823352916666668"/>
    <m/>
    <n v="7.8206516666666666"/>
    <m/>
    <m/>
    <n v="23.253684583333328"/>
    <m/>
    <m/>
    <m/>
    <m/>
    <m/>
    <m/>
    <m/>
    <m/>
    <m/>
    <m/>
    <m/>
  </r>
  <r>
    <x v="24"/>
    <s v="Proctor Maple R. F., VT"/>
    <x v="4"/>
    <n v="24.927070972222221"/>
    <n v="24.669853043478259"/>
    <n v="24.927070972222221"/>
    <n v="8.2586300000000019"/>
    <n v="8.2507933091787464"/>
    <n v="8.2507933091787464"/>
    <n v="24.132648260869566"/>
    <n v="24.242107759661835"/>
    <n v="24.242107759661835"/>
    <m/>
    <m/>
    <m/>
    <m/>
    <m/>
    <m/>
    <m/>
    <m/>
    <m/>
  </r>
  <r>
    <x v="24"/>
    <s v="Proctor Maple R. F., VT"/>
    <x v="5"/>
    <n v="24.708965924068519"/>
    <n v="25.927798000000003"/>
    <n v="25.177252729166668"/>
    <n v="7.9381908333333335"/>
    <n v="8.1726426902173941"/>
    <n v="8.2507933091787464"/>
    <n v="25.3586408"/>
    <n v="24.521241019746377"/>
    <n v="24.009494770834138"/>
    <m/>
    <m/>
    <m/>
    <m/>
    <m/>
    <m/>
    <m/>
    <m/>
    <m/>
  </r>
  <r>
    <x v="24"/>
    <s v="Proctor Maple R. F., VT"/>
    <x v="6"/>
    <n v="24.490860875914816"/>
    <n v="22.357689583333336"/>
    <n v="24.613340100000002"/>
    <n v="7.9688947826086958"/>
    <n v="8.1318931086956532"/>
    <n v="8.2507933091787464"/>
    <n v="21.355445416666669"/>
    <n v="23.888081899130434"/>
    <n v="23.776881782006441"/>
    <m/>
    <m/>
    <m/>
    <m/>
    <m/>
    <m/>
    <m/>
    <m/>
    <m/>
  </r>
  <r>
    <x v="24"/>
    <s v="Proctor Maple R. F., VT"/>
    <x v="7"/>
    <n v="24.272755827761113"/>
    <n v="24.065742916666665"/>
    <n v="24.168887292028987"/>
    <n v="7.7074495652173942"/>
    <n v="7.9387633695652182"/>
    <n v="8.2507933091787464"/>
    <n v="23.555982916666665"/>
    <n v="23.531280395507245"/>
    <n v="23.544268793178745"/>
    <m/>
    <m/>
    <m/>
    <m/>
    <m/>
    <m/>
    <m/>
    <m/>
    <m/>
  </r>
  <r>
    <x v="24"/>
    <s v="Proctor Maple R. F., VT"/>
    <x v="8"/>
    <n v="24.05465077960741"/>
    <n v="20.319804800000007"/>
    <n v="23.468177668695652"/>
    <n v="7.5836800000000002"/>
    <n v="7.8913690362318842"/>
    <n v="8.2507933091787464"/>
    <n v="19.628086800000005"/>
    <n v="22.806160838840579"/>
    <n v="23.311655804351048"/>
    <m/>
    <m/>
    <m/>
    <m/>
    <m/>
    <m/>
    <m/>
    <m/>
    <m/>
  </r>
  <r>
    <x v="24"/>
    <s v="Proctor Maple R. F., VT"/>
    <x v="9"/>
    <n v="23.836545731453707"/>
    <n v="19.236726521739126"/>
    <n v="22.381552364347826"/>
    <n v="6.2672772727272728"/>
    <n v="7.4930984907773395"/>
    <n v="8.2507933091787464"/>
    <n v="18.613714347826086"/>
    <n v="21.702374056231886"/>
    <n v="23.079042815523351"/>
    <m/>
    <m/>
    <m/>
    <m/>
    <m/>
    <m/>
    <m/>
    <m/>
    <m/>
  </r>
  <r>
    <x v="24"/>
    <s v="Proctor Maple R. F., VT"/>
    <x v="10"/>
    <n v="23.618440683300005"/>
    <n v="19.374982608695653"/>
    <n v="21.070989286086956"/>
    <n v="6.7741427272727259"/>
    <n v="7.2602888695652181"/>
    <n v="8.2507933091787464"/>
    <n v="18.903293478260867"/>
    <n v="20.411304591884058"/>
    <n v="22.846429826695655"/>
    <m/>
    <m/>
    <m/>
    <m/>
    <m/>
    <m/>
    <m/>
    <m/>
    <m/>
  </r>
  <r>
    <x v="24"/>
    <s v="Proctor Maple R. F., VT"/>
    <x v="11"/>
    <n v="23.400335635146302"/>
    <n v="20.188063913043475"/>
    <n v="20.637064152028987"/>
    <n v="7.8196281818181808"/>
    <n v="7.2304355494071144"/>
    <n v="8.2507933091787464"/>
    <n v="19.574157391304347"/>
    <n v="20.055046986811597"/>
    <n v="22.613816837867958"/>
    <m/>
    <m/>
    <m/>
    <m/>
    <m/>
    <m/>
    <m/>
    <m/>
    <m/>
  </r>
  <r>
    <x v="24"/>
    <s v="Proctor Maple R. F., VT"/>
    <x v="12"/>
    <n v="23.182230586992599"/>
    <n v="17.747721199999997"/>
    <n v="19.37345980869565"/>
    <n v="6.3958870833333323"/>
    <n v="6.9681230530303022"/>
    <n v="8.2507933091787464"/>
    <n v="17.139173599999999"/>
    <n v="18.77168512347826"/>
    <n v="22.381203849040261"/>
    <m/>
    <m/>
    <m/>
    <m/>
    <m/>
    <m/>
    <m/>
    <m/>
    <m/>
  </r>
  <r>
    <x v="24"/>
    <s v="Proctor Maple R. F., VT"/>
    <x v="13"/>
    <n v="22.964125538838896"/>
    <n v="16.762613599999998"/>
    <n v="18.66202156869565"/>
    <n v="6.4759979166666675"/>
    <n v="6.7465866363636362"/>
    <n v="8.2507933091787464"/>
    <n v="16.161634800000002"/>
    <n v="18.078394723478262"/>
    <n v="22.148590860212565"/>
    <m/>
    <m/>
    <m/>
    <m/>
    <m/>
    <m/>
    <m/>
    <m/>
    <m/>
  </r>
  <r>
    <x v="24"/>
    <s v="Proctor Maple R. F., VT"/>
    <x v="14"/>
    <n v="22.746020490685193"/>
    <n v="17.465401250000003"/>
    <n v="18.307756514347822"/>
    <n v="6.5364730434782619"/>
    <n v="6.8004257905138328"/>
    <n v="8.2507933091787464"/>
    <n v="16.784172083333335"/>
    <n v="17.71248627057971"/>
    <n v="21.915977871384868"/>
    <m/>
    <m/>
    <m/>
    <m/>
    <m/>
    <m/>
    <m/>
    <m/>
    <m/>
  </r>
  <r>
    <x v="24"/>
    <s v="Proctor Maple R. F., VT"/>
    <x v="15"/>
    <n v="22.527915442531491"/>
    <n v="17.750041249999995"/>
    <n v="17.982768242608692"/>
    <n v="5.7198356521739129"/>
    <n v="6.5895643754940707"/>
    <n v="8.2507933091787464"/>
    <n v="16.694594583333334"/>
    <n v="17.270746491594203"/>
    <n v="21.683364882557171"/>
    <m/>
    <m/>
    <m/>
    <m/>
    <m/>
    <m/>
    <m/>
    <m/>
    <m/>
  </r>
  <r>
    <x v="24"/>
    <s v="Proctor Maple R. F., VT"/>
    <x v="16"/>
    <n v="22.309810394377788"/>
    <n v="14.65368125"/>
    <n v="16.875891709999998"/>
    <n v="5.6467321739130441"/>
    <n v="6.154985173913043"/>
    <n v="8.2507933091787464"/>
    <n v="13.184042916666664"/>
    <n v="15.992723596666668"/>
    <n v="21.450751893729475"/>
    <m/>
    <m/>
    <m/>
    <m/>
    <m/>
    <m/>
    <m/>
    <m/>
    <m/>
  </r>
  <r>
    <x v="24"/>
    <s v="Proctor Maple R. F., VT"/>
    <x v="17"/>
    <n v="22.091705346224085"/>
    <n v="15.144234166666669"/>
    <n v="16.355194303333331"/>
    <n v="6.0662982608695657"/>
    <n v="6.0890674094202906"/>
    <n v="8.2507933091787464"/>
    <n v="13.095002083333336"/>
    <n v="15.183889293333333"/>
    <n v="21.218138904901778"/>
    <m/>
    <m/>
    <m/>
    <m/>
    <m/>
    <m/>
    <m/>
    <m/>
    <m/>
  </r>
  <r>
    <x v="24"/>
    <s v="Proctor Maple R. F., VT"/>
    <x v="18"/>
    <n v="21.873600298070382"/>
    <n v="16.006360000000001"/>
    <n v="16.203943583333334"/>
    <n v="5.5628082608695646"/>
    <n v="5.9064294782608702"/>
    <n v="8.2507933091787464"/>
    <n v="14.65666"/>
    <n v="14.882894333333335"/>
    <n v="20.985525916074081"/>
    <m/>
    <m/>
    <m/>
    <m/>
    <m/>
    <m/>
    <m/>
    <m/>
    <m/>
  </r>
  <r>
    <x v="24"/>
    <s v="Proctor Maple R. F., VT"/>
    <x v="19"/>
    <n v="21.65549524991668"/>
    <n v="14.3801048"/>
    <n v="15.586884293333332"/>
    <n v="5.3050716666666675"/>
    <n v="5.6601492028985509"/>
    <n v="8.2507933091787464"/>
    <n v="13.171472"/>
    <n v="14.160354316666666"/>
    <n v="20.752912927246385"/>
    <m/>
    <m/>
    <m/>
    <m/>
    <m/>
    <m/>
    <m/>
    <m/>
    <m/>
  </r>
  <r>
    <x v="24"/>
    <s v="Proctor Maple R. F., VT"/>
    <x v="20"/>
    <n v="21.437390201762977"/>
    <n v="13.966900869565217"/>
    <n v="14.830256217246378"/>
    <n v="6.138474545454546"/>
    <n v="5.7438769815546777"/>
    <n v="8.2507933091787464"/>
    <n v="12.59723"/>
    <n v="13.340881400000001"/>
    <n v="20.520299938418688"/>
    <m/>
    <m/>
    <m/>
    <m/>
    <m/>
    <m/>
    <m/>
    <m/>
    <m/>
  </r>
  <r>
    <x v="24"/>
    <s v="Proctor Maple R. F., VT"/>
    <x v="21"/>
    <n v="21.219285153609274"/>
    <m/>
    <m/>
    <m/>
    <m/>
    <n v="8.2507933091787464"/>
    <m/>
    <m/>
    <n v="20.287686949590992"/>
    <m/>
    <m/>
    <m/>
    <m/>
    <m/>
    <m/>
    <m/>
    <m/>
    <m/>
  </r>
  <r>
    <x v="24"/>
    <s v="Proctor Maple R. F., VT"/>
    <x v="22"/>
    <n v="21.001180105455571"/>
    <m/>
    <m/>
    <m/>
    <m/>
    <n v="8.2507933091787464"/>
    <m/>
    <m/>
    <n v="20.055073960763295"/>
    <m/>
    <m/>
    <m/>
    <m/>
    <m/>
    <m/>
    <m/>
    <m/>
    <m/>
  </r>
  <r>
    <x v="24"/>
    <s v="Proctor Maple R. F., VT"/>
    <x v="23"/>
    <n v="20.783075057301868"/>
    <m/>
    <m/>
    <m/>
    <m/>
    <n v="8.2507933091787464"/>
    <m/>
    <m/>
    <n v="19.822460971935598"/>
    <m/>
    <m/>
    <m/>
    <m/>
    <m/>
    <m/>
    <m/>
    <m/>
    <m/>
  </r>
  <r>
    <x v="24"/>
    <s v="Proctor Maple R. F., VT"/>
    <x v="24"/>
    <n v="20.564970009148166"/>
    <m/>
    <m/>
    <m/>
    <m/>
    <n v="8.2507933091787464"/>
    <m/>
    <m/>
    <n v="19.589847983107902"/>
    <m/>
    <m/>
    <m/>
    <m/>
    <m/>
    <m/>
    <m/>
    <m/>
    <m/>
  </r>
  <r>
    <x v="24"/>
    <s v="Proctor Maple R. F., VT"/>
    <x v="25"/>
    <n v="20.346864960994463"/>
    <m/>
    <m/>
    <m/>
    <m/>
    <n v="8.2507933091787464"/>
    <m/>
    <m/>
    <n v="19.357234994280205"/>
    <m/>
    <m/>
    <m/>
    <m/>
    <m/>
    <m/>
    <m/>
    <m/>
    <m/>
  </r>
  <r>
    <x v="24"/>
    <s v="Proctor Maple R. F., VT"/>
    <x v="26"/>
    <n v="20.12875991284076"/>
    <m/>
    <m/>
    <m/>
    <m/>
    <n v="8.2507933091787464"/>
    <m/>
    <m/>
    <n v="19.124622005452508"/>
    <m/>
    <m/>
    <m/>
    <m/>
    <m/>
    <m/>
    <m/>
    <m/>
    <m/>
  </r>
  <r>
    <x v="24"/>
    <s v="Proctor Maple R. F., VT"/>
    <x v="27"/>
    <n v="19.910654864687057"/>
    <m/>
    <m/>
    <m/>
    <m/>
    <n v="8.2507933091787464"/>
    <m/>
    <m/>
    <n v="18.892009016624812"/>
    <m/>
    <m/>
    <m/>
    <m/>
    <m/>
    <m/>
    <m/>
    <m/>
    <m/>
  </r>
  <r>
    <x v="24"/>
    <s v="Proctor Maple R. F., VT"/>
    <x v="28"/>
    <n v="19.692549816533354"/>
    <m/>
    <m/>
    <m/>
    <m/>
    <n v="8.2507933091787464"/>
    <m/>
    <m/>
    <n v="18.659396027797115"/>
    <m/>
    <m/>
    <m/>
    <m/>
    <m/>
    <m/>
    <m/>
    <m/>
    <m/>
  </r>
  <r>
    <x v="25"/>
    <s v="Presque Isle, ME"/>
    <x v="0"/>
    <m/>
    <m/>
    <m/>
    <m/>
    <m/>
    <m/>
    <m/>
    <m/>
    <m/>
    <n v="0.16543445058888884"/>
    <n v="0.17085098161111115"/>
    <n v="12.420877748000001"/>
    <n v="10.24276877"/>
    <m/>
    <m/>
    <m/>
    <m/>
    <m/>
  </r>
  <r>
    <x v="25"/>
    <s v="Presque Isle, ME"/>
    <x v="1"/>
    <m/>
    <m/>
    <m/>
    <m/>
    <m/>
    <m/>
    <m/>
    <m/>
    <m/>
    <m/>
    <m/>
    <m/>
    <m/>
    <m/>
    <m/>
    <m/>
    <m/>
    <m/>
  </r>
  <r>
    <x v="25"/>
    <s v="Presque Isle, ME"/>
    <x v="2"/>
    <m/>
    <n v="23.730244400000007"/>
    <m/>
    <n v="9.3919770833333338"/>
    <m/>
    <m/>
    <n v="21.949180400000003"/>
    <m/>
    <m/>
    <m/>
    <m/>
    <m/>
    <m/>
    <m/>
    <m/>
    <m/>
    <m/>
    <m/>
  </r>
  <r>
    <x v="25"/>
    <s v="Presque Isle, ME"/>
    <x v="3"/>
    <m/>
    <n v="21.69406875"/>
    <m/>
    <n v="9.5310308695652157"/>
    <m/>
    <m/>
    <n v="19.487415000000002"/>
    <m/>
    <m/>
    <m/>
    <m/>
    <m/>
    <m/>
    <m/>
    <m/>
    <m/>
    <m/>
    <m/>
  </r>
  <r>
    <x v="25"/>
    <s v="Presque Isle, ME"/>
    <x v="4"/>
    <n v="22.346944783333331"/>
    <n v="21.616521199999998"/>
    <n v="22.346944783333331"/>
    <n v="9.519618333333332"/>
    <n v="9.4808754287439623"/>
    <n v="9.4808754287439623"/>
    <n v="20.044887600000003"/>
    <n v="20.493827666666668"/>
    <n v="20.493827666666668"/>
    <m/>
    <m/>
    <m/>
    <m/>
    <m/>
    <m/>
    <m/>
    <m/>
    <m/>
  </r>
  <r>
    <x v="25"/>
    <s v="Presque Isle, ME"/>
    <x v="5"/>
    <n v="22.181510332744441"/>
    <n v="21.149060000000002"/>
    <n v="22.047473587500001"/>
    <n v="8.8008382608695666"/>
    <n v="9.3108661367753633"/>
    <n v="9.4808754287439623"/>
    <n v="19.330210833333332"/>
    <n v="20.202923458333334"/>
    <n v="20.322976685055558"/>
    <m/>
    <m/>
    <m/>
    <m/>
    <m/>
    <m/>
    <m/>
    <m/>
    <m/>
  </r>
  <r>
    <x v="25"/>
    <s v="Presque Isle, ME"/>
    <x v="6"/>
    <n v="22.016075882155551"/>
    <n v="21.47534666666667"/>
    <n v="21.933048203333335"/>
    <n v="9.3650637500000009"/>
    <n v="9.3217056594202923"/>
    <n v="9.4808754287439623"/>
    <n v="20.473694166666672"/>
    <n v="20.257077600000002"/>
    <n v="20.152125703444447"/>
    <m/>
    <m/>
    <m/>
    <m/>
    <m/>
    <m/>
    <m/>
    <m/>
    <m/>
  </r>
  <r>
    <x v="25"/>
    <s v="Presque Isle, ME"/>
    <x v="7"/>
    <n v="21.850641431566661"/>
    <n v="18.166862499999997"/>
    <n v="20.820371823333332"/>
    <n v="8.2436043478260892"/>
    <n v="9.0920311123188409"/>
    <n v="9.4808754287439623"/>
    <n v="17.533139583333334"/>
    <n v="19.37386943666667"/>
    <n v="19.981274721833337"/>
    <m/>
    <m/>
    <m/>
    <m/>
    <m/>
    <m/>
    <m/>
    <m/>
    <m/>
  </r>
  <r>
    <x v="25"/>
    <s v="Presque Isle, ME"/>
    <x v="8"/>
    <n v="21.685206980977771"/>
    <n v="20.230610833333333"/>
    <n v="20.527680239999999"/>
    <n v="8.2136304166666658"/>
    <n v="8.8285510217391323"/>
    <n v="9.4808754287439623"/>
    <n v="17.74677041666666"/>
    <n v="19.025740520000003"/>
    <n v="19.810423740222227"/>
    <m/>
    <m/>
    <m/>
    <m/>
    <m/>
    <m/>
    <m/>
    <m/>
    <m/>
  </r>
  <r>
    <x v="25"/>
    <s v="Presque Isle, ME"/>
    <x v="9"/>
    <n v="21.519772530388881"/>
    <n v="19.260849583333336"/>
    <n v="20.056545916666668"/>
    <n v="8.4022026086956529"/>
    <n v="8.605067876811594"/>
    <n v="9.4808754287439623"/>
    <n v="17.580475833333335"/>
    <n v="18.532858166666667"/>
    <n v="19.639572758611116"/>
    <m/>
    <m/>
    <m/>
    <m/>
    <m/>
    <m/>
    <m/>
    <m/>
    <m/>
  </r>
  <r>
    <x v="25"/>
    <s v="Presque Isle, ME"/>
    <x v="10"/>
    <n v="21.354338079799991"/>
    <n v="18.656369166666664"/>
    <n v="19.558007750000002"/>
    <n v="6.8145908695652171"/>
    <n v="8.2078183985507245"/>
    <n v="9.4808754287439623"/>
    <n v="16.160989583333333"/>
    <n v="17.899013916666668"/>
    <n v="19.468721777000006"/>
    <m/>
    <m/>
    <m/>
    <m/>
    <m/>
    <m/>
    <m/>
    <m/>
    <m/>
  </r>
  <r>
    <x v="25"/>
    <s v="Presque Isle, ME"/>
    <x v="11"/>
    <n v="21.188903629211101"/>
    <n v="17.877620399999998"/>
    <n v="18.838462496666665"/>
    <n v="8.2530637500000008"/>
    <n v="7.985418398550725"/>
    <n v="9.4808754287439623"/>
    <n v="16.6547652"/>
    <n v="17.135228123333331"/>
    <n v="19.297870795388896"/>
    <m/>
    <m/>
    <m/>
    <m/>
    <m/>
    <m/>
    <m/>
    <m/>
    <m/>
  </r>
  <r>
    <x v="25"/>
    <s v="Presque Isle, ME"/>
    <x v="12"/>
    <n v="21.023469178622211"/>
    <n v="17.740601249999997"/>
    <n v="18.753210246666665"/>
    <n v="7.8477858333333366"/>
    <n v="7.9062546956521746"/>
    <n v="9.4808754287439623"/>
    <n v="15.002720416666667"/>
    <n v="16.629144289999996"/>
    <n v="19.127019813777785"/>
    <m/>
    <m/>
    <m/>
    <m/>
    <m/>
    <m/>
    <m/>
    <m/>
    <m/>
  </r>
  <r>
    <x v="25"/>
    <s v="Presque Isle, ME"/>
    <x v="13"/>
    <n v="20.858034728033321"/>
    <n v="16.516831739130442"/>
    <n v="18.010454427826087"/>
    <n v="7.1968604545454529"/>
    <n v="7.7029007032279324"/>
    <n v="9.4808754287439623"/>
    <n v="15.021504782608694"/>
    <n v="16.084091163188408"/>
    <n v="18.956168832166675"/>
    <m/>
    <m/>
    <m/>
    <m/>
    <m/>
    <m/>
    <m/>
    <m/>
    <m/>
  </r>
  <r>
    <x v="25"/>
    <s v="Presque Isle, ME"/>
    <x v="14"/>
    <n v="20.692600277444431"/>
    <n v="17.07971916666666"/>
    <n v="17.574228344492752"/>
    <n v="8.3867299999999982"/>
    <n v="7.6998061814888015"/>
    <n v="9.4808754287439623"/>
    <n v="15.275872916666664"/>
    <n v="15.623170579855071"/>
    <n v="18.785317850555565"/>
    <m/>
    <m/>
    <m/>
    <m/>
    <m/>
    <m/>
    <m/>
    <m/>
    <m/>
  </r>
  <r>
    <x v="25"/>
    <s v="Presque Isle, ME"/>
    <x v="15"/>
    <n v="20.527165826855541"/>
    <n v="16.922042083333334"/>
    <n v="17.227362927826086"/>
    <n v="6.6577882608695669"/>
    <n v="7.6684456597496702"/>
    <n v="9.4808754287439623"/>
    <n v="15.33906125"/>
    <n v="15.458784913188406"/>
    <n v="18.614466868944454"/>
    <m/>
    <m/>
    <m/>
    <m/>
    <m/>
    <m/>
    <m/>
    <m/>
    <m/>
  </r>
  <r>
    <x v="25"/>
    <s v="Presque Isle, ME"/>
    <x v="16"/>
    <n v="20.361731376266651"/>
    <n v="15.008140416666668"/>
    <n v="16.653466931159421"/>
    <n v="7.2584882608695658"/>
    <n v="7.4695305619235839"/>
    <n v="9.4808754287439623"/>
    <n v="14.233720000000003"/>
    <n v="14.974575873188405"/>
    <n v="18.443615887333344"/>
    <m/>
    <m/>
    <m/>
    <m/>
    <m/>
    <m/>
    <m/>
    <m/>
    <m/>
  </r>
  <r>
    <x v="25"/>
    <s v="Presque Isle, ME"/>
    <x v="17"/>
    <n v="20.19629692567776"/>
    <n v="15.775727391304349"/>
    <n v="16.260492159420288"/>
    <n v="7.6755781818181816"/>
    <n v="7.435089031620552"/>
    <n v="9.4808754287439623"/>
    <n v="13.436801739130436"/>
    <n v="14.661392137681158"/>
    <n v="18.272764905722234"/>
    <m/>
    <m/>
    <m/>
    <m/>
    <m/>
    <m/>
    <m/>
    <m/>
    <m/>
  </r>
  <r>
    <x v="25"/>
    <s v="Presque Isle, ME"/>
    <x v="18"/>
    <n v="20.03086247508887"/>
    <n v="15.8256675"/>
    <n v="16.122259311594199"/>
    <n v="6.3296326315789466"/>
    <n v="7.2616434670272527"/>
    <n v="9.4808754287439623"/>
    <n v="14.691232499999998"/>
    <n v="14.595337681159421"/>
    <n v="18.101913924111123"/>
    <m/>
    <m/>
    <m/>
    <m/>
    <m/>
    <m/>
    <m/>
    <m/>
    <m/>
  </r>
  <r>
    <x v="25"/>
    <s v="Presque Isle, ME"/>
    <x v="19"/>
    <n v="19.86542802449998"/>
    <n v="14.726618636363639"/>
    <n v="15.651639205533598"/>
    <n v="6.723492380952381"/>
    <n v="6.9289959432177284"/>
    <n v="9.4808754287439623"/>
    <n v="13.360458636363633"/>
    <n v="14.212254825098816"/>
    <n v="17.931062942500013"/>
    <m/>
    <m/>
    <m/>
    <m/>
    <m/>
    <m/>
    <m/>
    <m/>
    <m/>
  </r>
  <r>
    <x v="25"/>
    <s v="Presque Isle, ME"/>
    <x v="20"/>
    <n v="19.69999357391109"/>
    <n v="14.959789583333333"/>
    <n v="15.259188705533598"/>
    <n v="7.5514791304347817"/>
    <n v="7.1077341171307724"/>
    <n v="9.4808754287439623"/>
    <n v="13.525290833333331"/>
    <n v="13.849500741765478"/>
    <n v="17.760211960888903"/>
    <m/>
    <m/>
    <m/>
    <m/>
    <m/>
    <m/>
    <m/>
    <m/>
    <m/>
  </r>
  <r>
    <x v="25"/>
    <s v="Presque Isle, ME"/>
    <x v="21"/>
    <n v="19.5345591233222"/>
    <m/>
    <m/>
    <m/>
    <m/>
    <n v="9.4808754287439623"/>
    <m/>
    <m/>
    <n v="17.589360979277792"/>
    <m/>
    <m/>
    <m/>
    <m/>
    <m/>
    <m/>
    <m/>
    <m/>
    <m/>
  </r>
  <r>
    <x v="25"/>
    <s v="Presque Isle, ME"/>
    <x v="22"/>
    <n v="19.36912467273331"/>
    <m/>
    <m/>
    <m/>
    <m/>
    <n v="9.4808754287439623"/>
    <m/>
    <m/>
    <n v="17.418509997666682"/>
    <m/>
    <m/>
    <m/>
    <m/>
    <m/>
    <m/>
    <m/>
    <m/>
    <m/>
  </r>
  <r>
    <x v="25"/>
    <s v="Presque Isle, ME"/>
    <x v="23"/>
    <n v="19.20369022214442"/>
    <m/>
    <m/>
    <m/>
    <m/>
    <n v="9.4808754287439623"/>
    <m/>
    <m/>
    <n v="17.247659016055572"/>
    <m/>
    <m/>
    <m/>
    <m/>
    <m/>
    <m/>
    <m/>
    <m/>
    <m/>
  </r>
  <r>
    <x v="25"/>
    <s v="Presque Isle, ME"/>
    <x v="24"/>
    <n v="19.03825577155553"/>
    <m/>
    <m/>
    <m/>
    <m/>
    <n v="9.4808754287439623"/>
    <m/>
    <m/>
    <n v="17.076808034444461"/>
    <m/>
    <m/>
    <m/>
    <m/>
    <m/>
    <m/>
    <m/>
    <m/>
    <m/>
  </r>
  <r>
    <x v="25"/>
    <s v="Presque Isle, ME"/>
    <x v="25"/>
    <n v="18.87282132096664"/>
    <m/>
    <m/>
    <m/>
    <m/>
    <n v="9.4808754287439623"/>
    <m/>
    <m/>
    <n v="16.905957052833351"/>
    <m/>
    <m/>
    <m/>
    <m/>
    <m/>
    <m/>
    <m/>
    <m/>
    <m/>
  </r>
  <r>
    <x v="25"/>
    <s v="Presque Isle, ME"/>
    <x v="26"/>
    <n v="18.70738687037775"/>
    <m/>
    <m/>
    <m/>
    <m/>
    <n v="9.4808754287439623"/>
    <m/>
    <m/>
    <n v="16.735106071222241"/>
    <m/>
    <m/>
    <m/>
    <m/>
    <m/>
    <m/>
    <m/>
    <m/>
    <m/>
  </r>
  <r>
    <x v="25"/>
    <s v="Presque Isle, ME"/>
    <x v="27"/>
    <n v="18.54195241978886"/>
    <m/>
    <m/>
    <m/>
    <m/>
    <n v="9.4808754287439623"/>
    <m/>
    <m/>
    <n v="16.56425508961113"/>
    <m/>
    <m/>
    <m/>
    <m/>
    <m/>
    <m/>
    <m/>
    <m/>
    <m/>
  </r>
  <r>
    <x v="25"/>
    <s v="Presque Isle, ME"/>
    <x v="28"/>
    <n v="18.37651796919997"/>
    <m/>
    <m/>
    <m/>
    <m/>
    <n v="9.4808754287439623"/>
    <m/>
    <m/>
    <n v="16.39340410800002"/>
    <m/>
    <m/>
    <m/>
    <m/>
    <m/>
    <m/>
    <m/>
    <m/>
    <m/>
  </r>
  <r>
    <x v="26"/>
    <s v="Quaker City, OH"/>
    <x v="0"/>
    <m/>
    <m/>
    <m/>
    <m/>
    <m/>
    <m/>
    <m/>
    <m/>
    <m/>
    <n v="0.32490423614629632"/>
    <n v="0.33401348058888886"/>
    <n v="10.968831208999999"/>
    <n v="9.7714112980000003"/>
    <m/>
    <m/>
    <m/>
    <m/>
    <m/>
  </r>
  <r>
    <x v="26"/>
    <s v="Quaker City, OH"/>
    <x v="1"/>
    <m/>
    <m/>
    <m/>
    <m/>
    <m/>
    <m/>
    <m/>
    <m/>
    <m/>
    <m/>
    <m/>
    <m/>
    <m/>
    <m/>
    <m/>
    <m/>
    <m/>
    <m/>
  </r>
  <r>
    <x v="26"/>
    <s v="Quaker City, OH"/>
    <x v="2"/>
    <m/>
    <n v="30.725122499999998"/>
    <m/>
    <n v="15.594571304347825"/>
    <m/>
    <m/>
    <n v="29.768062083333334"/>
    <m/>
    <m/>
    <m/>
    <m/>
    <m/>
    <m/>
    <m/>
    <m/>
    <m/>
    <m/>
    <m/>
  </r>
  <r>
    <x v="26"/>
    <s v="Quaker City, OH"/>
    <x v="3"/>
    <m/>
    <n v="30.128950833333334"/>
    <m/>
    <n v="15.295530869565221"/>
    <m/>
    <m/>
    <n v="29.553407916666675"/>
    <m/>
    <m/>
    <m/>
    <m/>
    <m/>
    <m/>
    <m/>
    <m/>
    <m/>
    <m/>
    <m/>
  </r>
  <r>
    <x v="26"/>
    <s v="Quaker City, OH"/>
    <x v="4"/>
    <n v="30.463085377777777"/>
    <n v="30.535182799999994"/>
    <n v="30.463085377777777"/>
    <n v="14.665032499999997"/>
    <n v="15.185044891304349"/>
    <n v="15.185044891304349"/>
    <n v="30.115190399999996"/>
    <n v="29.81222013333333"/>
    <n v="29.81222013333333"/>
    <m/>
    <m/>
    <m/>
    <m/>
    <m/>
    <m/>
    <m/>
    <m/>
    <m/>
  </r>
  <r>
    <x v="26"/>
    <s v="Quaker City, OH"/>
    <x v="5"/>
    <n v="30.138181141631481"/>
    <n v="32.370579999999997"/>
    <n v="30.939959033333331"/>
    <n v="16.090531304347824"/>
    <n v="15.411416494565216"/>
    <n v="15.185044891304349"/>
    <n v="31.568586249999992"/>
    <n v="30.251311662499997"/>
    <n v="29.47820665274444"/>
    <m/>
    <m/>
    <m/>
    <m/>
    <m/>
    <m/>
    <m/>
    <m/>
    <m/>
  </r>
  <r>
    <x v="26"/>
    <s v="Quaker City, OH"/>
    <x v="6"/>
    <n v="29.813276905485186"/>
    <n v="29.400955416666665"/>
    <n v="30.632158310000001"/>
    <n v="14.75045541666667"/>
    <n v="15.279224278985506"/>
    <n v="15.185044891304349"/>
    <n v="28.858111249999997"/>
    <n v="29.972671579999997"/>
    <n v="29.14419317215555"/>
    <m/>
    <m/>
    <m/>
    <m/>
    <m/>
    <m/>
    <m/>
    <m/>
    <m/>
  </r>
  <r>
    <x v="26"/>
    <s v="Quaker City, OH"/>
    <x v="7"/>
    <n v="29.48837266933889"/>
    <n v="30.328273200000002"/>
    <n v="30.552788449999998"/>
    <n v="14.7127725"/>
    <n v="15.102864518115942"/>
    <n v="15.185044891304349"/>
    <n v="29.238286800000001"/>
    <n v="29.866716523333331"/>
    <n v="28.81017969156666"/>
    <m/>
    <m/>
    <m/>
    <m/>
    <m/>
    <m/>
    <m/>
    <m/>
    <m/>
  </r>
  <r>
    <x v="26"/>
    <s v="Quaker City, OH"/>
    <x v="8"/>
    <n v="29.163468433192595"/>
    <n v="26.664106250000003"/>
    <n v="29.859819533333329"/>
    <n v="14.04057875"/>
    <n v="14.851874094202898"/>
    <n v="15.185044891304349"/>
    <n v="25.80864291666667"/>
    <n v="29.117763523333327"/>
    <n v="28.47616621097777"/>
    <m/>
    <m/>
    <m/>
    <m/>
    <m/>
    <m/>
    <m/>
    <m/>
    <m/>
  </r>
  <r>
    <x v="26"/>
    <s v="Quaker City, OH"/>
    <x v="9"/>
    <n v="28.838564197046299"/>
    <n v="25.331489200000007"/>
    <n v="28.819080813333336"/>
    <n v="13.019758749999999"/>
    <n v="14.522819344202897"/>
    <n v="15.185044891304349"/>
    <n v="24.815098800000005"/>
    <n v="28.057745203333333"/>
    <n v="28.142152730388879"/>
    <m/>
    <m/>
    <m/>
    <m/>
    <m/>
    <m/>
    <m/>
    <m/>
    <m/>
  </r>
  <r>
    <x v="26"/>
    <s v="Quaker City, OH"/>
    <x v="10"/>
    <n v="28.513659960900004"/>
    <n v="26.674137500000004"/>
    <n v="27.679792313333337"/>
    <n v="13.993896086956525"/>
    <n v="14.103492300724639"/>
    <n v="15.185044891304349"/>
    <n v="26.380430000000004"/>
    <n v="27.020113953333333"/>
    <n v="27.808139249799989"/>
    <m/>
    <m/>
    <m/>
    <m/>
    <m/>
    <m/>
    <m/>
    <m/>
    <m/>
  </r>
  <r>
    <x v="26"/>
    <s v="Quaker City, OH"/>
    <x v="11"/>
    <n v="28.188755724753708"/>
    <n v="26.285015833333329"/>
    <n v="27.056604396666664"/>
    <n v="12.801490869565216"/>
    <n v="13.713699391304349"/>
    <n v="15.185044891304349"/>
    <n v="25.108677499999999"/>
    <n v="26.270227203333331"/>
    <n v="27.474125769211099"/>
    <m/>
    <m/>
    <m/>
    <m/>
    <m/>
    <m/>
    <m/>
    <m/>
    <m/>
  </r>
  <r>
    <x v="26"/>
    <s v="Quaker City, OH"/>
    <x v="12"/>
    <n v="27.863851488607413"/>
    <n v="23.345171304347822"/>
    <n v="25.659984017536232"/>
    <n v="12.235139565217393"/>
    <n v="13.218172804347827"/>
    <n v="15.185044891304349"/>
    <n v="22.21750086956521"/>
    <n v="24.866070017246379"/>
    <n v="27.140112288622209"/>
    <m/>
    <m/>
    <m/>
    <m/>
    <m/>
    <m/>
    <m/>
    <m/>
    <m/>
  </r>
  <r>
    <x v="26"/>
    <s v="Quaker City, OH"/>
    <x v="13"/>
    <n v="27.538947252461117"/>
    <n v="23.505692800000006"/>
    <n v="25.028301327536234"/>
    <n v="12.121325416666664"/>
    <n v="12.834322137681159"/>
    <n v="15.185044891304349"/>
    <n v="22.66348"/>
    <n v="24.237037433913041"/>
    <n v="26.806098808033319"/>
    <m/>
    <m/>
    <m/>
    <m/>
    <m/>
    <m/>
    <m/>
    <m/>
    <m/>
  </r>
  <r>
    <x v="26"/>
    <s v="Quaker City, OH"/>
    <x v="14"/>
    <n v="27.214043016314822"/>
    <n v="23.857510869565214"/>
    <n v="24.733505661449279"/>
    <n v="12.467359999999998"/>
    <n v="12.723842387681159"/>
    <n v="15.185044891304349"/>
    <n v="23.114969999999996"/>
    <n v="23.897011673913045"/>
    <n v="26.472085327444429"/>
    <m/>
    <m/>
    <m/>
    <m/>
    <m/>
    <m/>
    <m/>
    <m/>
    <m/>
  </r>
  <r>
    <x v="26"/>
    <s v="Quaker City, OH"/>
    <x v="15"/>
    <n v="26.889138780168526"/>
    <n v="22.973128750000001"/>
    <n v="23.993303911449274"/>
    <n v="11.532879565217392"/>
    <n v="12.231639083333333"/>
    <n v="15.185044891304349"/>
    <n v="22.128947499999999"/>
    <n v="23.046715173913039"/>
    <n v="26.138071846855539"/>
    <m/>
    <m/>
    <m/>
    <m/>
    <m/>
    <m/>
    <m/>
    <m/>
    <m/>
  </r>
  <r>
    <x v="26"/>
    <s v="Quaker City, OH"/>
    <x v="16"/>
    <n v="26.564234544022231"/>
    <n v="20.602274347826089"/>
    <n v="22.856755614347826"/>
    <n v="10.506117272727272"/>
    <n v="11.772564363965746"/>
    <n v="15.185044891304349"/>
    <n v="19.850638695652172"/>
    <n v="21.995107413043474"/>
    <n v="25.804058366266649"/>
    <m/>
    <m/>
    <m/>
    <m/>
    <m/>
    <m/>
    <m/>
    <m/>
    <m/>
  </r>
  <r>
    <x v="26"/>
    <s v="Quaker City, OH"/>
    <x v="17"/>
    <n v="26.239330307875935"/>
    <n v="20.490825652173914"/>
    <n v="22.285886483913046"/>
    <n v="10.170857727272727"/>
    <n v="11.359707996376811"/>
    <n v="15.185044891304349"/>
    <n v="19.517444782608692"/>
    <n v="21.455096195652168"/>
    <n v="25.470044885677758"/>
    <m/>
    <m/>
    <m/>
    <m/>
    <m/>
    <m/>
    <m/>
    <m/>
    <m/>
  </r>
  <r>
    <x v="26"/>
    <s v="Quaker City, OH"/>
    <x v="18"/>
    <n v="25.91442607172964"/>
    <n v="20.156507083333331"/>
    <n v="21.616049340579707"/>
    <n v="11.065963478260867"/>
    <n v="11.148635608695653"/>
    <n v="15.185044891304349"/>
    <n v="18.947305416666662"/>
    <n v="20.711861278985502"/>
    <n v="25.136031405088868"/>
    <m/>
    <m/>
    <m/>
    <m/>
    <m/>
    <m/>
    <m/>
    <m/>
    <m/>
  </r>
  <r>
    <x v="26"/>
    <s v="Quaker City, OH"/>
    <x v="19"/>
    <n v="25.589521835583344"/>
    <n v="19.903202083333337"/>
    <n v="20.825187583333335"/>
    <n v="10.325434782608696"/>
    <n v="10.720250565217391"/>
    <n v="15.185044891304349"/>
    <n v="19.061390416666669"/>
    <n v="19.901145362318839"/>
    <n v="24.802017924499978"/>
    <m/>
    <m/>
    <m/>
    <m/>
    <m/>
    <m/>
    <m/>
    <m/>
    <m/>
  </r>
  <r>
    <x v="26"/>
    <s v="Quaker City, OH"/>
    <x v="20"/>
    <n v="25.264617599437049"/>
    <n v="18.298621200000003"/>
    <n v="19.890286073333336"/>
    <n v="9.5775629166666683"/>
    <n v="10.329187235507245"/>
    <n v="15.185044891304349"/>
    <n v="17.511084400000001"/>
    <n v="18.977572742318838"/>
    <n v="24.468004443911088"/>
    <m/>
    <m/>
    <m/>
    <m/>
    <m/>
    <m/>
    <m/>
    <m/>
    <m/>
  </r>
  <r>
    <x v="26"/>
    <s v="Quaker City, OH"/>
    <x v="21"/>
    <n v="24.939713363290753"/>
    <m/>
    <m/>
    <m/>
    <m/>
    <n v="15.185044891304349"/>
    <m/>
    <m/>
    <n v="24.133990963322198"/>
    <m/>
    <m/>
    <m/>
    <m/>
    <m/>
    <m/>
    <m/>
    <m/>
    <m/>
  </r>
  <r>
    <x v="26"/>
    <s v="Quaker City, OH"/>
    <x v="22"/>
    <n v="24.614809127144458"/>
    <m/>
    <m/>
    <m/>
    <m/>
    <n v="15.185044891304349"/>
    <m/>
    <m/>
    <n v="23.799977482733308"/>
    <m/>
    <m/>
    <m/>
    <m/>
    <m/>
    <m/>
    <m/>
    <m/>
    <m/>
  </r>
  <r>
    <x v="26"/>
    <s v="Quaker City, OH"/>
    <x v="23"/>
    <n v="24.289904890998162"/>
    <m/>
    <m/>
    <m/>
    <m/>
    <n v="15.185044891304349"/>
    <m/>
    <m/>
    <n v="23.465964002144418"/>
    <m/>
    <m/>
    <m/>
    <m/>
    <m/>
    <m/>
    <m/>
    <m/>
    <m/>
  </r>
  <r>
    <x v="26"/>
    <s v="Quaker City, OH"/>
    <x v="24"/>
    <n v="23.965000654851867"/>
    <m/>
    <m/>
    <m/>
    <m/>
    <n v="15.185044891304349"/>
    <m/>
    <m/>
    <n v="23.131950521555527"/>
    <m/>
    <m/>
    <m/>
    <m/>
    <m/>
    <m/>
    <m/>
    <m/>
    <m/>
  </r>
  <r>
    <x v="26"/>
    <s v="Quaker City, OH"/>
    <x v="25"/>
    <n v="23.640096418705571"/>
    <m/>
    <m/>
    <m/>
    <m/>
    <n v="15.185044891304349"/>
    <m/>
    <m/>
    <n v="22.797937040966637"/>
    <m/>
    <m/>
    <m/>
    <m/>
    <m/>
    <m/>
    <m/>
    <m/>
    <m/>
  </r>
  <r>
    <x v="26"/>
    <s v="Quaker City, OH"/>
    <x v="26"/>
    <n v="23.315192182559276"/>
    <m/>
    <m/>
    <m/>
    <m/>
    <n v="15.185044891304349"/>
    <m/>
    <m/>
    <n v="22.463923560377747"/>
    <m/>
    <m/>
    <m/>
    <m/>
    <m/>
    <m/>
    <m/>
    <m/>
    <m/>
  </r>
  <r>
    <x v="26"/>
    <s v="Quaker City, OH"/>
    <x v="27"/>
    <n v="22.99028794641298"/>
    <m/>
    <m/>
    <m/>
    <m/>
    <n v="15.185044891304349"/>
    <m/>
    <m/>
    <n v="22.129910079788857"/>
    <m/>
    <m/>
    <m/>
    <m/>
    <m/>
    <m/>
    <m/>
    <m/>
    <m/>
  </r>
  <r>
    <x v="26"/>
    <s v="Quaker City, OH"/>
    <x v="28"/>
    <n v="22.665383710266685"/>
    <m/>
    <m/>
    <m/>
    <m/>
    <n v="15.185044891304349"/>
    <m/>
    <m/>
    <n v="21.795896599199967"/>
    <m/>
    <m/>
    <m/>
    <m/>
    <m/>
    <m/>
    <m/>
    <m/>
    <m/>
  </r>
  <r>
    <x v="27"/>
    <s v="Quabbin Summit, MA"/>
    <x v="0"/>
    <m/>
    <m/>
    <m/>
    <m/>
    <m/>
    <m/>
    <m/>
    <m/>
    <m/>
    <n v="0.23718468303888887"/>
    <n v="0.23164019914814815"/>
    <n v="12.047883451000001"/>
    <n v="10.81093564"/>
    <m/>
    <m/>
    <m/>
    <m/>
    <m/>
  </r>
  <r>
    <x v="27"/>
    <s v="Quabbin Summit, MA"/>
    <x v="1"/>
    <m/>
    <m/>
    <m/>
    <m/>
    <m/>
    <m/>
    <m/>
    <m/>
    <m/>
    <m/>
    <m/>
    <m/>
    <m/>
    <m/>
    <m/>
    <m/>
    <m/>
    <m/>
  </r>
  <r>
    <x v="27"/>
    <s v="Quabbin Summit, MA"/>
    <x v="2"/>
    <m/>
    <n v="27.447065416666664"/>
    <m/>
    <n v="9.8319370833333348"/>
    <m/>
    <m/>
    <n v="24.910271250000005"/>
    <m/>
    <m/>
    <m/>
    <m/>
    <m/>
    <m/>
    <m/>
    <m/>
    <m/>
    <m/>
    <m/>
  </r>
  <r>
    <x v="27"/>
    <s v="Quabbin Summit, MA"/>
    <x v="3"/>
    <m/>
    <n v="26.134777083333336"/>
    <m/>
    <n v="9.5138316666666665"/>
    <m/>
    <m/>
    <n v="24.703957916666667"/>
    <m/>
    <m/>
    <m/>
    <m/>
    <m/>
    <m/>
    <m/>
    <m/>
    <m/>
    <m/>
    <m/>
  </r>
  <r>
    <x v="27"/>
    <s v="Quabbin Summit, MA"/>
    <x v="4"/>
    <n v="26.278964433333332"/>
    <n v="25.255050799999999"/>
    <n v="26.278964433333332"/>
    <n v="10.055199999999997"/>
    <n v="9.8003229166666657"/>
    <n v="9.8003229166666657"/>
    <n v="24.513813599999995"/>
    <n v="24.709347588888889"/>
    <n v="24.709347588888889"/>
    <m/>
    <m/>
    <m/>
    <m/>
    <m/>
    <m/>
    <m/>
    <m/>
    <m/>
  </r>
  <r>
    <x v="27"/>
    <s v="Quabbin Summit, MA"/>
    <x v="5"/>
    <n v="26.041779750294442"/>
    <n v="27.228036799999998"/>
    <n v="26.516232524999999"/>
    <n v="9.1092416666666676"/>
    <n v="9.6275526041666666"/>
    <n v="9.8003229166666657"/>
    <n v="26.398726400000001"/>
    <n v="25.131692291666667"/>
    <n v="24.47770738974074"/>
    <m/>
    <m/>
    <m/>
    <m/>
    <m/>
    <m/>
    <m/>
    <m/>
    <m/>
  </r>
  <r>
    <x v="27"/>
    <s v="Quabbin Summit, MA"/>
    <x v="6"/>
    <n v="25.804595067255551"/>
    <n v="25.76558125"/>
    <n v="26.366102269999999"/>
    <n v="8.4963869565217394"/>
    <n v="9.4013194746376811"/>
    <n v="9.8003229166666657"/>
    <n v="24.714062083333335"/>
    <n v="25.048166250000001"/>
    <n v="24.246067190592591"/>
    <m/>
    <m/>
    <m/>
    <m/>
    <m/>
    <m/>
    <m/>
    <m/>
    <m/>
  </r>
  <r>
    <x v="27"/>
    <s v="Quabbin Summit, MA"/>
    <x v="7"/>
    <n v="25.567410384216661"/>
    <n v="25.784025416666665"/>
    <n v="26.033494269999998"/>
    <n v="8.3225269565217399"/>
    <n v="9.0994374492753618"/>
    <n v="9.8003229166666657"/>
    <n v="25.061350416666667"/>
    <n v="25.078382083333331"/>
    <n v="24.014426991444441"/>
    <m/>
    <m/>
    <m/>
    <m/>
    <m/>
    <m/>
    <m/>
    <m/>
    <m/>
  </r>
  <r>
    <x v="27"/>
    <s v="Quabbin Summit, MA"/>
    <x v="8"/>
    <n v="25.330225701177771"/>
    <m/>
    <n v="26.008173566666667"/>
    <m/>
    <n v="8.9958388949275356"/>
    <n v="9.8003229166666657"/>
    <m/>
    <n v="25.171988124999999"/>
    <n v="23.782786792296292"/>
    <m/>
    <m/>
    <m/>
    <m/>
    <m/>
    <m/>
    <m/>
    <m/>
    <m/>
  </r>
  <r>
    <x v="27"/>
    <s v="Quabbin Summit, MA"/>
    <x v="9"/>
    <n v="25.09304101813888"/>
    <n v="21.558901249999995"/>
    <n v="25.084136179166663"/>
    <n v="7.4554352173913054"/>
    <n v="8.3458976992753637"/>
    <n v="9.8003229166666657"/>
    <n v="20.438441666666662"/>
    <n v="24.153145141666666"/>
    <n v="23.551146593148143"/>
    <m/>
    <m/>
    <m/>
    <m/>
    <m/>
    <m/>
    <m/>
    <m/>
    <m/>
  </r>
  <r>
    <x v="27"/>
    <s v="Quabbin Summit, MA"/>
    <x v="10"/>
    <n v="24.85585633509999"/>
    <n v="21.264511600000002"/>
    <n v="23.593254879166665"/>
    <n v="6.8186483333333348"/>
    <n v="7.7732493659420303"/>
    <n v="9.8003229166666657"/>
    <n v="20.670631999999998"/>
    <n v="22.721121541666665"/>
    <n v="23.319506393999994"/>
    <m/>
    <m/>
    <m/>
    <m/>
    <m/>
    <m/>
    <m/>
    <m/>
    <m/>
  </r>
  <r>
    <x v="27"/>
    <s v="Quabbin Summit, MA"/>
    <x v="11"/>
    <n v="24.618671652061099"/>
    <n v="20.628765833333329"/>
    <n v="22.309051024999999"/>
    <n v="7.7367647826086934"/>
    <n v="7.5833438224637693"/>
    <n v="9.8003229166666657"/>
    <n v="19.507607500000002"/>
    <n v="21.419507895833334"/>
    <n v="23.087866194851845"/>
    <m/>
    <m/>
    <m/>
    <m/>
    <m/>
    <m/>
    <m/>
    <m/>
    <m/>
  </r>
  <r>
    <x v="27"/>
    <s v="Quabbin Summit, MA"/>
    <x v="12"/>
    <n v="24.381486969022209"/>
    <n v="19.5067275"/>
    <n v="20.739726545833332"/>
    <n v="7.4519543478260895"/>
    <n v="7.365700670289856"/>
    <n v="9.8003229166666657"/>
    <n v="18.739997500000001"/>
    <n v="19.839169666666667"/>
    <n v="22.856225995703696"/>
    <m/>
    <m/>
    <m/>
    <m/>
    <m/>
    <m/>
    <m/>
    <m/>
    <m/>
  </r>
  <r>
    <x v="27"/>
    <s v="Quabbin Summit, MA"/>
    <x v="13"/>
    <n v="24.144302285983319"/>
    <n v="18.319105833333335"/>
    <n v="20.255602403333334"/>
    <n v="6.4067683333333321"/>
    <n v="7.1739142028985512"/>
    <n v="9.8003229166666657"/>
    <n v="17.748952916666667"/>
    <n v="19.421126316666665"/>
    <n v="22.624585796555547"/>
    <m/>
    <m/>
    <m/>
    <m/>
    <m/>
    <m/>
    <m/>
    <m/>
    <m/>
  </r>
  <r>
    <x v="27"/>
    <s v="Quabbin Summit, MA"/>
    <x v="14"/>
    <n v="23.907117602944428"/>
    <n v="17.52594375"/>
    <n v="19.449010903333335"/>
    <n v="6.6403495652173898"/>
    <n v="7.0108970724637674"/>
    <n v="9.8003229166666657"/>
    <n v="16.80525875"/>
    <n v="18.694489733333334"/>
    <n v="22.392945597407397"/>
    <m/>
    <m/>
    <m/>
    <m/>
    <m/>
    <m/>
    <m/>
    <m/>
    <m/>
  </r>
  <r>
    <x v="27"/>
    <s v="Quabbin Summit, MA"/>
    <x v="15"/>
    <n v="23.669932919905538"/>
    <n v="19.318909130434779"/>
    <n v="19.059890409420287"/>
    <n v="6.4074336363636357"/>
    <n v="6.9286541330698288"/>
    <n v="9.8003229166666657"/>
    <n v="17.886275652173911"/>
    <n v="18.137618463768113"/>
    <n v="22.161305398259248"/>
    <m/>
    <m/>
    <m/>
    <m/>
    <m/>
    <m/>
    <m/>
    <m/>
    <m/>
  </r>
  <r>
    <x v="27"/>
    <s v="Quabbin Summit, MA"/>
    <x v="16"/>
    <n v="23.432748236866647"/>
    <m/>
    <m/>
    <m/>
    <m/>
    <n v="9.8003229166666657"/>
    <m/>
    <m/>
    <n v="21.929665199111099"/>
    <m/>
    <m/>
    <m/>
    <m/>
    <m/>
    <m/>
    <m/>
    <m/>
    <m/>
  </r>
  <r>
    <x v="27"/>
    <s v="Quabbin Summit, MA"/>
    <x v="17"/>
    <n v="23.195563553827757"/>
    <m/>
    <m/>
    <m/>
    <m/>
    <n v="9.8003229166666657"/>
    <m/>
    <m/>
    <n v="21.69802499996295"/>
    <m/>
    <m/>
    <m/>
    <m/>
    <m/>
    <m/>
    <m/>
    <m/>
    <m/>
  </r>
  <r>
    <x v="27"/>
    <s v="Quabbin Summit, MA"/>
    <x v="18"/>
    <n v="22.958378870788867"/>
    <m/>
    <m/>
    <m/>
    <m/>
    <n v="9.8003229166666657"/>
    <m/>
    <m/>
    <n v="21.466384800814801"/>
    <m/>
    <m/>
    <m/>
    <m/>
    <m/>
    <m/>
    <m/>
    <m/>
    <m/>
  </r>
  <r>
    <x v="27"/>
    <s v="Quabbin Summit, MA"/>
    <x v="19"/>
    <n v="22.721194187749976"/>
    <m/>
    <m/>
    <m/>
    <m/>
    <n v="9.8003229166666657"/>
    <m/>
    <m/>
    <n v="21.234744601666652"/>
    <m/>
    <m/>
    <m/>
    <m/>
    <m/>
    <m/>
    <m/>
    <m/>
    <m/>
  </r>
  <r>
    <x v="27"/>
    <s v="Quabbin Summit, MA"/>
    <x v="20"/>
    <n v="22.484009504711086"/>
    <m/>
    <m/>
    <m/>
    <m/>
    <n v="9.8003229166666657"/>
    <m/>
    <m/>
    <n v="21.003104402518503"/>
    <m/>
    <m/>
    <m/>
    <m/>
    <m/>
    <m/>
    <m/>
    <m/>
    <m/>
  </r>
  <r>
    <x v="27"/>
    <s v="Quabbin Summit, MA"/>
    <x v="21"/>
    <n v="22.246824821672195"/>
    <m/>
    <m/>
    <m/>
    <m/>
    <n v="9.8003229166666657"/>
    <m/>
    <m/>
    <n v="20.771464203370353"/>
    <m/>
    <m/>
    <m/>
    <m/>
    <m/>
    <m/>
    <m/>
    <m/>
    <m/>
  </r>
  <r>
    <x v="27"/>
    <s v="Quabbin Summit, MA"/>
    <x v="22"/>
    <n v="22.009640138633305"/>
    <m/>
    <m/>
    <m/>
    <m/>
    <n v="9.8003229166666657"/>
    <m/>
    <m/>
    <n v="20.539824004222204"/>
    <m/>
    <m/>
    <m/>
    <m/>
    <m/>
    <m/>
    <m/>
    <m/>
    <m/>
  </r>
  <r>
    <x v="27"/>
    <s v="Quabbin Summit, MA"/>
    <x v="23"/>
    <n v="21.772455455594415"/>
    <m/>
    <m/>
    <m/>
    <m/>
    <n v="9.8003229166666657"/>
    <m/>
    <m/>
    <n v="20.308183805074055"/>
    <m/>
    <m/>
    <m/>
    <m/>
    <m/>
    <m/>
    <m/>
    <m/>
    <m/>
  </r>
  <r>
    <x v="27"/>
    <s v="Quabbin Summit, MA"/>
    <x v="24"/>
    <n v="21.535270772555524"/>
    <m/>
    <m/>
    <m/>
    <m/>
    <n v="9.8003229166666657"/>
    <m/>
    <m/>
    <n v="20.076543605925906"/>
    <m/>
    <m/>
    <m/>
    <m/>
    <m/>
    <m/>
    <m/>
    <m/>
    <m/>
  </r>
  <r>
    <x v="27"/>
    <s v="Quabbin Summit, MA"/>
    <x v="25"/>
    <n v="21.298086089516634"/>
    <m/>
    <m/>
    <m/>
    <m/>
    <n v="9.8003229166666657"/>
    <m/>
    <m/>
    <n v="19.844903406777757"/>
    <m/>
    <m/>
    <m/>
    <m/>
    <m/>
    <m/>
    <m/>
    <m/>
    <m/>
  </r>
  <r>
    <x v="27"/>
    <s v="Quabbin Summit, MA"/>
    <x v="26"/>
    <n v="21.060901406477743"/>
    <m/>
    <m/>
    <m/>
    <m/>
    <n v="9.8003229166666657"/>
    <m/>
    <m/>
    <n v="19.613263207629608"/>
    <m/>
    <m/>
    <m/>
    <m/>
    <m/>
    <m/>
    <m/>
    <m/>
    <m/>
  </r>
  <r>
    <x v="27"/>
    <s v="Quabbin Summit, MA"/>
    <x v="27"/>
    <n v="20.823716723438853"/>
    <m/>
    <m/>
    <m/>
    <m/>
    <n v="9.8003229166666657"/>
    <m/>
    <m/>
    <n v="19.381623008481458"/>
    <m/>
    <m/>
    <m/>
    <m/>
    <m/>
    <m/>
    <m/>
    <m/>
    <m/>
  </r>
  <r>
    <x v="27"/>
    <s v="Quabbin Summit, MA"/>
    <x v="28"/>
    <n v="20.586532040399963"/>
    <m/>
    <m/>
    <m/>
    <m/>
    <n v="9.8003229166666657"/>
    <m/>
    <m/>
    <n v="19.149982809333309"/>
    <m/>
    <m/>
    <m/>
    <m/>
    <m/>
    <m/>
    <m/>
    <m/>
    <m/>
  </r>
  <r>
    <x v="28"/>
    <s v="Washington D.C."/>
    <x v="0"/>
    <m/>
    <n v="30.653091578947368"/>
    <m/>
    <n v="17.831779444444447"/>
    <m/>
    <m/>
    <n v="27.484421052631582"/>
    <m/>
    <m/>
    <n v="0.31077019157281971"/>
    <n v="0.30900591440345787"/>
    <n v="11.864192662000001"/>
    <n v="9.8504332340000005"/>
    <m/>
    <m/>
    <m/>
    <m/>
    <m/>
  </r>
  <r>
    <x v="28"/>
    <s v="Washington D.C."/>
    <x v="1"/>
    <m/>
    <n v="30.583497500000004"/>
    <m/>
    <n v="17.102305217391301"/>
    <m/>
    <m/>
    <n v="28.36263958333333"/>
    <m/>
    <m/>
    <m/>
    <m/>
    <m/>
    <m/>
    <m/>
    <m/>
    <m/>
    <m/>
    <m/>
  </r>
  <r>
    <x v="28"/>
    <s v="Washington D.C."/>
    <x v="2"/>
    <m/>
    <n v="30.651343333333333"/>
    <m/>
    <n v="17.924293043478261"/>
    <m/>
    <m/>
    <n v="28.871875000000003"/>
    <m/>
    <m/>
    <m/>
    <m/>
    <m/>
    <m/>
    <m/>
    <m/>
    <m/>
    <m/>
    <m/>
  </r>
  <r>
    <x v="28"/>
    <s v="Washington D.C."/>
    <x v="3"/>
    <m/>
    <n v="30.341910869565218"/>
    <m/>
    <n v="16.785616363636368"/>
    <m/>
    <m/>
    <n v="28.267896521739129"/>
    <m/>
    <m/>
    <m/>
    <m/>
    <m/>
    <m/>
    <m/>
    <m/>
    <m/>
    <m/>
    <m/>
  </r>
  <r>
    <x v="28"/>
    <s v="Washington D.C."/>
    <x v="4"/>
    <n v="30.510404156369184"/>
    <n v="30.322177499999999"/>
    <n v="30.510404156369184"/>
    <n v="16.286259999999999"/>
    <n v="17.186050813790075"/>
    <n v="17.186050813790075"/>
    <n v="28.967108333333329"/>
    <n v="28.390788098207473"/>
    <n v="28.390788098207473"/>
    <m/>
    <m/>
    <m/>
    <m/>
    <m/>
    <m/>
    <m/>
    <m/>
    <m/>
  </r>
  <r>
    <x v="28"/>
    <s v="Washington D.C."/>
    <x v="5"/>
    <n v="30.199633964796362"/>
    <n v="32.134309166666668"/>
    <n v="30.806647673913041"/>
    <n v="17.713903913043474"/>
    <n v="17.162475707509877"/>
    <n v="17.186050813790075"/>
    <n v="31.243057083333337"/>
    <n v="29.142515304347825"/>
    <n v="28.081782183804016"/>
    <m/>
    <m/>
    <m/>
    <m/>
    <m/>
    <m/>
    <m/>
    <m/>
    <m/>
  </r>
  <r>
    <x v="28"/>
    <s v="Washington D.C."/>
    <x v="6"/>
    <n v="29.888863773223541"/>
    <n v="29.313503333333326"/>
    <n v="30.552648840579707"/>
    <n v="17.294340434782608"/>
    <n v="17.200882750988143"/>
    <n v="17.186050813790075"/>
    <n v="27.681147083333332"/>
    <n v="29.006216804347826"/>
    <n v="27.772776269400559"/>
    <m/>
    <m/>
    <m/>
    <m/>
    <m/>
    <m/>
    <m/>
    <m/>
    <m/>
  </r>
  <r>
    <x v="28"/>
    <s v="Washington D.C."/>
    <x v="7"/>
    <n v="29.57809358165072"/>
    <n v="30.123877500000003"/>
    <n v="30.447155673913045"/>
    <n v="16.797936521739128"/>
    <n v="16.975611446640315"/>
    <n v="17.186050813790075"/>
    <n v="28.675160000000002"/>
    <n v="28.966873804347824"/>
    <n v="27.463770354997102"/>
    <m/>
    <m/>
    <m/>
    <m/>
    <m/>
    <m/>
    <m/>
    <m/>
    <m/>
  </r>
  <r>
    <x v="28"/>
    <s v="Washington D.C."/>
    <x v="8"/>
    <n v="29.267323390077898"/>
    <n v="27.734970869565217"/>
    <n v="29.925767673913043"/>
    <n v="16.297438181818183"/>
    <n v="16.877975810276677"/>
    <n v="17.186050813790075"/>
    <n v="26.864427826086953"/>
    <n v="28.686180065217389"/>
    <n v="27.154764440593645"/>
    <m/>
    <m/>
    <m/>
    <m/>
    <m/>
    <m/>
    <m/>
    <m/>
    <m/>
  </r>
  <r>
    <x v="28"/>
    <s v="Washington D.C."/>
    <x v="9"/>
    <n v="28.956553198505077"/>
    <n v="25.612037142857144"/>
    <n v="28.983739602484473"/>
    <n v="15.007980499999999"/>
    <n v="16.62231991027668"/>
    <n v="17.186050813790075"/>
    <n v="24.081702380952382"/>
    <n v="27.709098874741205"/>
    <n v="26.845758526190188"/>
    <m/>
    <m/>
    <m/>
    <m/>
    <m/>
    <m/>
    <m/>
    <m/>
    <m/>
  </r>
  <r>
    <x v="28"/>
    <s v="Washington D.C."/>
    <x v="10"/>
    <n v="28.645783006932255"/>
    <m/>
    <n v="28.196097211438921"/>
    <m/>
    <n v="16.349423909584981"/>
    <n v="17.186050813790075"/>
    <m/>
    <n v="26.825609322593166"/>
    <n v="26.536752611786731"/>
    <m/>
    <m/>
    <m/>
    <m/>
    <m/>
    <m/>
    <m/>
    <m/>
    <m/>
  </r>
  <r>
    <x v="28"/>
    <s v="Washington D.C."/>
    <x v="11"/>
    <n v="28.335012815359434"/>
    <n v="24.717293499999993"/>
    <n v="27.047044753105592"/>
    <n v="14.286974000000001"/>
    <n v="15.597582300889329"/>
    <n v="17.186050813790075"/>
    <n v="22.855324500000002"/>
    <n v="25.619153676759836"/>
    <n v="26.227746697383274"/>
    <m/>
    <m/>
    <m/>
    <m/>
    <m/>
    <m/>
    <m/>
    <m/>
    <m/>
  </r>
  <r>
    <x v="28"/>
    <s v="Washington D.C."/>
    <x v="12"/>
    <n v="28.024242623786613"/>
    <n v="23.406079999999999"/>
    <n v="25.367595378105591"/>
    <n v="13.248209047619049"/>
    <n v="14.710150432359308"/>
    <n v="17.186050813790075"/>
    <n v="21.711393181818181"/>
    <n v="23.87821197221438"/>
    <n v="25.918740782979818"/>
    <m/>
    <m/>
    <m/>
    <m/>
    <m/>
    <m/>
    <m/>
    <m/>
    <m/>
  </r>
  <r>
    <x v="28"/>
    <s v="Washington D.C."/>
    <x v="13"/>
    <n v="27.713472432213791"/>
    <m/>
    <n v="24.578470214285712"/>
    <m/>
    <n v="14.181054515873015"/>
    <n v="17.186050813790075"/>
    <m/>
    <n v="22.88280668759019"/>
    <n v="25.609734868576361"/>
    <m/>
    <m/>
    <m/>
    <m/>
    <m/>
    <m/>
    <m/>
    <m/>
    <m/>
  </r>
  <r>
    <x v="28"/>
    <s v="Washington D.C."/>
    <x v="14"/>
    <n v="27.40270224064097"/>
    <n v="23.614230000000006"/>
    <n v="23.912534500000003"/>
    <n v="12.688265238095239"/>
    <n v="13.407816095238097"/>
    <n v="17.186050813790075"/>
    <n v="22.543232857142861"/>
    <n v="22.369983512987016"/>
    <n v="25.300728954172904"/>
    <m/>
    <m/>
    <m/>
    <m/>
    <m/>
    <m/>
    <m/>
    <m/>
    <m/>
  </r>
  <r>
    <x v="28"/>
    <s v="Washington D.C."/>
    <x v="15"/>
    <n v="27.091932049068149"/>
    <m/>
    <m/>
    <m/>
    <m/>
    <n v="17.186050813790075"/>
    <m/>
    <m/>
    <n v="24.991723039769447"/>
    <m/>
    <m/>
    <m/>
    <m/>
    <m/>
    <m/>
    <m/>
    <m/>
    <m/>
  </r>
  <r>
    <x v="28"/>
    <s v="Washington D.C."/>
    <x v="16"/>
    <n v="26.781161857495327"/>
    <m/>
    <m/>
    <m/>
    <m/>
    <n v="17.186050813790075"/>
    <m/>
    <m/>
    <n v="24.68271712536599"/>
    <m/>
    <m/>
    <m/>
    <m/>
    <m/>
    <m/>
    <m/>
    <m/>
    <m/>
  </r>
  <r>
    <x v="28"/>
    <s v="Washington D.C."/>
    <x v="17"/>
    <n v="26.470391665922506"/>
    <m/>
    <m/>
    <m/>
    <m/>
    <n v="17.186050813790075"/>
    <m/>
    <m/>
    <n v="24.373711210962533"/>
    <m/>
    <m/>
    <m/>
    <m/>
    <m/>
    <m/>
    <m/>
    <m/>
    <m/>
  </r>
  <r>
    <x v="28"/>
    <s v="Washington D.C."/>
    <x v="18"/>
    <n v="26.159621474349684"/>
    <m/>
    <m/>
    <m/>
    <m/>
    <n v="17.186050813790075"/>
    <m/>
    <m/>
    <n v="24.064705296559076"/>
    <m/>
    <m/>
    <m/>
    <m/>
    <m/>
    <m/>
    <m/>
    <m/>
    <m/>
  </r>
  <r>
    <x v="28"/>
    <s v="Washington D.C."/>
    <x v="19"/>
    <n v="25.848851282776863"/>
    <m/>
    <m/>
    <m/>
    <m/>
    <n v="17.186050813790075"/>
    <m/>
    <m/>
    <n v="23.755699382155619"/>
    <m/>
    <m/>
    <m/>
    <m/>
    <m/>
    <m/>
    <m/>
    <m/>
    <m/>
  </r>
  <r>
    <x v="28"/>
    <s v="Washington D.C."/>
    <x v="20"/>
    <n v="25.538081091204042"/>
    <m/>
    <m/>
    <m/>
    <m/>
    <n v="17.186050813790075"/>
    <m/>
    <m/>
    <n v="23.446693467752162"/>
    <m/>
    <m/>
    <m/>
    <m/>
    <m/>
    <m/>
    <m/>
    <m/>
    <m/>
  </r>
  <r>
    <x v="28"/>
    <s v="Washington D.C."/>
    <x v="21"/>
    <n v="25.22731089963122"/>
    <m/>
    <m/>
    <m/>
    <m/>
    <n v="17.186050813790075"/>
    <m/>
    <m/>
    <n v="23.137687553348705"/>
    <m/>
    <m/>
    <m/>
    <m/>
    <m/>
    <m/>
    <m/>
    <m/>
    <m/>
  </r>
  <r>
    <x v="28"/>
    <s v="Washington D.C."/>
    <x v="22"/>
    <n v="24.916540708058399"/>
    <m/>
    <m/>
    <m/>
    <m/>
    <n v="17.186050813790075"/>
    <m/>
    <m/>
    <n v="22.828681638945248"/>
    <m/>
    <m/>
    <m/>
    <m/>
    <m/>
    <m/>
    <m/>
    <m/>
    <m/>
  </r>
  <r>
    <x v="28"/>
    <s v="Washington D.C."/>
    <x v="23"/>
    <n v="24.605770516485578"/>
    <m/>
    <m/>
    <m/>
    <m/>
    <n v="17.186050813790075"/>
    <m/>
    <m/>
    <n v="22.519675724541791"/>
    <m/>
    <m/>
    <m/>
    <m/>
    <m/>
    <m/>
    <m/>
    <m/>
    <m/>
  </r>
  <r>
    <x v="28"/>
    <s v="Washington D.C."/>
    <x v="24"/>
    <n v="24.295000324912756"/>
    <m/>
    <m/>
    <m/>
    <m/>
    <n v="17.186050813790075"/>
    <m/>
    <m/>
    <n v="22.210669810138334"/>
    <m/>
    <m/>
    <m/>
    <m/>
    <m/>
    <m/>
    <m/>
    <m/>
    <m/>
  </r>
  <r>
    <x v="28"/>
    <s v="Washington D.C."/>
    <x v="25"/>
    <n v="23.984230133339935"/>
    <m/>
    <m/>
    <m/>
    <m/>
    <n v="17.186050813790075"/>
    <m/>
    <m/>
    <n v="21.901663895734877"/>
    <m/>
    <m/>
    <m/>
    <m/>
    <m/>
    <m/>
    <m/>
    <m/>
    <m/>
  </r>
  <r>
    <x v="28"/>
    <s v="Washington D.C."/>
    <x v="26"/>
    <n v="23.673459941767113"/>
    <m/>
    <m/>
    <m/>
    <m/>
    <n v="17.186050813790075"/>
    <m/>
    <m/>
    <n v="21.592657981331421"/>
    <m/>
    <m/>
    <m/>
    <m/>
    <m/>
    <m/>
    <m/>
    <m/>
    <m/>
  </r>
  <r>
    <x v="28"/>
    <s v="Washington D.C."/>
    <x v="27"/>
    <n v="23.362689750194292"/>
    <m/>
    <m/>
    <m/>
    <m/>
    <n v="17.186050813790075"/>
    <m/>
    <m/>
    <n v="21.283652066927964"/>
    <m/>
    <m/>
    <m/>
    <m/>
    <m/>
    <m/>
    <m/>
    <m/>
    <m/>
  </r>
  <r>
    <x v="28"/>
    <s v="Washington D.C."/>
    <x v="28"/>
    <n v="23.051919558621471"/>
    <m/>
    <m/>
    <m/>
    <m/>
    <n v="17.186050813790075"/>
    <m/>
    <m/>
    <n v="20.974646152524507"/>
    <m/>
    <m/>
    <m/>
    <m/>
    <m/>
    <m/>
    <m/>
    <m/>
    <m/>
  </r>
  <r>
    <x v="29"/>
    <s v="Pittsburg, PA"/>
    <x v="0"/>
    <m/>
    <m/>
    <m/>
    <m/>
    <m/>
    <m/>
    <m/>
    <m/>
    <m/>
    <m/>
    <m/>
    <m/>
    <m/>
    <m/>
    <m/>
    <m/>
    <m/>
    <m/>
  </r>
  <r>
    <x v="29"/>
    <s v="Pittsburg, PA"/>
    <x v="1"/>
    <m/>
    <m/>
    <m/>
    <m/>
    <m/>
    <m/>
    <m/>
    <m/>
    <m/>
    <m/>
    <m/>
    <m/>
    <m/>
    <m/>
    <m/>
    <m/>
    <m/>
    <m/>
  </r>
  <r>
    <x v="29"/>
    <s v="Pittsburg, PA"/>
    <x v="2"/>
    <m/>
    <m/>
    <m/>
    <m/>
    <m/>
    <m/>
    <m/>
    <m/>
    <m/>
    <m/>
    <m/>
    <m/>
    <m/>
    <m/>
    <m/>
    <m/>
    <m/>
    <m/>
  </r>
  <r>
    <x v="29"/>
    <s v="Pittsburg, PA"/>
    <x v="3"/>
    <m/>
    <m/>
    <m/>
    <m/>
    <m/>
    <m/>
    <m/>
    <m/>
    <m/>
    <m/>
    <m/>
    <m/>
    <m/>
    <m/>
    <m/>
    <m/>
    <m/>
    <m/>
  </r>
  <r>
    <x v="29"/>
    <s v="Pittsburg, PA"/>
    <x v="4"/>
    <m/>
    <m/>
    <m/>
    <m/>
    <m/>
    <m/>
    <m/>
    <m/>
    <m/>
    <m/>
    <m/>
    <m/>
    <m/>
    <m/>
    <m/>
    <m/>
    <m/>
    <m/>
  </r>
  <r>
    <x v="29"/>
    <s v="Pittsburg, PA"/>
    <x v="5"/>
    <m/>
    <m/>
    <m/>
    <m/>
    <m/>
    <m/>
    <m/>
    <m/>
    <m/>
    <m/>
    <m/>
    <m/>
    <m/>
    <m/>
    <m/>
    <m/>
    <m/>
    <m/>
  </r>
  <r>
    <x v="29"/>
    <s v="Pittsburg, PA"/>
    <x v="6"/>
    <m/>
    <m/>
    <m/>
    <m/>
    <m/>
    <m/>
    <m/>
    <m/>
    <m/>
    <m/>
    <m/>
    <m/>
    <m/>
    <m/>
    <m/>
    <m/>
    <m/>
    <m/>
  </r>
  <r>
    <x v="29"/>
    <s v="Pittsburg, PA"/>
    <x v="7"/>
    <m/>
    <m/>
    <m/>
    <m/>
    <m/>
    <m/>
    <m/>
    <m/>
    <m/>
    <m/>
    <m/>
    <m/>
    <m/>
    <m/>
    <m/>
    <m/>
    <m/>
    <m/>
  </r>
  <r>
    <x v="29"/>
    <s v="Pittsburg, PA"/>
    <x v="8"/>
    <m/>
    <m/>
    <m/>
    <m/>
    <m/>
    <m/>
    <m/>
    <m/>
    <m/>
    <m/>
    <m/>
    <m/>
    <m/>
    <m/>
    <m/>
    <m/>
    <m/>
    <m/>
  </r>
  <r>
    <x v="29"/>
    <s v="Pittsburg, PA"/>
    <x v="9"/>
    <m/>
    <m/>
    <m/>
    <m/>
    <m/>
    <m/>
    <m/>
    <m/>
    <m/>
    <m/>
    <m/>
    <m/>
    <m/>
    <m/>
    <m/>
    <m/>
    <m/>
    <m/>
  </r>
  <r>
    <x v="29"/>
    <s v="Pittsburg, PA"/>
    <x v="10"/>
    <m/>
    <m/>
    <m/>
    <m/>
    <m/>
    <m/>
    <m/>
    <m/>
    <m/>
    <m/>
    <m/>
    <m/>
    <m/>
    <m/>
    <m/>
    <m/>
    <m/>
    <m/>
  </r>
  <r>
    <x v="29"/>
    <s v="Pittsburg, PA"/>
    <x v="11"/>
    <m/>
    <m/>
    <m/>
    <m/>
    <m/>
    <m/>
    <m/>
    <m/>
    <m/>
    <m/>
    <m/>
    <m/>
    <m/>
    <m/>
    <m/>
    <m/>
    <m/>
    <m/>
  </r>
  <r>
    <x v="29"/>
    <s v="Pittsburg, PA"/>
    <x v="12"/>
    <m/>
    <m/>
    <m/>
    <m/>
    <m/>
    <m/>
    <m/>
    <m/>
    <m/>
    <m/>
    <m/>
    <m/>
    <m/>
    <m/>
    <m/>
    <m/>
    <m/>
    <m/>
  </r>
  <r>
    <x v="29"/>
    <s v="Pittsburg, PA"/>
    <x v="13"/>
    <m/>
    <m/>
    <m/>
    <m/>
    <m/>
    <m/>
    <m/>
    <m/>
    <m/>
    <m/>
    <m/>
    <m/>
    <m/>
    <m/>
    <m/>
    <m/>
    <m/>
    <m/>
  </r>
  <r>
    <x v="29"/>
    <s v="Pittsburg, PA"/>
    <x v="14"/>
    <m/>
    <m/>
    <m/>
    <m/>
    <m/>
    <m/>
    <m/>
    <m/>
    <m/>
    <m/>
    <m/>
    <m/>
    <m/>
    <m/>
    <m/>
    <m/>
    <m/>
    <m/>
  </r>
  <r>
    <x v="29"/>
    <s v="Pittsburg, PA"/>
    <x v="15"/>
    <m/>
    <m/>
    <m/>
    <m/>
    <m/>
    <m/>
    <m/>
    <m/>
    <m/>
    <m/>
    <m/>
    <m/>
    <m/>
    <m/>
    <m/>
    <m/>
    <m/>
    <m/>
  </r>
  <r>
    <x v="29"/>
    <s v="Pittsburg, PA"/>
    <x v="16"/>
    <m/>
    <m/>
    <m/>
    <m/>
    <m/>
    <m/>
    <m/>
    <m/>
    <m/>
    <m/>
    <m/>
    <m/>
    <m/>
    <m/>
    <m/>
    <m/>
    <m/>
    <m/>
  </r>
  <r>
    <x v="29"/>
    <s v="Pittsburg, PA"/>
    <x v="17"/>
    <m/>
    <m/>
    <m/>
    <m/>
    <m/>
    <m/>
    <m/>
    <m/>
    <m/>
    <m/>
    <m/>
    <m/>
    <m/>
    <m/>
    <m/>
    <m/>
    <m/>
    <m/>
  </r>
  <r>
    <x v="29"/>
    <s v="Pittsburg, PA"/>
    <x v="18"/>
    <m/>
    <m/>
    <m/>
    <m/>
    <m/>
    <m/>
    <m/>
    <m/>
    <m/>
    <m/>
    <m/>
    <m/>
    <m/>
    <m/>
    <m/>
    <m/>
    <m/>
    <m/>
  </r>
  <r>
    <x v="29"/>
    <s v="Pittsburg, PA"/>
    <x v="19"/>
    <m/>
    <m/>
    <m/>
    <m/>
    <m/>
    <m/>
    <m/>
    <m/>
    <m/>
    <m/>
    <m/>
    <m/>
    <m/>
    <m/>
    <m/>
    <m/>
    <m/>
    <m/>
  </r>
  <r>
    <x v="29"/>
    <s v="Pittsburg, PA"/>
    <x v="20"/>
    <m/>
    <n v="21.587029583333333"/>
    <m/>
    <n v="10.964580000000002"/>
    <m/>
    <m/>
    <m/>
    <m/>
    <m/>
    <m/>
    <m/>
    <m/>
    <m/>
    <m/>
    <m/>
    <m/>
    <m/>
    <m/>
  </r>
  <r>
    <x v="29"/>
    <s v="Pittsburg, PA"/>
    <x v="21"/>
    <m/>
    <m/>
    <m/>
    <m/>
    <m/>
    <m/>
    <m/>
    <m/>
    <m/>
    <m/>
    <m/>
    <m/>
    <m/>
    <m/>
    <m/>
    <m/>
    <m/>
    <m/>
  </r>
  <r>
    <x v="29"/>
    <s v="Pittsburg, PA"/>
    <x v="22"/>
    <m/>
    <m/>
    <m/>
    <m/>
    <m/>
    <m/>
    <m/>
    <m/>
    <m/>
    <m/>
    <m/>
    <m/>
    <m/>
    <m/>
    <m/>
    <m/>
    <m/>
    <m/>
  </r>
  <r>
    <x v="29"/>
    <s v="Pittsburg, PA"/>
    <x v="23"/>
    <m/>
    <m/>
    <m/>
    <m/>
    <m/>
    <m/>
    <m/>
    <m/>
    <m/>
    <m/>
    <m/>
    <m/>
    <m/>
    <m/>
    <m/>
    <m/>
    <m/>
    <m/>
  </r>
  <r>
    <x v="29"/>
    <s v="Pittsburg, PA"/>
    <x v="24"/>
    <m/>
    <m/>
    <m/>
    <m/>
    <m/>
    <m/>
    <m/>
    <m/>
    <m/>
    <m/>
    <m/>
    <m/>
    <m/>
    <m/>
    <m/>
    <m/>
    <m/>
    <m/>
  </r>
  <r>
    <x v="29"/>
    <s v="Pittsburg, PA"/>
    <x v="25"/>
    <m/>
    <m/>
    <m/>
    <m/>
    <m/>
    <m/>
    <m/>
    <m/>
    <m/>
    <m/>
    <m/>
    <m/>
    <m/>
    <m/>
    <m/>
    <m/>
    <m/>
    <m/>
  </r>
  <r>
    <x v="29"/>
    <s v="Pittsburg, PA"/>
    <x v="26"/>
    <m/>
    <m/>
    <m/>
    <m/>
    <m/>
    <m/>
    <m/>
    <m/>
    <m/>
    <m/>
    <m/>
    <m/>
    <m/>
    <m/>
    <m/>
    <m/>
    <m/>
    <m/>
  </r>
  <r>
    <x v="29"/>
    <s v="Pittsburg, PA"/>
    <x v="27"/>
    <m/>
    <m/>
    <m/>
    <m/>
    <m/>
    <m/>
    <m/>
    <m/>
    <m/>
    <m/>
    <m/>
    <m/>
    <m/>
    <m/>
    <m/>
    <m/>
    <m/>
    <m/>
  </r>
  <r>
    <x v="29"/>
    <s v="Pittsburg, PA"/>
    <x v="28"/>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3" cacheId="6" applyNumberFormats="0" applyBorderFormats="0" applyFontFormats="0" applyPatternFormats="0" applyAlignmentFormats="0" applyWidthHeightFormats="1" dataCaption="Values" updatedVersion="6" minRefreshableVersion="3" useAutoFormatting="1" rowGrandTotals="0" colGrandTotals="0" itemPrintTitles="1" createdVersion="6" indent="0" outline="1" outlineData="1" multipleFieldFilters="0" chartFormat="2">
  <location ref="A3:I32" firstHeaderRow="0" firstDataRow="1" firstDataCol="1" rowPageCount="1" colPageCount="1"/>
  <pivotFields count="21">
    <pivotField axis="axisPage" subtotalTop="0" showAll="0">
      <items count="34">
        <item x="0"/>
        <item x="1"/>
        <item x="12"/>
        <item x="2"/>
        <item x="3"/>
        <item x="7"/>
        <item m="1" x="31"/>
        <item x="5"/>
        <item x="25"/>
        <item x="6"/>
        <item x="11"/>
        <item x="8"/>
        <item x="9"/>
        <item x="10"/>
        <item x="13"/>
        <item x="14"/>
        <item x="15"/>
        <item x="16"/>
        <item x="17"/>
        <item x="18"/>
        <item x="19"/>
        <item x="20"/>
        <item x="21"/>
        <item x="24"/>
        <item x="26"/>
        <item x="27"/>
        <item x="28"/>
        <item x="4"/>
        <item m="1" x="32"/>
        <item m="1" x="30"/>
        <item x="22"/>
        <item x="23"/>
        <item x="29"/>
        <item t="default"/>
      </items>
    </pivotField>
    <pivotField subtotalTop="0" showAll="0"/>
    <pivotField axis="axisRow" subtotalTop="0" showAll="0">
      <items count="30">
        <item x="0"/>
        <item x="1"/>
        <item x="2"/>
        <item x="3"/>
        <item x="4"/>
        <item x="5"/>
        <item x="6"/>
        <item x="7"/>
        <item x="8"/>
        <item x="9"/>
        <item x="10"/>
        <item x="11"/>
        <item x="12"/>
        <item x="13"/>
        <item x="14"/>
        <item x="15"/>
        <item x="16"/>
        <item x="17"/>
        <item x="18"/>
        <item x="19"/>
        <item x="20"/>
        <item x="21"/>
        <item x="22"/>
        <item x="23"/>
        <item x="24"/>
        <item x="25"/>
        <item x="26"/>
        <item x="27"/>
        <item x="28"/>
        <item t="default"/>
      </items>
    </pivotField>
    <pivotField dataField="1" subtotalTop="0" showAll="0"/>
    <pivotField dataField="1" subtotalTop="0" showAll="0"/>
    <pivotField dataField="1" subtotalTop="0" showAll="0"/>
    <pivotField subtotalTop="0" showAll="0"/>
    <pivotField subtotalTop="0" showAll="0"/>
    <pivotField subtotalTop="0" showAll="0"/>
    <pivotField dataField="1" subtotalTop="0" showAll="0"/>
    <pivotField dataField="1" subtotalTop="0" showAll="0"/>
    <pivotField dataField="1" subtotalTop="0" showAll="0"/>
    <pivotField subtotalTop="0" showAll="0"/>
    <pivotField subtotalTop="0" showAll="0"/>
    <pivotField subtotalTop="0" showAll="0"/>
    <pivotField subtotalTop="0" showAll="0"/>
    <pivotField subtotalTop="0" showAll="0"/>
    <pivotField dataField="1" subtotalTop="0" showAll="0"/>
    <pivotField dataField="1" subtotalTop="0" showAll="0"/>
    <pivotField subtotalTop="0" showAll="0"/>
    <pivotField subtotalTop="0" showAll="0"/>
  </pivotFields>
  <rowFields count="1">
    <field x="2"/>
  </rowFields>
  <rowItems count="29">
    <i>
      <x/>
    </i>
    <i>
      <x v="1"/>
    </i>
    <i>
      <x v="2"/>
    </i>
    <i>
      <x v="3"/>
    </i>
    <i>
      <x v="4"/>
    </i>
    <i>
      <x v="5"/>
    </i>
    <i>
      <x v="6"/>
    </i>
    <i>
      <x v="7"/>
    </i>
    <i>
      <x v="8"/>
    </i>
    <i>
      <x v="9"/>
    </i>
    <i>
      <x v="10"/>
    </i>
    <i>
      <x v="11"/>
    </i>
    <i>
      <x v="12"/>
    </i>
    <i>
      <x v="13"/>
    </i>
    <i>
      <x v="14"/>
    </i>
    <i>
      <x v="15"/>
    </i>
    <i>
      <x v="16"/>
    </i>
    <i>
      <x v="17"/>
    </i>
    <i>
      <x v="18"/>
    </i>
    <i>
      <x v="19"/>
    </i>
    <i>
      <x v="20"/>
    </i>
    <i>
      <x v="21"/>
    </i>
    <i>
      <x v="22"/>
    </i>
    <i>
      <x v="23"/>
    </i>
    <i>
      <x v="24"/>
    </i>
    <i>
      <x v="25"/>
    </i>
    <i>
      <x v="26"/>
    </i>
    <i>
      <x v="27"/>
    </i>
    <i>
      <x v="28"/>
    </i>
  </rowItems>
  <colFields count="1">
    <field x="-2"/>
  </colFields>
  <colItems count="8">
    <i>
      <x/>
    </i>
    <i i="1">
      <x v="1"/>
    </i>
    <i i="2">
      <x v="2"/>
    </i>
    <i i="3">
      <x v="3"/>
    </i>
    <i i="4">
      <x v="4"/>
    </i>
    <i i="5">
      <x v="5"/>
    </i>
    <i i="6">
      <x v="6"/>
    </i>
    <i i="7">
      <x v="7"/>
    </i>
  </colItems>
  <pageFields count="1">
    <pageField fld="0" item="0" hier="-1"/>
  </pageFields>
  <dataFields count="8">
    <dataField name="Uniform Rate of Progress- 20% Worst Days" fld="3" subtotal="average" baseField="2" baseItem="27"/>
    <dataField name="Haze Index- 20% Worst Days" fld="4" subtotal="average" baseField="2" baseItem="27"/>
    <dataField name="Haze Index (5-yr avg)- 20% Worst Days" fld="5" subtotal="average" baseField="2" baseItem="27"/>
    <dataField name=" Straight line path to RPG - 20% Worst Days" fld="18" baseField="2" baseItem="2"/>
    <dataField name="Uniform Rate of Progress- 20% Most Impaired Days" fld="11" subtotal="average" baseField="2" baseItem="27"/>
    <dataField name="Haze Index- 20% Most Impaired Days" fld="9" subtotal="average" baseField="2" baseItem="27"/>
    <dataField name="Haze Index (5-yr avg)- 20% Most Impaired Days" fld="10" subtotal="average" baseField="2" baseItem="27"/>
    <dataField name=" Straight line path to RPG - 20% Most Impaired Days" fld="17" baseField="2" baseItem="2"/>
  </dataFields>
  <chartFormats count="8">
    <chartFormat chart="1" format="18" series="1">
      <pivotArea type="data" outline="0" fieldPosition="0">
        <references count="1">
          <reference field="4294967294" count="1" selected="0">
            <x v="0"/>
          </reference>
        </references>
      </pivotArea>
    </chartFormat>
    <chartFormat chart="1" format="19" series="1">
      <pivotArea type="data" outline="0" fieldPosition="0">
        <references count="1">
          <reference field="4294967294" count="1" selected="0">
            <x v="1"/>
          </reference>
        </references>
      </pivotArea>
    </chartFormat>
    <chartFormat chart="1" format="20" series="1">
      <pivotArea type="data" outline="0" fieldPosition="0">
        <references count="1">
          <reference field="4294967294" count="1" selected="0">
            <x v="2"/>
          </reference>
        </references>
      </pivotArea>
    </chartFormat>
    <chartFormat chart="1" format="24" series="1">
      <pivotArea type="data" outline="0" fieldPosition="0">
        <references count="1">
          <reference field="4294967294" count="1" selected="0">
            <x v="4"/>
          </reference>
        </references>
      </pivotArea>
    </chartFormat>
    <chartFormat chart="1" format="25" series="1">
      <pivotArea type="data" outline="0" fieldPosition="0">
        <references count="1">
          <reference field="4294967294" count="1" selected="0">
            <x v="5"/>
          </reference>
        </references>
      </pivotArea>
    </chartFormat>
    <chartFormat chart="1" format="26" series="1">
      <pivotArea type="data" outline="0" fieldPosition="0">
        <references count="1">
          <reference field="4294967294" count="1" selected="0">
            <x v="6"/>
          </reference>
        </references>
      </pivotArea>
    </chartFormat>
    <chartFormat chart="1" format="28" series="1">
      <pivotArea type="data" outline="0" fieldPosition="0">
        <references count="1">
          <reference field="4294967294" count="1" selected="0">
            <x v="7"/>
          </reference>
        </references>
      </pivotArea>
    </chartFormat>
    <chartFormat chart="1" format="29" series="1">
      <pivotArea type="data" outline="0" fieldPosition="0">
        <references count="1">
          <reference field="4294967294" count="1" selected="0">
            <x v="3"/>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ite" xr10:uid="{00000000-0013-0000-FFFF-FFFF01000000}" sourceName="Site">
  <pivotTables>
    <pivotTable tabId="69" name="PivotTable3"/>
  </pivotTables>
  <data>
    <tabular pivotCacheId="2">
      <items count="33">
        <i x="0" s="1"/>
        <i x="8"/>
        <i x="9"/>
        <i x="10"/>
        <i x="1"/>
        <i x="11"/>
        <i x="12"/>
        <i x="13"/>
        <i x="14"/>
        <i x="2"/>
        <i x="15"/>
        <i x="3"/>
        <i x="7"/>
        <i x="16"/>
        <i x="4"/>
        <i x="17"/>
        <i x="18"/>
        <i x="19"/>
        <i x="5"/>
        <i x="20"/>
        <i x="22"/>
        <i x="21"/>
        <i x="23"/>
        <i x="29"/>
        <i x="24"/>
        <i x="25"/>
        <i x="26"/>
        <i x="27"/>
        <i x="6"/>
        <i x="28"/>
        <i x="31" nd="1"/>
        <i x="32" nd="1"/>
        <i x="30"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ite" xr10:uid="{00000000-0014-0000-FFFF-FFFF01000000}" cache="Slicer_Site" caption="Site" columnCount="2" rowHeight="193675"/>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microsoft.com/office/2007/relationships/slicer" Target="../slicers/slicer1.xml"/><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6"/>
  <sheetViews>
    <sheetView workbookViewId="0">
      <selection activeCell="C22" sqref="C22"/>
    </sheetView>
  </sheetViews>
  <sheetFormatPr defaultRowHeight="11.25" x14ac:dyDescent="0.2"/>
  <cols>
    <col min="1" max="1" width="14.1640625" customWidth="1"/>
    <col min="2" max="2" width="41.1640625" customWidth="1"/>
    <col min="3" max="3" width="27.1640625" bestFit="1" customWidth="1"/>
    <col min="4" max="4" width="36.5" customWidth="1"/>
    <col min="5" max="5" width="40.83203125" bestFit="1" customWidth="1"/>
    <col min="6" max="6" width="49.33203125" bestFit="1" customWidth="1"/>
    <col min="7" max="7" width="35.33203125" bestFit="1" customWidth="1"/>
    <col min="8" max="8" width="44.6640625" bestFit="1" customWidth="1"/>
    <col min="9" max="9" width="49" bestFit="1" customWidth="1"/>
    <col min="10" max="10" width="49.33203125" bestFit="1" customWidth="1"/>
    <col min="11" max="11" width="35.33203125" bestFit="1" customWidth="1"/>
    <col min="12" max="12" width="44.6640625" bestFit="1" customWidth="1"/>
    <col min="13" max="14" width="49" bestFit="1" customWidth="1"/>
    <col min="15" max="15" width="46.33203125" bestFit="1" customWidth="1"/>
  </cols>
  <sheetData>
    <row r="1" spans="1:9" x14ac:dyDescent="0.2">
      <c r="A1" s="2" t="s">
        <v>0</v>
      </c>
      <c r="B1" t="s">
        <v>1</v>
      </c>
      <c r="C1" t="str">
        <f>VLOOKUP(B1,'SUMMARY for pivot'!$A$1:$B$871,2,FALSE)</f>
        <v>Acadia National Park, ME</v>
      </c>
    </row>
    <row r="3" spans="1:9" x14ac:dyDescent="0.2">
      <c r="A3" s="2" t="s">
        <v>11</v>
      </c>
      <c r="B3" t="s">
        <v>57</v>
      </c>
      <c r="C3" t="s">
        <v>55</v>
      </c>
      <c r="D3" t="s">
        <v>56</v>
      </c>
      <c r="E3" t="s">
        <v>76</v>
      </c>
      <c r="F3" t="s">
        <v>58</v>
      </c>
      <c r="G3" t="s">
        <v>59</v>
      </c>
      <c r="H3" t="s">
        <v>60</v>
      </c>
      <c r="I3" t="s">
        <v>77</v>
      </c>
    </row>
    <row r="4" spans="1:9" x14ac:dyDescent="0.2">
      <c r="A4" s="4">
        <v>2000</v>
      </c>
      <c r="B4" s="3"/>
      <c r="C4" s="3">
        <v>21.636684285714288</v>
      </c>
      <c r="D4" s="3"/>
      <c r="E4" s="3"/>
      <c r="F4" s="3"/>
      <c r="G4" s="3">
        <v>20.7527680952381</v>
      </c>
      <c r="H4" s="3"/>
      <c r="I4" s="3"/>
    </row>
    <row r="5" spans="1:9" x14ac:dyDescent="0.2">
      <c r="A5" s="4">
        <v>2001</v>
      </c>
      <c r="B5" s="3"/>
      <c r="C5" s="3">
        <v>23.278675199999999</v>
      </c>
      <c r="D5" s="3"/>
      <c r="E5" s="3"/>
      <c r="F5" s="3"/>
      <c r="G5" s="3">
        <v>22.374298400000001</v>
      </c>
      <c r="H5" s="3"/>
      <c r="I5" s="3"/>
    </row>
    <row r="6" spans="1:9" x14ac:dyDescent="0.2">
      <c r="A6" s="4">
        <v>2002</v>
      </c>
      <c r="B6" s="3"/>
      <c r="C6" s="3">
        <v>23.913307999999997</v>
      </c>
      <c r="D6" s="3"/>
      <c r="E6" s="3"/>
      <c r="F6" s="3"/>
      <c r="G6" s="3">
        <v>22.909756799999997</v>
      </c>
      <c r="H6" s="3"/>
      <c r="I6" s="3"/>
    </row>
    <row r="7" spans="1:9" x14ac:dyDescent="0.2">
      <c r="A7" s="4">
        <v>2003</v>
      </c>
      <c r="B7" s="3"/>
      <c r="C7" s="3">
        <v>23.648186249999995</v>
      </c>
      <c r="D7" s="3"/>
      <c r="E7" s="3"/>
      <c r="F7" s="3"/>
      <c r="G7" s="3">
        <v>22.696693749999998</v>
      </c>
      <c r="H7" s="3"/>
      <c r="I7" s="3"/>
    </row>
    <row r="8" spans="1:9" x14ac:dyDescent="0.2">
      <c r="A8" s="4">
        <v>2004</v>
      </c>
      <c r="B8" s="3">
        <v>22.892197707142859</v>
      </c>
      <c r="C8" s="3">
        <v>21.984134800000003</v>
      </c>
      <c r="D8" s="3">
        <v>22.892197707142859</v>
      </c>
      <c r="E8" s="3">
        <v>22.892197970045952</v>
      </c>
      <c r="F8" s="3">
        <v>22.014232929047616</v>
      </c>
      <c r="G8" s="3">
        <v>21.3376476</v>
      </c>
      <c r="H8" s="3">
        <v>22.014232929047616</v>
      </c>
      <c r="I8" s="3">
        <v>22.014233122314003</v>
      </c>
    </row>
    <row r="9" spans="1:9" x14ac:dyDescent="0.2">
      <c r="A9" s="4">
        <v>2005</v>
      </c>
      <c r="B9" s="3">
        <v>22.717890031657145</v>
      </c>
      <c r="C9" s="3">
        <v>23.089874800000004</v>
      </c>
      <c r="D9" s="3">
        <v>23.18283581</v>
      </c>
      <c r="E9" s="3">
        <v>22.558356387960703</v>
      </c>
      <c r="F9" s="3">
        <v>21.820451396563488</v>
      </c>
      <c r="G9" s="3">
        <v>21.850372399999998</v>
      </c>
      <c r="H9" s="3">
        <v>22.233753789999998</v>
      </c>
      <c r="I9" s="3">
        <v>21.653223408884251</v>
      </c>
    </row>
    <row r="10" spans="1:9" x14ac:dyDescent="0.2">
      <c r="A10" s="4">
        <v>2006</v>
      </c>
      <c r="B10" s="3">
        <v>22.543582356171431</v>
      </c>
      <c r="C10" s="3">
        <v>23.374681666666671</v>
      </c>
      <c r="D10" s="3">
        <v>23.202037103333335</v>
      </c>
      <c r="E10" s="3">
        <v>22.224514805875454</v>
      </c>
      <c r="F10" s="3">
        <v>21.626669864079361</v>
      </c>
      <c r="G10" s="3">
        <v>22.687711666666669</v>
      </c>
      <c r="H10" s="3">
        <v>22.296436443333331</v>
      </c>
      <c r="I10" s="3">
        <v>21.2922136954545</v>
      </c>
    </row>
    <row r="11" spans="1:9" x14ac:dyDescent="0.2">
      <c r="A11" s="4">
        <v>2007</v>
      </c>
      <c r="B11" s="3">
        <v>22.369274680685717</v>
      </c>
      <c r="C11" s="3">
        <v>21.744895833333334</v>
      </c>
      <c r="D11" s="3">
        <v>22.768354670000001</v>
      </c>
      <c r="E11" s="3">
        <v>21.890673223790206</v>
      </c>
      <c r="F11" s="3">
        <v>21.432888331595233</v>
      </c>
      <c r="G11" s="3">
        <v>20.835774999999998</v>
      </c>
      <c r="H11" s="3">
        <v>21.881640083333334</v>
      </c>
      <c r="I11" s="3">
        <v>20.931203982024748</v>
      </c>
    </row>
    <row r="12" spans="1:9" x14ac:dyDescent="0.2">
      <c r="A12" s="4">
        <v>2008</v>
      </c>
      <c r="B12" s="3">
        <v>22.194967005200002</v>
      </c>
      <c r="C12" s="3">
        <v>20.205031200000001</v>
      </c>
      <c r="D12" s="3">
        <v>22.079723660000003</v>
      </c>
      <c r="E12" s="3">
        <v>21.556831641704957</v>
      </c>
      <c r="F12" s="3">
        <v>21.239106799111106</v>
      </c>
      <c r="G12" s="3">
        <v>19.349384000000001</v>
      </c>
      <c r="H12" s="3">
        <v>21.212178133333332</v>
      </c>
      <c r="I12" s="3">
        <v>20.570194268594996</v>
      </c>
    </row>
    <row r="13" spans="1:9" x14ac:dyDescent="0.2">
      <c r="A13" s="4">
        <v>2009</v>
      </c>
      <c r="B13" s="3">
        <v>22.020659329714288</v>
      </c>
      <c r="C13" s="3">
        <v>18.933996800000003</v>
      </c>
      <c r="D13" s="3">
        <v>21.469696060000004</v>
      </c>
      <c r="E13" s="3">
        <v>21.222990059619708</v>
      </c>
      <c r="F13" s="3">
        <v>21.045325266626978</v>
      </c>
      <c r="G13" s="3">
        <v>18.168552800000001</v>
      </c>
      <c r="H13" s="3">
        <v>20.578359173333332</v>
      </c>
      <c r="I13" s="3">
        <v>20.209184555165244</v>
      </c>
    </row>
    <row r="14" spans="1:9" x14ac:dyDescent="0.2">
      <c r="A14" s="4">
        <v>2010</v>
      </c>
      <c r="B14" s="3">
        <v>21.846351654228574</v>
      </c>
      <c r="C14" s="3">
        <v>18.266066250000005</v>
      </c>
      <c r="D14" s="3">
        <v>20.504934350000003</v>
      </c>
      <c r="E14" s="3">
        <v>20.889148477534459</v>
      </c>
      <c r="F14" s="3">
        <v>20.851543734142851</v>
      </c>
      <c r="G14" s="3">
        <v>17.519251666666673</v>
      </c>
      <c r="H14" s="3">
        <v>19.712135026666669</v>
      </c>
      <c r="I14" s="3">
        <v>19.848174841735492</v>
      </c>
    </row>
    <row r="15" spans="1:9" x14ac:dyDescent="0.2">
      <c r="A15" s="4">
        <v>2011</v>
      </c>
      <c r="B15" s="3">
        <v>21.67204397874286</v>
      </c>
      <c r="C15" s="3">
        <v>19.011153199999999</v>
      </c>
      <c r="D15" s="3">
        <v>19.632228656666669</v>
      </c>
      <c r="E15" s="3">
        <v>20.55530689544921</v>
      </c>
      <c r="F15" s="3">
        <v>20.657762201658723</v>
      </c>
      <c r="G15" s="3">
        <v>17.387662799999998</v>
      </c>
      <c r="H15" s="3">
        <v>18.652125253333335</v>
      </c>
      <c r="I15" s="3">
        <v>19.48716512830574</v>
      </c>
    </row>
    <row r="16" spans="1:9" x14ac:dyDescent="0.2">
      <c r="A16" s="4">
        <v>2012</v>
      </c>
      <c r="B16" s="3">
        <v>21.497736303257145</v>
      </c>
      <c r="C16" s="3">
        <v>16.671213599999998</v>
      </c>
      <c r="D16" s="3">
        <v>18.617492210000002</v>
      </c>
      <c r="E16" s="3">
        <v>20.221465313363961</v>
      </c>
      <c r="F16" s="3">
        <v>20.463980669174596</v>
      </c>
      <c r="G16" s="3">
        <v>15.809913999999999</v>
      </c>
      <c r="H16" s="3">
        <v>17.646953053333334</v>
      </c>
      <c r="I16" s="3">
        <v>19.126155414875988</v>
      </c>
    </row>
    <row r="17" spans="1:9" x14ac:dyDescent="0.2">
      <c r="A17" s="4">
        <v>2013</v>
      </c>
      <c r="B17" s="3">
        <v>21.323428627771431</v>
      </c>
      <c r="C17" s="3">
        <v>16.540706666666669</v>
      </c>
      <c r="D17" s="3">
        <v>17.884627303333335</v>
      </c>
      <c r="E17" s="3">
        <v>19.887623731278712</v>
      </c>
      <c r="F17" s="3">
        <v>20.270199136690469</v>
      </c>
      <c r="G17" s="3">
        <v>15.312182083333331</v>
      </c>
      <c r="H17" s="3">
        <v>16.839512670000001</v>
      </c>
      <c r="I17" s="3">
        <v>18.765145701446237</v>
      </c>
    </row>
    <row r="18" spans="1:9" x14ac:dyDescent="0.2">
      <c r="A18" s="4">
        <v>2014</v>
      </c>
      <c r="B18" s="3">
        <v>21.149120952285717</v>
      </c>
      <c r="C18" s="3">
        <v>16.675467083333334</v>
      </c>
      <c r="D18" s="3">
        <v>17.432921360000002</v>
      </c>
      <c r="E18" s="3">
        <v>19.553782149193463</v>
      </c>
      <c r="F18" s="3">
        <v>20.076417604206341</v>
      </c>
      <c r="G18" s="3">
        <v>15.364677916666665</v>
      </c>
      <c r="H18" s="3">
        <v>16.278737693333333</v>
      </c>
      <c r="I18" s="3">
        <v>18.404135988016485</v>
      </c>
    </row>
    <row r="19" spans="1:9" x14ac:dyDescent="0.2">
      <c r="A19" s="4">
        <v>2015</v>
      </c>
      <c r="B19" s="3">
        <v>20.974813276800003</v>
      </c>
      <c r="C19" s="3">
        <v>17.791447916666666</v>
      </c>
      <c r="D19" s="3">
        <v>17.337997693333332</v>
      </c>
      <c r="E19" s="3">
        <v>19.219940567108214</v>
      </c>
      <c r="F19" s="3">
        <v>19.882636071722214</v>
      </c>
      <c r="G19" s="3">
        <v>16.072577499999998</v>
      </c>
      <c r="H19" s="3">
        <v>15.989402859999998</v>
      </c>
      <c r="I19" s="3">
        <v>18.043126274586733</v>
      </c>
    </row>
    <row r="20" spans="1:9" x14ac:dyDescent="0.2">
      <c r="A20" s="4">
        <v>2016</v>
      </c>
      <c r="B20" s="3">
        <v>20.800505601314288</v>
      </c>
      <c r="C20" s="3">
        <v>14.632227500000001</v>
      </c>
      <c r="D20" s="3">
        <v>16.462212553333334</v>
      </c>
      <c r="E20" s="3">
        <v>18.886098985022965</v>
      </c>
      <c r="F20" s="3">
        <v>19.688854539238086</v>
      </c>
      <c r="G20" s="3">
        <v>13.723970833333334</v>
      </c>
      <c r="H20" s="3">
        <v>15.256664466666667</v>
      </c>
      <c r="I20" s="3">
        <v>17.682116561156981</v>
      </c>
    </row>
    <row r="21" spans="1:9" x14ac:dyDescent="0.2">
      <c r="A21" s="4">
        <v>2017</v>
      </c>
      <c r="B21" s="3">
        <v>20.626197925828574</v>
      </c>
      <c r="C21" s="3">
        <v>15.925016249999999</v>
      </c>
      <c r="D21" s="3">
        <v>16.312973083333333</v>
      </c>
      <c r="E21" s="3">
        <v>18.552257402937716</v>
      </c>
      <c r="F21" s="3">
        <v>19.495073006753959</v>
      </c>
      <c r="G21" s="3">
        <v>13.966052916666669</v>
      </c>
      <c r="H21" s="3">
        <v>14.887892249999998</v>
      </c>
      <c r="I21" s="3">
        <v>17.321106847727229</v>
      </c>
    </row>
    <row r="22" spans="1:9" x14ac:dyDescent="0.2">
      <c r="A22" s="4">
        <v>2018</v>
      </c>
      <c r="B22" s="3">
        <v>20.45189025034286</v>
      </c>
      <c r="C22" s="3">
        <v>14.639886521739127</v>
      </c>
      <c r="D22" s="3">
        <v>15.932809054347825</v>
      </c>
      <c r="E22" s="3">
        <v>18.218415820852467</v>
      </c>
      <c r="F22" s="3">
        <v>19.301291474269831</v>
      </c>
      <c r="G22" s="3">
        <v>13.576716956521736</v>
      </c>
      <c r="H22" s="3">
        <v>14.540799224637681</v>
      </c>
      <c r="I22" s="3">
        <v>16.960097134297477</v>
      </c>
    </row>
    <row r="23" spans="1:9" x14ac:dyDescent="0.2">
      <c r="A23" s="4">
        <v>2019</v>
      </c>
      <c r="B23" s="3">
        <v>20.277582574857146</v>
      </c>
      <c r="C23" s="3">
        <v>14.957376818181819</v>
      </c>
      <c r="D23" s="3">
        <v>15.589191001317522</v>
      </c>
      <c r="E23" s="3">
        <v>17.884574238767218</v>
      </c>
      <c r="F23" s="3">
        <v>19.107509941785704</v>
      </c>
      <c r="G23" s="3">
        <v>13.850288181818183</v>
      </c>
      <c r="H23" s="3">
        <v>14.237921277667985</v>
      </c>
      <c r="I23" s="3">
        <v>16.599087420867725</v>
      </c>
    </row>
    <row r="24" spans="1:9" x14ac:dyDescent="0.2">
      <c r="A24" s="4">
        <v>2020</v>
      </c>
      <c r="B24" s="3">
        <v>20.103274899371431</v>
      </c>
      <c r="C24" s="3">
        <v>15.236270800000002</v>
      </c>
      <c r="D24" s="3">
        <v>15.078155577984191</v>
      </c>
      <c r="E24" s="3">
        <v>17.550732656681969</v>
      </c>
      <c r="F24" s="3">
        <v>18.913728409301577</v>
      </c>
      <c r="G24" s="3">
        <v>13.519591199999997</v>
      </c>
      <c r="H24" s="3">
        <v>13.727324017667982</v>
      </c>
      <c r="I24" s="3">
        <v>16.238077707437974</v>
      </c>
    </row>
    <row r="25" spans="1:9" x14ac:dyDescent="0.2">
      <c r="A25" s="4">
        <v>2021</v>
      </c>
      <c r="B25" s="3">
        <v>19.928967223885717</v>
      </c>
      <c r="C25" s="3"/>
      <c r="D25" s="3"/>
      <c r="E25" s="3">
        <v>17.21689107459672</v>
      </c>
      <c r="F25" s="3">
        <v>18.719946876817449</v>
      </c>
      <c r="G25" s="3"/>
      <c r="H25" s="3"/>
      <c r="I25" s="3">
        <v>15.877067994008224</v>
      </c>
    </row>
    <row r="26" spans="1:9" x14ac:dyDescent="0.2">
      <c r="A26" s="4">
        <v>2022</v>
      </c>
      <c r="B26" s="3">
        <v>19.754659548400003</v>
      </c>
      <c r="C26" s="3"/>
      <c r="D26" s="3"/>
      <c r="E26" s="3">
        <v>16.883049492511471</v>
      </c>
      <c r="F26" s="3">
        <v>18.526165344333322</v>
      </c>
      <c r="G26" s="3"/>
      <c r="H26" s="3"/>
      <c r="I26" s="3">
        <v>15.516058280578473</v>
      </c>
    </row>
    <row r="27" spans="1:9" x14ac:dyDescent="0.2">
      <c r="A27" s="4">
        <v>2023</v>
      </c>
      <c r="B27" s="3">
        <v>19.580351872914289</v>
      </c>
      <c r="C27" s="3"/>
      <c r="D27" s="3"/>
      <c r="E27" s="3">
        <v>16.549207910426222</v>
      </c>
      <c r="F27" s="3">
        <v>18.332383811849194</v>
      </c>
      <c r="G27" s="3"/>
      <c r="H27" s="3"/>
      <c r="I27" s="3">
        <v>15.155048567148723</v>
      </c>
    </row>
    <row r="28" spans="1:9" x14ac:dyDescent="0.2">
      <c r="A28" s="4">
        <v>2024</v>
      </c>
      <c r="B28" s="3">
        <v>19.406044197428574</v>
      </c>
      <c r="C28" s="3"/>
      <c r="D28" s="3"/>
      <c r="E28" s="3">
        <v>16.215366328340973</v>
      </c>
      <c r="F28" s="3">
        <v>18.138602279365067</v>
      </c>
      <c r="G28" s="3"/>
      <c r="H28" s="3"/>
      <c r="I28" s="3">
        <v>14.794038853718973</v>
      </c>
    </row>
    <row r="29" spans="1:9" x14ac:dyDescent="0.2">
      <c r="A29" s="4">
        <v>2025</v>
      </c>
      <c r="B29" s="3">
        <v>19.23173652194286</v>
      </c>
      <c r="C29" s="3"/>
      <c r="D29" s="3"/>
      <c r="E29" s="3">
        <v>15.881524746255726</v>
      </c>
      <c r="F29" s="3">
        <v>17.944820746880939</v>
      </c>
      <c r="G29" s="3"/>
      <c r="H29" s="3"/>
      <c r="I29" s="3">
        <v>14.433029140289223</v>
      </c>
    </row>
    <row r="30" spans="1:9" x14ac:dyDescent="0.2">
      <c r="A30" s="4">
        <v>2026</v>
      </c>
      <c r="B30" s="3">
        <v>19.057428846457146</v>
      </c>
      <c r="C30" s="3"/>
      <c r="D30" s="3"/>
      <c r="E30" s="3">
        <v>15.547683164170479</v>
      </c>
      <c r="F30" s="3">
        <v>17.751039214396812</v>
      </c>
      <c r="G30" s="3"/>
      <c r="H30" s="3"/>
      <c r="I30" s="3">
        <v>14.072019426859473</v>
      </c>
    </row>
    <row r="31" spans="1:9" x14ac:dyDescent="0.2">
      <c r="A31" s="4">
        <v>2027</v>
      </c>
      <c r="B31" s="3">
        <v>18.883121170971432</v>
      </c>
      <c r="C31" s="3"/>
      <c r="D31" s="3"/>
      <c r="E31" s="3">
        <v>15.213841582085232</v>
      </c>
      <c r="F31" s="3">
        <v>17.557257681912684</v>
      </c>
      <c r="G31" s="3"/>
      <c r="H31" s="3"/>
      <c r="I31" s="3">
        <v>13.711009713429723</v>
      </c>
    </row>
    <row r="32" spans="1:9" x14ac:dyDescent="0.2">
      <c r="A32" s="4">
        <v>2028</v>
      </c>
      <c r="B32" s="3">
        <v>18.708813495485717</v>
      </c>
      <c r="C32" s="3"/>
      <c r="D32" s="3"/>
      <c r="E32" s="3">
        <v>14.879999999999985</v>
      </c>
      <c r="F32" s="3">
        <v>17.363476149428557</v>
      </c>
      <c r="G32" s="3"/>
      <c r="H32" s="3"/>
      <c r="I32" s="3">
        <v>13.349999999999973</v>
      </c>
    </row>
    <row r="36" spans="4:4" x14ac:dyDescent="0.2">
      <c r="D36" t="str">
        <f>C1&amp;" ("&amp;B1&amp;")"&amp;" RH Metrics"</f>
        <v>Acadia National Park, ME (ACAD) RH Metrics</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showGridLines="0" tabSelected="1" zoomScale="80" zoomScaleNormal="80" workbookViewId="0">
      <selection activeCell="AD43" sqref="AD43"/>
    </sheetView>
  </sheetViews>
  <sheetFormatPr defaultRowHeight="11.25" x14ac:dyDescent="0.2"/>
  <sheetData/>
  <pageMargins left="0.7" right="0.7" top="0.75" bottom="0.75" header="0.3" footer="0.3"/>
  <drawing r:id="rId1"/>
  <extLst>
    <ext xmlns:x14="http://schemas.microsoft.com/office/spreadsheetml/2009/9/main" uri="{A8765BA9-456A-4dab-B4F3-ACF838C121DE}">
      <x14:slicerList>
        <x14:slicer r:id="rId2"/>
      </x14:slicerList>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871"/>
  <sheetViews>
    <sheetView workbookViewId="0">
      <pane xSplit="3" ySplit="1" topLeftCell="D449" activePane="bottomRight" state="frozen"/>
      <selection pane="topRight" activeCell="D1" sqref="D1"/>
      <selection pane="bottomLeft" activeCell="A2" sqref="A2"/>
      <selection pane="bottomRight" activeCell="N473" sqref="N473"/>
    </sheetView>
  </sheetViews>
  <sheetFormatPr defaultRowHeight="11.25" x14ac:dyDescent="0.2"/>
  <cols>
    <col min="1" max="1" width="11.33203125" style="11" bestFit="1" customWidth="1"/>
    <col min="2" max="2" width="34.6640625" style="11" bestFit="1" customWidth="1"/>
    <col min="3" max="3" width="5.1640625" style="11" customWidth="1"/>
    <col min="4" max="4" width="24.6640625" style="14" customWidth="1"/>
    <col min="5" max="5" width="10.6640625" style="14" customWidth="1"/>
    <col min="6" max="6" width="16.1640625" style="14" customWidth="1"/>
    <col min="7" max="7" width="11.1640625" style="14" customWidth="1"/>
    <col min="8" max="8" width="16.5" style="14" customWidth="1"/>
    <col min="9" max="9" width="13.5" style="14" customWidth="1"/>
    <col min="10" max="10" width="11.5" style="14" customWidth="1"/>
    <col min="11" max="11" width="17.6640625" style="14" customWidth="1"/>
    <col min="12" max="12" width="25.1640625" style="14" customWidth="1"/>
    <col min="13" max="13" width="13.6640625" style="1" bestFit="1" customWidth="1"/>
    <col min="14" max="14" width="12.1640625" style="1" bestFit="1" customWidth="1"/>
    <col min="15" max="16" width="12.1640625" style="11" bestFit="1" customWidth="1"/>
    <col min="17" max="17" width="15.33203125" style="11" customWidth="1"/>
    <col min="18" max="18" width="17.33203125" style="11" customWidth="1"/>
    <col min="19" max="19" width="20.5" style="11" customWidth="1"/>
    <col min="20" max="20" width="23.83203125" style="11" customWidth="1"/>
    <col min="21" max="21" width="24.1640625" style="11" customWidth="1"/>
    <col min="22" max="22" width="7.5" style="11" bestFit="1" customWidth="1"/>
    <col min="23" max="23" width="12.1640625" style="11" bestFit="1" customWidth="1"/>
    <col min="24" max="24" width="3.1640625" style="11" bestFit="1" customWidth="1"/>
    <col min="25" max="25" width="46.1640625" style="11" hidden="1" customWidth="1"/>
    <col min="26" max="26" width="7.5" style="11" bestFit="1" customWidth="1"/>
    <col min="27" max="27" width="11.33203125" style="11" bestFit="1" customWidth="1"/>
    <col min="28" max="29" width="12.1640625" style="11" bestFit="1" customWidth="1"/>
    <col min="30" max="30" width="7.83203125" style="11" bestFit="1" customWidth="1"/>
    <col min="31" max="31" width="22.83203125" style="11" bestFit="1" customWidth="1"/>
    <col min="32" max="16384" width="9.33203125" style="11"/>
  </cols>
  <sheetData>
    <row r="1" spans="1:31" ht="45" x14ac:dyDescent="0.2">
      <c r="A1" s="11" t="s">
        <v>0</v>
      </c>
      <c r="B1" s="11" t="s">
        <v>12</v>
      </c>
      <c r="C1" s="1" t="s">
        <v>10</v>
      </c>
      <c r="D1" s="7" t="s">
        <v>49</v>
      </c>
      <c r="E1" s="8" t="s">
        <v>51</v>
      </c>
      <c r="F1" s="8" t="s">
        <v>54</v>
      </c>
      <c r="G1" s="8" t="s">
        <v>80</v>
      </c>
      <c r="H1" s="8" t="s">
        <v>81</v>
      </c>
      <c r="I1" s="8" t="s">
        <v>82</v>
      </c>
      <c r="J1" s="9" t="s">
        <v>52</v>
      </c>
      <c r="K1" s="7" t="s">
        <v>53</v>
      </c>
      <c r="L1" s="7" t="s">
        <v>50</v>
      </c>
      <c r="M1" s="34" t="s">
        <v>70</v>
      </c>
      <c r="N1" s="34" t="s">
        <v>71</v>
      </c>
      <c r="O1" s="12" t="s">
        <v>78</v>
      </c>
      <c r="P1" s="12" t="s">
        <v>79</v>
      </c>
      <c r="Q1" s="10" t="s">
        <v>83</v>
      </c>
      <c r="R1" s="10" t="s">
        <v>72</v>
      </c>
      <c r="S1" s="10" t="s">
        <v>75</v>
      </c>
      <c r="T1" s="10" t="s">
        <v>73</v>
      </c>
      <c r="U1" s="10" t="s">
        <v>74</v>
      </c>
      <c r="AA1" s="35"/>
      <c r="AB1" s="40" t="s">
        <v>88</v>
      </c>
      <c r="AC1" s="40"/>
      <c r="AD1" s="35"/>
      <c r="AE1" s="36" t="s">
        <v>89</v>
      </c>
    </row>
    <row r="2" spans="1:31" x14ac:dyDescent="0.2">
      <c r="A2" s="11" t="s">
        <v>1</v>
      </c>
      <c r="B2" s="11" t="s">
        <v>61</v>
      </c>
      <c r="C2" s="1">
        <v>2000</v>
      </c>
      <c r="E2" s="15">
        <v>21.636684285714288</v>
      </c>
      <c r="F2" s="16"/>
      <c r="G2" s="15">
        <v>8.9009695000000022</v>
      </c>
      <c r="H2" s="16"/>
      <c r="I2" s="16"/>
      <c r="J2" s="15">
        <v>20.7527680952381</v>
      </c>
      <c r="K2" s="16"/>
      <c r="L2" s="16"/>
      <c r="M2" s="1">
        <f>(F6-O2)/60</f>
        <v>0.17430767548571433</v>
      </c>
      <c r="N2" s="1">
        <f>(K6-P2)/60</f>
        <v>0.19378153248412694</v>
      </c>
      <c r="O2" s="11">
        <f>AC3</f>
        <v>12.433737177999999</v>
      </c>
      <c r="P2" s="11">
        <f>AE3</f>
        <v>10.387340979999999</v>
      </c>
      <c r="Q2" s="17"/>
      <c r="R2" s="17"/>
      <c r="S2" s="17"/>
      <c r="T2" s="18"/>
      <c r="W2" s="13"/>
      <c r="X2" s="13"/>
      <c r="AA2" s="35"/>
      <c r="AB2" s="35" t="s">
        <v>90</v>
      </c>
      <c r="AC2" s="35" t="s">
        <v>91</v>
      </c>
      <c r="AD2" s="35" t="s">
        <v>92</v>
      </c>
      <c r="AE2" s="35" t="s">
        <v>93</v>
      </c>
    </row>
    <row r="3" spans="1:31" x14ac:dyDescent="0.2">
      <c r="A3" s="11" t="s">
        <v>1</v>
      </c>
      <c r="B3" s="11" t="s">
        <v>61</v>
      </c>
      <c r="C3" s="1">
        <v>2001</v>
      </c>
      <c r="E3" s="15">
        <v>23.278675199999999</v>
      </c>
      <c r="F3" s="16"/>
      <c r="G3" s="15">
        <v>8.8742708333333322</v>
      </c>
      <c r="H3" s="16"/>
      <c r="I3" s="16"/>
      <c r="J3" s="15">
        <v>22.374298400000001</v>
      </c>
      <c r="K3" s="16"/>
      <c r="L3" s="16"/>
      <c r="Q3" s="17"/>
      <c r="R3" s="17"/>
      <c r="S3" s="17"/>
      <c r="T3" s="18"/>
      <c r="W3" s="13"/>
      <c r="X3" s="13"/>
      <c r="AA3" s="35" t="s">
        <v>94</v>
      </c>
      <c r="AB3" s="35">
        <v>4.6603568027</v>
      </c>
      <c r="AC3" s="35">
        <v>12.433737177999999</v>
      </c>
      <c r="AD3" s="35"/>
      <c r="AE3" s="35">
        <v>10.387340979999999</v>
      </c>
    </row>
    <row r="4" spans="1:31" x14ac:dyDescent="0.2">
      <c r="A4" s="11" t="s">
        <v>1</v>
      </c>
      <c r="B4" s="11" t="s">
        <v>61</v>
      </c>
      <c r="C4" s="1">
        <v>2002</v>
      </c>
      <c r="E4" s="15">
        <v>23.913307999999997</v>
      </c>
      <c r="F4" s="16"/>
      <c r="G4" s="15">
        <v>8.7700729166666651</v>
      </c>
      <c r="H4" s="16"/>
      <c r="I4" s="16"/>
      <c r="J4" s="15">
        <v>22.909756799999997</v>
      </c>
      <c r="K4" s="16"/>
      <c r="L4" s="16"/>
      <c r="Q4" s="17"/>
      <c r="R4" s="17"/>
      <c r="S4" s="17"/>
      <c r="T4" s="18"/>
      <c r="X4" s="13"/>
      <c r="AA4" s="35" t="s">
        <v>95</v>
      </c>
      <c r="AB4" s="35">
        <v>5.5172266928999996</v>
      </c>
      <c r="AC4" s="35">
        <v>12.245637987</v>
      </c>
      <c r="AD4" s="35"/>
      <c r="AE4" s="35">
        <v>10.681987469999999</v>
      </c>
    </row>
    <row r="5" spans="1:31" x14ac:dyDescent="0.2">
      <c r="A5" s="11" t="s">
        <v>1</v>
      </c>
      <c r="B5" s="11" t="s">
        <v>61</v>
      </c>
      <c r="C5" s="1">
        <v>2003</v>
      </c>
      <c r="E5" s="15">
        <v>23.648186249999995</v>
      </c>
      <c r="F5" s="16"/>
      <c r="G5" s="15">
        <v>8.7697208333333361</v>
      </c>
      <c r="H5" s="16"/>
      <c r="I5" s="16"/>
      <c r="J5" s="15">
        <v>22.696693749999998</v>
      </c>
      <c r="K5" s="16"/>
      <c r="L5" s="16"/>
      <c r="Q5" s="17"/>
      <c r="R5" s="17"/>
      <c r="S5" s="17"/>
      <c r="T5" s="18"/>
      <c r="X5" s="13"/>
      <c r="AA5" s="35" t="s">
        <v>96</v>
      </c>
      <c r="AB5" s="35">
        <v>3.6371528972</v>
      </c>
      <c r="AC5" s="35">
        <v>10.393592031000001</v>
      </c>
      <c r="AD5" s="35"/>
      <c r="AE5" s="35">
        <v>8.9167605810000001</v>
      </c>
    </row>
    <row r="6" spans="1:31" x14ac:dyDescent="0.2">
      <c r="A6" s="11" t="s">
        <v>1</v>
      </c>
      <c r="B6" s="11" t="s">
        <v>61</v>
      </c>
      <c r="C6" s="1">
        <v>2004</v>
      </c>
      <c r="D6" s="16">
        <f>IF(F6="","",F6)</f>
        <v>22.892197707142859</v>
      </c>
      <c r="E6" s="15">
        <v>21.984134800000003</v>
      </c>
      <c r="F6" s="16">
        <f>IF(COUNT(E2:E6)&lt;3,"",AVERAGE(E2:E6))</f>
        <v>22.892197707142859</v>
      </c>
      <c r="G6" s="15">
        <v>8.5627970833333347</v>
      </c>
      <c r="H6" s="16">
        <f>IF(COUNT(G2:G6)&lt;3,"",AVERAGE(G2:G6))</f>
        <v>8.7755662333333344</v>
      </c>
      <c r="I6" s="16">
        <f t="shared" ref="I6" si="0">IF(H6="","",H6)</f>
        <v>8.7755662333333344</v>
      </c>
      <c r="J6" s="15">
        <v>21.3376476</v>
      </c>
      <c r="K6" s="16">
        <f>IF(COUNT(J2:J6)&lt;3,"",AVERAGE(J2:J6))</f>
        <v>22.014232929047616</v>
      </c>
      <c r="L6" s="16">
        <f>IF(K6="","",K6)</f>
        <v>22.014232929047616</v>
      </c>
      <c r="M6" s="21"/>
      <c r="N6" s="21"/>
      <c r="Q6" s="19">
        <v>8.7755658964445011</v>
      </c>
      <c r="R6" s="19">
        <v>22.014233122314003</v>
      </c>
      <c r="S6" s="19">
        <v>22.892197970045952</v>
      </c>
      <c r="T6" s="20"/>
      <c r="W6" s="13"/>
      <c r="X6" s="13"/>
      <c r="AA6" s="35" t="s">
        <v>97</v>
      </c>
      <c r="AB6" s="35">
        <v>3.7306103697999999</v>
      </c>
      <c r="AC6" s="35">
        <v>11.993656168999999</v>
      </c>
      <c r="AD6" s="35"/>
      <c r="AE6" s="35">
        <v>9.7754815340000007</v>
      </c>
    </row>
    <row r="7" spans="1:31" x14ac:dyDescent="0.2">
      <c r="A7" s="11" t="s">
        <v>1</v>
      </c>
      <c r="B7" s="11" t="s">
        <v>61</v>
      </c>
      <c r="C7" s="1">
        <v>2005</v>
      </c>
      <c r="D7" s="21">
        <f>IF(D6="","",D6-M2)</f>
        <v>22.717890031657145</v>
      </c>
      <c r="E7" s="15">
        <v>23.089874800000004</v>
      </c>
      <c r="F7" s="16">
        <f t="shared" ref="F7:F22" si="1">IF(COUNT(E3:E7)&lt;3,"",AVERAGE(E3:E7))</f>
        <v>23.18283581</v>
      </c>
      <c r="G7" s="15">
        <v>7.6561283333333314</v>
      </c>
      <c r="H7" s="16">
        <f t="shared" ref="H7" si="2">IF(COUNT(G3:G7)&lt;3,"",AVERAGE(G3:G7))</f>
        <v>8.5265980000000017</v>
      </c>
      <c r="I7" s="16">
        <f>I6</f>
        <v>8.7755662333333344</v>
      </c>
      <c r="J7" s="15">
        <v>21.850372399999998</v>
      </c>
      <c r="K7" s="16">
        <f t="shared" ref="K7" si="3">IF(COUNT(J3:J7)&lt;3,"",AVERAGE(J3:J7))</f>
        <v>22.233753789999998</v>
      </c>
      <c r="L7" s="21">
        <f>IF(L6="","",L6-N2)</f>
        <v>21.820451396563488</v>
      </c>
      <c r="M7" s="21"/>
      <c r="N7" s="21"/>
      <c r="P7" s="22"/>
      <c r="Q7" s="19">
        <f>Q6-(($Q$6-$Q$30)/24)</f>
        <v>8.6736673174259806</v>
      </c>
      <c r="R7" s="19">
        <f>R6-(R$6-T$30)/24</f>
        <v>21.653223408884251</v>
      </c>
      <c r="S7" s="19">
        <f>S6-(S$6-U$30)/24</f>
        <v>22.558356387960703</v>
      </c>
      <c r="T7" s="20"/>
      <c r="W7" s="13"/>
      <c r="X7" s="13"/>
      <c r="AA7" s="35" t="s">
        <v>98</v>
      </c>
      <c r="AB7" s="35">
        <v>4.3893142560999996</v>
      </c>
      <c r="AC7" s="35">
        <v>11.128561271000001</v>
      </c>
      <c r="AD7" s="35"/>
      <c r="AE7" s="35">
        <v>9.4668398269999994</v>
      </c>
    </row>
    <row r="8" spans="1:31" x14ac:dyDescent="0.2">
      <c r="A8" s="11" t="s">
        <v>1</v>
      </c>
      <c r="B8" s="11" t="s">
        <v>61</v>
      </c>
      <c r="C8" s="1">
        <v>2006</v>
      </c>
      <c r="D8" s="21">
        <f>IF(D7="","",D7-M2)</f>
        <v>22.543582356171431</v>
      </c>
      <c r="E8" s="15">
        <v>23.374681666666671</v>
      </c>
      <c r="F8" s="16">
        <f t="shared" si="1"/>
        <v>23.202037103333335</v>
      </c>
      <c r="G8" s="15">
        <v>8.2539025000000006</v>
      </c>
      <c r="H8" s="16">
        <f t="shared" ref="H8" si="4">IF(COUNT(G4:G8)&lt;3,"",AVERAGE(G4:G8))</f>
        <v>8.4025243333333339</v>
      </c>
      <c r="I8" s="16">
        <f t="shared" ref="I8:I30" si="5">I7</f>
        <v>8.7755662333333344</v>
      </c>
      <c r="J8" s="15">
        <v>22.687711666666669</v>
      </c>
      <c r="K8" s="16">
        <f t="shared" ref="K8" si="6">IF(COUNT(J4:J8)&lt;3,"",AVERAGE(J4:J8))</f>
        <v>22.296436443333331</v>
      </c>
      <c r="L8" s="21">
        <f>IF(L7="","",L7-N2)</f>
        <v>21.626669864079361</v>
      </c>
      <c r="M8" s="21"/>
      <c r="N8" s="21"/>
      <c r="P8" s="22"/>
      <c r="Q8" s="19">
        <f t="shared" ref="Q8:Q29" si="7">Q7-(($Q$6-$Q$30)/24)</f>
        <v>8.5717687384074601</v>
      </c>
      <c r="R8" s="19">
        <f t="shared" ref="R8:S30" si="8">R7-(R$6-T$30)/24</f>
        <v>21.2922136954545</v>
      </c>
      <c r="S8" s="19">
        <f t="shared" si="8"/>
        <v>22.224514805875454</v>
      </c>
      <c r="T8" s="20"/>
      <c r="W8" s="13"/>
      <c r="X8" s="13"/>
      <c r="AA8" s="35" t="s">
        <v>99</v>
      </c>
      <c r="AB8" s="37">
        <v>2.9585683619999998</v>
      </c>
      <c r="AC8" s="37">
        <v>10.263961604</v>
      </c>
      <c r="AD8" s="38">
        <v>2012</v>
      </c>
      <c r="AE8" s="35">
        <v>8.5028252519999992</v>
      </c>
    </row>
    <row r="9" spans="1:31" x14ac:dyDescent="0.2">
      <c r="A9" s="11" t="s">
        <v>1</v>
      </c>
      <c r="B9" s="11" t="s">
        <v>61</v>
      </c>
      <c r="C9" s="1">
        <v>2007</v>
      </c>
      <c r="D9" s="21">
        <f>IF(D8="","",D8-M2)</f>
        <v>22.369274680685717</v>
      </c>
      <c r="E9" s="15">
        <v>21.744895833333334</v>
      </c>
      <c r="F9" s="16">
        <f t="shared" si="1"/>
        <v>22.768354670000001</v>
      </c>
      <c r="G9" s="15">
        <v>8.275860833333331</v>
      </c>
      <c r="H9" s="16">
        <f t="shared" ref="H9" si="9">IF(COUNT(G5:G9)&lt;3,"",AVERAGE(G5:G9))</f>
        <v>8.3036819166666671</v>
      </c>
      <c r="I9" s="16">
        <f t="shared" si="5"/>
        <v>8.7755662333333344</v>
      </c>
      <c r="J9" s="15">
        <v>20.835774999999998</v>
      </c>
      <c r="K9" s="16">
        <f t="shared" ref="K9" si="10">IF(COUNT(J5:J9)&lt;3,"",AVERAGE(J5:J9))</f>
        <v>21.881640083333334</v>
      </c>
      <c r="L9" s="21">
        <f>IF(L8="","",L8-N2)</f>
        <v>21.432888331595233</v>
      </c>
      <c r="M9" s="21"/>
      <c r="N9" s="21"/>
      <c r="P9" s="22"/>
      <c r="Q9" s="19">
        <f t="shared" si="7"/>
        <v>8.4698701593889396</v>
      </c>
      <c r="R9" s="19">
        <f t="shared" si="8"/>
        <v>20.931203982024748</v>
      </c>
      <c r="S9" s="19">
        <f t="shared" si="8"/>
        <v>21.890673223790206</v>
      </c>
      <c r="T9" s="20"/>
      <c r="W9" s="13"/>
      <c r="X9" s="13"/>
      <c r="AA9" s="35" t="s">
        <v>69</v>
      </c>
      <c r="AB9" s="35">
        <v>2.7944661922999998</v>
      </c>
      <c r="AC9" s="35">
        <v>11.734856288</v>
      </c>
      <c r="AD9" s="35"/>
      <c r="AE9" s="35">
        <v>10.243066239999999</v>
      </c>
    </row>
    <row r="10" spans="1:31" x14ac:dyDescent="0.2">
      <c r="A10" s="11" t="s">
        <v>1</v>
      </c>
      <c r="B10" s="11" t="s">
        <v>61</v>
      </c>
      <c r="C10" s="1">
        <v>2008</v>
      </c>
      <c r="D10" s="21">
        <f>IF(D9="","",D9-M2)</f>
        <v>22.194967005200002</v>
      </c>
      <c r="E10" s="15">
        <v>20.205031200000001</v>
      </c>
      <c r="F10" s="16">
        <f t="shared" si="1"/>
        <v>22.079723660000003</v>
      </c>
      <c r="G10" s="15">
        <v>7.7634958333333328</v>
      </c>
      <c r="H10" s="16">
        <f t="shared" ref="H10" si="11">IF(COUNT(G6:G10)&lt;3,"",AVERAGE(G6:G10))</f>
        <v>8.1024369166666652</v>
      </c>
      <c r="I10" s="16">
        <f t="shared" si="5"/>
        <v>8.7755662333333344</v>
      </c>
      <c r="J10" s="15">
        <v>19.349384000000001</v>
      </c>
      <c r="K10" s="16">
        <f t="shared" ref="K10" si="12">IF(COUNT(J6:J10)&lt;3,"",AVERAGE(J6:J10))</f>
        <v>21.212178133333332</v>
      </c>
      <c r="L10" s="21">
        <f>IF(L9="","",L9-N2)</f>
        <v>21.239106799111106</v>
      </c>
      <c r="M10" s="21"/>
      <c r="N10" s="21"/>
      <c r="P10" s="22"/>
      <c r="Q10" s="19">
        <f t="shared" si="7"/>
        <v>8.3679715803704191</v>
      </c>
      <c r="R10" s="19">
        <f t="shared" si="8"/>
        <v>20.570194268594996</v>
      </c>
      <c r="S10" s="19">
        <f t="shared" si="8"/>
        <v>21.556831641704957</v>
      </c>
      <c r="T10" s="20"/>
      <c r="W10" s="13"/>
      <c r="X10" s="13"/>
      <c r="AA10" s="35" t="s">
        <v>100</v>
      </c>
      <c r="AB10" s="35">
        <v>2.7944661922999998</v>
      </c>
      <c r="AC10" s="35">
        <v>11.734856288</v>
      </c>
      <c r="AD10" s="35"/>
      <c r="AE10" s="35">
        <v>10.566155589999999</v>
      </c>
    </row>
    <row r="11" spans="1:31" x14ac:dyDescent="0.2">
      <c r="A11" s="11" t="s">
        <v>1</v>
      </c>
      <c r="B11" s="11" t="s">
        <v>61</v>
      </c>
      <c r="C11" s="1">
        <v>2009</v>
      </c>
      <c r="D11" s="21">
        <f>IF(D10="","",D10-M2)</f>
        <v>22.020659329714288</v>
      </c>
      <c r="E11" s="15">
        <v>18.933996800000003</v>
      </c>
      <c r="F11" s="16">
        <f t="shared" si="1"/>
        <v>21.469696060000004</v>
      </c>
      <c r="G11" s="15">
        <v>6.9209791666666662</v>
      </c>
      <c r="H11" s="16">
        <f t="shared" ref="H11" si="13">IF(COUNT(G7:G11)&lt;3,"",AVERAGE(G7:G11))</f>
        <v>7.7740733333333321</v>
      </c>
      <c r="I11" s="16">
        <f t="shared" si="5"/>
        <v>8.7755662333333344</v>
      </c>
      <c r="J11" s="15">
        <v>18.168552800000001</v>
      </c>
      <c r="K11" s="16">
        <f t="shared" ref="K11" si="14">IF(COUNT(J7:J11)&lt;3,"",AVERAGE(J7:J11))</f>
        <v>20.578359173333332</v>
      </c>
      <c r="L11" s="21">
        <f>IF(L10="","",L10-N2)</f>
        <v>21.045325266626978</v>
      </c>
      <c r="M11" s="21"/>
      <c r="N11" s="21"/>
      <c r="P11" s="22"/>
      <c r="Q11" s="19">
        <f t="shared" si="7"/>
        <v>8.2660730013518986</v>
      </c>
      <c r="R11" s="19">
        <f t="shared" si="8"/>
        <v>20.209184555165244</v>
      </c>
      <c r="S11" s="19">
        <f t="shared" si="8"/>
        <v>21.222990059619708</v>
      </c>
      <c r="T11" s="20"/>
      <c r="AA11" s="35" t="s">
        <v>101</v>
      </c>
      <c r="AB11" s="35">
        <v>5.0179607756999998</v>
      </c>
      <c r="AC11" s="35">
        <v>12.009617625000001</v>
      </c>
      <c r="AD11" s="35"/>
      <c r="AE11" s="35">
        <v>9.9760873409999995</v>
      </c>
    </row>
    <row r="12" spans="1:31" x14ac:dyDescent="0.2">
      <c r="A12" s="11" t="s">
        <v>1</v>
      </c>
      <c r="B12" s="11" t="s">
        <v>61</v>
      </c>
      <c r="C12" s="1">
        <v>2010</v>
      </c>
      <c r="D12" s="21">
        <f>IF(D11="","",D11-M2)</f>
        <v>21.846351654228574</v>
      </c>
      <c r="E12" s="15">
        <v>18.266066250000005</v>
      </c>
      <c r="F12" s="16">
        <f t="shared" si="1"/>
        <v>20.504934350000003</v>
      </c>
      <c r="G12" s="15">
        <v>6.706666666666667</v>
      </c>
      <c r="H12" s="16">
        <f t="shared" ref="H12" si="15">IF(COUNT(G8:G12)&lt;3,"",AVERAGE(G8:G12))</f>
        <v>7.5841809999999992</v>
      </c>
      <c r="I12" s="16">
        <f t="shared" si="5"/>
        <v>8.7755662333333344</v>
      </c>
      <c r="J12" s="15">
        <v>17.519251666666673</v>
      </c>
      <c r="K12" s="16">
        <f t="shared" ref="K12" si="16">IF(COUNT(J8:J12)&lt;3,"",AVERAGE(J8:J12))</f>
        <v>19.712135026666669</v>
      </c>
      <c r="L12" s="21">
        <f>IF(L11="","",L11-N2)</f>
        <v>20.851543734142851</v>
      </c>
      <c r="M12" s="21"/>
      <c r="N12" s="21"/>
      <c r="P12" s="22"/>
      <c r="Q12" s="19">
        <f t="shared" si="7"/>
        <v>8.1641744223333781</v>
      </c>
      <c r="R12" s="19">
        <f t="shared" si="8"/>
        <v>19.848174841735492</v>
      </c>
      <c r="S12" s="19">
        <f t="shared" si="8"/>
        <v>20.889148477534459</v>
      </c>
      <c r="T12" s="20"/>
      <c r="AA12" s="35" t="s">
        <v>102</v>
      </c>
      <c r="AB12" s="35">
        <v>3.1463273572000001</v>
      </c>
      <c r="AC12" s="35">
        <v>11.354505846</v>
      </c>
      <c r="AD12" s="35"/>
      <c r="AE12" s="35">
        <v>9.5204195729999999</v>
      </c>
    </row>
    <row r="13" spans="1:31" x14ac:dyDescent="0.2">
      <c r="A13" s="11" t="s">
        <v>1</v>
      </c>
      <c r="B13" s="11" t="s">
        <v>61</v>
      </c>
      <c r="C13" s="1">
        <v>2011</v>
      </c>
      <c r="D13" s="21">
        <f>IF(D12="","",D12-M2)</f>
        <v>21.67204397874286</v>
      </c>
      <c r="E13" s="15">
        <v>19.011153199999999</v>
      </c>
      <c r="F13" s="16">
        <f t="shared" si="1"/>
        <v>19.632228656666669</v>
      </c>
      <c r="G13" s="15">
        <v>7.5093412499999994</v>
      </c>
      <c r="H13" s="16">
        <f t="shared" ref="H13" si="17">IF(COUNT(G9:G13)&lt;3,"",AVERAGE(G9:G13))</f>
        <v>7.4352687499999988</v>
      </c>
      <c r="I13" s="16">
        <f t="shared" si="5"/>
        <v>8.7755662333333344</v>
      </c>
      <c r="J13" s="15">
        <v>17.387662799999998</v>
      </c>
      <c r="K13" s="16">
        <f t="shared" ref="K13" si="18">IF(COUNT(J9:J13)&lt;3,"",AVERAGE(J9:J13))</f>
        <v>18.652125253333335</v>
      </c>
      <c r="L13" s="21">
        <f>IF(L12="","",L12-N2)</f>
        <v>20.657762201658723</v>
      </c>
      <c r="M13" s="21"/>
      <c r="N13" s="21"/>
      <c r="P13" s="22"/>
      <c r="Q13" s="19">
        <f t="shared" si="7"/>
        <v>8.0622758433148576</v>
      </c>
      <c r="R13" s="19">
        <f t="shared" si="8"/>
        <v>19.48716512830574</v>
      </c>
      <c r="S13" s="19">
        <f t="shared" si="8"/>
        <v>20.55530689544921</v>
      </c>
      <c r="T13" s="20"/>
      <c r="AA13" s="35" t="s">
        <v>103</v>
      </c>
      <c r="AB13" s="35">
        <v>4.1197038881000001</v>
      </c>
      <c r="AC13" s="35">
        <v>11.567640618</v>
      </c>
      <c r="AD13" s="35"/>
      <c r="AE13" s="35">
        <v>10.481110960000001</v>
      </c>
    </row>
    <row r="14" spans="1:31" x14ac:dyDescent="0.2">
      <c r="A14" s="11" t="s">
        <v>1</v>
      </c>
      <c r="B14" s="11" t="s">
        <v>61</v>
      </c>
      <c r="C14" s="1">
        <v>2012</v>
      </c>
      <c r="D14" s="21">
        <f>IF(D13="","",D13-M2)</f>
        <v>21.497736303257145</v>
      </c>
      <c r="E14" s="15">
        <v>16.671213599999998</v>
      </c>
      <c r="F14" s="16">
        <f t="shared" si="1"/>
        <v>18.617492210000002</v>
      </c>
      <c r="G14" s="15">
        <v>7.7525445833333331</v>
      </c>
      <c r="H14" s="16">
        <f t="shared" ref="H14" si="19">IF(COUNT(G10:G14)&lt;3,"",AVERAGE(G10:G14))</f>
        <v>7.3306054999999999</v>
      </c>
      <c r="I14" s="16">
        <f t="shared" si="5"/>
        <v>8.7755662333333344</v>
      </c>
      <c r="J14" s="15">
        <v>15.809913999999999</v>
      </c>
      <c r="K14" s="16">
        <f t="shared" ref="K14" si="20">IF(COUNT(J10:J14)&lt;3,"",AVERAGE(J10:J14))</f>
        <v>17.646953053333334</v>
      </c>
      <c r="L14" s="21">
        <f>IF(L13="","",L13-N2)</f>
        <v>20.463980669174596</v>
      </c>
      <c r="M14" s="21"/>
      <c r="N14" s="21"/>
      <c r="P14" s="22"/>
      <c r="Q14" s="19">
        <f t="shared" si="7"/>
        <v>7.9603772642963371</v>
      </c>
      <c r="R14" s="19">
        <f t="shared" si="8"/>
        <v>19.126155414875988</v>
      </c>
      <c r="S14" s="19">
        <f t="shared" si="8"/>
        <v>20.221465313363961</v>
      </c>
      <c r="T14" s="20"/>
      <c r="AA14" s="35" t="s">
        <v>104</v>
      </c>
      <c r="AB14" s="35">
        <v>4.2382252395000002</v>
      </c>
      <c r="AC14" s="35">
        <v>11.766526169</v>
      </c>
      <c r="AD14" s="35"/>
      <c r="AE14" s="35">
        <v>10.170877689999999</v>
      </c>
    </row>
    <row r="15" spans="1:31" x14ac:dyDescent="0.2">
      <c r="A15" s="11" t="s">
        <v>1</v>
      </c>
      <c r="B15" s="11" t="s">
        <v>61</v>
      </c>
      <c r="C15" s="1">
        <v>2013</v>
      </c>
      <c r="D15" s="21">
        <f>IF(D14="","",D14-M2)</f>
        <v>21.323428627771431</v>
      </c>
      <c r="E15" s="15">
        <v>16.540706666666669</v>
      </c>
      <c r="F15" s="16">
        <f t="shared" si="1"/>
        <v>17.884627303333335</v>
      </c>
      <c r="G15" s="15">
        <v>6.2538669565217395</v>
      </c>
      <c r="H15" s="16">
        <f t="shared" ref="H15" si="21">IF(COUNT(G11:G15)&lt;3,"",AVERAGE(G11:G15))</f>
        <v>7.0286797246376809</v>
      </c>
      <c r="I15" s="16">
        <f t="shared" si="5"/>
        <v>8.7755662333333344</v>
      </c>
      <c r="J15" s="15">
        <v>15.312182083333331</v>
      </c>
      <c r="K15" s="16">
        <f t="shared" ref="K15" si="22">IF(COUNT(J11:J15)&lt;3,"",AVERAGE(J11:J15))</f>
        <v>16.839512670000001</v>
      </c>
      <c r="L15" s="21">
        <f>IF(L14="","",L14-N2)</f>
        <v>20.270199136690469</v>
      </c>
      <c r="M15" s="21"/>
      <c r="N15" s="21"/>
      <c r="P15" s="22"/>
      <c r="Q15" s="19">
        <f t="shared" si="7"/>
        <v>7.8584786852778166</v>
      </c>
      <c r="R15" s="19">
        <f t="shared" si="8"/>
        <v>18.765145701446237</v>
      </c>
      <c r="S15" s="19">
        <f t="shared" si="8"/>
        <v>19.887623731278712</v>
      </c>
      <c r="T15" s="20"/>
      <c r="AA15" s="35" t="s">
        <v>105</v>
      </c>
      <c r="AB15" s="37"/>
      <c r="AC15" s="37"/>
      <c r="AD15" s="35"/>
      <c r="AE15" s="35"/>
    </row>
    <row r="16" spans="1:31" x14ac:dyDescent="0.2">
      <c r="A16" s="11" t="s">
        <v>1</v>
      </c>
      <c r="B16" s="11" t="s">
        <v>61</v>
      </c>
      <c r="C16" s="1">
        <v>2014</v>
      </c>
      <c r="D16" s="21">
        <f>IF(D15="","",D15-M2)</f>
        <v>21.149120952285717</v>
      </c>
      <c r="E16" s="15">
        <v>16.675467083333334</v>
      </c>
      <c r="F16" s="16">
        <f t="shared" si="1"/>
        <v>17.432921360000002</v>
      </c>
      <c r="G16" s="15">
        <v>7.032901739130434</v>
      </c>
      <c r="H16" s="16">
        <f t="shared" ref="H16" si="23">IF(COUNT(G12:G16)&lt;3,"",AVERAGE(G12:G16))</f>
        <v>7.0510642391304348</v>
      </c>
      <c r="I16" s="16">
        <f t="shared" si="5"/>
        <v>8.7755662333333344</v>
      </c>
      <c r="J16" s="15">
        <v>15.364677916666665</v>
      </c>
      <c r="K16" s="16">
        <f t="shared" ref="K16" si="24">IF(COUNT(J12:J16)&lt;3,"",AVERAGE(J12:J16))</f>
        <v>16.278737693333333</v>
      </c>
      <c r="L16" s="21">
        <f>IF(L15="","",L15-N2)</f>
        <v>20.076417604206341</v>
      </c>
      <c r="M16" s="21"/>
      <c r="N16" s="21"/>
      <c r="P16" s="22"/>
      <c r="Q16" s="19">
        <f t="shared" si="7"/>
        <v>7.7565801062592961</v>
      </c>
      <c r="R16" s="19">
        <f t="shared" si="8"/>
        <v>18.404135988016485</v>
      </c>
      <c r="S16" s="19">
        <f t="shared" si="8"/>
        <v>19.553782149193463</v>
      </c>
      <c r="T16" s="20"/>
      <c r="AA16" s="35" t="s">
        <v>106</v>
      </c>
      <c r="AB16" s="35">
        <v>4.6458548309000003</v>
      </c>
      <c r="AC16" s="35">
        <v>12.06562151</v>
      </c>
      <c r="AD16" s="35"/>
      <c r="AE16" s="35">
        <v>10.464568959999999</v>
      </c>
    </row>
    <row r="17" spans="1:31" x14ac:dyDescent="0.2">
      <c r="A17" s="11" t="s">
        <v>1</v>
      </c>
      <c r="B17" s="11" t="s">
        <v>61</v>
      </c>
      <c r="C17" s="1">
        <v>2015</v>
      </c>
      <c r="D17" s="21">
        <f>IF(D16="","",D16-M2)</f>
        <v>20.974813276800003</v>
      </c>
      <c r="E17" s="15">
        <v>17.791447916666666</v>
      </c>
      <c r="F17" s="16">
        <f t="shared" si="1"/>
        <v>17.337997693333332</v>
      </c>
      <c r="G17" s="15">
        <v>6.0495565217391309</v>
      </c>
      <c r="H17" s="16">
        <f t="shared" ref="H17" si="25">IF(COUNT(G13:G17)&lt;3,"",AVERAGE(G13:G17))</f>
        <v>6.9196422101449269</v>
      </c>
      <c r="I17" s="16">
        <f t="shared" si="5"/>
        <v>8.7755662333333344</v>
      </c>
      <c r="J17" s="15">
        <v>16.072577499999998</v>
      </c>
      <c r="K17" s="16">
        <f t="shared" ref="K17" si="26">IF(COUNT(J13:J17)&lt;3,"",AVERAGE(J13:J17))</f>
        <v>15.989402859999998</v>
      </c>
      <c r="L17" s="21">
        <f>IF(L16="","",L16-N2)</f>
        <v>19.882636071722214</v>
      </c>
      <c r="M17" s="21"/>
      <c r="N17" s="21"/>
      <c r="P17" s="22"/>
      <c r="Q17" s="19">
        <f t="shared" si="7"/>
        <v>7.6546815272407756</v>
      </c>
      <c r="R17" s="19">
        <f t="shared" si="8"/>
        <v>18.043126274586733</v>
      </c>
      <c r="S17" s="19">
        <f t="shared" si="8"/>
        <v>19.219940567108214</v>
      </c>
      <c r="T17" s="20"/>
      <c r="Z17" s="23"/>
      <c r="AA17" s="35" t="s">
        <v>107</v>
      </c>
      <c r="AB17" s="35">
        <v>4.8276778345000002</v>
      </c>
      <c r="AC17" s="35">
        <v>12.832261338</v>
      </c>
      <c r="AD17" s="35"/>
      <c r="AE17" s="35">
        <v>10.933426219999999</v>
      </c>
    </row>
    <row r="18" spans="1:31" x14ac:dyDescent="0.2">
      <c r="A18" s="11" t="s">
        <v>1</v>
      </c>
      <c r="B18" s="11" t="s">
        <v>61</v>
      </c>
      <c r="C18" s="1">
        <v>2016</v>
      </c>
      <c r="D18" s="21">
        <f>IF(D17="","",D17-M2)</f>
        <v>20.800505601314288</v>
      </c>
      <c r="E18" s="15">
        <v>14.632227500000001</v>
      </c>
      <c r="F18" s="16">
        <f t="shared" si="1"/>
        <v>16.462212553333334</v>
      </c>
      <c r="G18" s="15">
        <v>6.0845679166666677</v>
      </c>
      <c r="H18" s="16">
        <f t="shared" ref="H18:H22" si="27">IF(COUNT(G14:G18)&lt;3,"",AVERAGE(G14:G18))</f>
        <v>6.634687543478262</v>
      </c>
      <c r="I18" s="16">
        <f t="shared" si="5"/>
        <v>8.7755662333333344</v>
      </c>
      <c r="J18" s="15">
        <v>13.723970833333334</v>
      </c>
      <c r="K18" s="16">
        <f t="shared" ref="K18:K22" si="28">IF(COUNT(J14:J18)&lt;3,"",AVERAGE(J14:J18))</f>
        <v>15.256664466666667</v>
      </c>
      <c r="L18" s="21">
        <f>IF(L17="","",L17-N2)</f>
        <v>19.688854539238086</v>
      </c>
      <c r="M18" s="21"/>
      <c r="N18" s="21"/>
      <c r="P18" s="22"/>
      <c r="Q18" s="19">
        <f t="shared" si="7"/>
        <v>7.552782948222255</v>
      </c>
      <c r="R18" s="19">
        <f t="shared" si="8"/>
        <v>17.682116561156981</v>
      </c>
      <c r="S18" s="19">
        <f t="shared" si="8"/>
        <v>18.886098985022965</v>
      </c>
      <c r="T18" s="20"/>
      <c r="Z18" s="23"/>
      <c r="AA18" s="35" t="s">
        <v>108</v>
      </c>
      <c r="AB18" s="35">
        <v>5.9507735163</v>
      </c>
      <c r="AC18" s="35">
        <v>13.200409952999999</v>
      </c>
      <c r="AD18" s="35"/>
      <c r="AE18" s="35">
        <v>11.00077259</v>
      </c>
    </row>
    <row r="19" spans="1:31" x14ac:dyDescent="0.2">
      <c r="A19" s="11" t="s">
        <v>1</v>
      </c>
      <c r="B19" s="11" t="s">
        <v>61</v>
      </c>
      <c r="C19" s="1">
        <v>2017</v>
      </c>
      <c r="D19" s="21">
        <f>IF(D18="","",D18-M2)</f>
        <v>20.626197925828574</v>
      </c>
      <c r="E19" s="15">
        <v>15.925016249999999</v>
      </c>
      <c r="F19" s="16">
        <f t="shared" si="1"/>
        <v>16.312973083333333</v>
      </c>
      <c r="G19" s="15">
        <v>7.18248695652174</v>
      </c>
      <c r="H19" s="16">
        <f t="shared" si="27"/>
        <v>6.5206760181159424</v>
      </c>
      <c r="I19" s="16">
        <f t="shared" si="5"/>
        <v>8.7755662333333344</v>
      </c>
      <c r="J19" s="15">
        <v>13.966052916666669</v>
      </c>
      <c r="K19" s="16">
        <f t="shared" si="28"/>
        <v>14.887892249999998</v>
      </c>
      <c r="L19" s="21">
        <f>IF(L18="","",L18-N2)</f>
        <v>19.495073006753959</v>
      </c>
      <c r="M19" s="21"/>
      <c r="N19" s="21"/>
      <c r="P19" s="22"/>
      <c r="Q19" s="19">
        <f t="shared" si="7"/>
        <v>7.4508843692037345</v>
      </c>
      <c r="R19" s="19">
        <f t="shared" si="8"/>
        <v>17.321106847727229</v>
      </c>
      <c r="S19" s="19">
        <f t="shared" si="8"/>
        <v>18.552257402937716</v>
      </c>
      <c r="T19" s="20"/>
      <c r="Z19" s="23"/>
      <c r="AA19" s="35" t="s">
        <v>109</v>
      </c>
      <c r="AB19" s="35">
        <v>4.3017381930000003</v>
      </c>
      <c r="AC19" s="35">
        <v>11.504921251000001</v>
      </c>
      <c r="AD19" s="35"/>
      <c r="AE19" s="35"/>
    </row>
    <row r="20" spans="1:31" x14ac:dyDescent="0.2">
      <c r="A20" s="11" t="s">
        <v>1</v>
      </c>
      <c r="B20" s="11" t="s">
        <v>61</v>
      </c>
      <c r="C20" s="1">
        <v>2018</v>
      </c>
      <c r="D20" s="21">
        <f>IF(D19="","",D19-M2)</f>
        <v>20.45189025034286</v>
      </c>
      <c r="E20" s="15">
        <v>14.639886521739127</v>
      </c>
      <c r="F20" s="16">
        <f t="shared" si="1"/>
        <v>15.932809054347825</v>
      </c>
      <c r="G20" s="15">
        <v>6.5265890909090905</v>
      </c>
      <c r="H20" s="16">
        <f t="shared" si="27"/>
        <v>6.5752204449934126</v>
      </c>
      <c r="I20" s="16">
        <f t="shared" si="5"/>
        <v>8.7755662333333344</v>
      </c>
      <c r="J20" s="15">
        <v>13.576716956521736</v>
      </c>
      <c r="K20" s="16">
        <f t="shared" si="28"/>
        <v>14.540799224637681</v>
      </c>
      <c r="L20" s="21">
        <f>IF(L19="","",L19-N2)</f>
        <v>19.301291474269831</v>
      </c>
      <c r="M20" s="21"/>
      <c r="N20" s="21"/>
      <c r="P20" s="22"/>
      <c r="Q20" s="19">
        <f t="shared" si="7"/>
        <v>7.348985790185214</v>
      </c>
      <c r="R20" s="19">
        <f t="shared" si="8"/>
        <v>16.960097134297477</v>
      </c>
      <c r="S20" s="19">
        <f t="shared" si="8"/>
        <v>18.218415820852467</v>
      </c>
      <c r="T20" s="20"/>
      <c r="Z20" s="23"/>
      <c r="AA20" s="35" t="s">
        <v>110</v>
      </c>
      <c r="AB20" s="35">
        <v>4.4810462337999999</v>
      </c>
      <c r="AC20" s="35">
        <v>10.887793991000001</v>
      </c>
      <c r="AD20" s="38">
        <v>2005</v>
      </c>
      <c r="AE20" s="35">
        <v>9.6058791659999994</v>
      </c>
    </row>
    <row r="21" spans="1:31" x14ac:dyDescent="0.2">
      <c r="A21" s="11" t="s">
        <v>1</v>
      </c>
      <c r="B21" s="11" t="s">
        <v>61</v>
      </c>
      <c r="C21" s="1">
        <v>2019</v>
      </c>
      <c r="D21" s="21">
        <f>IF(D20="","",D20-M2)</f>
        <v>20.277582574857146</v>
      </c>
      <c r="E21" s="15">
        <v>14.957376818181819</v>
      </c>
      <c r="F21" s="16">
        <f t="shared" si="1"/>
        <v>15.589191001317522</v>
      </c>
      <c r="G21" s="15">
        <v>5.9466399999999986</v>
      </c>
      <c r="H21" s="16">
        <f t="shared" si="27"/>
        <v>6.3579680971673254</v>
      </c>
      <c r="I21" s="16">
        <f t="shared" si="5"/>
        <v>8.7755662333333344</v>
      </c>
      <c r="J21" s="15">
        <v>13.850288181818183</v>
      </c>
      <c r="K21" s="16">
        <f t="shared" si="28"/>
        <v>14.237921277667985</v>
      </c>
      <c r="L21" s="21">
        <f>IF(L20="","",L20-N2)</f>
        <v>19.107509941785704</v>
      </c>
      <c r="M21" s="21"/>
      <c r="N21" s="21"/>
      <c r="P21" s="22"/>
      <c r="Q21" s="19">
        <f t="shared" si="7"/>
        <v>7.2470872111666935</v>
      </c>
      <c r="R21" s="19">
        <f t="shared" si="8"/>
        <v>16.599087420867725</v>
      </c>
      <c r="S21" s="19">
        <f t="shared" si="8"/>
        <v>17.884574238767218</v>
      </c>
      <c r="T21" s="20"/>
      <c r="Z21" s="23"/>
      <c r="AA21" s="35" t="s">
        <v>111</v>
      </c>
      <c r="AB21" s="37">
        <v>4.9951931168000003</v>
      </c>
      <c r="AC21" s="37">
        <v>11.847513101000001</v>
      </c>
      <c r="AD21" s="38">
        <v>2011</v>
      </c>
      <c r="AE21" s="35">
        <v>10.44525621</v>
      </c>
    </row>
    <row r="22" spans="1:31" x14ac:dyDescent="0.2">
      <c r="A22" s="11" t="s">
        <v>1</v>
      </c>
      <c r="B22" s="11" t="s">
        <v>61</v>
      </c>
      <c r="C22" s="1">
        <v>2020</v>
      </c>
      <c r="D22" s="21">
        <f>IF(D21="","",D21-M2)</f>
        <v>20.103274899371431</v>
      </c>
      <c r="E22" s="15">
        <v>15.236270800000002</v>
      </c>
      <c r="F22" s="16">
        <f t="shared" si="1"/>
        <v>15.078155577984191</v>
      </c>
      <c r="G22" s="15">
        <v>6.7970445833333324</v>
      </c>
      <c r="H22" s="16">
        <f t="shared" si="27"/>
        <v>6.5074657094861665</v>
      </c>
      <c r="I22" s="16">
        <f t="shared" si="5"/>
        <v>8.7755662333333344</v>
      </c>
      <c r="J22" s="15">
        <v>13.519591199999997</v>
      </c>
      <c r="K22" s="16">
        <f t="shared" si="28"/>
        <v>13.727324017667982</v>
      </c>
      <c r="L22" s="21">
        <f>IF(L21="","",L21-N2)</f>
        <v>18.913728409301577</v>
      </c>
      <c r="M22" s="21"/>
      <c r="N22" s="21"/>
      <c r="P22" s="22"/>
      <c r="Q22" s="19">
        <f t="shared" si="7"/>
        <v>7.145188632148173</v>
      </c>
      <c r="R22" s="19">
        <f t="shared" si="8"/>
        <v>16.238077707437974</v>
      </c>
      <c r="S22" s="19">
        <f t="shared" si="8"/>
        <v>17.550732656681969</v>
      </c>
      <c r="T22" s="20"/>
      <c r="Z22" s="23"/>
      <c r="AA22" s="35" t="s">
        <v>40</v>
      </c>
      <c r="AB22" s="35">
        <v>6.1104118389000002</v>
      </c>
      <c r="AC22" s="35">
        <v>14.011031108999999</v>
      </c>
      <c r="AD22" s="35">
        <v>2003</v>
      </c>
      <c r="AE22" s="35">
        <v>11.10561803</v>
      </c>
    </row>
    <row r="23" spans="1:31" x14ac:dyDescent="0.2">
      <c r="A23" s="11" t="s">
        <v>1</v>
      </c>
      <c r="B23" s="11" t="s">
        <v>61</v>
      </c>
      <c r="C23" s="1">
        <v>2021</v>
      </c>
      <c r="D23" s="21">
        <f>IF(D22="","",D22-M2)</f>
        <v>19.928967223885717</v>
      </c>
      <c r="E23" s="24"/>
      <c r="F23" s="25"/>
      <c r="G23" s="24"/>
      <c r="H23" s="25"/>
      <c r="I23" s="16">
        <f t="shared" si="5"/>
        <v>8.7755662333333344</v>
      </c>
      <c r="J23" s="25"/>
      <c r="K23" s="25"/>
      <c r="L23" s="21">
        <f>IF(L22="","",L22-N2)</f>
        <v>18.719946876817449</v>
      </c>
      <c r="M23" s="21"/>
      <c r="N23" s="21"/>
      <c r="P23" s="22"/>
      <c r="Q23" s="19">
        <f t="shared" si="7"/>
        <v>7.0432900531296525</v>
      </c>
      <c r="R23" s="19">
        <f t="shared" si="8"/>
        <v>15.877067994008224</v>
      </c>
      <c r="S23" s="19">
        <f t="shared" si="8"/>
        <v>17.21689107459672</v>
      </c>
      <c r="T23" s="20"/>
      <c r="Z23" s="23"/>
      <c r="AA23" s="35" t="s">
        <v>112</v>
      </c>
      <c r="AB23" s="35">
        <v>4.5228613112999998</v>
      </c>
      <c r="AC23" s="35">
        <v>11.357734496000001</v>
      </c>
      <c r="AD23" s="35"/>
      <c r="AE23" s="35">
        <v>10.18005501</v>
      </c>
    </row>
    <row r="24" spans="1:31" x14ac:dyDescent="0.2">
      <c r="A24" s="11" t="s">
        <v>1</v>
      </c>
      <c r="B24" s="11" t="s">
        <v>61</v>
      </c>
      <c r="C24" s="1">
        <v>2022</v>
      </c>
      <c r="D24" s="21">
        <f>IF(D23="","",D23-M2)</f>
        <v>19.754659548400003</v>
      </c>
      <c r="E24" s="24"/>
      <c r="F24" s="25"/>
      <c r="G24" s="24"/>
      <c r="H24" s="25"/>
      <c r="I24" s="16">
        <f t="shared" si="5"/>
        <v>8.7755662333333344</v>
      </c>
      <c r="J24" s="25"/>
      <c r="K24" s="25"/>
      <c r="L24" s="21">
        <f>IF(L23="","",L23-N2)</f>
        <v>18.526165344333322</v>
      </c>
      <c r="M24" s="21"/>
      <c r="N24" s="21"/>
      <c r="P24" s="22"/>
      <c r="Q24" s="19">
        <f t="shared" si="7"/>
        <v>6.941391474111132</v>
      </c>
      <c r="R24" s="19">
        <f t="shared" si="8"/>
        <v>15.516058280578473</v>
      </c>
      <c r="S24" s="19">
        <f t="shared" si="8"/>
        <v>16.883049492511471</v>
      </c>
      <c r="T24" s="20"/>
      <c r="Z24" s="23"/>
      <c r="AA24" s="35" t="s">
        <v>113</v>
      </c>
      <c r="AB24" s="35">
        <v>3.6740793795000002</v>
      </c>
      <c r="AC24" s="35">
        <v>12.422644408</v>
      </c>
      <c r="AD24" s="35"/>
      <c r="AE24" s="35">
        <v>10.901723519999999</v>
      </c>
    </row>
    <row r="25" spans="1:31" x14ac:dyDescent="0.2">
      <c r="A25" s="11" t="s">
        <v>1</v>
      </c>
      <c r="B25" s="11" t="s">
        <v>61</v>
      </c>
      <c r="C25" s="1">
        <v>2023</v>
      </c>
      <c r="D25" s="21">
        <f>IF(D24="","",D24-M2)</f>
        <v>19.580351872914289</v>
      </c>
      <c r="E25" s="24"/>
      <c r="F25" s="25"/>
      <c r="G25" s="24"/>
      <c r="H25" s="25"/>
      <c r="I25" s="16">
        <f t="shared" si="5"/>
        <v>8.7755662333333344</v>
      </c>
      <c r="J25" s="25"/>
      <c r="K25" s="25"/>
      <c r="L25" s="21">
        <f>IF(L24="","",L24-N2)</f>
        <v>18.332383811849194</v>
      </c>
      <c r="M25" s="21"/>
      <c r="N25" s="21"/>
      <c r="P25" s="22"/>
      <c r="Q25" s="19">
        <f t="shared" si="7"/>
        <v>6.8394928950926115</v>
      </c>
      <c r="R25" s="19">
        <f t="shared" si="8"/>
        <v>15.155048567148723</v>
      </c>
      <c r="S25" s="19">
        <f t="shared" si="8"/>
        <v>16.549207910426222</v>
      </c>
      <c r="T25" s="20"/>
      <c r="Z25" s="23"/>
      <c r="AA25" s="35" t="s">
        <v>114</v>
      </c>
      <c r="AB25" s="37">
        <v>5.5212351315000001</v>
      </c>
      <c r="AC25" s="37">
        <v>12.237864506999999</v>
      </c>
      <c r="AD25" s="38">
        <v>2005</v>
      </c>
      <c r="AE25" s="35">
        <v>10.864220420000001</v>
      </c>
    </row>
    <row r="26" spans="1:31" x14ac:dyDescent="0.2">
      <c r="A26" s="11" t="s">
        <v>1</v>
      </c>
      <c r="B26" s="11" t="s">
        <v>61</v>
      </c>
      <c r="C26" s="1">
        <v>2024</v>
      </c>
      <c r="D26" s="21">
        <f>IF(D25="","",D25-M2)</f>
        <v>19.406044197428574</v>
      </c>
      <c r="E26" s="24"/>
      <c r="F26" s="25"/>
      <c r="G26" s="24"/>
      <c r="H26" s="25"/>
      <c r="I26" s="16">
        <f t="shared" si="5"/>
        <v>8.7755662333333344</v>
      </c>
      <c r="J26" s="25"/>
      <c r="K26" s="25"/>
      <c r="L26" s="21">
        <f>IF(L25="","",L25-N2)</f>
        <v>18.138602279365067</v>
      </c>
      <c r="M26" s="21"/>
      <c r="N26" s="21"/>
      <c r="P26" s="22"/>
      <c r="Q26" s="19">
        <f t="shared" si="7"/>
        <v>6.737594316074091</v>
      </c>
      <c r="R26" s="19">
        <f t="shared" si="8"/>
        <v>14.794038853718973</v>
      </c>
      <c r="S26" s="19">
        <f t="shared" si="8"/>
        <v>16.215366328340973</v>
      </c>
      <c r="T26" s="20"/>
      <c r="Z26" s="23"/>
      <c r="AA26" s="35" t="s">
        <v>115</v>
      </c>
      <c r="AB26" s="37">
        <v>3.1719867449999999</v>
      </c>
      <c r="AC26" s="37">
        <v>11.130642368</v>
      </c>
      <c r="AD26" s="38">
        <v>2008</v>
      </c>
      <c r="AE26" s="35">
        <v>9.5462922090000006</v>
      </c>
    </row>
    <row r="27" spans="1:31" x14ac:dyDescent="0.2">
      <c r="A27" s="11" t="s">
        <v>1</v>
      </c>
      <c r="B27" s="11" t="s">
        <v>61</v>
      </c>
      <c r="C27" s="1">
        <v>2025</v>
      </c>
      <c r="D27" s="21">
        <f>IF(D26="","",D26-M2)</f>
        <v>19.23173652194286</v>
      </c>
      <c r="E27" s="24"/>
      <c r="F27" s="25"/>
      <c r="G27" s="24"/>
      <c r="H27" s="25"/>
      <c r="I27" s="16">
        <f t="shared" si="5"/>
        <v>8.7755662333333344</v>
      </c>
      <c r="J27" s="25"/>
      <c r="K27" s="25"/>
      <c r="L27" s="21">
        <f>IF(L26="","",L26-N2)</f>
        <v>17.944820746880939</v>
      </c>
      <c r="M27" s="21"/>
      <c r="N27" s="21"/>
      <c r="P27" s="22"/>
      <c r="Q27" s="19">
        <f t="shared" si="7"/>
        <v>6.6356957370555705</v>
      </c>
      <c r="R27" s="19">
        <f t="shared" si="8"/>
        <v>14.433029140289223</v>
      </c>
      <c r="S27" s="19">
        <f t="shared" si="8"/>
        <v>15.881524746255726</v>
      </c>
      <c r="T27" s="20"/>
      <c r="Z27" s="23"/>
      <c r="AA27" s="35" t="s">
        <v>116</v>
      </c>
      <c r="AB27" s="35">
        <v>4.8618944144</v>
      </c>
      <c r="AC27" s="35">
        <v>12.653805363</v>
      </c>
      <c r="AD27" s="38">
        <v>2003</v>
      </c>
      <c r="AE27" s="35"/>
    </row>
    <row r="28" spans="1:31" x14ac:dyDescent="0.2">
      <c r="A28" s="11" t="s">
        <v>1</v>
      </c>
      <c r="B28" s="11" t="s">
        <v>61</v>
      </c>
      <c r="C28" s="1">
        <v>2026</v>
      </c>
      <c r="D28" s="21">
        <f>IF(D27="","",D27-M2)</f>
        <v>19.057428846457146</v>
      </c>
      <c r="E28" s="24"/>
      <c r="F28" s="25"/>
      <c r="G28" s="24"/>
      <c r="H28" s="25"/>
      <c r="I28" s="16">
        <f t="shared" si="5"/>
        <v>8.7755662333333344</v>
      </c>
      <c r="J28" s="25"/>
      <c r="K28" s="25"/>
      <c r="L28" s="21">
        <f>IF(L27="","",L27-N2)</f>
        <v>17.751039214396812</v>
      </c>
      <c r="M28" s="21"/>
      <c r="N28" s="21"/>
      <c r="P28" s="22"/>
      <c r="Q28" s="19">
        <f t="shared" si="7"/>
        <v>6.53379715803705</v>
      </c>
      <c r="R28" s="19">
        <f t="shared" si="8"/>
        <v>14.072019426859473</v>
      </c>
      <c r="S28" s="19">
        <f t="shared" si="8"/>
        <v>15.547683164170479</v>
      </c>
      <c r="T28" s="20"/>
      <c r="Z28" s="23"/>
      <c r="AA28" s="35" t="s">
        <v>117</v>
      </c>
      <c r="AB28" s="37">
        <v>4.6200398772</v>
      </c>
      <c r="AC28" s="37">
        <v>12.71455577</v>
      </c>
      <c r="AD28" s="38">
        <v>2006</v>
      </c>
      <c r="AE28" s="35">
        <v>10.33967451</v>
      </c>
    </row>
    <row r="29" spans="1:31" x14ac:dyDescent="0.2">
      <c r="A29" s="11" t="s">
        <v>1</v>
      </c>
      <c r="B29" s="11" t="s">
        <v>61</v>
      </c>
      <c r="C29" s="1">
        <v>2027</v>
      </c>
      <c r="D29" s="21">
        <f>IF(D28="","",D28-M2)</f>
        <v>18.883121170971432</v>
      </c>
      <c r="E29" s="24"/>
      <c r="F29" s="25"/>
      <c r="G29" s="24"/>
      <c r="H29" s="25"/>
      <c r="I29" s="16">
        <f t="shared" si="5"/>
        <v>8.7755662333333344</v>
      </c>
      <c r="J29" s="25"/>
      <c r="K29" s="25"/>
      <c r="L29" s="21">
        <f>IF(L28="","",L28-N2)</f>
        <v>17.557257681912684</v>
      </c>
      <c r="M29" s="21"/>
      <c r="N29" s="21"/>
      <c r="P29" s="22"/>
      <c r="Q29" s="19">
        <f t="shared" si="7"/>
        <v>6.4318985790185295</v>
      </c>
      <c r="R29" s="19">
        <f t="shared" si="8"/>
        <v>13.711009713429723</v>
      </c>
      <c r="S29" s="19">
        <f t="shared" si="8"/>
        <v>15.213841582085232</v>
      </c>
      <c r="T29" s="20"/>
      <c r="Z29" s="23"/>
      <c r="AA29" s="35" t="s">
        <v>118</v>
      </c>
      <c r="AB29" s="37">
        <v>3.8557309351</v>
      </c>
      <c r="AC29" s="37">
        <v>11.840768083</v>
      </c>
      <c r="AD29" s="35"/>
      <c r="AE29" s="35">
        <v>10.28532843</v>
      </c>
    </row>
    <row r="30" spans="1:31" x14ac:dyDescent="0.2">
      <c r="A30" s="11" t="s">
        <v>1</v>
      </c>
      <c r="B30" s="11" t="s">
        <v>61</v>
      </c>
      <c r="C30" s="1">
        <v>2028</v>
      </c>
      <c r="D30" s="21">
        <f>IF(D29="","",D29-M2)</f>
        <v>18.708813495485717</v>
      </c>
      <c r="E30" s="24"/>
      <c r="F30" s="25"/>
      <c r="G30" s="24"/>
      <c r="H30" s="25"/>
      <c r="I30" s="16">
        <f t="shared" si="5"/>
        <v>8.7755662333333344</v>
      </c>
      <c r="J30" s="25"/>
      <c r="K30" s="25"/>
      <c r="L30" s="21">
        <f>IF(L29="","",L29-N2)</f>
        <v>17.363476149428557</v>
      </c>
      <c r="M30" s="21"/>
      <c r="N30" s="21"/>
      <c r="P30" s="22"/>
      <c r="Q30" s="19">
        <v>6.33</v>
      </c>
      <c r="R30" s="19">
        <f t="shared" si="8"/>
        <v>13.349999999999973</v>
      </c>
      <c r="S30" s="19">
        <f t="shared" si="8"/>
        <v>14.879999999999985</v>
      </c>
      <c r="T30" s="26">
        <v>13.35</v>
      </c>
      <c r="U30" s="26">
        <v>14.88</v>
      </c>
      <c r="Z30" s="23"/>
      <c r="AA30" s="35" t="s">
        <v>119</v>
      </c>
      <c r="AB30" s="35">
        <v>4.9098083280000004</v>
      </c>
      <c r="AC30" s="35">
        <v>12.420877748000001</v>
      </c>
      <c r="AD30" s="35"/>
      <c r="AE30" s="35">
        <v>10.24276877</v>
      </c>
    </row>
    <row r="31" spans="1:31" x14ac:dyDescent="0.2">
      <c r="A31" s="27" t="s">
        <v>6</v>
      </c>
      <c r="B31" s="27" t="s">
        <v>62</v>
      </c>
      <c r="C31" s="1">
        <v>2000</v>
      </c>
      <c r="D31" s="16"/>
      <c r="E31" s="15">
        <v>28.954843333333333</v>
      </c>
      <c r="F31" s="16"/>
      <c r="G31" s="15">
        <v>14.263685499999999</v>
      </c>
      <c r="H31" s="16"/>
      <c r="I31" s="16"/>
      <c r="J31" s="15">
        <v>27.366363333333329</v>
      </c>
      <c r="K31" s="16"/>
      <c r="L31" s="16"/>
      <c r="M31" s="1">
        <f>(F35-O31)/60</f>
        <v>0.27934887310555562</v>
      </c>
      <c r="N31" s="1">
        <f>(K35-P31)/60</f>
        <v>0.27913740771212125</v>
      </c>
      <c r="O31" s="11">
        <f>AC4</f>
        <v>12.245637987</v>
      </c>
      <c r="P31" s="11">
        <f>AE4</f>
        <v>10.681987469999999</v>
      </c>
      <c r="Q31" s="17"/>
      <c r="R31" s="17"/>
      <c r="S31" s="17"/>
      <c r="T31" s="18"/>
      <c r="AA31" s="35" t="s">
        <v>120</v>
      </c>
      <c r="AB31" s="35">
        <v>4.9568766573999996</v>
      </c>
      <c r="AC31" s="35">
        <v>10.968831208999999</v>
      </c>
      <c r="AD31" s="35"/>
      <c r="AE31" s="35">
        <v>9.7714112980000003</v>
      </c>
    </row>
    <row r="32" spans="1:31" x14ac:dyDescent="0.2">
      <c r="A32" s="27" t="s">
        <v>6</v>
      </c>
      <c r="B32" s="27" t="s">
        <v>62</v>
      </c>
      <c r="C32" s="1">
        <v>2001</v>
      </c>
      <c r="D32" s="16"/>
      <c r="E32" s="15">
        <v>28.381786363636362</v>
      </c>
      <c r="F32" s="16"/>
      <c r="G32" s="15">
        <v>13.804496666666664</v>
      </c>
      <c r="H32" s="16"/>
      <c r="I32" s="16"/>
      <c r="J32" s="15">
        <v>27.072117727272722</v>
      </c>
      <c r="K32" s="16"/>
      <c r="L32" s="16"/>
      <c r="Q32" s="17"/>
      <c r="R32" s="17"/>
      <c r="S32" s="17"/>
      <c r="T32" s="18"/>
      <c r="AA32" s="35" t="s">
        <v>121</v>
      </c>
      <c r="AB32" s="35">
        <v>3.9228865579000001</v>
      </c>
      <c r="AC32" s="35">
        <v>12.047883451000001</v>
      </c>
      <c r="AD32" s="35"/>
      <c r="AE32" s="35">
        <v>10.81093564</v>
      </c>
    </row>
    <row r="33" spans="1:31" x14ac:dyDescent="0.2">
      <c r="A33" s="27" t="s">
        <v>6</v>
      </c>
      <c r="B33" s="27" t="s">
        <v>62</v>
      </c>
      <c r="C33" s="1">
        <v>2002</v>
      </c>
      <c r="D33" s="16"/>
      <c r="E33" s="15">
        <v>29.309213636363641</v>
      </c>
      <c r="F33" s="16"/>
      <c r="G33" s="15">
        <v>14.832330000000001</v>
      </c>
      <c r="H33" s="16"/>
      <c r="I33" s="16"/>
      <c r="J33" s="15">
        <v>26.532768636363638</v>
      </c>
      <c r="K33" s="16"/>
      <c r="L33" s="16"/>
      <c r="Q33" s="17"/>
      <c r="R33" s="17"/>
      <c r="S33" s="17"/>
      <c r="T33" s="18"/>
      <c r="AA33" s="35" t="s">
        <v>122</v>
      </c>
      <c r="AB33" s="35">
        <v>5.5174951208999996</v>
      </c>
      <c r="AC33" s="35">
        <v>11.864192662000001</v>
      </c>
      <c r="AD33" s="35"/>
      <c r="AE33" s="35">
        <v>9.8504332340000005</v>
      </c>
    </row>
    <row r="34" spans="1:31" x14ac:dyDescent="0.2">
      <c r="A34" s="27" t="s">
        <v>6</v>
      </c>
      <c r="B34" s="27" t="s">
        <v>62</v>
      </c>
      <c r="C34" s="1">
        <v>2003</v>
      </c>
      <c r="D34" s="16"/>
      <c r="E34" s="15">
        <v>29.794493333333335</v>
      </c>
      <c r="F34" s="16"/>
      <c r="G34" s="15">
        <v>14.386653043478262</v>
      </c>
      <c r="H34" s="16"/>
      <c r="I34" s="16"/>
      <c r="J34" s="15">
        <v>28.492539166666671</v>
      </c>
      <c r="K34" s="16"/>
      <c r="L34" s="16"/>
      <c r="Q34" s="17"/>
      <c r="R34" s="17"/>
      <c r="S34" s="17"/>
      <c r="T34" s="18"/>
    </row>
    <row r="35" spans="1:31" x14ac:dyDescent="0.2">
      <c r="A35" s="27" t="s">
        <v>6</v>
      </c>
      <c r="B35" s="27" t="s">
        <v>62</v>
      </c>
      <c r="C35" s="1">
        <v>2004</v>
      </c>
      <c r="D35" s="16">
        <f>IF(F35="","",F35)</f>
        <v>29.006570373333336</v>
      </c>
      <c r="E35" s="15">
        <v>28.592515200000008</v>
      </c>
      <c r="F35" s="16">
        <f t="shared" ref="F35:H35" si="29">IF(COUNT(E31:E35)&lt;3,"",AVERAGE(E31:E35))</f>
        <v>29.006570373333336</v>
      </c>
      <c r="G35" s="15">
        <v>14.361585833333335</v>
      </c>
      <c r="H35" s="16">
        <f t="shared" si="29"/>
        <v>14.329750208695652</v>
      </c>
      <c r="I35" s="16">
        <f t="shared" ref="I35" si="30">IF(H35="","",H35)</f>
        <v>14.329750208695652</v>
      </c>
      <c r="J35" s="15">
        <v>27.687370800000007</v>
      </c>
      <c r="K35" s="16">
        <f t="shared" ref="K35" si="31">IF(COUNT(J31:J35)&lt;3,"",AVERAGE(J31:J35))</f>
        <v>27.430231932727274</v>
      </c>
      <c r="L35" s="16">
        <f>IF(K35="","",K35)</f>
        <v>27.430231932727274</v>
      </c>
      <c r="M35" s="21"/>
      <c r="N35" s="21"/>
      <c r="Q35" s="19">
        <v>14.33402198736872</v>
      </c>
      <c r="R35" s="19">
        <v>27.430231932610099</v>
      </c>
      <c r="S35" s="19">
        <v>29.006570519977267</v>
      </c>
      <c r="T35" s="18"/>
    </row>
    <row r="36" spans="1:31" x14ac:dyDescent="0.2">
      <c r="A36" s="27" t="s">
        <v>6</v>
      </c>
      <c r="B36" s="27" t="s">
        <v>62</v>
      </c>
      <c r="C36" s="1">
        <v>2005</v>
      </c>
      <c r="D36" s="21">
        <f>IF(D35="","",D35-M31)</f>
        <v>28.727221500227781</v>
      </c>
      <c r="E36" s="15">
        <v>29.62453583333334</v>
      </c>
      <c r="F36" s="16">
        <f t="shared" ref="F36:H36" si="32">IF(COUNT(E32:E36)&lt;3,"",AVERAGE(E32:E36))</f>
        <v>29.140508873333339</v>
      </c>
      <c r="G36" s="15">
        <v>14.609202916666668</v>
      </c>
      <c r="H36" s="16">
        <f t="shared" si="32"/>
        <v>14.398853692028984</v>
      </c>
      <c r="I36" s="16">
        <f>I35</f>
        <v>14.329750208695652</v>
      </c>
      <c r="J36" s="15">
        <v>28.809123333333343</v>
      </c>
      <c r="K36" s="16">
        <f t="shared" ref="K36" si="33">IF(COUNT(J32:J36)&lt;3,"",AVERAGE(J32:J36))</f>
        <v>27.718783932727273</v>
      </c>
      <c r="L36" s="21">
        <f>IF(L35="","",L35-N31)</f>
        <v>27.151094525015154</v>
      </c>
      <c r="M36" s="21"/>
      <c r="N36" s="21"/>
      <c r="Q36" s="19">
        <f>Q35-(($Q$35-$Q$59)/24)</f>
        <v>14.173021071228357</v>
      </c>
      <c r="R36" s="19">
        <f>R35-(R$35-T$59)/24</f>
        <v>27.036055602084677</v>
      </c>
      <c r="S36" s="19">
        <f>S35-(S$35-U$59)/24</f>
        <v>28.604630081644881</v>
      </c>
      <c r="T36" s="18"/>
    </row>
    <row r="37" spans="1:31" x14ac:dyDescent="0.2">
      <c r="A37" s="27" t="s">
        <v>6</v>
      </c>
      <c r="B37" s="27" t="s">
        <v>62</v>
      </c>
      <c r="C37" s="1">
        <v>2006</v>
      </c>
      <c r="D37" s="21">
        <f>IF(D36="","",D36-M31)</f>
        <v>28.447872627122226</v>
      </c>
      <c r="E37" s="15">
        <v>28.496179523809527</v>
      </c>
      <c r="F37" s="16">
        <f t="shared" ref="F37:H37" si="34">IF(COUNT(E33:E37)&lt;3,"",AVERAGE(E33:E37))</f>
        <v>29.163387505367968</v>
      </c>
      <c r="G37" s="15">
        <v>15.349784500000004</v>
      </c>
      <c r="H37" s="16">
        <f t="shared" si="34"/>
        <v>14.707911258695654</v>
      </c>
      <c r="I37" s="16">
        <f t="shared" ref="I37:I59" si="35">I36</f>
        <v>14.329750208695652</v>
      </c>
      <c r="J37" s="15">
        <v>26.883259523809524</v>
      </c>
      <c r="K37" s="16">
        <f t="shared" ref="K37" si="36">IF(COUNT(J33:J37)&lt;3,"",AVERAGE(J33:J37))</f>
        <v>27.681012292034637</v>
      </c>
      <c r="L37" s="21">
        <f>IF(L36="","",L36-N31)</f>
        <v>26.871957117303033</v>
      </c>
      <c r="M37" s="21"/>
      <c r="N37" s="21"/>
      <c r="Q37" s="19">
        <f t="shared" ref="Q37:Q58" si="37">Q36-(($Q$35-$Q$59)/24)</f>
        <v>14.012020155087994</v>
      </c>
      <c r="R37" s="19">
        <f t="shared" ref="R37:R59" si="38">R36-(R$35-T$59)/24</f>
        <v>26.641879271559255</v>
      </c>
      <c r="S37" s="19">
        <f t="shared" ref="S37:S59" si="39">S36-(S$35-U$59)/24</f>
        <v>28.202689643312496</v>
      </c>
      <c r="T37" s="18"/>
    </row>
    <row r="38" spans="1:31" x14ac:dyDescent="0.2">
      <c r="A38" s="27" t="s">
        <v>6</v>
      </c>
      <c r="B38" s="27" t="s">
        <v>62</v>
      </c>
      <c r="C38" s="1">
        <v>2007</v>
      </c>
      <c r="D38" s="21">
        <f>IF(D37="","",D37-M31)</f>
        <v>28.168523754016672</v>
      </c>
      <c r="E38" s="15">
        <v>27.069882608695643</v>
      </c>
      <c r="F38" s="16">
        <f t="shared" ref="F38:H38" si="40">IF(COUNT(E34:E38)&lt;3,"",AVERAGE(E34:E38))</f>
        <v>28.715521299834371</v>
      </c>
      <c r="G38" s="15">
        <v>12.737269545454547</v>
      </c>
      <c r="H38" s="16">
        <f t="shared" si="40"/>
        <v>14.288899167786564</v>
      </c>
      <c r="I38" s="16">
        <f t="shared" si="35"/>
        <v>14.329750208695652</v>
      </c>
      <c r="J38" s="15">
        <v>26.103783478260866</v>
      </c>
      <c r="K38" s="16">
        <f t="shared" ref="K38" si="41">IF(COUNT(J34:J38)&lt;3,"",AVERAGE(J34:J38))</f>
        <v>27.595215260414079</v>
      </c>
      <c r="L38" s="21">
        <f>IF(L37="","",L37-N31)</f>
        <v>26.592819709590913</v>
      </c>
      <c r="M38" s="21"/>
      <c r="N38" s="21"/>
      <c r="Q38" s="19">
        <f t="shared" si="37"/>
        <v>13.851019238947631</v>
      </c>
      <c r="R38" s="19">
        <f t="shared" si="38"/>
        <v>26.247702941033833</v>
      </c>
      <c r="S38" s="19">
        <f t="shared" si="39"/>
        <v>27.800749204980111</v>
      </c>
      <c r="T38" s="18"/>
    </row>
    <row r="39" spans="1:31" x14ac:dyDescent="0.2">
      <c r="A39" s="27" t="s">
        <v>6</v>
      </c>
      <c r="B39" s="27" t="s">
        <v>62</v>
      </c>
      <c r="C39" s="1">
        <v>2008</v>
      </c>
      <c r="D39" s="21">
        <f>IF(D38="","",D38-M31)</f>
        <v>27.889174880911117</v>
      </c>
      <c r="E39" s="15"/>
      <c r="F39" s="16">
        <f t="shared" ref="F39:H39" si="42">IF(COUNT(E35:E39)&lt;3,"",AVERAGE(E35:E39))</f>
        <v>28.445778291459632</v>
      </c>
      <c r="G39" s="15"/>
      <c r="H39" s="16">
        <f t="shared" si="42"/>
        <v>14.264460698863639</v>
      </c>
      <c r="I39" s="16">
        <f t="shared" si="35"/>
        <v>14.329750208695652</v>
      </c>
      <c r="J39" s="15"/>
      <c r="K39" s="16">
        <f t="shared" ref="K39" si="43">IF(COUNT(J35:J39)&lt;3,"",AVERAGE(J35:J39))</f>
        <v>27.370884283850934</v>
      </c>
      <c r="L39" s="21">
        <f>IF(L38="","",L38-N31)</f>
        <v>26.313682301878792</v>
      </c>
      <c r="M39" s="21"/>
      <c r="N39" s="21"/>
      <c r="Q39" s="19">
        <f t="shared" si="37"/>
        <v>13.690018322807267</v>
      </c>
      <c r="R39" s="19">
        <f t="shared" si="38"/>
        <v>25.85352661050841</v>
      </c>
      <c r="S39" s="19">
        <f t="shared" si="39"/>
        <v>27.398808766647726</v>
      </c>
      <c r="T39" s="18"/>
    </row>
    <row r="40" spans="1:31" x14ac:dyDescent="0.2">
      <c r="A40" s="27" t="s">
        <v>6</v>
      </c>
      <c r="B40" s="27" t="s">
        <v>62</v>
      </c>
      <c r="C40" s="1">
        <v>2009</v>
      </c>
      <c r="D40" s="21">
        <f>IF(D39="","",D39-M31)</f>
        <v>27.609826007805562</v>
      </c>
      <c r="E40" s="15">
        <v>24.173346000000002</v>
      </c>
      <c r="F40" s="16">
        <f t="shared" ref="F40:H40" si="44">IF(COUNT(E36:E40)&lt;3,"",AVERAGE(E36:E40))</f>
        <v>27.340985991459632</v>
      </c>
      <c r="G40" s="15">
        <v>12.780625833333337</v>
      </c>
      <c r="H40" s="16">
        <f t="shared" si="44"/>
        <v>13.869220698863639</v>
      </c>
      <c r="I40" s="16">
        <f t="shared" si="35"/>
        <v>14.329750208695652</v>
      </c>
      <c r="J40" s="15">
        <v>23.029385999999999</v>
      </c>
      <c r="K40" s="16">
        <f t="shared" ref="K40" si="45">IF(COUNT(J36:J40)&lt;3,"",AVERAGE(J36:J40))</f>
        <v>26.206388083850936</v>
      </c>
      <c r="L40" s="21">
        <f>IF(L39="","",L39-N31)</f>
        <v>26.034544894166672</v>
      </c>
      <c r="M40" s="21"/>
      <c r="N40" s="21"/>
      <c r="Q40" s="19">
        <f t="shared" si="37"/>
        <v>13.529017406666904</v>
      </c>
      <c r="R40" s="19">
        <f t="shared" si="38"/>
        <v>25.459350279982988</v>
      </c>
      <c r="S40" s="19">
        <f t="shared" si="39"/>
        <v>26.99686832831534</v>
      </c>
      <c r="T40" s="18"/>
    </row>
    <row r="41" spans="1:31" x14ac:dyDescent="0.2">
      <c r="A41" s="27" t="s">
        <v>6</v>
      </c>
      <c r="B41" s="27" t="s">
        <v>62</v>
      </c>
      <c r="C41" s="1">
        <v>2010</v>
      </c>
      <c r="D41" s="21">
        <f>IF(D40="","",D40-M31)</f>
        <v>27.330477134700008</v>
      </c>
      <c r="E41" s="15">
        <v>25.278970000000005</v>
      </c>
      <c r="F41" s="16">
        <f t="shared" ref="F41:H41" si="46">IF(COUNT(E37:E41)&lt;3,"",AVERAGE(E37:E41))</f>
        <v>26.254594533126291</v>
      </c>
      <c r="G41" s="15">
        <v>11.816622083333334</v>
      </c>
      <c r="H41" s="16">
        <f t="shared" si="46"/>
        <v>13.171075490530306</v>
      </c>
      <c r="I41" s="16">
        <f t="shared" si="35"/>
        <v>14.329750208695652</v>
      </c>
      <c r="J41" s="15">
        <v>24.5091392</v>
      </c>
      <c r="K41" s="16">
        <f t="shared" ref="K41" si="47">IF(COUNT(J37:J41)&lt;3,"",AVERAGE(J37:J41))</f>
        <v>25.131392050517597</v>
      </c>
      <c r="L41" s="21">
        <f>IF(L40="","",L40-N31)</f>
        <v>25.755407486454551</v>
      </c>
      <c r="M41" s="21"/>
      <c r="N41" s="21"/>
      <c r="Q41" s="19">
        <f t="shared" si="37"/>
        <v>13.368016490526541</v>
      </c>
      <c r="R41" s="19">
        <f t="shared" si="38"/>
        <v>25.065173949457566</v>
      </c>
      <c r="S41" s="19">
        <f t="shared" si="39"/>
        <v>26.594927889982955</v>
      </c>
      <c r="T41" s="18"/>
    </row>
    <row r="42" spans="1:31" x14ac:dyDescent="0.2">
      <c r="A42" s="27" t="s">
        <v>6</v>
      </c>
      <c r="B42" s="27" t="s">
        <v>62</v>
      </c>
      <c r="C42" s="1">
        <v>2011</v>
      </c>
      <c r="D42" s="21">
        <f>IF(D41="","",D41-M31)</f>
        <v>27.051128261594453</v>
      </c>
      <c r="E42" s="15">
        <v>25.833638260869566</v>
      </c>
      <c r="F42" s="16">
        <f t="shared" ref="F42:H42" si="48">IF(COUNT(E38:E42)&lt;3,"",AVERAGE(E38:E42))</f>
        <v>25.588959217391302</v>
      </c>
      <c r="G42" s="15">
        <v>12.91688304347826</v>
      </c>
      <c r="H42" s="16">
        <f t="shared" si="48"/>
        <v>12.562850126399869</v>
      </c>
      <c r="I42" s="16">
        <f t="shared" si="35"/>
        <v>14.329750208695652</v>
      </c>
      <c r="J42" s="15">
        <v>22.664752173913044</v>
      </c>
      <c r="K42" s="16">
        <f t="shared" ref="K42" si="49">IF(COUNT(J38:J42)&lt;3,"",AVERAGE(J38:J42))</f>
        <v>24.076765213043476</v>
      </c>
      <c r="L42" s="21">
        <f>IF(L41="","",L41-N31)</f>
        <v>25.476270078742431</v>
      </c>
      <c r="M42" s="21"/>
      <c r="N42" s="21"/>
      <c r="Q42" s="19">
        <f t="shared" si="37"/>
        <v>13.207015574386178</v>
      </c>
      <c r="R42" s="19">
        <f t="shared" si="38"/>
        <v>24.670997618932144</v>
      </c>
      <c r="S42" s="19">
        <f t="shared" si="39"/>
        <v>26.19298745165057</v>
      </c>
      <c r="T42" s="18"/>
    </row>
    <row r="43" spans="1:31" x14ac:dyDescent="0.2">
      <c r="A43" s="27" t="s">
        <v>6</v>
      </c>
      <c r="B43" s="27" t="s">
        <v>62</v>
      </c>
      <c r="C43" s="1">
        <v>2012</v>
      </c>
      <c r="D43" s="21">
        <f>IF(D42="","",D42-M31)</f>
        <v>26.771779388488898</v>
      </c>
      <c r="E43" s="15">
        <v>21.883497083333339</v>
      </c>
      <c r="F43" s="16">
        <f t="shared" ref="F43:H43" si="50">IF(COUNT(E39:E43)&lt;3,"",AVERAGE(E39:E43))</f>
        <v>24.292362836050728</v>
      </c>
      <c r="G43" s="15">
        <v>11.926676086956522</v>
      </c>
      <c r="H43" s="16">
        <f t="shared" si="50"/>
        <v>12.360201761775365</v>
      </c>
      <c r="I43" s="16">
        <f t="shared" si="35"/>
        <v>14.329750208695652</v>
      </c>
      <c r="J43" s="15">
        <v>20.951915833333334</v>
      </c>
      <c r="K43" s="16">
        <f t="shared" ref="K43" si="51">IF(COUNT(J39:J43)&lt;3,"",AVERAGE(J39:J43))</f>
        <v>22.788798301811592</v>
      </c>
      <c r="L43" s="21">
        <f>IF(L42="","",L42-N31)</f>
        <v>25.19713267103031</v>
      </c>
      <c r="M43" s="21"/>
      <c r="N43" s="21"/>
      <c r="Q43" s="19">
        <f t="shared" si="37"/>
        <v>13.046014658245815</v>
      </c>
      <c r="R43" s="19">
        <f t="shared" si="38"/>
        <v>24.276821288406722</v>
      </c>
      <c r="S43" s="19">
        <f t="shared" si="39"/>
        <v>25.791047013318185</v>
      </c>
      <c r="T43" s="18"/>
    </row>
    <row r="44" spans="1:31" x14ac:dyDescent="0.2">
      <c r="A44" s="27" t="s">
        <v>6</v>
      </c>
      <c r="B44" s="27" t="s">
        <v>62</v>
      </c>
      <c r="C44" s="1">
        <v>2013</v>
      </c>
      <c r="D44" s="21">
        <f>IF(D43="","",D43-M31)</f>
        <v>26.492430515383344</v>
      </c>
      <c r="E44" s="15">
        <v>21.507771739130433</v>
      </c>
      <c r="F44" s="16">
        <f t="shared" ref="F44:H44" si="52">IF(COUNT(E40:E44)&lt;3,"",AVERAGE(E40:E44))</f>
        <v>23.735444616666669</v>
      </c>
      <c r="G44" s="15">
        <v>11.801418636363637</v>
      </c>
      <c r="H44" s="16">
        <f t="shared" si="52"/>
        <v>12.248445136693018</v>
      </c>
      <c r="I44" s="16">
        <f t="shared" si="35"/>
        <v>14.329750208695652</v>
      </c>
      <c r="J44" s="15">
        <v>20.118025652173912</v>
      </c>
      <c r="K44" s="16">
        <f t="shared" ref="K44" si="53">IF(COUNT(J40:J44)&lt;3,"",AVERAGE(J40:J44))</f>
        <v>22.254643771884055</v>
      </c>
      <c r="L44" s="21">
        <f>IF(L43="","",L43-N31)</f>
        <v>24.91799526331819</v>
      </c>
      <c r="M44" s="21"/>
      <c r="N44" s="21"/>
      <c r="Q44" s="19">
        <f t="shared" si="37"/>
        <v>12.885013742105452</v>
      </c>
      <c r="R44" s="19">
        <f t="shared" si="38"/>
        <v>23.8826449578813</v>
      </c>
      <c r="S44" s="19">
        <f t="shared" si="39"/>
        <v>25.389106574985799</v>
      </c>
      <c r="T44" s="18"/>
    </row>
    <row r="45" spans="1:31" x14ac:dyDescent="0.2">
      <c r="A45" s="27" t="s">
        <v>6</v>
      </c>
      <c r="B45" s="27" t="s">
        <v>62</v>
      </c>
      <c r="C45" s="1">
        <v>2014</v>
      </c>
      <c r="D45" s="21">
        <f>IF(D44="","",D44-M31)</f>
        <v>26.213081642277789</v>
      </c>
      <c r="E45" s="15">
        <v>22.031805652173915</v>
      </c>
      <c r="F45" s="16">
        <f t="shared" ref="F45:H45" si="54">IF(COUNT(E41:E45)&lt;3,"",AVERAGE(E41:E45))</f>
        <v>23.30713654710145</v>
      </c>
      <c r="G45" s="15">
        <v>11.663864999999999</v>
      </c>
      <c r="H45" s="16">
        <f t="shared" si="54"/>
        <v>12.02509297002635</v>
      </c>
      <c r="I45" s="16">
        <f t="shared" si="35"/>
        <v>14.329750208695652</v>
      </c>
      <c r="J45" s="15">
        <v>21.088576521739132</v>
      </c>
      <c r="K45" s="16">
        <f t="shared" ref="K45" si="55">IF(COUNT(J41:J45)&lt;3,"",AVERAGE(J41:J45))</f>
        <v>21.866481876231884</v>
      </c>
      <c r="L45" s="21">
        <f>IF(L44="","",L44-N31)</f>
        <v>24.638857855606069</v>
      </c>
      <c r="M45" s="21"/>
      <c r="N45" s="21"/>
      <c r="Q45" s="19">
        <f t="shared" si="37"/>
        <v>12.724012825965088</v>
      </c>
      <c r="R45" s="19">
        <f t="shared" si="38"/>
        <v>23.488468627355878</v>
      </c>
      <c r="S45" s="19">
        <f t="shared" si="39"/>
        <v>24.987166136653414</v>
      </c>
      <c r="T45" s="18"/>
    </row>
    <row r="46" spans="1:31" x14ac:dyDescent="0.2">
      <c r="A46" s="27" t="s">
        <v>6</v>
      </c>
      <c r="B46" s="27" t="s">
        <v>62</v>
      </c>
      <c r="C46" s="1">
        <v>2015</v>
      </c>
      <c r="D46" s="21">
        <f>IF(D45="","",D45-M31)</f>
        <v>25.933732769172234</v>
      </c>
      <c r="E46" s="15">
        <v>21.837522916666668</v>
      </c>
      <c r="F46" s="16">
        <f t="shared" ref="F46:H46" si="56">IF(COUNT(E42:E46)&lt;3,"",AVERAGE(E42:E46))</f>
        <v>22.618847130434784</v>
      </c>
      <c r="G46" s="15">
        <v>11.441348695652175</v>
      </c>
      <c r="H46" s="16">
        <f t="shared" si="56"/>
        <v>11.950038292490119</v>
      </c>
      <c r="I46" s="16">
        <f t="shared" si="35"/>
        <v>14.329750208695652</v>
      </c>
      <c r="J46" s="15">
        <v>20.838002499999998</v>
      </c>
      <c r="K46" s="16">
        <f t="shared" ref="K46" si="57">IF(COUNT(J42:J46)&lt;3,"",AVERAGE(J42:J46))</f>
        <v>21.132254536231883</v>
      </c>
      <c r="L46" s="21">
        <f>IF(L45="","",L45-N31)</f>
        <v>24.359720447893949</v>
      </c>
      <c r="M46" s="21"/>
      <c r="N46" s="21"/>
      <c r="Q46" s="19">
        <f t="shared" si="37"/>
        <v>12.563011909824725</v>
      </c>
      <c r="R46" s="19">
        <f t="shared" si="38"/>
        <v>23.094292296830456</v>
      </c>
      <c r="S46" s="19">
        <f t="shared" si="39"/>
        <v>24.585225698321029</v>
      </c>
      <c r="T46" s="18"/>
    </row>
    <row r="47" spans="1:31" x14ac:dyDescent="0.2">
      <c r="A47" s="27" t="s">
        <v>6</v>
      </c>
      <c r="B47" s="27" t="s">
        <v>62</v>
      </c>
      <c r="C47" s="1">
        <v>2016</v>
      </c>
      <c r="D47" s="21">
        <f>IF(D46="","",D46-M31)</f>
        <v>25.65438389606668</v>
      </c>
      <c r="E47" s="15">
        <v>20.832386250000003</v>
      </c>
      <c r="F47" s="16">
        <f t="shared" ref="F47:H47" si="58">IF(COUNT(E43:E47)&lt;3,"",AVERAGE(E43:E47))</f>
        <v>21.618596728260872</v>
      </c>
      <c r="G47" s="15">
        <v>11.119933043478261</v>
      </c>
      <c r="H47" s="16">
        <f t="shared" si="58"/>
        <v>11.590648292490119</v>
      </c>
      <c r="I47" s="16">
        <f t="shared" si="35"/>
        <v>14.329750208695652</v>
      </c>
      <c r="J47" s="15">
        <v>19.183838750000003</v>
      </c>
      <c r="K47" s="16">
        <f t="shared" ref="K47" si="59">IF(COUNT(J43:J47)&lt;3,"",AVERAGE(J43:J47))</f>
        <v>20.436071851449277</v>
      </c>
      <c r="L47" s="21">
        <f>IF(L46="","",L46-N31)</f>
        <v>24.080583040181828</v>
      </c>
      <c r="M47" s="21"/>
      <c r="N47" s="21"/>
      <c r="Q47" s="19">
        <f t="shared" si="37"/>
        <v>12.402010993684362</v>
      </c>
      <c r="R47" s="19">
        <f t="shared" si="38"/>
        <v>22.700115966305034</v>
      </c>
      <c r="S47" s="19">
        <f t="shared" si="39"/>
        <v>24.183285259988644</v>
      </c>
      <c r="T47" s="18"/>
    </row>
    <row r="48" spans="1:31" x14ac:dyDescent="0.2">
      <c r="A48" s="27" t="s">
        <v>6</v>
      </c>
      <c r="B48" s="27" t="s">
        <v>62</v>
      </c>
      <c r="C48" s="1">
        <v>2017</v>
      </c>
      <c r="D48" s="21">
        <f>IF(D47="","",D47-M31)</f>
        <v>25.375035022961125</v>
      </c>
      <c r="E48" s="15">
        <v>20.277334782608694</v>
      </c>
      <c r="F48" s="16">
        <f t="shared" ref="F48:F51" si="60">IF(COUNT(E44:E48)&lt;3,"",AVERAGE(E44:E48))</f>
        <v>21.297364268115942</v>
      </c>
      <c r="G48" s="15">
        <v>11.359854545454546</v>
      </c>
      <c r="H48" s="16">
        <f t="shared" ref="H48:H51" si="61">IF(COUNT(G44:G48)&lt;3,"",AVERAGE(G44:G48))</f>
        <v>11.477283984189723</v>
      </c>
      <c r="I48" s="16">
        <f t="shared" si="35"/>
        <v>14.329750208695652</v>
      </c>
      <c r="J48" s="15">
        <v>18.087285217391308</v>
      </c>
      <c r="K48" s="16">
        <f t="shared" ref="K48:K51" si="62">IF(COUNT(J44:J48)&lt;3,"",AVERAGE(J44:J48))</f>
        <v>19.863145728260871</v>
      </c>
      <c r="L48" s="21">
        <f>IF(L47="","",L47-N31)</f>
        <v>23.801445632469708</v>
      </c>
      <c r="M48" s="21"/>
      <c r="N48" s="21"/>
      <c r="Q48" s="19">
        <f t="shared" si="37"/>
        <v>12.241010077543999</v>
      </c>
      <c r="R48" s="19">
        <f t="shared" si="38"/>
        <v>22.305939635779612</v>
      </c>
      <c r="S48" s="19">
        <f t="shared" si="39"/>
        <v>23.781344821656258</v>
      </c>
      <c r="T48" s="18"/>
    </row>
    <row r="49" spans="1:21" x14ac:dyDescent="0.2">
      <c r="A49" s="27" t="s">
        <v>6</v>
      </c>
      <c r="B49" s="27" t="s">
        <v>62</v>
      </c>
      <c r="C49" s="1">
        <v>2018</v>
      </c>
      <c r="D49" s="21">
        <f>IF(D48="","",D48-M31)</f>
        <v>25.09568614985557</v>
      </c>
      <c r="E49" s="15">
        <v>19.333481999999997</v>
      </c>
      <c r="F49" s="16">
        <f t="shared" si="60"/>
        <v>20.862506320289857</v>
      </c>
      <c r="G49" s="15">
        <v>10.697022631578946</v>
      </c>
      <c r="H49" s="16">
        <f t="shared" si="61"/>
        <v>11.256404783232785</v>
      </c>
      <c r="I49" s="16">
        <f t="shared" si="35"/>
        <v>14.329750208695652</v>
      </c>
      <c r="J49" s="15">
        <v>17.367290000000001</v>
      </c>
      <c r="K49" s="16">
        <f t="shared" si="62"/>
        <v>19.312998597826088</v>
      </c>
      <c r="L49" s="21">
        <f>IF(L48="","",L48-N31)</f>
        <v>23.522308224757587</v>
      </c>
      <c r="M49" s="21"/>
      <c r="N49" s="21"/>
      <c r="Q49" s="19">
        <f t="shared" si="37"/>
        <v>12.080009161403636</v>
      </c>
      <c r="R49" s="19">
        <f t="shared" si="38"/>
        <v>21.91176330525419</v>
      </c>
      <c r="S49" s="19">
        <f t="shared" si="39"/>
        <v>23.379404383323873</v>
      </c>
      <c r="T49" s="18"/>
    </row>
    <row r="50" spans="1:21" x14ac:dyDescent="0.2">
      <c r="A50" s="27" t="s">
        <v>6</v>
      </c>
      <c r="B50" s="27" t="s">
        <v>62</v>
      </c>
      <c r="C50" s="1">
        <v>2019</v>
      </c>
      <c r="D50" s="21">
        <f>IF(D49="","",D49-M31)</f>
        <v>24.816337276750016</v>
      </c>
      <c r="E50" s="15">
        <v>18.604176000000002</v>
      </c>
      <c r="F50" s="16">
        <f t="shared" si="60"/>
        <v>20.176980389855071</v>
      </c>
      <c r="G50" s="15">
        <v>9.4440726315789476</v>
      </c>
      <c r="H50" s="16">
        <f t="shared" si="61"/>
        <v>10.812446309548575</v>
      </c>
      <c r="I50" s="16">
        <f t="shared" si="35"/>
        <v>14.329750208695652</v>
      </c>
      <c r="J50" s="15">
        <v>17.186275500000001</v>
      </c>
      <c r="K50" s="16">
        <f t="shared" si="62"/>
        <v>18.532538393478262</v>
      </c>
      <c r="L50" s="21">
        <f>IF(L49="","",L49-N31)</f>
        <v>23.243170817045467</v>
      </c>
      <c r="M50" s="21"/>
      <c r="N50" s="21"/>
      <c r="Q50" s="19">
        <f t="shared" si="37"/>
        <v>11.919008245263273</v>
      </c>
      <c r="R50" s="19">
        <f t="shared" si="38"/>
        <v>21.517586974728768</v>
      </c>
      <c r="S50" s="19">
        <f t="shared" si="39"/>
        <v>22.977463944991488</v>
      </c>
      <c r="T50" s="18"/>
    </row>
    <row r="51" spans="1:21" x14ac:dyDescent="0.2">
      <c r="A51" s="27" t="s">
        <v>6</v>
      </c>
      <c r="B51" s="27" t="s">
        <v>62</v>
      </c>
      <c r="C51" s="1">
        <v>2020</v>
      </c>
      <c r="D51" s="21">
        <f>IF(D50="","",D50-M31)</f>
        <v>24.536988403644461</v>
      </c>
      <c r="E51" s="15"/>
      <c r="F51" s="16">
        <f t="shared" si="60"/>
        <v>19.761844758152172</v>
      </c>
      <c r="G51" s="15"/>
      <c r="H51" s="16">
        <f t="shared" si="61"/>
        <v>10.655220713022675</v>
      </c>
      <c r="I51" s="16">
        <f t="shared" si="35"/>
        <v>14.329750208695652</v>
      </c>
      <c r="J51" s="15"/>
      <c r="K51" s="16">
        <f t="shared" si="62"/>
        <v>17.956172366847831</v>
      </c>
      <c r="L51" s="21">
        <f>IF(L50="","",L50-N31)</f>
        <v>22.964033409333346</v>
      </c>
      <c r="M51" s="21"/>
      <c r="N51" s="21"/>
      <c r="Q51" s="19">
        <f t="shared" si="37"/>
        <v>11.758007329122909</v>
      </c>
      <c r="R51" s="19">
        <f t="shared" si="38"/>
        <v>21.123410644203346</v>
      </c>
      <c r="S51" s="19">
        <f t="shared" si="39"/>
        <v>22.575523506659103</v>
      </c>
      <c r="T51" s="18"/>
    </row>
    <row r="52" spans="1:21" x14ac:dyDescent="0.2">
      <c r="A52" s="27" t="s">
        <v>6</v>
      </c>
      <c r="B52" s="27" t="s">
        <v>62</v>
      </c>
      <c r="C52" s="1">
        <v>2021</v>
      </c>
      <c r="D52" s="21">
        <f>IF(D51="","",D51-M31)</f>
        <v>24.257639530538906</v>
      </c>
      <c r="E52" s="24"/>
      <c r="F52" s="25"/>
      <c r="G52" s="24"/>
      <c r="H52" s="25"/>
      <c r="I52" s="16">
        <f t="shared" si="35"/>
        <v>14.329750208695652</v>
      </c>
      <c r="J52" s="25"/>
      <c r="K52" s="25"/>
      <c r="L52" s="21">
        <f>IF(L51="","",L51-N31)</f>
        <v>22.684896001621226</v>
      </c>
      <c r="M52" s="21"/>
      <c r="N52" s="21"/>
      <c r="Q52" s="19">
        <f t="shared" si="37"/>
        <v>11.597006412982546</v>
      </c>
      <c r="R52" s="19">
        <f t="shared" si="38"/>
        <v>20.729234313677924</v>
      </c>
      <c r="S52" s="19">
        <f t="shared" si="39"/>
        <v>22.173583068326717</v>
      </c>
      <c r="T52" s="18"/>
    </row>
    <row r="53" spans="1:21" x14ac:dyDescent="0.2">
      <c r="A53" s="27" t="s">
        <v>6</v>
      </c>
      <c r="B53" s="27" t="s">
        <v>62</v>
      </c>
      <c r="C53" s="1">
        <v>2022</v>
      </c>
      <c r="D53" s="21">
        <f>IF(D52="","",D52-M31)</f>
        <v>23.978290657433352</v>
      </c>
      <c r="E53" s="24"/>
      <c r="F53" s="25"/>
      <c r="G53" s="24"/>
      <c r="H53" s="25"/>
      <c r="I53" s="16">
        <f t="shared" si="35"/>
        <v>14.329750208695652</v>
      </c>
      <c r="J53" s="25"/>
      <c r="K53" s="25"/>
      <c r="L53" s="21">
        <f>IF(L52="","",L52-N31)</f>
        <v>22.405758593909106</v>
      </c>
      <c r="M53" s="21"/>
      <c r="N53" s="21"/>
      <c r="Q53" s="19">
        <f t="shared" si="37"/>
        <v>11.436005496842183</v>
      </c>
      <c r="R53" s="19">
        <f t="shared" si="38"/>
        <v>20.335057983152502</v>
      </c>
      <c r="S53" s="19">
        <f t="shared" si="39"/>
        <v>21.771642629994332</v>
      </c>
      <c r="T53" s="18"/>
    </row>
    <row r="54" spans="1:21" x14ac:dyDescent="0.2">
      <c r="A54" s="27" t="s">
        <v>6</v>
      </c>
      <c r="B54" s="27" t="s">
        <v>62</v>
      </c>
      <c r="C54" s="1">
        <v>2023</v>
      </c>
      <c r="D54" s="21">
        <f>IF(D53="","",D53-M31)</f>
        <v>23.698941784327797</v>
      </c>
      <c r="E54" s="24"/>
      <c r="F54" s="25"/>
      <c r="G54" s="24"/>
      <c r="H54" s="25"/>
      <c r="I54" s="16">
        <f t="shared" si="35"/>
        <v>14.329750208695652</v>
      </c>
      <c r="J54" s="25"/>
      <c r="K54" s="25"/>
      <c r="L54" s="21">
        <f>IF(L53="","",L53-N31)</f>
        <v>22.126621186196985</v>
      </c>
      <c r="M54" s="21"/>
      <c r="N54" s="21"/>
      <c r="Q54" s="19">
        <f t="shared" si="37"/>
        <v>11.27500458070182</v>
      </c>
      <c r="R54" s="19">
        <f t="shared" si="38"/>
        <v>19.94088165262708</v>
      </c>
      <c r="S54" s="19">
        <f t="shared" si="39"/>
        <v>21.369702191661947</v>
      </c>
      <c r="T54" s="18"/>
    </row>
    <row r="55" spans="1:21" x14ac:dyDescent="0.2">
      <c r="A55" s="27" t="s">
        <v>6</v>
      </c>
      <c r="B55" s="27" t="s">
        <v>62</v>
      </c>
      <c r="C55" s="1">
        <v>2024</v>
      </c>
      <c r="D55" s="21">
        <f>IF(D54="","",D54-M31)</f>
        <v>23.419592911222242</v>
      </c>
      <c r="E55" s="24"/>
      <c r="F55" s="25"/>
      <c r="G55" s="24"/>
      <c r="H55" s="25"/>
      <c r="I55" s="16">
        <f t="shared" si="35"/>
        <v>14.329750208695652</v>
      </c>
      <c r="J55" s="25"/>
      <c r="K55" s="25"/>
      <c r="L55" s="21">
        <f>IF(L54="","",L54-N31)</f>
        <v>21.847483778484865</v>
      </c>
      <c r="M55" s="21"/>
      <c r="N55" s="21"/>
      <c r="Q55" s="19">
        <f t="shared" si="37"/>
        <v>11.114003664561457</v>
      </c>
      <c r="R55" s="19">
        <f t="shared" si="38"/>
        <v>19.546705322101658</v>
      </c>
      <c r="S55" s="19">
        <f t="shared" si="39"/>
        <v>20.967761753329562</v>
      </c>
      <c r="T55" s="18"/>
    </row>
    <row r="56" spans="1:21" x14ac:dyDescent="0.2">
      <c r="A56" s="27" t="s">
        <v>6</v>
      </c>
      <c r="B56" s="27" t="s">
        <v>62</v>
      </c>
      <c r="C56" s="1">
        <v>2025</v>
      </c>
      <c r="D56" s="21">
        <f>IF(D55="","",D55-M31)</f>
        <v>23.140244038116688</v>
      </c>
      <c r="E56" s="24"/>
      <c r="F56" s="25"/>
      <c r="G56" s="24"/>
      <c r="H56" s="25"/>
      <c r="I56" s="16">
        <f t="shared" si="35"/>
        <v>14.329750208695652</v>
      </c>
      <c r="J56" s="25"/>
      <c r="K56" s="25"/>
      <c r="L56" s="21">
        <f>IF(L55="","",L55-N31)</f>
        <v>21.568346370772744</v>
      </c>
      <c r="M56" s="21"/>
      <c r="N56" s="21"/>
      <c r="Q56" s="19">
        <f t="shared" si="37"/>
        <v>10.953002748421094</v>
      </c>
      <c r="R56" s="19">
        <f t="shared" si="38"/>
        <v>19.152528991576236</v>
      </c>
      <c r="S56" s="19">
        <f t="shared" si="39"/>
        <v>20.565821314997176</v>
      </c>
      <c r="T56" s="18"/>
    </row>
    <row r="57" spans="1:21" x14ac:dyDescent="0.2">
      <c r="A57" s="27" t="s">
        <v>6</v>
      </c>
      <c r="B57" s="27" t="s">
        <v>62</v>
      </c>
      <c r="C57" s="1">
        <v>2026</v>
      </c>
      <c r="D57" s="21">
        <f>IF(D56="","",D56-M31)</f>
        <v>22.860895165011133</v>
      </c>
      <c r="E57" s="24"/>
      <c r="F57" s="25"/>
      <c r="G57" s="24"/>
      <c r="H57" s="25"/>
      <c r="I57" s="16">
        <f t="shared" si="35"/>
        <v>14.329750208695652</v>
      </c>
      <c r="J57" s="25"/>
      <c r="K57" s="25"/>
      <c r="L57" s="21">
        <f>IF(L56="","",L56-N31)</f>
        <v>21.289208963060624</v>
      </c>
      <c r="M57" s="21"/>
      <c r="N57" s="21"/>
      <c r="Q57" s="19">
        <f t="shared" si="37"/>
        <v>10.792001832280731</v>
      </c>
      <c r="R57" s="19">
        <f t="shared" si="38"/>
        <v>18.758352661050814</v>
      </c>
      <c r="S57" s="19">
        <f t="shared" si="39"/>
        <v>20.163880876664791</v>
      </c>
      <c r="T57" s="18"/>
    </row>
    <row r="58" spans="1:21" x14ac:dyDescent="0.2">
      <c r="A58" s="27" t="s">
        <v>6</v>
      </c>
      <c r="B58" s="27" t="s">
        <v>62</v>
      </c>
      <c r="C58" s="1">
        <v>2027</v>
      </c>
      <c r="D58" s="21">
        <f>IF(D57="","",D57-M31)</f>
        <v>22.581546291905578</v>
      </c>
      <c r="E58" s="24"/>
      <c r="F58" s="25"/>
      <c r="G58" s="24"/>
      <c r="H58" s="25"/>
      <c r="I58" s="16">
        <f t="shared" si="35"/>
        <v>14.329750208695652</v>
      </c>
      <c r="J58" s="25"/>
      <c r="K58" s="25"/>
      <c r="L58" s="21">
        <f>IF(L57="","",L57-N31)</f>
        <v>21.010071555348503</v>
      </c>
      <c r="M58" s="21"/>
      <c r="N58" s="21"/>
      <c r="Q58" s="19">
        <f t="shared" si="37"/>
        <v>10.631000916140367</v>
      </c>
      <c r="R58" s="19">
        <f t="shared" si="38"/>
        <v>18.364176330525392</v>
      </c>
      <c r="S58" s="19">
        <f t="shared" si="39"/>
        <v>19.761940438332406</v>
      </c>
      <c r="T58" s="18"/>
    </row>
    <row r="59" spans="1:21" x14ac:dyDescent="0.2">
      <c r="A59" s="27" t="s">
        <v>6</v>
      </c>
      <c r="B59" s="27" t="s">
        <v>62</v>
      </c>
      <c r="C59" s="1">
        <v>2028</v>
      </c>
      <c r="D59" s="21">
        <f>IF(D58="","",D58-M31)</f>
        <v>22.302197418800024</v>
      </c>
      <c r="E59" s="24"/>
      <c r="F59" s="25"/>
      <c r="G59" s="24"/>
      <c r="H59" s="25"/>
      <c r="I59" s="16">
        <f t="shared" si="35"/>
        <v>14.329750208695652</v>
      </c>
      <c r="J59" s="25"/>
      <c r="K59" s="25"/>
      <c r="L59" s="21">
        <f>IF(L58="","",L58-N31)</f>
        <v>20.730934147636383</v>
      </c>
      <c r="M59" s="21"/>
      <c r="N59" s="21"/>
      <c r="Q59" s="19">
        <v>10.47</v>
      </c>
      <c r="R59" s="19">
        <f t="shared" si="38"/>
        <v>17.96999999999997</v>
      </c>
      <c r="S59" s="19">
        <f t="shared" si="39"/>
        <v>19.360000000000021</v>
      </c>
      <c r="T59" s="26">
        <v>17.97</v>
      </c>
      <c r="U59" s="26">
        <v>19.36</v>
      </c>
    </row>
    <row r="60" spans="1:21" x14ac:dyDescent="0.2">
      <c r="A60" s="27" t="s">
        <v>8</v>
      </c>
      <c r="B60" s="27" t="s">
        <v>63</v>
      </c>
      <c r="C60" s="1">
        <v>2000</v>
      </c>
      <c r="D60" s="16"/>
      <c r="E60" s="28">
        <v>29.034435499999994</v>
      </c>
      <c r="F60" s="16"/>
      <c r="G60" s="15">
        <v>12.960496315789474</v>
      </c>
      <c r="H60" s="16"/>
      <c r="I60" s="16"/>
      <c r="J60" s="15">
        <v>27.716789499999997</v>
      </c>
      <c r="K60" s="16"/>
      <c r="L60" s="16"/>
      <c r="M60" s="1">
        <f>(F64-O60)/60</f>
        <v>0.31086942291811581</v>
      </c>
      <c r="N60" s="1">
        <f>(K64-P60)/60</f>
        <v>0.32285426180942023</v>
      </c>
      <c r="O60" s="11">
        <f>AC5</f>
        <v>10.393592031000001</v>
      </c>
      <c r="P60" s="11">
        <f>AE5</f>
        <v>8.9167605810000001</v>
      </c>
      <c r="Q60" s="17"/>
      <c r="R60" s="17"/>
      <c r="S60" s="17"/>
      <c r="T60" s="18"/>
    </row>
    <row r="61" spans="1:21" x14ac:dyDescent="0.2">
      <c r="A61" s="27" t="s">
        <v>8</v>
      </c>
      <c r="B61" s="27" t="s">
        <v>63</v>
      </c>
      <c r="C61" s="1">
        <v>2001</v>
      </c>
      <c r="D61" s="16"/>
      <c r="E61" s="6">
        <v>28.240224347826079</v>
      </c>
      <c r="F61" s="16"/>
      <c r="G61" s="15">
        <v>13.302767391304345</v>
      </c>
      <c r="H61" s="16"/>
      <c r="I61" s="16"/>
      <c r="J61" s="15">
        <v>27.532631304347827</v>
      </c>
      <c r="K61" s="16"/>
      <c r="L61" s="16"/>
      <c r="Q61" s="17"/>
      <c r="R61" s="17"/>
      <c r="S61" s="17"/>
      <c r="T61" s="18"/>
    </row>
    <row r="62" spans="1:21" x14ac:dyDescent="0.2">
      <c r="A62" s="27" t="s">
        <v>8</v>
      </c>
      <c r="B62" s="27" t="s">
        <v>63</v>
      </c>
      <c r="C62" s="1">
        <v>2002</v>
      </c>
      <c r="D62" s="16"/>
      <c r="E62" s="6">
        <v>28.467187391304343</v>
      </c>
      <c r="F62" s="16"/>
      <c r="G62" s="15">
        <v>11.913637272727273</v>
      </c>
      <c r="H62" s="16"/>
      <c r="I62" s="16"/>
      <c r="J62" s="15">
        <v>27.958155217391301</v>
      </c>
      <c r="K62" s="16"/>
      <c r="L62" s="16"/>
      <c r="Q62" s="17"/>
      <c r="R62" s="17"/>
      <c r="S62" s="17"/>
      <c r="T62" s="18"/>
    </row>
    <row r="63" spans="1:21" x14ac:dyDescent="0.2">
      <c r="A63" s="27" t="s">
        <v>8</v>
      </c>
      <c r="B63" s="27" t="s">
        <v>63</v>
      </c>
      <c r="C63" s="1">
        <v>2003</v>
      </c>
      <c r="D63" s="16"/>
      <c r="E63" s="6">
        <v>29.728057391304347</v>
      </c>
      <c r="F63" s="16"/>
      <c r="G63" s="15">
        <v>11.541825652173911</v>
      </c>
      <c r="H63" s="16"/>
      <c r="I63" s="16"/>
      <c r="J63" s="15">
        <v>29.325857826086953</v>
      </c>
      <c r="K63" s="16"/>
      <c r="L63" s="16"/>
      <c r="Q63" s="17"/>
      <c r="R63" s="17"/>
      <c r="S63" s="17"/>
      <c r="T63" s="18"/>
    </row>
    <row r="64" spans="1:21" x14ac:dyDescent="0.2">
      <c r="A64" s="27" t="s">
        <v>8</v>
      </c>
      <c r="B64" s="27" t="s">
        <v>63</v>
      </c>
      <c r="C64" s="1">
        <v>2004</v>
      </c>
      <c r="D64" s="16">
        <f>IF(F64="","",F64)</f>
        <v>29.045757406086949</v>
      </c>
      <c r="E64" s="6">
        <v>29.758882399999997</v>
      </c>
      <c r="F64" s="16">
        <f t="shared" ref="F64:H64" si="63">IF(COUNT(E60:E64)&lt;3,"",AVERAGE(E60:E64))</f>
        <v>29.045757406086949</v>
      </c>
      <c r="G64" s="15">
        <v>11.671287916666666</v>
      </c>
      <c r="H64" s="16">
        <f t="shared" si="63"/>
        <v>12.278002909732333</v>
      </c>
      <c r="I64" s="16">
        <f t="shared" ref="I64" si="64">IF(H64="","",H64)</f>
        <v>12.278002909732333</v>
      </c>
      <c r="J64" s="15">
        <v>28.906647599999999</v>
      </c>
      <c r="K64" s="16">
        <f t="shared" ref="K64" si="65">IF(COUNT(J60:J64)&lt;3,"",AVERAGE(J60:J64))</f>
        <v>28.288016289565213</v>
      </c>
      <c r="L64" s="16">
        <f>IF(K64="","",K64)</f>
        <v>28.288016289565213</v>
      </c>
      <c r="M64" s="21"/>
      <c r="N64" s="21"/>
      <c r="Q64" s="19">
        <v>12.278002581776088</v>
      </c>
      <c r="R64" s="19">
        <v>28.288016480020957</v>
      </c>
      <c r="S64" s="19">
        <v>29.045757909202781</v>
      </c>
      <c r="T64" s="18"/>
    </row>
    <row r="65" spans="1:20" x14ac:dyDescent="0.2">
      <c r="A65" s="27" t="s">
        <v>8</v>
      </c>
      <c r="B65" s="27" t="s">
        <v>63</v>
      </c>
      <c r="C65" s="1">
        <v>2005</v>
      </c>
      <c r="D65" s="21">
        <f>IF(D64="","",D64-M60)</f>
        <v>28.734887983168832</v>
      </c>
      <c r="E65" s="6">
        <v>30.892151666666663</v>
      </c>
      <c r="F65" s="16">
        <f t="shared" ref="F65:H65" si="66">IF(COUNT(E61:E65)&lt;3,"",AVERAGE(E61:E65))</f>
        <v>29.417300639420283</v>
      </c>
      <c r="G65" s="15">
        <v>11.912472608695653</v>
      </c>
      <c r="H65" s="16">
        <f t="shared" si="66"/>
        <v>12.068398168313568</v>
      </c>
      <c r="I65" s="16">
        <f>I64</f>
        <v>12.278002909732333</v>
      </c>
      <c r="J65" s="15">
        <v>30.454881666666662</v>
      </c>
      <c r="K65" s="16">
        <f t="shared" ref="K65" si="67">IF(COUNT(J61:J65)&lt;3,"",AVERAGE(J61:J65))</f>
        <v>28.835634722898543</v>
      </c>
      <c r="L65" s="21">
        <f>IF(L64="","",L64-N60)</f>
        <v>27.965162027755792</v>
      </c>
      <c r="M65" s="21"/>
      <c r="N65" s="21"/>
      <c r="Q65" s="19">
        <f>Q64-(($Q$64-$Q$88)/24)</f>
        <v>12.069335807535417</v>
      </c>
      <c r="R65" s="19">
        <f>R64-(R$64-T$88)/24</f>
        <v>27.738099126686752</v>
      </c>
      <c r="S65" s="19">
        <f>S64-(S$64-U$88)/24</f>
        <v>28.490934662986</v>
      </c>
      <c r="T65" s="18"/>
    </row>
    <row r="66" spans="1:20" x14ac:dyDescent="0.2">
      <c r="A66" s="27" t="s">
        <v>8</v>
      </c>
      <c r="B66" s="27" t="s">
        <v>63</v>
      </c>
      <c r="C66" s="1">
        <v>2006</v>
      </c>
      <c r="D66" s="21">
        <f>IF(D65="","",D65-M60)</f>
        <v>28.424018560250715</v>
      </c>
      <c r="E66" s="6">
        <v>29.801044583333333</v>
      </c>
      <c r="F66" s="16">
        <f t="shared" ref="F66:H66" si="68">IF(COUNT(E62:E66)&lt;3,"",AVERAGE(E62:E66))</f>
        <v>29.729464686521737</v>
      </c>
      <c r="G66" s="15">
        <v>10.571443478260869</v>
      </c>
      <c r="H66" s="16">
        <f t="shared" si="68"/>
        <v>11.522133385704873</v>
      </c>
      <c r="I66" s="16">
        <f t="shared" ref="I66:I88" si="69">I65</f>
        <v>12.278002909732333</v>
      </c>
      <c r="J66" s="15">
        <v>28.912212083333344</v>
      </c>
      <c r="K66" s="16">
        <f t="shared" ref="K66" si="70">IF(COUNT(J62:J66)&lt;3,"",AVERAGE(J62:J66))</f>
        <v>29.111550878695653</v>
      </c>
      <c r="L66" s="21">
        <f>IF(L65="","",L65-N60)</f>
        <v>27.64230776594637</v>
      </c>
      <c r="M66" s="21"/>
      <c r="N66" s="21"/>
      <c r="Q66" s="19">
        <f t="shared" ref="Q66:Q87" si="71">Q65-(($Q$64-$Q$88)/24)</f>
        <v>11.860669033294746</v>
      </c>
      <c r="R66" s="19">
        <f t="shared" ref="R66:S88" si="72">R65-(R$64-T$88)/24</f>
        <v>27.188181773352547</v>
      </c>
      <c r="S66" s="19">
        <f t="shared" si="72"/>
        <v>27.936111416769219</v>
      </c>
      <c r="T66" s="18"/>
    </row>
    <row r="67" spans="1:20" x14ac:dyDescent="0.2">
      <c r="A67" s="27" t="s">
        <v>8</v>
      </c>
      <c r="B67" s="27" t="s">
        <v>63</v>
      </c>
      <c r="C67" s="1">
        <v>2007</v>
      </c>
      <c r="D67" s="21">
        <f>IF(D66="","",D66-M60)</f>
        <v>28.113149137332599</v>
      </c>
      <c r="E67" s="6">
        <v>29.358867999999998</v>
      </c>
      <c r="F67" s="16">
        <f t="shared" ref="F67:H67" si="73">IF(COUNT(E63:E67)&lt;3,"",AVERAGE(E63:E67))</f>
        <v>29.907800808260866</v>
      </c>
      <c r="G67" s="15">
        <v>10.202237500000001</v>
      </c>
      <c r="H67" s="16">
        <f t="shared" si="73"/>
        <v>11.179853431159419</v>
      </c>
      <c r="I67" s="16">
        <f t="shared" si="69"/>
        <v>12.278002909732333</v>
      </c>
      <c r="J67" s="15">
        <v>28.148977199999994</v>
      </c>
      <c r="K67" s="16">
        <f t="shared" ref="K67" si="74">IF(COUNT(J63:J67)&lt;3,"",AVERAGE(J63:J67))</f>
        <v>29.149715275217392</v>
      </c>
      <c r="L67" s="21">
        <f>IF(L66="","",L66-N60)</f>
        <v>27.319453504136948</v>
      </c>
      <c r="M67" s="21"/>
      <c r="N67" s="21"/>
      <c r="Q67" s="19">
        <f t="shared" si="71"/>
        <v>11.652002259054075</v>
      </c>
      <c r="R67" s="19">
        <f t="shared" si="72"/>
        <v>26.638264420018341</v>
      </c>
      <c r="S67" s="19">
        <f t="shared" si="72"/>
        <v>27.381288170552438</v>
      </c>
      <c r="T67" s="18"/>
    </row>
    <row r="68" spans="1:20" x14ac:dyDescent="0.2">
      <c r="A68" s="27" t="s">
        <v>8</v>
      </c>
      <c r="B68" s="27" t="s">
        <v>63</v>
      </c>
      <c r="C68" s="1">
        <v>2008</v>
      </c>
      <c r="D68" s="21">
        <f>IF(D67="","",D67-M60)</f>
        <v>27.802279714414482</v>
      </c>
      <c r="E68" s="6">
        <v>25.320306400000003</v>
      </c>
      <c r="F68" s="16">
        <f t="shared" ref="F68:H68" si="75">IF(COUNT(E64:E68)&lt;3,"",AVERAGE(E64:E68))</f>
        <v>29.026250609999998</v>
      </c>
      <c r="G68" s="15">
        <v>9.4356112500000027</v>
      </c>
      <c r="H68" s="16">
        <f t="shared" si="75"/>
        <v>10.758610550724638</v>
      </c>
      <c r="I68" s="16">
        <f t="shared" si="69"/>
        <v>12.278002909732333</v>
      </c>
      <c r="J68" s="15">
        <v>24.369120799999997</v>
      </c>
      <c r="K68" s="16">
        <f t="shared" ref="K68" si="76">IF(COUNT(J64:J68)&lt;3,"",AVERAGE(J64:J68))</f>
        <v>28.158367869999999</v>
      </c>
      <c r="L68" s="21">
        <f>IF(L67="","",L67-N60)</f>
        <v>26.996599242327527</v>
      </c>
      <c r="M68" s="21"/>
      <c r="N68" s="21"/>
      <c r="Q68" s="19">
        <f t="shared" si="71"/>
        <v>11.443335484813405</v>
      </c>
      <c r="R68" s="19">
        <f t="shared" si="72"/>
        <v>26.088347066684136</v>
      </c>
      <c r="S68" s="19">
        <f t="shared" si="72"/>
        <v>26.826464924335657</v>
      </c>
      <c r="T68" s="18"/>
    </row>
    <row r="69" spans="1:20" x14ac:dyDescent="0.2">
      <c r="A69" s="27" t="s">
        <v>8</v>
      </c>
      <c r="B69" s="27" t="s">
        <v>63</v>
      </c>
      <c r="C69" s="1">
        <v>2009</v>
      </c>
      <c r="D69" s="21">
        <f>IF(D68="","",D68-M60)</f>
        <v>27.491410291496365</v>
      </c>
      <c r="E69" s="6">
        <v>22.166854166666671</v>
      </c>
      <c r="F69" s="16">
        <f t="shared" ref="F69:H69" si="77">IF(COUNT(E65:E69)&lt;3,"",AVERAGE(E65:E69))</f>
        <v>27.507844963333337</v>
      </c>
      <c r="G69" s="15">
        <v>8.7023541666666677</v>
      </c>
      <c r="H69" s="16">
        <f t="shared" si="77"/>
        <v>10.164823800724637</v>
      </c>
      <c r="I69" s="16">
        <f t="shared" si="69"/>
        <v>12.278002909732333</v>
      </c>
      <c r="J69" s="15">
        <v>21.889012499999996</v>
      </c>
      <c r="K69" s="16">
        <f t="shared" ref="K69" si="78">IF(COUNT(J65:J69)&lt;3,"",AVERAGE(J65:J69))</f>
        <v>26.754840850000001</v>
      </c>
      <c r="L69" s="21">
        <f>IF(L68="","",L68-N60)</f>
        <v>26.673744980518105</v>
      </c>
      <c r="M69" s="21"/>
      <c r="N69" s="21"/>
      <c r="Q69" s="19">
        <f t="shared" si="71"/>
        <v>11.234668710572734</v>
      </c>
      <c r="R69" s="19">
        <f t="shared" si="72"/>
        <v>25.538429713349931</v>
      </c>
      <c r="S69" s="19">
        <f t="shared" si="72"/>
        <v>26.271641678118876</v>
      </c>
      <c r="T69" s="18"/>
    </row>
    <row r="70" spans="1:20" x14ac:dyDescent="0.2">
      <c r="A70" s="27" t="s">
        <v>8</v>
      </c>
      <c r="B70" s="27" t="s">
        <v>63</v>
      </c>
      <c r="C70" s="1">
        <v>2010</v>
      </c>
      <c r="D70" s="21">
        <f>IF(D69="","",D69-M60)</f>
        <v>27.180540868578248</v>
      </c>
      <c r="E70" s="6">
        <v>24.016462500000003</v>
      </c>
      <c r="F70" s="16">
        <f t="shared" ref="F70:H70" si="79">IF(COUNT(E66:E70)&lt;3,"",AVERAGE(E66:E70))</f>
        <v>26.13270713</v>
      </c>
      <c r="G70" s="15">
        <v>9.7433895652173899</v>
      </c>
      <c r="H70" s="16">
        <f t="shared" si="79"/>
        <v>9.7310071920289865</v>
      </c>
      <c r="I70" s="16">
        <f t="shared" si="69"/>
        <v>12.278002909732333</v>
      </c>
      <c r="J70" s="15">
        <v>22.679809583333334</v>
      </c>
      <c r="K70" s="16">
        <f t="shared" ref="K70" si="80">IF(COUNT(J66:J70)&lt;3,"",AVERAGE(J66:J70))</f>
        <v>25.199826433333332</v>
      </c>
      <c r="L70" s="21">
        <f>IF(L69="","",L69-N60)</f>
        <v>26.350890718708683</v>
      </c>
      <c r="M70" s="21"/>
      <c r="N70" s="21"/>
      <c r="Q70" s="19">
        <f t="shared" si="71"/>
        <v>11.026001936332063</v>
      </c>
      <c r="R70" s="19">
        <f t="shared" si="72"/>
        <v>24.988512360015726</v>
      </c>
      <c r="S70" s="19">
        <f t="shared" si="72"/>
        <v>25.716818431902094</v>
      </c>
      <c r="T70" s="18"/>
    </row>
    <row r="71" spans="1:20" x14ac:dyDescent="0.2">
      <c r="A71" s="27" t="s">
        <v>8</v>
      </c>
      <c r="B71" s="27" t="s">
        <v>63</v>
      </c>
      <c r="C71" s="1">
        <v>2011</v>
      </c>
      <c r="D71" s="21">
        <f>IF(D70="","",D70-M60)</f>
        <v>26.869671445660131</v>
      </c>
      <c r="E71" s="6">
        <v>24.501014999999999</v>
      </c>
      <c r="F71" s="16">
        <f t="shared" ref="F71:H71" si="81">IF(COUNT(E67:E71)&lt;3,"",AVERAGE(E67:E71))</f>
        <v>25.072701213333335</v>
      </c>
      <c r="G71" s="15">
        <v>8.7500239130434796</v>
      </c>
      <c r="H71" s="16">
        <f t="shared" si="81"/>
        <v>9.3667232789855071</v>
      </c>
      <c r="I71" s="16">
        <f t="shared" si="69"/>
        <v>12.278002909732333</v>
      </c>
      <c r="J71" s="15">
        <v>23.752517916666672</v>
      </c>
      <c r="K71" s="16">
        <f t="shared" ref="K71" si="82">IF(COUNT(J67:J71)&lt;3,"",AVERAGE(J67:J71))</f>
        <v>24.1678876</v>
      </c>
      <c r="L71" s="21">
        <f>IF(L70="","",L70-N60)</f>
        <v>26.028036456899262</v>
      </c>
      <c r="M71" s="21"/>
      <c r="N71" s="21"/>
      <c r="Q71" s="19">
        <f t="shared" si="71"/>
        <v>10.817335162091393</v>
      </c>
      <c r="R71" s="19">
        <f t="shared" si="72"/>
        <v>24.438595006681521</v>
      </c>
      <c r="S71" s="19">
        <f t="shared" si="72"/>
        <v>25.161995185685313</v>
      </c>
      <c r="T71" s="18"/>
    </row>
    <row r="72" spans="1:20" x14ac:dyDescent="0.2">
      <c r="A72" s="27" t="s">
        <v>8</v>
      </c>
      <c r="B72" s="27" t="s">
        <v>63</v>
      </c>
      <c r="C72" s="1">
        <v>2012</v>
      </c>
      <c r="D72" s="21">
        <f>IF(D71="","",D71-M60)</f>
        <v>26.558802022742015</v>
      </c>
      <c r="E72" s="6">
        <v>21.376319583333331</v>
      </c>
      <c r="F72" s="16">
        <f t="shared" ref="F72:H72" si="83">IF(COUNT(E68:E72)&lt;3,"",AVERAGE(E68:E72))</f>
        <v>23.476191530000001</v>
      </c>
      <c r="G72" s="15">
        <v>9.5936413043478268</v>
      </c>
      <c r="H72" s="16">
        <f t="shared" si="83"/>
        <v>9.2450040398550719</v>
      </c>
      <c r="I72" s="16">
        <f t="shared" si="69"/>
        <v>12.278002909732333</v>
      </c>
      <c r="J72" s="15">
        <v>20.878775833333332</v>
      </c>
      <c r="K72" s="16">
        <f t="shared" ref="K72" si="84">IF(COUNT(J68:J72)&lt;3,"",AVERAGE(J68:J72))</f>
        <v>22.71384732666667</v>
      </c>
      <c r="L72" s="21">
        <f>IF(L71="","",L71-N60)</f>
        <v>25.70518219508984</v>
      </c>
      <c r="M72" s="21"/>
      <c r="N72" s="21"/>
      <c r="Q72" s="19">
        <f t="shared" si="71"/>
        <v>10.608668387850722</v>
      </c>
      <c r="R72" s="19">
        <f t="shared" si="72"/>
        <v>23.888677653347315</v>
      </c>
      <c r="S72" s="19">
        <f t="shared" si="72"/>
        <v>24.607171939468532</v>
      </c>
      <c r="T72" s="18"/>
    </row>
    <row r="73" spans="1:20" x14ac:dyDescent="0.2">
      <c r="A73" s="27" t="s">
        <v>8</v>
      </c>
      <c r="B73" s="27" t="s">
        <v>63</v>
      </c>
      <c r="C73" s="1">
        <v>2013</v>
      </c>
      <c r="D73" s="21">
        <f>IF(D72="","",D72-M60)</f>
        <v>26.247932599823898</v>
      </c>
      <c r="E73" s="6">
        <v>19.942029583333337</v>
      </c>
      <c r="F73" s="16">
        <f t="shared" ref="F73:H73" si="85">IF(COUNT(E69:E73)&lt;3,"",AVERAGE(E69:E73))</f>
        <v>22.400536166666665</v>
      </c>
      <c r="G73" s="15">
        <v>8.3429178260869552</v>
      </c>
      <c r="H73" s="16">
        <f t="shared" si="85"/>
        <v>9.0264653550724638</v>
      </c>
      <c r="I73" s="16">
        <f t="shared" si="69"/>
        <v>12.278002909732333</v>
      </c>
      <c r="J73" s="15">
        <v>18.827012083333337</v>
      </c>
      <c r="K73" s="16">
        <f t="shared" ref="K73" si="86">IF(COUNT(J69:J73)&lt;3,"",AVERAGE(J69:J73))</f>
        <v>21.605425583333336</v>
      </c>
      <c r="L73" s="21">
        <f>IF(L72="","",L72-N60)</f>
        <v>25.382327933280418</v>
      </c>
      <c r="M73" s="21"/>
      <c r="N73" s="21"/>
      <c r="Q73" s="19">
        <f t="shared" si="71"/>
        <v>10.400001613610051</v>
      </c>
      <c r="R73" s="19">
        <f t="shared" si="72"/>
        <v>23.33876030001311</v>
      </c>
      <c r="S73" s="19">
        <f t="shared" si="72"/>
        <v>24.052348693251751</v>
      </c>
      <c r="T73" s="18"/>
    </row>
    <row r="74" spans="1:20" x14ac:dyDescent="0.2">
      <c r="A74" s="27" t="s">
        <v>8</v>
      </c>
      <c r="B74" s="27" t="s">
        <v>63</v>
      </c>
      <c r="C74" s="1">
        <v>2014</v>
      </c>
      <c r="D74" s="21">
        <f>IF(D73="","",D73-M60)</f>
        <v>25.937063176905781</v>
      </c>
      <c r="E74" s="6">
        <v>20.250507499999998</v>
      </c>
      <c r="F74" s="16">
        <f t="shared" ref="F74:H74" si="87">IF(COUNT(E70:E74)&lt;3,"",AVERAGE(E70:E74))</f>
        <v>22.017266833333331</v>
      </c>
      <c r="G74" s="15">
        <v>8.5168186956521748</v>
      </c>
      <c r="H74" s="16">
        <f t="shared" si="87"/>
        <v>8.9893582608695652</v>
      </c>
      <c r="I74" s="16">
        <f t="shared" si="69"/>
        <v>12.278002909732333</v>
      </c>
      <c r="J74" s="15">
        <v>19.412743750000001</v>
      </c>
      <c r="K74" s="16">
        <f t="shared" ref="K74" si="88">IF(COUNT(J70:J74)&lt;3,"",AVERAGE(J70:J74))</f>
        <v>21.110171833333332</v>
      </c>
      <c r="L74" s="21">
        <f>IF(L73="","",L73-N60)</f>
        <v>25.059473671470997</v>
      </c>
      <c r="M74" s="21"/>
      <c r="N74" s="21"/>
      <c r="Q74" s="19">
        <f t="shared" si="71"/>
        <v>10.191334839369381</v>
      </c>
      <c r="R74" s="19">
        <f t="shared" si="72"/>
        <v>22.788842946678905</v>
      </c>
      <c r="S74" s="19">
        <f t="shared" si="72"/>
        <v>23.49752544703497</v>
      </c>
      <c r="T74" s="18"/>
    </row>
    <row r="75" spans="1:20" x14ac:dyDescent="0.2">
      <c r="A75" s="27" t="s">
        <v>8</v>
      </c>
      <c r="B75" s="27" t="s">
        <v>63</v>
      </c>
      <c r="C75" s="1">
        <v>2015</v>
      </c>
      <c r="D75" s="21">
        <f>IF(D74="","",D74-M60)</f>
        <v>25.626193753987664</v>
      </c>
      <c r="E75" s="6">
        <v>20.301190000000002</v>
      </c>
      <c r="F75" s="16">
        <f t="shared" ref="F75:H75" si="89">IF(COUNT(E71:E75)&lt;3,"",AVERAGE(E71:E75))</f>
        <v>21.274212333333335</v>
      </c>
      <c r="G75" s="15">
        <v>5.8836143478260867</v>
      </c>
      <c r="H75" s="16">
        <f t="shared" si="89"/>
        <v>8.2174032173913041</v>
      </c>
      <c r="I75" s="16">
        <f t="shared" si="69"/>
        <v>12.278002909732333</v>
      </c>
      <c r="J75" s="15">
        <v>18.819640416666662</v>
      </c>
      <c r="K75" s="16">
        <f t="shared" ref="K75" si="90">IF(COUNT(J71:J75)&lt;3,"",AVERAGE(J71:J75))</f>
        <v>20.338138000000001</v>
      </c>
      <c r="L75" s="21">
        <f>IF(L74="","",L74-N60)</f>
        <v>24.736619409661575</v>
      </c>
      <c r="M75" s="21"/>
      <c r="N75" s="21"/>
      <c r="Q75" s="19">
        <f t="shared" si="71"/>
        <v>9.9826680651287099</v>
      </c>
      <c r="R75" s="19">
        <f t="shared" si="72"/>
        <v>22.2389255933447</v>
      </c>
      <c r="S75" s="19">
        <f t="shared" si="72"/>
        <v>22.942702200818189</v>
      </c>
      <c r="T75" s="18"/>
    </row>
    <row r="76" spans="1:20" x14ac:dyDescent="0.2">
      <c r="A76" s="27" t="s">
        <v>8</v>
      </c>
      <c r="B76" s="27" t="s">
        <v>63</v>
      </c>
      <c r="C76" s="1">
        <v>2016</v>
      </c>
      <c r="D76" s="21">
        <f>IF(D75="","",D75-M60)</f>
        <v>25.315324331069547</v>
      </c>
      <c r="E76" s="28">
        <v>18.068108749999997</v>
      </c>
      <c r="F76" s="16">
        <f t="shared" ref="F76:H76" si="91">IF(COUNT(E72:E76)&lt;3,"",AVERAGE(E72:E76))</f>
        <v>19.987631083333333</v>
      </c>
      <c r="G76" s="15">
        <v>6.995272916666667</v>
      </c>
      <c r="H76" s="16">
        <f t="shared" si="91"/>
        <v>7.8664530181159424</v>
      </c>
      <c r="I76" s="16">
        <f t="shared" si="69"/>
        <v>12.278002909732333</v>
      </c>
      <c r="J76" s="15">
        <v>16.756800416666668</v>
      </c>
      <c r="K76" s="16">
        <f t="shared" ref="K76" si="92">IF(COUNT(J72:J76)&lt;3,"",AVERAGE(J72:J76))</f>
        <v>18.9389945</v>
      </c>
      <c r="L76" s="21">
        <f>IF(L75="","",L75-N60)</f>
        <v>24.413765147852153</v>
      </c>
      <c r="M76" s="21"/>
      <c r="N76" s="21"/>
      <c r="Q76" s="19">
        <f t="shared" si="71"/>
        <v>9.7740012908880392</v>
      </c>
      <c r="R76" s="19">
        <f t="shared" si="72"/>
        <v>21.689008240010494</v>
      </c>
      <c r="S76" s="19">
        <f t="shared" si="72"/>
        <v>22.387878954601408</v>
      </c>
      <c r="T76" s="18"/>
    </row>
    <row r="77" spans="1:20" x14ac:dyDescent="0.2">
      <c r="A77" s="27" t="s">
        <v>8</v>
      </c>
      <c r="B77" s="27" t="s">
        <v>63</v>
      </c>
      <c r="C77" s="1">
        <v>2017</v>
      </c>
      <c r="D77" s="21">
        <f>IF(D76="","",D76-M60)</f>
        <v>25.00445490815143</v>
      </c>
      <c r="E77" s="28">
        <v>17.307180416666665</v>
      </c>
      <c r="F77" s="16">
        <f t="shared" ref="F77:F78" si="93">IF(COUNT(E73:E77)&lt;3,"",AVERAGE(E73:E77))</f>
        <v>19.173803249999999</v>
      </c>
      <c r="G77" s="15">
        <v>6.4663708695652176</v>
      </c>
      <c r="H77" s="16">
        <f t="shared" ref="H77:H78" si="94">IF(COUNT(G73:G77)&lt;3,"",AVERAGE(G73:G77))</f>
        <v>7.2409989311594201</v>
      </c>
      <c r="I77" s="16">
        <f t="shared" si="69"/>
        <v>12.278002909732333</v>
      </c>
      <c r="J77" s="15">
        <v>16.150939583333336</v>
      </c>
      <c r="K77" s="16">
        <f t="shared" ref="K77:K78" si="95">IF(COUNT(J73:J77)&lt;3,"",AVERAGE(J73:J77))</f>
        <v>17.99342725</v>
      </c>
      <c r="L77" s="21">
        <f>IF(L76="","",L76-N60)</f>
        <v>24.090910886042732</v>
      </c>
      <c r="M77" s="21"/>
      <c r="N77" s="21"/>
      <c r="Q77" s="19">
        <f t="shared" si="71"/>
        <v>9.5653345166473684</v>
      </c>
      <c r="R77" s="19">
        <f t="shared" si="72"/>
        <v>21.139090886676289</v>
      </c>
      <c r="S77" s="19">
        <f t="shared" si="72"/>
        <v>21.833055708384627</v>
      </c>
      <c r="T77" s="18"/>
    </row>
    <row r="78" spans="1:20" x14ac:dyDescent="0.2">
      <c r="A78" s="27" t="s">
        <v>8</v>
      </c>
      <c r="B78" s="27" t="s">
        <v>63</v>
      </c>
      <c r="C78" s="1">
        <v>2018</v>
      </c>
      <c r="D78" s="21">
        <f>IF(D77="","",D77-M60)</f>
        <v>24.693585485233314</v>
      </c>
      <c r="E78" s="28">
        <v>17.931543749999996</v>
      </c>
      <c r="F78" s="16">
        <f t="shared" si="93"/>
        <v>18.771706083333335</v>
      </c>
      <c r="G78" s="15">
        <v>5.5163000000000002</v>
      </c>
      <c r="H78" s="16">
        <f t="shared" si="94"/>
        <v>6.6756753659420296</v>
      </c>
      <c r="I78" s="16">
        <f t="shared" si="69"/>
        <v>12.278002909732333</v>
      </c>
      <c r="J78" s="15">
        <v>17.102339583333329</v>
      </c>
      <c r="K78" s="16">
        <f t="shared" si="95"/>
        <v>17.648492749999999</v>
      </c>
      <c r="L78" s="21">
        <f>IF(L77="","",L77-N60)</f>
        <v>23.76805662423331</v>
      </c>
      <c r="M78" s="21"/>
      <c r="N78" s="21"/>
      <c r="Q78" s="19">
        <f t="shared" si="71"/>
        <v>9.3566677424066977</v>
      </c>
      <c r="R78" s="19">
        <f t="shared" si="72"/>
        <v>20.589173533342084</v>
      </c>
      <c r="S78" s="19">
        <f t="shared" si="72"/>
        <v>21.278232462167846</v>
      </c>
      <c r="T78" s="18"/>
    </row>
    <row r="79" spans="1:20" x14ac:dyDescent="0.2">
      <c r="A79" s="27" t="s">
        <v>8</v>
      </c>
      <c r="B79" s="27" t="s">
        <v>63</v>
      </c>
      <c r="C79" s="1">
        <v>2019</v>
      </c>
      <c r="D79" s="21">
        <f>IF(D78="","",D78-M60)</f>
        <v>24.382716062315197</v>
      </c>
      <c r="E79" s="28">
        <v>17.391556363636361</v>
      </c>
      <c r="F79" s="16">
        <f t="shared" ref="F79:F80" si="96">IF(COUNT(E75:E79)&lt;3,"",AVERAGE(E75:E79))</f>
        <v>18.199915856060606</v>
      </c>
      <c r="G79" s="15">
        <v>6.0377533333333337</v>
      </c>
      <c r="H79" s="16">
        <f t="shared" ref="H79:H80" si="97">IF(COUNT(G75:G79)&lt;3,"",AVERAGE(G75:G79))</f>
        <v>6.1798622934782612</v>
      </c>
      <c r="I79" s="16">
        <f t="shared" si="69"/>
        <v>12.278002909732333</v>
      </c>
      <c r="J79" s="15">
        <v>16.340090454545454</v>
      </c>
      <c r="K79" s="16">
        <f t="shared" ref="K79:K80" si="98">IF(COUNT(J75:J79)&lt;3,"",AVERAGE(J75:J79))</f>
        <v>17.033962090909093</v>
      </c>
      <c r="L79" s="21">
        <f>IF(L78="","",L78-N60)</f>
        <v>23.445202362423888</v>
      </c>
      <c r="M79" s="21"/>
      <c r="N79" s="21"/>
      <c r="Q79" s="19">
        <f t="shared" si="71"/>
        <v>9.148000968166027</v>
      </c>
      <c r="R79" s="19">
        <f t="shared" si="72"/>
        <v>20.039256180007879</v>
      </c>
      <c r="S79" s="19">
        <f t="shared" si="72"/>
        <v>20.723409215951065</v>
      </c>
      <c r="T79" s="18"/>
    </row>
    <row r="80" spans="1:20" x14ac:dyDescent="0.2">
      <c r="A80" s="27" t="s">
        <v>8</v>
      </c>
      <c r="B80" s="27" t="s">
        <v>63</v>
      </c>
      <c r="C80" s="1">
        <v>2020</v>
      </c>
      <c r="D80" s="21">
        <f>IF(D79="","",D79-M60)</f>
        <v>24.07184663939708</v>
      </c>
      <c r="E80" s="28">
        <v>15.137961599999999</v>
      </c>
      <c r="F80" s="16">
        <f t="shared" si="96"/>
        <v>17.167270176060605</v>
      </c>
      <c r="G80" s="15">
        <v>5.8150758333333314</v>
      </c>
      <c r="H80" s="16">
        <f t="shared" si="97"/>
        <v>6.1661545905797102</v>
      </c>
      <c r="I80" s="16">
        <f t="shared" si="69"/>
        <v>12.278002909732333</v>
      </c>
      <c r="J80" s="15">
        <v>13.767987600000003</v>
      </c>
      <c r="K80" s="16">
        <f t="shared" si="98"/>
        <v>16.023631527575759</v>
      </c>
      <c r="L80" s="21">
        <f>IF(L79="","",L79-N60)</f>
        <v>23.122348100614467</v>
      </c>
      <c r="M80" s="21"/>
      <c r="N80" s="21"/>
      <c r="Q80" s="19">
        <f t="shared" si="71"/>
        <v>8.9393341939253563</v>
      </c>
      <c r="R80" s="19">
        <f t="shared" si="72"/>
        <v>19.489338826673674</v>
      </c>
      <c r="S80" s="19">
        <f t="shared" si="72"/>
        <v>20.168585969734284</v>
      </c>
      <c r="T80" s="18"/>
    </row>
    <row r="81" spans="1:21" x14ac:dyDescent="0.2">
      <c r="A81" s="27" t="s">
        <v>8</v>
      </c>
      <c r="B81" s="27" t="s">
        <v>63</v>
      </c>
      <c r="C81" s="1">
        <v>2021</v>
      </c>
      <c r="D81" s="21">
        <f>IF(D80="","",D80-M60)</f>
        <v>23.760977216478963</v>
      </c>
      <c r="E81" s="24"/>
      <c r="F81" s="25"/>
      <c r="G81" s="24"/>
      <c r="H81" s="25"/>
      <c r="I81" s="16">
        <f t="shared" si="69"/>
        <v>12.278002909732333</v>
      </c>
      <c r="J81" s="25"/>
      <c r="K81" s="25"/>
      <c r="L81" s="21">
        <f>IF(L80="","",L80-N60)</f>
        <v>22.799493838805045</v>
      </c>
      <c r="M81" s="21"/>
      <c r="N81" s="21"/>
      <c r="Q81" s="19">
        <f t="shared" si="71"/>
        <v>8.7306674196846856</v>
      </c>
      <c r="R81" s="19">
        <f t="shared" si="72"/>
        <v>18.939421473339468</v>
      </c>
      <c r="S81" s="19">
        <f t="shared" si="72"/>
        <v>19.613762723517503</v>
      </c>
      <c r="T81" s="18"/>
    </row>
    <row r="82" spans="1:21" x14ac:dyDescent="0.2">
      <c r="A82" s="27" t="s">
        <v>8</v>
      </c>
      <c r="B82" s="27" t="s">
        <v>63</v>
      </c>
      <c r="C82" s="1">
        <v>2022</v>
      </c>
      <c r="D82" s="21">
        <f>IF(D81="","",D81-M60)</f>
        <v>23.450107793560846</v>
      </c>
      <c r="E82" s="24"/>
      <c r="F82" s="25"/>
      <c r="G82" s="24"/>
      <c r="H82" s="25"/>
      <c r="I82" s="16">
        <f t="shared" si="69"/>
        <v>12.278002909732333</v>
      </c>
      <c r="J82" s="25"/>
      <c r="K82" s="25"/>
      <c r="L82" s="21">
        <f>IF(L81="","",L81-N60)</f>
        <v>22.476639576995623</v>
      </c>
      <c r="M82" s="21"/>
      <c r="N82" s="21"/>
      <c r="Q82" s="19">
        <f t="shared" si="71"/>
        <v>8.5220006454440149</v>
      </c>
      <c r="R82" s="19">
        <f t="shared" si="72"/>
        <v>18.389504120005263</v>
      </c>
      <c r="S82" s="19">
        <f t="shared" si="72"/>
        <v>19.058939477300722</v>
      </c>
      <c r="T82" s="18"/>
    </row>
    <row r="83" spans="1:21" x14ac:dyDescent="0.2">
      <c r="A83" s="27" t="s">
        <v>8</v>
      </c>
      <c r="B83" s="27" t="s">
        <v>63</v>
      </c>
      <c r="C83" s="1">
        <v>2023</v>
      </c>
      <c r="D83" s="21">
        <f>IF(D82="","",D82-M60)</f>
        <v>23.13923837064273</v>
      </c>
      <c r="E83" s="24"/>
      <c r="F83" s="25"/>
      <c r="G83" s="24"/>
      <c r="H83" s="25"/>
      <c r="I83" s="16">
        <f t="shared" si="69"/>
        <v>12.278002909732333</v>
      </c>
      <c r="J83" s="25"/>
      <c r="K83" s="25"/>
      <c r="L83" s="21">
        <f>IF(L82="","",L82-N60)</f>
        <v>22.153785315186202</v>
      </c>
      <c r="M83" s="21"/>
      <c r="N83" s="21"/>
      <c r="Q83" s="19">
        <f t="shared" si="71"/>
        <v>8.3133338712033442</v>
      </c>
      <c r="R83" s="19">
        <f t="shared" si="72"/>
        <v>17.839586766671058</v>
      </c>
      <c r="S83" s="19">
        <f t="shared" si="72"/>
        <v>18.504116231083941</v>
      </c>
      <c r="T83" s="18"/>
    </row>
    <row r="84" spans="1:21" x14ac:dyDescent="0.2">
      <c r="A84" s="27" t="s">
        <v>8</v>
      </c>
      <c r="B84" s="27" t="s">
        <v>63</v>
      </c>
      <c r="C84" s="1">
        <v>2024</v>
      </c>
      <c r="D84" s="21">
        <f>IF(D83="","",D83-M60)</f>
        <v>22.828368947724613</v>
      </c>
      <c r="E84" s="24"/>
      <c r="F84" s="25"/>
      <c r="G84" s="24"/>
      <c r="H84" s="25"/>
      <c r="I84" s="16">
        <f t="shared" si="69"/>
        <v>12.278002909732333</v>
      </c>
      <c r="J84" s="25"/>
      <c r="K84" s="25"/>
      <c r="L84" s="21">
        <f>IF(L83="","",L83-N60)</f>
        <v>21.83093105337678</v>
      </c>
      <c r="M84" s="21"/>
      <c r="N84" s="21"/>
      <c r="Q84" s="19">
        <f t="shared" si="71"/>
        <v>8.1046670969626735</v>
      </c>
      <c r="R84" s="19">
        <f t="shared" si="72"/>
        <v>17.289669413336853</v>
      </c>
      <c r="S84" s="19">
        <f t="shared" si="72"/>
        <v>17.94929298486716</v>
      </c>
      <c r="T84" s="18"/>
    </row>
    <row r="85" spans="1:21" x14ac:dyDescent="0.2">
      <c r="A85" s="27" t="s">
        <v>8</v>
      </c>
      <c r="B85" s="27" t="s">
        <v>63</v>
      </c>
      <c r="C85" s="1">
        <v>2025</v>
      </c>
      <c r="D85" s="21">
        <f>IF(D84="","",D84-M60)</f>
        <v>22.517499524806496</v>
      </c>
      <c r="E85" s="24"/>
      <c r="F85" s="25"/>
      <c r="G85" s="24"/>
      <c r="H85" s="25"/>
      <c r="I85" s="16">
        <f t="shared" si="69"/>
        <v>12.278002909732333</v>
      </c>
      <c r="J85" s="25"/>
      <c r="K85" s="25"/>
      <c r="L85" s="21">
        <f>IF(L84="","",L84-N60)</f>
        <v>21.508076791567358</v>
      </c>
      <c r="M85" s="21"/>
      <c r="N85" s="21"/>
      <c r="Q85" s="19">
        <f t="shared" si="71"/>
        <v>7.8960003227220028</v>
      </c>
      <c r="R85" s="19">
        <f t="shared" si="72"/>
        <v>16.739752060002647</v>
      </c>
      <c r="S85" s="19">
        <f t="shared" si="72"/>
        <v>17.394469738650379</v>
      </c>
      <c r="T85" s="18"/>
    </row>
    <row r="86" spans="1:21" x14ac:dyDescent="0.2">
      <c r="A86" s="27" t="s">
        <v>8</v>
      </c>
      <c r="B86" s="27" t="s">
        <v>63</v>
      </c>
      <c r="C86" s="1">
        <v>2026</v>
      </c>
      <c r="D86" s="21">
        <f>IF(D85="","",D85-M60)</f>
        <v>22.206630101888379</v>
      </c>
      <c r="E86" s="24"/>
      <c r="F86" s="25"/>
      <c r="G86" s="24"/>
      <c r="H86" s="25"/>
      <c r="I86" s="16">
        <f t="shared" si="69"/>
        <v>12.278002909732333</v>
      </c>
      <c r="J86" s="25"/>
      <c r="K86" s="25"/>
      <c r="L86" s="21">
        <f>IF(L85="","",L85-N60)</f>
        <v>21.185222529757937</v>
      </c>
      <c r="M86" s="21"/>
      <c r="N86" s="21"/>
      <c r="Q86" s="19">
        <f t="shared" si="71"/>
        <v>7.6873335484813321</v>
      </c>
      <c r="R86" s="19">
        <f t="shared" si="72"/>
        <v>16.189834706668442</v>
      </c>
      <c r="S86" s="19">
        <f t="shared" si="72"/>
        <v>16.839646492433598</v>
      </c>
      <c r="T86" s="18"/>
    </row>
    <row r="87" spans="1:21" x14ac:dyDescent="0.2">
      <c r="A87" s="27" t="s">
        <v>8</v>
      </c>
      <c r="B87" s="27" t="s">
        <v>63</v>
      </c>
      <c r="C87" s="1">
        <v>2027</v>
      </c>
      <c r="D87" s="21">
        <f>IF(D86="","",D86-M60)</f>
        <v>21.895760678970262</v>
      </c>
      <c r="E87" s="24"/>
      <c r="F87" s="25"/>
      <c r="G87" s="24"/>
      <c r="H87" s="25"/>
      <c r="I87" s="16">
        <f t="shared" si="69"/>
        <v>12.278002909732333</v>
      </c>
      <c r="J87" s="25"/>
      <c r="K87" s="25"/>
      <c r="L87" s="21">
        <f>IF(L86="","",L86-N60)</f>
        <v>20.862368267948515</v>
      </c>
      <c r="M87" s="21"/>
      <c r="N87" s="21"/>
      <c r="Q87" s="19">
        <f t="shared" si="71"/>
        <v>7.4786667742406614</v>
      </c>
      <c r="R87" s="19">
        <f t="shared" si="72"/>
        <v>15.639917353334235</v>
      </c>
      <c r="S87" s="19">
        <f t="shared" si="72"/>
        <v>16.284823246216817</v>
      </c>
      <c r="T87" s="18"/>
    </row>
    <row r="88" spans="1:21" x14ac:dyDescent="0.2">
      <c r="A88" s="27" t="s">
        <v>8</v>
      </c>
      <c r="B88" s="27" t="s">
        <v>63</v>
      </c>
      <c r="C88" s="1">
        <v>2028</v>
      </c>
      <c r="D88" s="21">
        <f>IF(D87="","",D87-M60)</f>
        <v>21.584891256052146</v>
      </c>
      <c r="E88" s="24"/>
      <c r="F88" s="25"/>
      <c r="G88" s="24"/>
      <c r="H88" s="25"/>
      <c r="I88" s="16">
        <f t="shared" si="69"/>
        <v>12.278002909732333</v>
      </c>
      <c r="J88" s="25"/>
      <c r="K88" s="25"/>
      <c r="L88" s="21">
        <f>IF(L87="","",L87-N60)</f>
        <v>20.539514006139093</v>
      </c>
      <c r="M88" s="21"/>
      <c r="N88" s="21"/>
      <c r="Q88" s="19">
        <v>7.27</v>
      </c>
      <c r="R88" s="19">
        <f t="shared" si="72"/>
        <v>15.090000000000028</v>
      </c>
      <c r="S88" s="19">
        <f t="shared" si="72"/>
        <v>15.730000000000034</v>
      </c>
      <c r="T88" s="26">
        <v>15.09</v>
      </c>
      <c r="U88" s="29">
        <v>15.73</v>
      </c>
    </row>
    <row r="89" spans="1:21" x14ac:dyDescent="0.2">
      <c r="A89" s="27" t="s">
        <v>5</v>
      </c>
      <c r="B89" s="27" t="s">
        <v>64</v>
      </c>
      <c r="C89" s="1">
        <v>2000</v>
      </c>
      <c r="D89" s="16"/>
      <c r="E89" s="16"/>
      <c r="F89" s="16"/>
      <c r="G89" s="16"/>
      <c r="H89" s="16"/>
      <c r="I89" s="16"/>
      <c r="J89" s="16"/>
      <c r="K89" s="16"/>
      <c r="L89" s="16"/>
      <c r="M89" s="1">
        <f>(F93-O89)/60</f>
        <v>0.17961137952028988</v>
      </c>
      <c r="N89" s="1">
        <f>(K93-P89)/60</f>
        <v>0.20174402047801934</v>
      </c>
      <c r="O89" s="11">
        <f>AC6</f>
        <v>11.993656168999999</v>
      </c>
      <c r="P89" s="11">
        <f>AE6</f>
        <v>9.7754815340000007</v>
      </c>
      <c r="Q89" s="17"/>
      <c r="R89" s="17"/>
      <c r="S89" s="17"/>
      <c r="T89" s="18"/>
    </row>
    <row r="90" spans="1:21" x14ac:dyDescent="0.2">
      <c r="A90" s="27" t="s">
        <v>5</v>
      </c>
      <c r="B90" s="27" t="s">
        <v>64</v>
      </c>
      <c r="C90" s="1">
        <v>2001</v>
      </c>
      <c r="D90" s="16"/>
      <c r="E90" s="15">
        <v>23.292938260869565</v>
      </c>
      <c r="F90" s="16"/>
      <c r="G90" s="15">
        <v>8.2614304545454544</v>
      </c>
      <c r="H90" s="16"/>
      <c r="I90" s="16"/>
      <c r="J90" s="15">
        <v>22.465265217391305</v>
      </c>
      <c r="K90" s="16"/>
      <c r="L90" s="16"/>
      <c r="Q90" s="17"/>
      <c r="R90" s="17"/>
      <c r="S90" s="17"/>
      <c r="T90" s="18"/>
    </row>
    <row r="91" spans="1:21" x14ac:dyDescent="0.2">
      <c r="A91" s="27" t="s">
        <v>5</v>
      </c>
      <c r="B91" s="27" t="s">
        <v>64</v>
      </c>
      <c r="C91" s="1">
        <v>2002</v>
      </c>
      <c r="D91" s="16"/>
      <c r="E91" s="15">
        <v>24.838524583333339</v>
      </c>
      <c r="F91" s="16"/>
      <c r="G91" s="15">
        <v>7.7704700000000013</v>
      </c>
      <c r="H91" s="16"/>
      <c r="I91" s="16"/>
      <c r="J91" s="15">
        <v>23.428953750000005</v>
      </c>
      <c r="K91" s="16"/>
      <c r="L91" s="16"/>
      <c r="Q91" s="17"/>
      <c r="R91" s="17"/>
      <c r="S91" s="17"/>
      <c r="T91" s="18"/>
    </row>
    <row r="92" spans="1:21" x14ac:dyDescent="0.2">
      <c r="A92" s="27" t="s">
        <v>5</v>
      </c>
      <c r="B92" s="27" t="s">
        <v>64</v>
      </c>
      <c r="C92" s="1">
        <v>2003</v>
      </c>
      <c r="D92" s="16"/>
      <c r="E92" s="15">
        <v>21.587125</v>
      </c>
      <c r="F92" s="16"/>
      <c r="G92" s="15">
        <v>6.9446634782608694</v>
      </c>
      <c r="H92" s="16"/>
      <c r="I92" s="16"/>
      <c r="J92" s="15">
        <v>20.651976666666666</v>
      </c>
      <c r="K92" s="16"/>
      <c r="L92" s="16"/>
      <c r="Q92" s="17"/>
      <c r="R92" s="17"/>
      <c r="S92" s="17"/>
      <c r="T92" s="18"/>
    </row>
    <row r="93" spans="1:21" x14ac:dyDescent="0.2">
      <c r="A93" s="27" t="s">
        <v>5</v>
      </c>
      <c r="B93" s="27" t="s">
        <v>64</v>
      </c>
      <c r="C93" s="1">
        <v>2004</v>
      </c>
      <c r="D93" s="16">
        <f>IF(F93="","",F93)</f>
        <v>22.770338940217393</v>
      </c>
      <c r="E93" s="15">
        <v>21.362767916666666</v>
      </c>
      <c r="F93" s="16">
        <f t="shared" ref="F93:H93" si="99">IF(COUNT(E89:E93)&lt;3,"",AVERAGE(E89:E93))</f>
        <v>22.770338940217393</v>
      </c>
      <c r="G93" s="15">
        <v>7.6130947826086945</v>
      </c>
      <c r="H93" s="16">
        <f t="shared" si="99"/>
        <v>7.6474146788537558</v>
      </c>
      <c r="I93" s="16">
        <f t="shared" ref="I93" si="100">IF(H93="","",H93)</f>
        <v>7.6474146788537558</v>
      </c>
      <c r="J93" s="15">
        <v>20.974295416666667</v>
      </c>
      <c r="K93" s="16">
        <f t="shared" ref="K93" si="101">IF(COUNT(J89:J93)&lt;3,"",AVERAGE(J89:J93))</f>
        <v>21.880122762681161</v>
      </c>
      <c r="L93" s="16">
        <f>IF(K93="","",K93)</f>
        <v>21.880122762681161</v>
      </c>
      <c r="M93" s="21"/>
      <c r="N93" s="21"/>
      <c r="Q93" s="19">
        <v>7.6630962722834486</v>
      </c>
      <c r="R93" s="19">
        <v>21.925853150874094</v>
      </c>
      <c r="S93" s="19">
        <v>22.925853150874101</v>
      </c>
      <c r="T93" s="18"/>
    </row>
    <row r="94" spans="1:21" x14ac:dyDescent="0.2">
      <c r="A94" s="27" t="s">
        <v>5</v>
      </c>
      <c r="B94" s="27" t="s">
        <v>64</v>
      </c>
      <c r="C94" s="1">
        <v>2005</v>
      </c>
      <c r="D94" s="21">
        <f>IF(D93="","",D93-M89)</f>
        <v>22.590727560697104</v>
      </c>
      <c r="E94" s="15">
        <v>21.527346086956523</v>
      </c>
      <c r="F94" s="16">
        <f t="shared" ref="F94:H94" si="102">IF(COUNT(E90:E94)&lt;3,"",AVERAGE(E90:E94))</f>
        <v>22.521740369565219</v>
      </c>
      <c r="G94" s="15">
        <v>6.6863486363636353</v>
      </c>
      <c r="H94" s="16">
        <f t="shared" si="102"/>
        <v>7.4552014703557319</v>
      </c>
      <c r="I94" s="16">
        <f>I93</f>
        <v>7.6474146788537558</v>
      </c>
      <c r="J94" s="15">
        <v>20.506604347826087</v>
      </c>
      <c r="K94" s="16">
        <f t="shared" ref="K94" si="103">IF(COUNT(J90:J94)&lt;3,"",AVERAGE(J90:J94))</f>
        <v>21.605419079710146</v>
      </c>
      <c r="L94" s="21">
        <f>IF(L93="","",L93-N89)</f>
        <v>21.67837874220314</v>
      </c>
      <c r="M94" s="21"/>
      <c r="N94" s="21"/>
      <c r="Q94" s="19">
        <f>Q93-(($Q$93-$Q$117)/24)</f>
        <v>7.5546339276049714</v>
      </c>
      <c r="R94" s="19">
        <f>R93-(R$93-T$117)/24</f>
        <v>21.512275936254341</v>
      </c>
      <c r="S94" s="19">
        <f>S93-(S$93-U$117)/24</f>
        <v>22.517692602921013</v>
      </c>
      <c r="T94" s="18"/>
    </row>
    <row r="95" spans="1:21" x14ac:dyDescent="0.2">
      <c r="A95" s="27" t="s">
        <v>5</v>
      </c>
      <c r="B95" s="27" t="s">
        <v>64</v>
      </c>
      <c r="C95" s="1">
        <v>2006</v>
      </c>
      <c r="D95" s="21">
        <f>IF(D94="","",D94-M89)</f>
        <v>22.411116181176816</v>
      </c>
      <c r="E95" s="15">
        <v>21.124665000000004</v>
      </c>
      <c r="F95" s="16">
        <f t="shared" ref="F95:H95" si="104">IF(COUNT(E91:E95)&lt;3,"",AVERAGE(E91:E95))</f>
        <v>22.088085717391309</v>
      </c>
      <c r="G95" s="15">
        <v>6.4274883333333337</v>
      </c>
      <c r="H95" s="16">
        <f t="shared" si="104"/>
        <v>7.088413046113307</v>
      </c>
      <c r="I95" s="16">
        <f t="shared" ref="I95:I117" si="105">I94</f>
        <v>7.6474146788537558</v>
      </c>
      <c r="J95" s="15">
        <v>19.735500833333337</v>
      </c>
      <c r="K95" s="16">
        <f t="shared" ref="K95" si="106">IF(COUNT(J91:J95)&lt;3,"",AVERAGE(J91:J95))</f>
        <v>21.059466202898552</v>
      </c>
      <c r="L95" s="21">
        <f>IF(L94="","",L94-N89)</f>
        <v>21.476634721725119</v>
      </c>
      <c r="M95" s="21"/>
      <c r="N95" s="21"/>
      <c r="Q95" s="19">
        <f t="shared" ref="Q95:Q116" si="107">Q94-(($Q$93-$Q$117)/24)</f>
        <v>7.4461715829264943</v>
      </c>
      <c r="R95" s="19">
        <f t="shared" ref="R95:S117" si="108">R94-(R$93-T$117)/24</f>
        <v>21.098698721634587</v>
      </c>
      <c r="S95" s="19">
        <f t="shared" si="108"/>
        <v>22.109532054967925</v>
      </c>
      <c r="T95" s="18"/>
    </row>
    <row r="96" spans="1:21" x14ac:dyDescent="0.2">
      <c r="A96" s="27" t="s">
        <v>5</v>
      </c>
      <c r="B96" s="27" t="s">
        <v>64</v>
      </c>
      <c r="C96" s="1">
        <v>2007</v>
      </c>
      <c r="D96" s="21">
        <f>IF(D95="","",D95-M89)</f>
        <v>22.231504801656527</v>
      </c>
      <c r="E96" s="15">
        <v>21.348446086956521</v>
      </c>
      <c r="F96" s="16">
        <f t="shared" ref="F96:H96" si="109">IF(COUNT(E92:E96)&lt;3,"",AVERAGE(E92:E96))</f>
        <v>21.390070018115942</v>
      </c>
      <c r="G96" s="15">
        <v>6.862025</v>
      </c>
      <c r="H96" s="16">
        <f t="shared" si="109"/>
        <v>6.9067240461133066</v>
      </c>
      <c r="I96" s="16">
        <f t="shared" si="105"/>
        <v>7.6474146788537558</v>
      </c>
      <c r="J96" s="15">
        <v>21.062840869565218</v>
      </c>
      <c r="K96" s="16">
        <f t="shared" ref="K96" si="110">IF(COUNT(J92:J96)&lt;3,"",AVERAGE(J92:J96))</f>
        <v>20.586243626811594</v>
      </c>
      <c r="L96" s="21">
        <f>IF(L95="","",L95-N89)</f>
        <v>21.274890701247099</v>
      </c>
      <c r="M96" s="21"/>
      <c r="N96" s="21"/>
      <c r="Q96" s="19">
        <f t="shared" si="107"/>
        <v>7.3377092382480171</v>
      </c>
      <c r="R96" s="19">
        <f t="shared" si="108"/>
        <v>20.685121507014834</v>
      </c>
      <c r="S96" s="19">
        <f t="shared" si="108"/>
        <v>21.701371507014837</v>
      </c>
      <c r="T96" s="18"/>
    </row>
    <row r="97" spans="1:20" x14ac:dyDescent="0.2">
      <c r="A97" s="27" t="s">
        <v>5</v>
      </c>
      <c r="B97" s="27" t="s">
        <v>64</v>
      </c>
      <c r="C97" s="1">
        <v>2008</v>
      </c>
      <c r="D97" s="21">
        <f>IF(D96="","",D96-M89)</f>
        <v>22.051893422136239</v>
      </c>
      <c r="E97" s="15">
        <v>16.777395909090909</v>
      </c>
      <c r="F97" s="16">
        <f t="shared" ref="F97:H97" si="111">IF(COUNT(E93:E97)&lt;3,"",AVERAGE(E93:E97))</f>
        <v>20.428124199934125</v>
      </c>
      <c r="G97" s="15">
        <v>6.2600099999999994</v>
      </c>
      <c r="H97" s="16">
        <f t="shared" si="111"/>
        <v>6.769793350461133</v>
      </c>
      <c r="I97" s="16">
        <f t="shared" si="105"/>
        <v>7.6474146788537558</v>
      </c>
      <c r="J97" s="15">
        <v>16.095663181818178</v>
      </c>
      <c r="K97" s="16">
        <f t="shared" ref="K97" si="112">IF(COUNT(J93:J97)&lt;3,"",AVERAGE(J93:J97))</f>
        <v>19.674980929841901</v>
      </c>
      <c r="L97" s="21">
        <f>IF(L96="","",L96-N89)</f>
        <v>21.073146680769078</v>
      </c>
      <c r="M97" s="21"/>
      <c r="N97" s="21"/>
      <c r="Q97" s="19">
        <f t="shared" si="107"/>
        <v>7.22924689356954</v>
      </c>
      <c r="R97" s="19">
        <f t="shared" si="108"/>
        <v>20.271544292395081</v>
      </c>
      <c r="S97" s="19">
        <f t="shared" si="108"/>
        <v>21.293210959061749</v>
      </c>
      <c r="T97" s="18"/>
    </row>
    <row r="98" spans="1:20" x14ac:dyDescent="0.2">
      <c r="A98" s="27" t="s">
        <v>5</v>
      </c>
      <c r="B98" s="27" t="s">
        <v>64</v>
      </c>
      <c r="C98" s="1">
        <v>2009</v>
      </c>
      <c r="D98" s="21">
        <f>IF(D97="","",D97-M89)</f>
        <v>21.87228204261595</v>
      </c>
      <c r="E98" s="15"/>
      <c r="F98" s="16">
        <f t="shared" ref="F98:H98" si="113">IF(COUNT(E94:E98)&lt;3,"",AVERAGE(E94:E98))</f>
        <v>20.19446327075099</v>
      </c>
      <c r="G98" s="15"/>
      <c r="H98" s="16">
        <f t="shared" si="113"/>
        <v>6.5589679924242414</v>
      </c>
      <c r="I98" s="16">
        <f t="shared" si="105"/>
        <v>7.6474146788537558</v>
      </c>
      <c r="J98" s="15"/>
      <c r="K98" s="16">
        <f t="shared" ref="K98" si="114">IF(COUNT(J94:J98)&lt;3,"",AVERAGE(J94:J98))</f>
        <v>19.350152308135705</v>
      </c>
      <c r="L98" s="21">
        <f>IF(L97="","",L97-N89)</f>
        <v>20.871402660291057</v>
      </c>
      <c r="M98" s="21"/>
      <c r="N98" s="21"/>
      <c r="Q98" s="19">
        <f t="shared" si="107"/>
        <v>7.1207845488910628</v>
      </c>
      <c r="R98" s="19">
        <f t="shared" si="108"/>
        <v>19.857967077775328</v>
      </c>
      <c r="S98" s="19">
        <f t="shared" si="108"/>
        <v>20.885050411108661</v>
      </c>
      <c r="T98" s="18"/>
    </row>
    <row r="99" spans="1:20" x14ac:dyDescent="0.2">
      <c r="A99" s="27" t="s">
        <v>5</v>
      </c>
      <c r="B99" s="27" t="s">
        <v>64</v>
      </c>
      <c r="C99" s="1">
        <v>2010</v>
      </c>
      <c r="D99" s="21">
        <f>IF(D98="","",D98-M89)</f>
        <v>21.692670663095662</v>
      </c>
      <c r="E99" s="15"/>
      <c r="F99" s="16">
        <f t="shared" ref="F99:H99" si="115">IF(COUNT(E95:E99)&lt;3,"",AVERAGE(E95:E99))</f>
        <v>19.750168998682479</v>
      </c>
      <c r="G99" s="15"/>
      <c r="H99" s="16">
        <f t="shared" si="115"/>
        <v>6.516507777777778</v>
      </c>
      <c r="I99" s="16">
        <f t="shared" si="105"/>
        <v>7.6474146788537558</v>
      </c>
      <c r="J99" s="15"/>
      <c r="K99" s="16">
        <f t="shared" ref="K99" si="116">IF(COUNT(J95:J99)&lt;3,"",AVERAGE(J95:J99))</f>
        <v>18.964668294905579</v>
      </c>
      <c r="L99" s="21">
        <f>IF(L98="","",L98-N89)</f>
        <v>20.669658639813036</v>
      </c>
      <c r="M99" s="21"/>
      <c r="N99" s="21"/>
      <c r="Q99" s="19">
        <f t="shared" si="107"/>
        <v>7.0123222042125857</v>
      </c>
      <c r="R99" s="19">
        <f t="shared" si="108"/>
        <v>19.444389863155575</v>
      </c>
      <c r="S99" s="19">
        <f t="shared" si="108"/>
        <v>20.476889863155574</v>
      </c>
      <c r="T99" s="18"/>
    </row>
    <row r="100" spans="1:20" x14ac:dyDescent="0.2">
      <c r="A100" s="27" t="s">
        <v>5</v>
      </c>
      <c r="B100" s="27" t="s">
        <v>64</v>
      </c>
      <c r="C100" s="1">
        <v>2011</v>
      </c>
      <c r="D100" s="21">
        <f>IF(D99="","",D99-M89)</f>
        <v>21.513059283575373</v>
      </c>
      <c r="E100" s="15">
        <v>18.897553636363632</v>
      </c>
      <c r="F100" s="16">
        <f t="shared" ref="F100:H100" si="117">IF(COUNT(E96:E100)&lt;3,"",AVERAGE(E96:E100))</f>
        <v>19.007798544137021</v>
      </c>
      <c r="G100" s="15">
        <v>6.3926314285714287</v>
      </c>
      <c r="H100" s="16">
        <f t="shared" si="117"/>
        <v>6.50488880952381</v>
      </c>
      <c r="I100" s="16">
        <f t="shared" si="105"/>
        <v>7.6474146788537558</v>
      </c>
      <c r="J100" s="15">
        <v>17.475696363636366</v>
      </c>
      <c r="K100" s="16">
        <f t="shared" ref="K100" si="118">IF(COUNT(J96:J100)&lt;3,"",AVERAGE(J96:J100))</f>
        <v>18.211400138339922</v>
      </c>
      <c r="L100" s="21">
        <f>IF(L99="","",L99-N89)</f>
        <v>20.467914619335016</v>
      </c>
      <c r="M100" s="21"/>
      <c r="N100" s="21"/>
      <c r="Q100" s="19">
        <f t="shared" si="107"/>
        <v>6.9038598595341085</v>
      </c>
      <c r="R100" s="19">
        <f t="shared" si="108"/>
        <v>19.030812648535822</v>
      </c>
      <c r="S100" s="19">
        <f t="shared" si="108"/>
        <v>20.068729315202486</v>
      </c>
      <c r="T100" s="18"/>
    </row>
    <row r="101" spans="1:20" x14ac:dyDescent="0.2">
      <c r="A101" s="27" t="s">
        <v>5</v>
      </c>
      <c r="B101" s="27" t="s">
        <v>64</v>
      </c>
      <c r="C101" s="1">
        <v>2012</v>
      </c>
      <c r="D101" s="21">
        <f>IF(D100="","",D100-M89)</f>
        <v>21.333447904055085</v>
      </c>
      <c r="E101" s="15">
        <v>15.966474782608694</v>
      </c>
      <c r="F101" s="16">
        <f t="shared" ref="F101:H101" si="119">IF(COUNT(E97:E101)&lt;3,"",AVERAGE(E97:E101))</f>
        <v>17.21380810935441</v>
      </c>
      <c r="G101" s="15">
        <v>5.8144063636363637</v>
      </c>
      <c r="H101" s="16">
        <f t="shared" si="119"/>
        <v>6.1556825974025982</v>
      </c>
      <c r="I101" s="16">
        <f t="shared" si="105"/>
        <v>7.6474146788537558</v>
      </c>
      <c r="J101" s="15">
        <v>14.858669999999995</v>
      </c>
      <c r="K101" s="16">
        <f t="shared" ref="K101" si="120">IF(COUNT(J97:J101)&lt;3,"",AVERAGE(J97:J101))</f>
        <v>16.143343181818178</v>
      </c>
      <c r="L101" s="21">
        <f>IF(L100="","",L100-N89)</f>
        <v>20.266170598856995</v>
      </c>
      <c r="M101" s="21"/>
      <c r="N101" s="21"/>
      <c r="Q101" s="19">
        <f t="shared" si="107"/>
        <v>6.7953975148556314</v>
      </c>
      <c r="R101" s="19">
        <f t="shared" si="108"/>
        <v>18.617235433916068</v>
      </c>
      <c r="S101" s="19">
        <f t="shared" si="108"/>
        <v>19.660568767249398</v>
      </c>
      <c r="T101" s="18"/>
    </row>
    <row r="102" spans="1:20" x14ac:dyDescent="0.2">
      <c r="A102" s="27" t="s">
        <v>5</v>
      </c>
      <c r="B102" s="27" t="s">
        <v>64</v>
      </c>
      <c r="C102" s="1">
        <v>2013</v>
      </c>
      <c r="D102" s="21">
        <f>IF(D101="","",D101-M89)</f>
        <v>21.153836524534796</v>
      </c>
      <c r="E102" s="15">
        <v>14.982230434782606</v>
      </c>
      <c r="F102" s="16">
        <f t="shared" ref="F102:H102" si="121">IF(COUNT(E98:E102)&lt;3,"",AVERAGE(E98:E102))</f>
        <v>16.61541961791831</v>
      </c>
      <c r="G102" s="15">
        <v>5.4116481818181823</v>
      </c>
      <c r="H102" s="16">
        <f t="shared" si="121"/>
        <v>5.8728953246753255</v>
      </c>
      <c r="I102" s="16">
        <f t="shared" si="105"/>
        <v>7.6474146788537558</v>
      </c>
      <c r="J102" s="15">
        <v>13.873528695652176</v>
      </c>
      <c r="K102" s="16">
        <f t="shared" ref="K102" si="122">IF(COUNT(J98:J102)&lt;3,"",AVERAGE(J98:J102))</f>
        <v>15.402631686429514</v>
      </c>
      <c r="L102" s="21">
        <f>IF(L101="","",L101-N89)</f>
        <v>20.064426578378974</v>
      </c>
      <c r="M102" s="21"/>
      <c r="N102" s="21"/>
      <c r="Q102" s="19">
        <f t="shared" si="107"/>
        <v>6.6869351701771542</v>
      </c>
      <c r="R102" s="19">
        <f t="shared" si="108"/>
        <v>18.203658219296315</v>
      </c>
      <c r="S102" s="19">
        <f t="shared" si="108"/>
        <v>19.25240821929631</v>
      </c>
      <c r="T102" s="18"/>
    </row>
    <row r="103" spans="1:20" x14ac:dyDescent="0.2">
      <c r="A103" s="27" t="s">
        <v>5</v>
      </c>
      <c r="B103" s="27" t="s">
        <v>64</v>
      </c>
      <c r="C103" s="1">
        <v>2014</v>
      </c>
      <c r="D103" s="21">
        <f>IF(D102="","",D102-M89)</f>
        <v>20.974225145014508</v>
      </c>
      <c r="E103" s="15">
        <v>16.269513043478259</v>
      </c>
      <c r="F103" s="16">
        <f t="shared" ref="F103:H103" si="123">IF(COUNT(E99:E103)&lt;3,"",AVERAGE(E99:E103))</f>
        <v>16.528942974308297</v>
      </c>
      <c r="G103" s="15">
        <v>5.7541091304347836</v>
      </c>
      <c r="H103" s="16">
        <f t="shared" si="123"/>
        <v>5.84319877611519</v>
      </c>
      <c r="I103" s="16">
        <f t="shared" si="105"/>
        <v>7.6474146788537558</v>
      </c>
      <c r="J103" s="15">
        <v>15.185584782608695</v>
      </c>
      <c r="K103" s="16">
        <f t="shared" ref="K103" si="124">IF(COUNT(J99:J103)&lt;3,"",AVERAGE(J99:J103))</f>
        <v>15.348369960474308</v>
      </c>
      <c r="L103" s="21">
        <f>IF(L102="","",L102-N89)</f>
        <v>19.862682557900953</v>
      </c>
      <c r="M103" s="21"/>
      <c r="N103" s="21"/>
      <c r="Q103" s="19">
        <f t="shared" si="107"/>
        <v>6.5784728254986771</v>
      </c>
      <c r="R103" s="19">
        <f t="shared" si="108"/>
        <v>17.790081004676562</v>
      </c>
      <c r="S103" s="19">
        <f t="shared" si="108"/>
        <v>18.844247671343222</v>
      </c>
      <c r="T103" s="18"/>
    </row>
    <row r="104" spans="1:20" x14ac:dyDescent="0.2">
      <c r="A104" s="27" t="s">
        <v>5</v>
      </c>
      <c r="B104" s="27" t="s">
        <v>64</v>
      </c>
      <c r="C104" s="1">
        <v>2015</v>
      </c>
      <c r="D104" s="21">
        <f>IF(D103="","",D103-M89)</f>
        <v>20.794613765494219</v>
      </c>
      <c r="E104" s="15">
        <v>15.644944090909094</v>
      </c>
      <c r="F104" s="16">
        <f t="shared" ref="F104:H104" si="125">IF(COUNT(E100:E104)&lt;3,"",AVERAGE(E100:E104))</f>
        <v>16.352143197628457</v>
      </c>
      <c r="G104" s="15">
        <v>4.9166009523809535</v>
      </c>
      <c r="H104" s="16">
        <f t="shared" si="125"/>
        <v>5.6578792113683427</v>
      </c>
      <c r="I104" s="16">
        <f t="shared" si="105"/>
        <v>7.6474146788537558</v>
      </c>
      <c r="J104" s="15">
        <v>14.43662</v>
      </c>
      <c r="K104" s="16">
        <f t="shared" ref="K104" si="126">IF(COUNT(J100:J104)&lt;3,"",AVERAGE(J100:J104))</f>
        <v>15.166019968379448</v>
      </c>
      <c r="L104" s="21">
        <f>IF(L103="","",L103-N89)</f>
        <v>19.660938537422933</v>
      </c>
      <c r="M104" s="21"/>
      <c r="N104" s="21"/>
      <c r="Q104" s="19">
        <f t="shared" si="107"/>
        <v>6.4700104808201999</v>
      </c>
      <c r="R104" s="19">
        <f t="shared" si="108"/>
        <v>17.376503790056809</v>
      </c>
      <c r="S104" s="19">
        <f t="shared" si="108"/>
        <v>18.436087123390134</v>
      </c>
      <c r="T104" s="18"/>
    </row>
    <row r="105" spans="1:20" x14ac:dyDescent="0.2">
      <c r="A105" s="27" t="s">
        <v>5</v>
      </c>
      <c r="B105" s="27" t="s">
        <v>64</v>
      </c>
      <c r="C105" s="1">
        <v>2016</v>
      </c>
      <c r="D105" s="21">
        <f>IF(D104="","",D104-M89)</f>
        <v>20.615002385973931</v>
      </c>
      <c r="E105" s="15">
        <v>13.158658749999999</v>
      </c>
      <c r="F105" s="16">
        <f t="shared" ref="F105:H105" si="127">IF(COUNT(E101:E105)&lt;3,"",AVERAGE(E101:E105))</f>
        <v>15.204364220355732</v>
      </c>
      <c r="G105" s="15">
        <v>4.6891278260869571</v>
      </c>
      <c r="H105" s="16">
        <f t="shared" si="127"/>
        <v>5.3171784908714477</v>
      </c>
      <c r="I105" s="16">
        <f t="shared" si="105"/>
        <v>7.6474146788537558</v>
      </c>
      <c r="J105" s="15">
        <v>11.233157916666665</v>
      </c>
      <c r="K105" s="16">
        <f t="shared" ref="K105" si="128">IF(COUNT(J101:J105)&lt;3,"",AVERAGE(J101:J105))</f>
        <v>13.917512278985507</v>
      </c>
      <c r="L105" s="21">
        <f>IF(L104="","",L104-N89)</f>
        <v>19.459194516944912</v>
      </c>
      <c r="M105" s="21"/>
      <c r="N105" s="21"/>
      <c r="Q105" s="19">
        <f t="shared" si="107"/>
        <v>6.3615481361417228</v>
      </c>
      <c r="R105" s="19">
        <f t="shared" si="108"/>
        <v>16.962926575437056</v>
      </c>
      <c r="S105" s="19">
        <f t="shared" si="108"/>
        <v>18.027926575437046</v>
      </c>
      <c r="T105" s="18"/>
    </row>
    <row r="106" spans="1:20" x14ac:dyDescent="0.2">
      <c r="A106" s="27" t="s">
        <v>5</v>
      </c>
      <c r="B106" s="27" t="s">
        <v>64</v>
      </c>
      <c r="C106" s="1">
        <v>2017</v>
      </c>
      <c r="D106" s="21">
        <f>IF(D105="","",D105-M89)</f>
        <v>20.435391006453642</v>
      </c>
      <c r="E106" s="15">
        <v>13.883063478260869</v>
      </c>
      <c r="F106" s="16">
        <f t="shared" ref="F106:F107" si="129">IF(COUNT(E102:E106)&lt;3,"",AVERAGE(E102:E106))</f>
        <v>14.787681959486164</v>
      </c>
      <c r="G106" s="15">
        <v>5.2213431818181819</v>
      </c>
      <c r="H106" s="16">
        <f t="shared" ref="H106:H107" si="130">IF(COUNT(G102:G106)&lt;3,"",AVERAGE(G102:G106))</f>
        <v>5.1985658545078106</v>
      </c>
      <c r="I106" s="16">
        <f t="shared" si="105"/>
        <v>7.6474146788537558</v>
      </c>
      <c r="J106" s="15">
        <v>11.813347391304349</v>
      </c>
      <c r="K106" s="16">
        <f t="shared" ref="K106:K109" si="131">IF(COUNT(J102:J106)&lt;3,"",AVERAGE(J102:J106))</f>
        <v>13.308447757246375</v>
      </c>
      <c r="L106" s="21">
        <f>IF(L105="","",L105-N89)</f>
        <v>19.257450496466891</v>
      </c>
      <c r="M106" s="21"/>
      <c r="N106" s="21"/>
      <c r="Q106" s="19">
        <f t="shared" si="107"/>
        <v>6.2530857914632456</v>
      </c>
      <c r="R106" s="19">
        <f t="shared" si="108"/>
        <v>16.549349360817303</v>
      </c>
      <c r="S106" s="19">
        <f t="shared" si="108"/>
        <v>17.619766027483958</v>
      </c>
      <c r="T106" s="18"/>
    </row>
    <row r="107" spans="1:20" x14ac:dyDescent="0.2">
      <c r="A107" s="27" t="s">
        <v>5</v>
      </c>
      <c r="B107" s="27" t="s">
        <v>64</v>
      </c>
      <c r="C107" s="1">
        <v>2018</v>
      </c>
      <c r="D107" s="21">
        <f>IF(D106="","",D106-M89)</f>
        <v>20.255779626933354</v>
      </c>
      <c r="E107" s="15">
        <v>15.024966956521737</v>
      </c>
      <c r="F107" s="16">
        <f t="shared" si="129"/>
        <v>14.796229263833993</v>
      </c>
      <c r="G107" s="15">
        <v>4.3650121739130441</v>
      </c>
      <c r="H107" s="16">
        <f t="shared" si="130"/>
        <v>4.989238652926784</v>
      </c>
      <c r="I107" s="16">
        <f t="shared" si="105"/>
        <v>7.6474146788537558</v>
      </c>
      <c r="J107" s="15">
        <v>12.701202173913044</v>
      </c>
      <c r="K107" s="16">
        <f t="shared" si="131"/>
        <v>13.073982452898552</v>
      </c>
      <c r="L107" s="21">
        <f>IF(L106="","",L106-N89)</f>
        <v>19.05570647598887</v>
      </c>
      <c r="M107" s="21"/>
      <c r="N107" s="21"/>
      <c r="Q107" s="19">
        <f t="shared" si="107"/>
        <v>6.1446234467847685</v>
      </c>
      <c r="R107" s="19">
        <f t="shared" si="108"/>
        <v>16.135772146197549</v>
      </c>
      <c r="S107" s="19">
        <f t="shared" si="108"/>
        <v>17.211605479530871</v>
      </c>
      <c r="T107" s="18"/>
    </row>
    <row r="108" spans="1:20" x14ac:dyDescent="0.2">
      <c r="A108" s="27" t="s">
        <v>5</v>
      </c>
      <c r="B108" s="27" t="s">
        <v>64</v>
      </c>
      <c r="C108" s="1">
        <v>2019</v>
      </c>
      <c r="D108" s="21">
        <f>IF(D107="","",D107-M89)</f>
        <v>20.076168247413065</v>
      </c>
      <c r="E108" s="15">
        <v>13.103254782608696</v>
      </c>
      <c r="F108" s="16">
        <f t="shared" ref="F108:F109" si="132">IF(COUNT(E104:E108)&lt;3,"",AVERAGE(E104:E108))</f>
        <v>14.162977611660079</v>
      </c>
      <c r="G108" s="15">
        <v>4.2994709090909105</v>
      </c>
      <c r="H108" s="16">
        <f t="shared" ref="H108:H109" si="133">IF(COUNT(G104:G108)&lt;3,"",AVERAGE(G104:G108))</f>
        <v>4.6983110086580089</v>
      </c>
      <c r="I108" s="16">
        <f t="shared" si="105"/>
        <v>7.6474146788537558</v>
      </c>
      <c r="J108" s="15">
        <v>11.466021304347825</v>
      </c>
      <c r="K108" s="16">
        <f t="shared" si="131"/>
        <v>12.330069757246378</v>
      </c>
      <c r="L108" s="21">
        <f>IF(L107="","",L107-N89)</f>
        <v>18.85396245551085</v>
      </c>
      <c r="M108" s="21"/>
      <c r="N108" s="21"/>
      <c r="Q108" s="19">
        <f t="shared" si="107"/>
        <v>6.0361611021062913</v>
      </c>
      <c r="R108" s="19">
        <f t="shared" si="108"/>
        <v>15.722194931577796</v>
      </c>
      <c r="S108" s="19">
        <f t="shared" si="108"/>
        <v>16.803444931577783</v>
      </c>
      <c r="T108" s="18"/>
    </row>
    <row r="109" spans="1:20" x14ac:dyDescent="0.2">
      <c r="A109" s="27" t="s">
        <v>5</v>
      </c>
      <c r="B109" s="27" t="s">
        <v>64</v>
      </c>
      <c r="C109" s="1">
        <v>2020</v>
      </c>
      <c r="D109" s="21">
        <f>IF(D108="","",D108-M89)</f>
        <v>19.896556867892777</v>
      </c>
      <c r="E109" s="15">
        <v>12.735469583333334</v>
      </c>
      <c r="F109" s="16">
        <f t="shared" si="132"/>
        <v>13.581082710144926</v>
      </c>
      <c r="G109" s="15">
        <v>4.9246117391304338</v>
      </c>
      <c r="H109" s="16">
        <f t="shared" si="133"/>
        <v>4.6999131660079057</v>
      </c>
      <c r="I109" s="16">
        <f t="shared" si="105"/>
        <v>7.6474146788537558</v>
      </c>
      <c r="J109" s="15">
        <v>11.043224166666667</v>
      </c>
      <c r="K109" s="16">
        <f t="shared" si="131"/>
        <v>11.651390590579711</v>
      </c>
      <c r="L109" s="21">
        <f>IF(L108="","",L108-N89)</f>
        <v>18.652218435032829</v>
      </c>
      <c r="M109" s="21"/>
      <c r="N109" s="21"/>
      <c r="Q109" s="19">
        <f t="shared" si="107"/>
        <v>5.9276987574278142</v>
      </c>
      <c r="R109" s="19">
        <f t="shared" si="108"/>
        <v>15.308617716958043</v>
      </c>
      <c r="S109" s="19">
        <f t="shared" si="108"/>
        <v>16.395284383624695</v>
      </c>
      <c r="T109" s="18"/>
    </row>
    <row r="110" spans="1:20" x14ac:dyDescent="0.2">
      <c r="A110" s="27" t="s">
        <v>5</v>
      </c>
      <c r="B110" s="27" t="s">
        <v>64</v>
      </c>
      <c r="C110" s="1">
        <v>2021</v>
      </c>
      <c r="D110" s="21">
        <f>IF(D109="","",D109-M89)</f>
        <v>19.716945488372488</v>
      </c>
      <c r="E110" s="24"/>
      <c r="F110" s="25"/>
      <c r="G110" s="24"/>
      <c r="H110" s="25"/>
      <c r="I110" s="16">
        <f t="shared" si="105"/>
        <v>7.6474146788537558</v>
      </c>
      <c r="J110" s="25"/>
      <c r="K110" s="25"/>
      <c r="L110" s="21">
        <f>IF(L109="","",L109-N89)</f>
        <v>18.450474414554808</v>
      </c>
      <c r="M110" s="21"/>
      <c r="N110" s="21"/>
      <c r="Q110" s="19">
        <f t="shared" si="107"/>
        <v>5.819236412749337</v>
      </c>
      <c r="R110" s="19">
        <f t="shared" si="108"/>
        <v>14.89504050233829</v>
      </c>
      <c r="S110" s="19">
        <f t="shared" si="108"/>
        <v>15.987123835671607</v>
      </c>
      <c r="T110" s="18"/>
    </row>
    <row r="111" spans="1:20" x14ac:dyDescent="0.2">
      <c r="A111" s="27" t="s">
        <v>5</v>
      </c>
      <c r="B111" s="27" t="s">
        <v>64</v>
      </c>
      <c r="C111" s="1">
        <v>2022</v>
      </c>
      <c r="D111" s="21">
        <f>IF(D110="","",D110-M89)</f>
        <v>19.5373341088522</v>
      </c>
      <c r="E111" s="24"/>
      <c r="F111" s="25"/>
      <c r="G111" s="24"/>
      <c r="H111" s="25"/>
      <c r="I111" s="16">
        <f t="shared" si="105"/>
        <v>7.6474146788537558</v>
      </c>
      <c r="J111" s="25"/>
      <c r="K111" s="25"/>
      <c r="L111" s="21">
        <f>IF(L110="","",L110-N89)</f>
        <v>18.248730394076787</v>
      </c>
      <c r="M111" s="21"/>
      <c r="N111" s="21"/>
      <c r="Q111" s="19">
        <f t="shared" si="107"/>
        <v>5.7107740680708599</v>
      </c>
      <c r="R111" s="19">
        <f t="shared" si="108"/>
        <v>14.481463287718537</v>
      </c>
      <c r="S111" s="19">
        <f t="shared" si="108"/>
        <v>15.578963287718519</v>
      </c>
      <c r="T111" s="18"/>
    </row>
    <row r="112" spans="1:20" x14ac:dyDescent="0.2">
      <c r="A112" s="27" t="s">
        <v>5</v>
      </c>
      <c r="B112" s="27" t="s">
        <v>64</v>
      </c>
      <c r="C112" s="1">
        <v>2023</v>
      </c>
      <c r="D112" s="21">
        <f>IF(D111="","",D111-M89)</f>
        <v>19.357722729331911</v>
      </c>
      <c r="E112" s="24"/>
      <c r="F112" s="25"/>
      <c r="G112" s="24"/>
      <c r="H112" s="25"/>
      <c r="I112" s="16">
        <f t="shared" si="105"/>
        <v>7.6474146788537558</v>
      </c>
      <c r="J112" s="25"/>
      <c r="K112" s="25"/>
      <c r="L112" s="21">
        <f>IF(L111="","",L111-N89)</f>
        <v>18.046986373598767</v>
      </c>
      <c r="M112" s="21"/>
      <c r="N112" s="21"/>
      <c r="Q112" s="19">
        <f t="shared" si="107"/>
        <v>5.6023117233923827</v>
      </c>
      <c r="R112" s="19">
        <f t="shared" si="108"/>
        <v>14.067886073098784</v>
      </c>
      <c r="S112" s="19">
        <f t="shared" si="108"/>
        <v>15.170802739765431</v>
      </c>
      <c r="T112" s="18"/>
    </row>
    <row r="113" spans="1:21" x14ac:dyDescent="0.2">
      <c r="A113" s="27" t="s">
        <v>5</v>
      </c>
      <c r="B113" s="27" t="s">
        <v>64</v>
      </c>
      <c r="C113" s="1">
        <v>2024</v>
      </c>
      <c r="D113" s="21">
        <f>IF(D112="","",D112-M89)</f>
        <v>19.178111349811623</v>
      </c>
      <c r="E113" s="24"/>
      <c r="F113" s="25"/>
      <c r="G113" s="24"/>
      <c r="H113" s="25"/>
      <c r="I113" s="16">
        <f t="shared" si="105"/>
        <v>7.6474146788537558</v>
      </c>
      <c r="J113" s="25"/>
      <c r="K113" s="25"/>
      <c r="L113" s="21">
        <f>IF(L112="","",L112-N89)</f>
        <v>17.845242353120746</v>
      </c>
      <c r="M113" s="21"/>
      <c r="N113" s="21"/>
      <c r="Q113" s="19">
        <f t="shared" si="107"/>
        <v>5.4938493787139056</v>
      </c>
      <c r="R113" s="19">
        <f t="shared" si="108"/>
        <v>13.65430885847903</v>
      </c>
      <c r="S113" s="19">
        <f t="shared" si="108"/>
        <v>14.762642191812343</v>
      </c>
      <c r="T113" s="18"/>
    </row>
    <row r="114" spans="1:21" x14ac:dyDescent="0.2">
      <c r="A114" s="27" t="s">
        <v>5</v>
      </c>
      <c r="B114" s="27" t="s">
        <v>64</v>
      </c>
      <c r="C114" s="1">
        <v>2025</v>
      </c>
      <c r="D114" s="21">
        <f>IF(D113="","",D113-M89)</f>
        <v>18.998499970291334</v>
      </c>
      <c r="E114" s="24"/>
      <c r="F114" s="25"/>
      <c r="G114" s="24"/>
      <c r="H114" s="25"/>
      <c r="I114" s="16">
        <f t="shared" si="105"/>
        <v>7.6474146788537558</v>
      </c>
      <c r="J114" s="25"/>
      <c r="K114" s="25"/>
      <c r="L114" s="21">
        <f>IF(L113="","",L113-N89)</f>
        <v>17.643498332642725</v>
      </c>
      <c r="M114" s="21"/>
      <c r="N114" s="21"/>
      <c r="Q114" s="19">
        <f t="shared" si="107"/>
        <v>5.3853870340354284</v>
      </c>
      <c r="R114" s="19">
        <f t="shared" si="108"/>
        <v>13.240731643859277</v>
      </c>
      <c r="S114" s="19">
        <f t="shared" si="108"/>
        <v>14.354481643859256</v>
      </c>
      <c r="T114" s="18"/>
    </row>
    <row r="115" spans="1:21" x14ac:dyDescent="0.2">
      <c r="A115" s="27" t="s">
        <v>5</v>
      </c>
      <c r="B115" s="27" t="s">
        <v>64</v>
      </c>
      <c r="C115" s="1">
        <v>2026</v>
      </c>
      <c r="D115" s="21">
        <f>IF(D114="","",D114-M89)</f>
        <v>18.818888590771046</v>
      </c>
      <c r="E115" s="24"/>
      <c r="F115" s="25"/>
      <c r="G115" s="24"/>
      <c r="H115" s="25"/>
      <c r="I115" s="16">
        <f t="shared" si="105"/>
        <v>7.6474146788537558</v>
      </c>
      <c r="J115" s="25"/>
      <c r="K115" s="25"/>
      <c r="L115" s="21">
        <f>IF(L114="","",L114-N89)</f>
        <v>17.441754312164704</v>
      </c>
      <c r="M115" s="21"/>
      <c r="N115" s="21"/>
      <c r="Q115" s="19">
        <f t="shared" si="107"/>
        <v>5.2769246893569512</v>
      </c>
      <c r="R115" s="19">
        <f t="shared" si="108"/>
        <v>12.827154429239524</v>
      </c>
      <c r="S115" s="19">
        <f t="shared" si="108"/>
        <v>13.946321095906168</v>
      </c>
      <c r="T115" s="18"/>
    </row>
    <row r="116" spans="1:21" x14ac:dyDescent="0.2">
      <c r="A116" s="27" t="s">
        <v>5</v>
      </c>
      <c r="B116" s="27" t="s">
        <v>64</v>
      </c>
      <c r="C116" s="1">
        <v>2027</v>
      </c>
      <c r="D116" s="21">
        <f>IF(D115="","",D115-M89)</f>
        <v>18.639277211250757</v>
      </c>
      <c r="E116" s="24"/>
      <c r="F116" s="25"/>
      <c r="G116" s="24"/>
      <c r="H116" s="25"/>
      <c r="I116" s="16">
        <f t="shared" si="105"/>
        <v>7.6474146788537558</v>
      </c>
      <c r="J116" s="25"/>
      <c r="K116" s="25"/>
      <c r="L116" s="21">
        <f>IF(L115="","",L115-N89)</f>
        <v>17.240010291686684</v>
      </c>
      <c r="M116" s="21"/>
      <c r="N116" s="21"/>
      <c r="Q116" s="19">
        <f t="shared" si="107"/>
        <v>5.1684623446784741</v>
      </c>
      <c r="R116" s="19">
        <f t="shared" si="108"/>
        <v>12.413577214619771</v>
      </c>
      <c r="S116" s="19">
        <f t="shared" si="108"/>
        <v>13.53816054795308</v>
      </c>
      <c r="T116" s="18"/>
    </row>
    <row r="117" spans="1:21" x14ac:dyDescent="0.2">
      <c r="A117" s="27" t="s">
        <v>5</v>
      </c>
      <c r="B117" s="27" t="s">
        <v>64</v>
      </c>
      <c r="C117" s="1">
        <v>2028</v>
      </c>
      <c r="D117" s="21">
        <f>IF(D116="","",D116-M89)</f>
        <v>18.459665831730469</v>
      </c>
      <c r="E117" s="24"/>
      <c r="F117" s="25"/>
      <c r="G117" s="24"/>
      <c r="H117" s="25"/>
      <c r="I117" s="16">
        <f t="shared" si="105"/>
        <v>7.6474146788537558</v>
      </c>
      <c r="J117" s="25"/>
      <c r="K117" s="25"/>
      <c r="L117" s="21">
        <f>IF(L116="","",L116-N89)</f>
        <v>17.038266271208663</v>
      </c>
      <c r="M117" s="21"/>
      <c r="N117" s="21"/>
      <c r="Q117" s="19">
        <v>5.0599999999999996</v>
      </c>
      <c r="R117" s="19">
        <f t="shared" si="108"/>
        <v>12.000000000000018</v>
      </c>
      <c r="S117" s="19">
        <f t="shared" si="108"/>
        <v>13.129999999999992</v>
      </c>
      <c r="T117" s="26">
        <v>12</v>
      </c>
      <c r="U117" s="29">
        <v>13.13</v>
      </c>
    </row>
    <row r="118" spans="1:21" x14ac:dyDescent="0.2">
      <c r="A118" s="11" t="s">
        <v>69</v>
      </c>
      <c r="B118" s="27" t="s">
        <v>65</v>
      </c>
      <c r="C118" s="1">
        <v>2000</v>
      </c>
      <c r="D118" s="16"/>
      <c r="E118" s="15">
        <v>23.453186666666664</v>
      </c>
      <c r="F118" s="16"/>
      <c r="G118" s="15">
        <v>6.4925799999999994</v>
      </c>
      <c r="H118" s="16"/>
      <c r="I118" s="16"/>
      <c r="J118" s="15">
        <v>23.101413809523809</v>
      </c>
      <c r="K118" s="16"/>
      <c r="L118" s="16"/>
      <c r="M118" s="1">
        <f>(F122-O118)/60</f>
        <v>0.21186478778563902</v>
      </c>
      <c r="N118" s="1">
        <f>(K122-P118)/60</f>
        <v>0.22204815669138592</v>
      </c>
      <c r="O118" s="11">
        <f>AC9</f>
        <v>11.734856288</v>
      </c>
      <c r="P118" s="11">
        <f>AE9</f>
        <v>10.243066239999999</v>
      </c>
      <c r="Q118" s="17"/>
      <c r="R118" s="17"/>
      <c r="S118" s="17"/>
      <c r="T118" s="18"/>
    </row>
    <row r="119" spans="1:21" x14ac:dyDescent="0.2">
      <c r="A119" s="11" t="s">
        <v>69</v>
      </c>
      <c r="B119" s="27" t="s">
        <v>65</v>
      </c>
      <c r="C119" s="1">
        <v>2001</v>
      </c>
      <c r="D119" s="16"/>
      <c r="E119" s="15">
        <v>26.325139499999999</v>
      </c>
      <c r="F119" s="16"/>
      <c r="G119" s="15">
        <v>6.4714184999999986</v>
      </c>
      <c r="H119" s="16"/>
      <c r="I119" s="16"/>
      <c r="J119" s="15">
        <v>25.480404499999999</v>
      </c>
      <c r="K119" s="16"/>
      <c r="L119" s="16"/>
      <c r="Q119" s="17"/>
      <c r="R119" s="17"/>
      <c r="S119" s="17"/>
      <c r="T119" s="18"/>
    </row>
    <row r="120" spans="1:21" x14ac:dyDescent="0.2">
      <c r="A120" s="11" t="s">
        <v>69</v>
      </c>
      <c r="B120" s="27" t="s">
        <v>65</v>
      </c>
      <c r="C120" s="1">
        <v>2002</v>
      </c>
      <c r="D120" s="16"/>
      <c r="E120" s="15">
        <v>25.520470434782609</v>
      </c>
      <c r="F120" s="16"/>
      <c r="G120" s="15">
        <v>6.4278559090909084</v>
      </c>
      <c r="H120" s="16"/>
      <c r="I120" s="16"/>
      <c r="J120" s="15">
        <v>23.464843913043474</v>
      </c>
      <c r="K120" s="16"/>
      <c r="L120" s="16"/>
      <c r="Q120" s="17"/>
      <c r="R120" s="17"/>
      <c r="S120" s="17"/>
      <c r="T120" s="18"/>
    </row>
    <row r="121" spans="1:21" x14ac:dyDescent="0.2">
      <c r="A121" s="11" t="s">
        <v>69</v>
      </c>
      <c r="B121" s="27" t="s">
        <v>65</v>
      </c>
      <c r="C121" s="1">
        <v>2003</v>
      </c>
      <c r="D121" s="16"/>
      <c r="E121" s="15">
        <v>24.02294208333333</v>
      </c>
      <c r="F121" s="16"/>
      <c r="G121" s="15">
        <v>5.8313621739130426</v>
      </c>
      <c r="H121" s="16"/>
      <c r="I121" s="16"/>
      <c r="J121" s="15">
        <v>23.369714166666668</v>
      </c>
      <c r="K121" s="16"/>
      <c r="L121" s="16"/>
      <c r="Q121" s="17"/>
      <c r="R121" s="17"/>
      <c r="S121" s="17"/>
      <c r="T121" s="18"/>
    </row>
    <row r="122" spans="1:21" x14ac:dyDescent="0.2">
      <c r="A122" s="11" t="s">
        <v>69</v>
      </c>
      <c r="B122" s="27" t="s">
        <v>65</v>
      </c>
      <c r="C122" s="1">
        <v>2004</v>
      </c>
      <c r="D122" s="16">
        <f>IF(F122="","",F122)</f>
        <v>24.44674355513834</v>
      </c>
      <c r="E122" s="15">
        <v>22.911979090909092</v>
      </c>
      <c r="F122" s="16">
        <f t="shared" ref="F122:H122" si="134">IF(COUNT(E118:E122)&lt;3,"",AVERAGE(E118:E122))</f>
        <v>24.44674355513834</v>
      </c>
      <c r="G122" s="15">
        <v>6.6098668181818176</v>
      </c>
      <c r="H122" s="16">
        <f t="shared" si="134"/>
        <v>6.3666166802371533</v>
      </c>
      <c r="I122" s="16">
        <f t="shared" ref="I122" si="135">IF(H122="","",H122)</f>
        <v>6.3666166802371533</v>
      </c>
      <c r="J122" s="15">
        <v>22.413401818181821</v>
      </c>
      <c r="K122" s="16">
        <f t="shared" ref="K122" si="136">IF(COUNT(J118:J122)&lt;3,"",AVERAGE(J118:J122))</f>
        <v>23.565955641483153</v>
      </c>
      <c r="L122" s="16">
        <f>IF(K122="","",K122)</f>
        <v>23.565955641483153</v>
      </c>
      <c r="M122" s="21"/>
      <c r="N122" s="21"/>
      <c r="Q122" s="19">
        <v>6.3666166221122005</v>
      </c>
      <c r="R122" s="19">
        <v>23.565955838063751</v>
      </c>
      <c r="S122" s="19">
        <v>24.446743724593631</v>
      </c>
      <c r="T122" s="18"/>
    </row>
    <row r="123" spans="1:21" x14ac:dyDescent="0.2">
      <c r="A123" s="11" t="s">
        <v>69</v>
      </c>
      <c r="B123" s="27" t="s">
        <v>65</v>
      </c>
      <c r="C123" s="1">
        <v>2005</v>
      </c>
      <c r="D123" s="21">
        <f>IF(D122="","",D122-M118)</f>
        <v>24.234878767352701</v>
      </c>
      <c r="E123" s="15">
        <v>26.037465714285709</v>
      </c>
      <c r="F123" s="16">
        <f t="shared" ref="F123:H123" si="137">IF(COUNT(E119:E123)&lt;3,"",AVERAGE(E119:E123))</f>
        <v>24.963599364662144</v>
      </c>
      <c r="G123" s="15">
        <v>5.4461949999999995</v>
      </c>
      <c r="H123" s="16">
        <f t="shared" si="137"/>
        <v>6.1573396802371532</v>
      </c>
      <c r="I123" s="16">
        <f>I122</f>
        <v>6.3666166802371533</v>
      </c>
      <c r="J123" s="15">
        <v>25.918687142857141</v>
      </c>
      <c r="K123" s="16">
        <f t="shared" ref="K123" si="138">IF(COUNT(J119:J123)&lt;3,"",AVERAGE(J119:J123))</f>
        <v>24.129410308149822</v>
      </c>
      <c r="L123" s="21">
        <f>IF(L122="","",L122-N118)</f>
        <v>23.343907484791767</v>
      </c>
      <c r="M123" s="21"/>
      <c r="N123" s="21"/>
      <c r="Q123" s="19">
        <f>Q122-(($Q$122-$Q$146)/24)</f>
        <v>6.2621742628575259</v>
      </c>
      <c r="R123" s="19">
        <f>R122-(R$122-T$146)/24</f>
        <v>23.154041011477762</v>
      </c>
      <c r="S123" s="19">
        <f>S122-(S$122-U$146)/24</f>
        <v>24.01854606940223</v>
      </c>
      <c r="T123" s="18"/>
    </row>
    <row r="124" spans="1:21" x14ac:dyDescent="0.2">
      <c r="A124" s="11" t="s">
        <v>69</v>
      </c>
      <c r="B124" s="27" t="s">
        <v>65</v>
      </c>
      <c r="C124" s="1">
        <v>2006</v>
      </c>
      <c r="D124" s="21">
        <f>IF(D123="","",D123-M118)</f>
        <v>24.023013979567061</v>
      </c>
      <c r="E124" s="15">
        <v>22.432830869565215</v>
      </c>
      <c r="F124" s="16">
        <f t="shared" ref="F124:H124" si="139">IF(COUNT(E120:E124)&lt;3,"",AVERAGE(E120:E124))</f>
        <v>24.185137638575192</v>
      </c>
      <c r="G124" s="15">
        <v>5.2435431818181817</v>
      </c>
      <c r="H124" s="16">
        <f t="shared" si="139"/>
        <v>5.9117646166007898</v>
      </c>
      <c r="I124" s="16">
        <f t="shared" ref="I124:I146" si="140">I123</f>
        <v>6.3666166802371533</v>
      </c>
      <c r="J124" s="15">
        <v>21.186981304347825</v>
      </c>
      <c r="K124" s="16">
        <f t="shared" ref="K124" si="141">IF(COUNT(J120:J124)&lt;3,"",AVERAGE(J120:J124))</f>
        <v>23.270725669019384</v>
      </c>
      <c r="L124" s="21">
        <f>IF(L123="","",L123-N118)</f>
        <v>23.121859328100381</v>
      </c>
      <c r="M124" s="21"/>
      <c r="N124" s="21"/>
      <c r="Q124" s="19">
        <f t="shared" ref="Q124:Q145" si="142">Q123-(($Q$122-$Q$146)/24)</f>
        <v>6.1577319036028513</v>
      </c>
      <c r="R124" s="19">
        <f t="shared" ref="R124:S146" si="143">R123-(R$122-T$146)/24</f>
        <v>22.742126184891774</v>
      </c>
      <c r="S124" s="19">
        <f t="shared" si="143"/>
        <v>23.59034841421083</v>
      </c>
      <c r="T124" s="18"/>
    </row>
    <row r="125" spans="1:21" x14ac:dyDescent="0.2">
      <c r="A125" s="11" t="s">
        <v>69</v>
      </c>
      <c r="B125" s="27" t="s">
        <v>65</v>
      </c>
      <c r="C125" s="1">
        <v>2007</v>
      </c>
      <c r="D125" s="21">
        <f>IF(D124="","",D124-M118)</f>
        <v>23.811149191781421</v>
      </c>
      <c r="E125" s="15">
        <v>25.447470476190478</v>
      </c>
      <c r="F125" s="16">
        <f t="shared" ref="F125:H125" si="144">IF(COUNT(E121:E125)&lt;3,"",AVERAGE(E121:E125))</f>
        <v>24.170537646856761</v>
      </c>
      <c r="G125" s="15">
        <v>5.7447223809523802</v>
      </c>
      <c r="H125" s="16">
        <f t="shared" si="144"/>
        <v>5.7751379109730845</v>
      </c>
      <c r="I125" s="16">
        <f t="shared" si="140"/>
        <v>6.3666166802371533</v>
      </c>
      <c r="J125" s="15">
        <v>25.256197619047619</v>
      </c>
      <c r="K125" s="16">
        <f t="shared" ref="K125" si="145">IF(COUNT(J121:J125)&lt;3,"",AVERAGE(J121:J125))</f>
        <v>23.628996410220214</v>
      </c>
      <c r="L125" s="21">
        <f>IF(L124="","",L124-N118)</f>
        <v>22.899811171408995</v>
      </c>
      <c r="M125" s="21"/>
      <c r="N125" s="21"/>
      <c r="Q125" s="19">
        <f t="shared" si="142"/>
        <v>6.0532895443481767</v>
      </c>
      <c r="R125" s="19">
        <f t="shared" si="143"/>
        <v>22.330211358305785</v>
      </c>
      <c r="S125" s="19">
        <f t="shared" si="143"/>
        <v>23.162150759019429</v>
      </c>
      <c r="T125" s="18"/>
    </row>
    <row r="126" spans="1:21" x14ac:dyDescent="0.2">
      <c r="A126" s="11" t="s">
        <v>69</v>
      </c>
      <c r="B126" s="27" t="s">
        <v>65</v>
      </c>
      <c r="C126" s="1">
        <v>2008</v>
      </c>
      <c r="D126" s="21">
        <f>IF(D125="","",D125-M118)</f>
        <v>23.599284403995782</v>
      </c>
      <c r="E126" s="15"/>
      <c r="F126" s="16">
        <f t="shared" ref="F126:H126" si="146">IF(COUNT(E122:E126)&lt;3,"",AVERAGE(E122:E126))</f>
        <v>24.207436537737625</v>
      </c>
      <c r="G126" s="15"/>
      <c r="H126" s="16">
        <f t="shared" si="146"/>
        <v>5.7610818452380954</v>
      </c>
      <c r="I126" s="16">
        <f t="shared" si="140"/>
        <v>6.3666166802371533</v>
      </c>
      <c r="J126" s="15"/>
      <c r="K126" s="16">
        <f t="shared" ref="K126" si="147">IF(COUNT(J122:J126)&lt;3,"",AVERAGE(J122:J126))</f>
        <v>23.693816971108603</v>
      </c>
      <c r="L126" s="21">
        <f>IF(L125="","",L125-N118)</f>
        <v>22.677763014717609</v>
      </c>
      <c r="M126" s="21"/>
      <c r="N126" s="21"/>
      <c r="Q126" s="19">
        <f t="shared" si="142"/>
        <v>5.9488471850935021</v>
      </c>
      <c r="R126" s="19">
        <f t="shared" si="143"/>
        <v>21.918296531719797</v>
      </c>
      <c r="S126" s="19">
        <f t="shared" si="143"/>
        <v>22.733953103828028</v>
      </c>
      <c r="T126" s="18"/>
    </row>
    <row r="127" spans="1:21" x14ac:dyDescent="0.2">
      <c r="A127" s="11" t="s">
        <v>69</v>
      </c>
      <c r="B127" s="27" t="s">
        <v>65</v>
      </c>
      <c r="C127" s="1">
        <v>2009</v>
      </c>
      <c r="D127" s="21">
        <f>IF(D126="","",D126-M118)</f>
        <v>23.387419616210142</v>
      </c>
      <c r="E127" s="15">
        <v>18.437304761904763</v>
      </c>
      <c r="F127" s="16">
        <f t="shared" ref="F127:H127" si="148">IF(COUNT(E123:E127)&lt;3,"",AVERAGE(E123:E127))</f>
        <v>23.088767955486539</v>
      </c>
      <c r="G127" s="15">
        <v>4.1096230000000009</v>
      </c>
      <c r="H127" s="16">
        <f t="shared" si="148"/>
        <v>5.1360208906926399</v>
      </c>
      <c r="I127" s="16">
        <f t="shared" si="140"/>
        <v>6.3666166802371533</v>
      </c>
      <c r="J127" s="15">
        <v>17.854491904761908</v>
      </c>
      <c r="K127" s="16">
        <f t="shared" ref="K127" si="149">IF(COUNT(J123:J127)&lt;3,"",AVERAGE(J123:J127))</f>
        <v>22.554089492753626</v>
      </c>
      <c r="L127" s="21">
        <f>IF(L126="","",L126-N118)</f>
        <v>22.455714858026223</v>
      </c>
      <c r="M127" s="21"/>
      <c r="N127" s="21"/>
      <c r="Q127" s="19">
        <f t="shared" si="142"/>
        <v>5.8444048258388275</v>
      </c>
      <c r="R127" s="19">
        <f t="shared" si="143"/>
        <v>21.506381705133808</v>
      </c>
      <c r="S127" s="19">
        <f t="shared" si="143"/>
        <v>22.305755448636628</v>
      </c>
      <c r="T127" s="18"/>
    </row>
    <row r="128" spans="1:21" x14ac:dyDescent="0.2">
      <c r="A128" s="11" t="s">
        <v>69</v>
      </c>
      <c r="B128" s="27" t="s">
        <v>65</v>
      </c>
      <c r="C128" s="1">
        <v>2010</v>
      </c>
      <c r="D128" s="21">
        <f>IF(D127="","",D127-M118)</f>
        <v>23.175554828424502</v>
      </c>
      <c r="E128" s="15">
        <v>19.958793913043479</v>
      </c>
      <c r="F128" s="16">
        <f t="shared" ref="F128:H128" si="150">IF(COUNT(E124:E128)&lt;3,"",AVERAGE(E124:E128))</f>
        <v>21.569100005175983</v>
      </c>
      <c r="G128" s="15">
        <v>4.0833290909090909</v>
      </c>
      <c r="H128" s="16">
        <f t="shared" si="150"/>
        <v>4.7953044134199132</v>
      </c>
      <c r="I128" s="16">
        <f t="shared" si="140"/>
        <v>6.3666166802371533</v>
      </c>
      <c r="J128" s="15">
        <v>19.089753478260871</v>
      </c>
      <c r="K128" s="16">
        <f t="shared" ref="K128" si="151">IF(COUNT(J124:J128)&lt;3,"",AVERAGE(J124:J128))</f>
        <v>20.846856076604556</v>
      </c>
      <c r="L128" s="21">
        <f>IF(L127="","",L127-N118)</f>
        <v>22.233666701334837</v>
      </c>
      <c r="M128" s="21"/>
      <c r="N128" s="21"/>
      <c r="Q128" s="19">
        <f t="shared" si="142"/>
        <v>5.7399624665841529</v>
      </c>
      <c r="R128" s="19">
        <f t="shared" si="143"/>
        <v>21.09446687854782</v>
      </c>
      <c r="S128" s="19">
        <f t="shared" si="143"/>
        <v>21.877557793445227</v>
      </c>
      <c r="T128" s="18"/>
    </row>
    <row r="129" spans="1:20" x14ac:dyDescent="0.2">
      <c r="A129" s="11" t="s">
        <v>69</v>
      </c>
      <c r="B129" s="27" t="s">
        <v>65</v>
      </c>
      <c r="C129" s="1">
        <v>2011</v>
      </c>
      <c r="D129" s="21">
        <f>IF(D128="","",D128-M118)</f>
        <v>22.963690040638863</v>
      </c>
      <c r="E129" s="15">
        <v>19.375532857142854</v>
      </c>
      <c r="F129" s="16">
        <f t="shared" ref="F129:H129" si="152">IF(COUNT(E125:E129)&lt;3,"",AVERAGE(E125:E129))</f>
        <v>20.804775502070395</v>
      </c>
      <c r="G129" s="15">
        <v>5.3999280000000001</v>
      </c>
      <c r="H129" s="16">
        <f t="shared" si="152"/>
        <v>4.8344006179653682</v>
      </c>
      <c r="I129" s="16">
        <f t="shared" si="140"/>
        <v>6.3666166802371533</v>
      </c>
      <c r="J129" s="15">
        <v>18.26713476190476</v>
      </c>
      <c r="K129" s="16">
        <f t="shared" ref="K129" si="153">IF(COUNT(J125:J129)&lt;3,"",AVERAGE(J125:J129))</f>
        <v>20.116894440993789</v>
      </c>
      <c r="L129" s="21">
        <f>IF(L128="","",L128-N118)</f>
        <v>22.011618544643451</v>
      </c>
      <c r="M129" s="21"/>
      <c r="N129" s="21"/>
      <c r="Q129" s="19">
        <f t="shared" si="142"/>
        <v>5.6355201073294783</v>
      </c>
      <c r="R129" s="19">
        <f t="shared" si="143"/>
        <v>20.682552051961832</v>
      </c>
      <c r="S129" s="19">
        <f t="shared" si="143"/>
        <v>21.449360138253827</v>
      </c>
      <c r="T129" s="18"/>
    </row>
    <row r="130" spans="1:20" x14ac:dyDescent="0.2">
      <c r="A130" s="11" t="s">
        <v>69</v>
      </c>
      <c r="B130" s="27" t="s">
        <v>65</v>
      </c>
      <c r="C130" s="1">
        <v>2012</v>
      </c>
      <c r="D130" s="21">
        <f>IF(D129="","",D129-M118)</f>
        <v>22.751825252853223</v>
      </c>
      <c r="E130" s="15">
        <v>18.572490909090909</v>
      </c>
      <c r="F130" s="16">
        <f t="shared" ref="F130:H130" si="154">IF(COUNT(E126:E130)&lt;3,"",AVERAGE(E126:E130))</f>
        <v>19.086030610295502</v>
      </c>
      <c r="G130" s="15">
        <v>5.4927761904761914</v>
      </c>
      <c r="H130" s="16">
        <f t="shared" si="154"/>
        <v>4.7714140703463208</v>
      </c>
      <c r="I130" s="16">
        <f t="shared" si="140"/>
        <v>6.3666166802371533</v>
      </c>
      <c r="J130" s="15">
        <v>17.78050318181818</v>
      </c>
      <c r="K130" s="16">
        <f t="shared" ref="K130" si="155">IF(COUNT(J126:J130)&lt;3,"",AVERAGE(J126:J130))</f>
        <v>18.247970831686427</v>
      </c>
      <c r="L130" s="21">
        <f>IF(L129="","",L129-N118)</f>
        <v>21.789570387952065</v>
      </c>
      <c r="M130" s="21"/>
      <c r="N130" s="21"/>
      <c r="Q130" s="19">
        <f t="shared" si="142"/>
        <v>5.5310777480748037</v>
      </c>
      <c r="R130" s="19">
        <f t="shared" si="143"/>
        <v>20.270637225375843</v>
      </c>
      <c r="S130" s="19">
        <f t="shared" si="143"/>
        <v>21.021162483062426</v>
      </c>
      <c r="T130" s="18"/>
    </row>
    <row r="131" spans="1:20" x14ac:dyDescent="0.2">
      <c r="A131" s="11" t="s">
        <v>69</v>
      </c>
      <c r="B131" s="27" t="s">
        <v>65</v>
      </c>
      <c r="C131" s="1">
        <v>2013</v>
      </c>
      <c r="D131" s="21">
        <f>IF(D130="","",D130-M118)</f>
        <v>22.539960465067583</v>
      </c>
      <c r="E131" s="15">
        <v>17.456720416666666</v>
      </c>
      <c r="F131" s="16">
        <f t="shared" ref="F131:H131" si="156">IF(COUNT(E127:E131)&lt;3,"",AVERAGE(E127:E131))</f>
        <v>18.760168571569736</v>
      </c>
      <c r="G131" s="15">
        <v>5.3526569565217388</v>
      </c>
      <c r="H131" s="16">
        <f t="shared" si="156"/>
        <v>4.8876626475814042</v>
      </c>
      <c r="I131" s="16">
        <f t="shared" si="140"/>
        <v>6.3666166802371533</v>
      </c>
      <c r="J131" s="15">
        <v>17.321281666666668</v>
      </c>
      <c r="K131" s="16">
        <f t="shared" ref="K131" si="157">IF(COUNT(J127:J131)&lt;3,"",AVERAGE(J127:J131))</f>
        <v>18.062632998682474</v>
      </c>
      <c r="L131" s="21">
        <f>IF(L130="","",L130-N118)</f>
        <v>21.567522231260678</v>
      </c>
      <c r="M131" s="21"/>
      <c r="N131" s="21"/>
      <c r="Q131" s="19">
        <f t="shared" si="142"/>
        <v>5.4266353888201291</v>
      </c>
      <c r="R131" s="19">
        <f t="shared" si="143"/>
        <v>19.858722398789855</v>
      </c>
      <c r="S131" s="19">
        <f t="shared" si="143"/>
        <v>20.592964827871025</v>
      </c>
      <c r="T131" s="18"/>
    </row>
    <row r="132" spans="1:20" x14ac:dyDescent="0.2">
      <c r="A132" s="11" t="s">
        <v>69</v>
      </c>
      <c r="B132" s="27" t="s">
        <v>65</v>
      </c>
      <c r="C132" s="1">
        <v>2014</v>
      </c>
      <c r="D132" s="21">
        <f>IF(D131="","",D131-M118)</f>
        <v>22.328095677281944</v>
      </c>
      <c r="E132" s="15">
        <v>17.141971666666667</v>
      </c>
      <c r="F132" s="16">
        <f t="shared" ref="F132:H132" si="158">IF(COUNT(E128:E132)&lt;3,"",AVERAGE(E128:E132))</f>
        <v>18.501101952522113</v>
      </c>
      <c r="G132" s="15">
        <v>5.0042266666666659</v>
      </c>
      <c r="H132" s="16">
        <f t="shared" si="158"/>
        <v>5.0665833809147376</v>
      </c>
      <c r="I132" s="16">
        <f t="shared" si="140"/>
        <v>6.3666166802371533</v>
      </c>
      <c r="J132" s="15">
        <v>16.61486833333333</v>
      </c>
      <c r="K132" s="16">
        <f t="shared" ref="K132" si="159">IF(COUNT(J128:J132)&lt;3,"",AVERAGE(J128:J132))</f>
        <v>17.814708284396762</v>
      </c>
      <c r="L132" s="21">
        <f>IF(L131="","",L131-N118)</f>
        <v>21.345474074569292</v>
      </c>
      <c r="M132" s="21"/>
      <c r="N132" s="21"/>
      <c r="Q132" s="19">
        <f t="shared" si="142"/>
        <v>5.3221930295654545</v>
      </c>
      <c r="R132" s="19">
        <f t="shared" si="143"/>
        <v>19.446807572203866</v>
      </c>
      <c r="S132" s="19">
        <f t="shared" si="143"/>
        <v>20.164767172679625</v>
      </c>
      <c r="T132" s="18"/>
    </row>
    <row r="133" spans="1:20" x14ac:dyDescent="0.2">
      <c r="A133" s="11" t="s">
        <v>69</v>
      </c>
      <c r="B133" s="27" t="s">
        <v>65</v>
      </c>
      <c r="C133" s="1">
        <v>2015</v>
      </c>
      <c r="D133" s="21">
        <f>IF(D132="","",D132-M118)</f>
        <v>22.116230889496304</v>
      </c>
      <c r="E133" s="15">
        <v>17.307567272727269</v>
      </c>
      <c r="F133" s="16">
        <f t="shared" ref="F133:H133" si="160">IF(COUNT(E129:E133)&lt;3,"",AVERAGE(E129:E133))</f>
        <v>17.970856624458872</v>
      </c>
      <c r="G133" s="15">
        <v>5.2025231818181803</v>
      </c>
      <c r="H133" s="16">
        <f t="shared" si="160"/>
        <v>5.2904221990965556</v>
      </c>
      <c r="I133" s="16">
        <f t="shared" si="140"/>
        <v>6.3666166802371533</v>
      </c>
      <c r="J133" s="15">
        <v>15.356502272727273</v>
      </c>
      <c r="K133" s="16">
        <f t="shared" ref="K133" si="161">IF(COUNT(J129:J133)&lt;3,"",AVERAGE(J129:J133))</f>
        <v>17.068058043290044</v>
      </c>
      <c r="L133" s="21">
        <f>IF(L132="","",L132-N118)</f>
        <v>21.123425917877906</v>
      </c>
      <c r="M133" s="21"/>
      <c r="N133" s="21"/>
      <c r="Q133" s="19">
        <f t="shared" si="142"/>
        <v>5.2177506703107799</v>
      </c>
      <c r="R133" s="19">
        <f t="shared" si="143"/>
        <v>19.034892745617878</v>
      </c>
      <c r="S133" s="19">
        <f t="shared" si="143"/>
        <v>19.736569517488224</v>
      </c>
      <c r="T133" s="18"/>
    </row>
    <row r="134" spans="1:20" x14ac:dyDescent="0.2">
      <c r="A134" s="11" t="s">
        <v>69</v>
      </c>
      <c r="B134" s="27" t="s">
        <v>65</v>
      </c>
      <c r="C134" s="1">
        <v>2016</v>
      </c>
      <c r="D134" s="21">
        <f>IF(D133="","",D133-M118)</f>
        <v>21.904366101710664</v>
      </c>
      <c r="E134" s="15">
        <v>15.125320454545452</v>
      </c>
      <c r="F134" s="16">
        <f t="shared" ref="F134:H134" si="162">IF(COUNT(E130:E134)&lt;3,"",AVERAGE(E130:E134))</f>
        <v>17.120814143939391</v>
      </c>
      <c r="G134" s="15">
        <v>4.8776914285714286</v>
      </c>
      <c r="H134" s="16">
        <f t="shared" si="162"/>
        <v>5.1859748848108413</v>
      </c>
      <c r="I134" s="16">
        <f t="shared" si="140"/>
        <v>6.3666166802371533</v>
      </c>
      <c r="J134" s="15">
        <v>13.415891818181819</v>
      </c>
      <c r="K134" s="16">
        <f t="shared" ref="K134" si="163">IF(COUNT(J130:J134)&lt;3,"",AVERAGE(J130:J134))</f>
        <v>16.097809454545452</v>
      </c>
      <c r="L134" s="21">
        <f>IF(L133="","",L133-N118)</f>
        <v>20.90137776118652</v>
      </c>
      <c r="M134" s="21"/>
      <c r="N134" s="21"/>
      <c r="Q134" s="19">
        <f t="shared" si="142"/>
        <v>5.1133083110561053</v>
      </c>
      <c r="R134" s="19">
        <f t="shared" si="143"/>
        <v>18.622977919031889</v>
      </c>
      <c r="S134" s="19">
        <f t="shared" si="143"/>
        <v>19.308371862296823</v>
      </c>
      <c r="T134" s="18"/>
    </row>
    <row r="135" spans="1:20" x14ac:dyDescent="0.2">
      <c r="A135" s="11" t="s">
        <v>69</v>
      </c>
      <c r="B135" s="27" t="s">
        <v>65</v>
      </c>
      <c r="C135" s="1">
        <v>2017</v>
      </c>
      <c r="D135" s="21">
        <f>IF(D134="","",D134-M118)</f>
        <v>21.692501313925025</v>
      </c>
      <c r="E135" s="15">
        <v>15.639024166666665</v>
      </c>
      <c r="F135" s="16">
        <f t="shared" ref="F135:F136" si="164">IF(COUNT(E131:E135)&lt;3,"",AVERAGE(E131:E135))</f>
        <v>16.534120795454545</v>
      </c>
      <c r="G135" s="15">
        <v>5.43004</v>
      </c>
      <c r="H135" s="16">
        <f t="shared" ref="H135:H136" si="165">IF(COUNT(G131:G135)&lt;3,"",AVERAGE(G131:G135))</f>
        <v>5.1734276467156022</v>
      </c>
      <c r="I135" s="16">
        <f t="shared" si="140"/>
        <v>6.3666166802371533</v>
      </c>
      <c r="J135" s="15">
        <v>13.947622083333336</v>
      </c>
      <c r="K135" s="16">
        <f t="shared" ref="K135:K136" si="166">IF(COUNT(J131:J135)&lt;3,"",AVERAGE(J131:J135))</f>
        <v>15.331233234848487</v>
      </c>
      <c r="L135" s="21">
        <f>IF(L134="","",L134-N118)</f>
        <v>20.679329604495134</v>
      </c>
      <c r="M135" s="21"/>
      <c r="N135" s="21"/>
      <c r="Q135" s="19">
        <f t="shared" si="142"/>
        <v>5.0088659518014307</v>
      </c>
      <c r="R135" s="19">
        <f t="shared" si="143"/>
        <v>18.211063092445901</v>
      </c>
      <c r="S135" s="19">
        <f t="shared" si="143"/>
        <v>18.880174207105423</v>
      </c>
      <c r="T135" s="18"/>
    </row>
    <row r="136" spans="1:20" x14ac:dyDescent="0.2">
      <c r="A136" s="11" t="s">
        <v>69</v>
      </c>
      <c r="B136" s="27" t="s">
        <v>65</v>
      </c>
      <c r="C136" s="1">
        <v>2018</v>
      </c>
      <c r="D136" s="21">
        <f>IF(D135="","",D135-M118)</f>
        <v>21.480636526139385</v>
      </c>
      <c r="E136" s="15">
        <v>15.62308208333333</v>
      </c>
      <c r="F136" s="16">
        <f t="shared" si="164"/>
        <v>16.167393128787875</v>
      </c>
      <c r="G136" s="15">
        <v>4.6225173913043474</v>
      </c>
      <c r="H136" s="16">
        <f t="shared" si="165"/>
        <v>5.0273997336721248</v>
      </c>
      <c r="I136" s="16">
        <f t="shared" si="140"/>
        <v>6.3666166802371533</v>
      </c>
      <c r="J136" s="15">
        <v>14.310254166666661</v>
      </c>
      <c r="K136" s="16">
        <f t="shared" si="166"/>
        <v>14.729027734848483</v>
      </c>
      <c r="L136" s="21">
        <f>IF(L135="","",L135-N118)</f>
        <v>20.457281447803748</v>
      </c>
      <c r="M136" s="21"/>
      <c r="N136" s="21"/>
      <c r="Q136" s="19">
        <f t="shared" si="142"/>
        <v>4.9044235925467561</v>
      </c>
      <c r="R136" s="19">
        <f t="shared" si="143"/>
        <v>17.799148265859912</v>
      </c>
      <c r="S136" s="19">
        <f t="shared" si="143"/>
        <v>18.451976551914022</v>
      </c>
      <c r="T136" s="18"/>
    </row>
    <row r="137" spans="1:20" x14ac:dyDescent="0.2">
      <c r="A137" s="11" t="s">
        <v>69</v>
      </c>
      <c r="B137" s="27" t="s">
        <v>65</v>
      </c>
      <c r="C137" s="1">
        <v>2019</v>
      </c>
      <c r="D137" s="21">
        <f>IF(D136="","",D136-M118)</f>
        <v>21.268771738353745</v>
      </c>
      <c r="E137" s="15">
        <v>14.427639999999998</v>
      </c>
      <c r="F137" s="16">
        <f t="shared" ref="F137:F138" si="167">IF(COUNT(E133:E137)&lt;3,"",AVERAGE(E133:E137))</f>
        <v>15.624526795454543</v>
      </c>
      <c r="G137" s="15">
        <v>4.2467409523809527</v>
      </c>
      <c r="H137" s="16">
        <f t="shared" ref="H137:H138" si="168">IF(COUNT(G133:G137)&lt;3,"",AVERAGE(G133:G137))</f>
        <v>4.8759025908149827</v>
      </c>
      <c r="I137" s="16">
        <f t="shared" si="140"/>
        <v>6.3666166802371533</v>
      </c>
      <c r="J137" s="15">
        <v>13.280666363636364</v>
      </c>
      <c r="K137" s="16">
        <f t="shared" ref="K137:K138" si="169">IF(COUNT(J133:J137)&lt;3,"",AVERAGE(J133:J137))</f>
        <v>14.062187340909091</v>
      </c>
      <c r="L137" s="21">
        <f>IF(L136="","",L136-N118)</f>
        <v>20.235233291112362</v>
      </c>
      <c r="M137" s="21"/>
      <c r="N137" s="21"/>
      <c r="Q137" s="19">
        <f t="shared" si="142"/>
        <v>4.7999812332920815</v>
      </c>
      <c r="R137" s="19">
        <f t="shared" si="143"/>
        <v>17.387233439273924</v>
      </c>
      <c r="S137" s="19">
        <f t="shared" si="143"/>
        <v>18.023778896722622</v>
      </c>
      <c r="T137" s="18"/>
    </row>
    <row r="138" spans="1:20" x14ac:dyDescent="0.2">
      <c r="A138" s="11" t="s">
        <v>69</v>
      </c>
      <c r="B138" s="27" t="s">
        <v>65</v>
      </c>
      <c r="C138" s="1">
        <v>2020</v>
      </c>
      <c r="D138" s="21">
        <f>IF(D137="","",D137-M118)</f>
        <v>21.056906950568106</v>
      </c>
      <c r="E138" s="15">
        <v>13.616609166666665</v>
      </c>
      <c r="F138" s="16">
        <f t="shared" si="167"/>
        <v>14.886335174242422</v>
      </c>
      <c r="G138" s="15">
        <v>4.8165208695652177</v>
      </c>
      <c r="H138" s="16">
        <f t="shared" si="168"/>
        <v>4.7987021283643889</v>
      </c>
      <c r="I138" s="16">
        <f t="shared" si="140"/>
        <v>6.3666166802371533</v>
      </c>
      <c r="J138" s="15">
        <v>12.464000416666666</v>
      </c>
      <c r="K138" s="16">
        <f t="shared" si="169"/>
        <v>13.48368696969697</v>
      </c>
      <c r="L138" s="21">
        <f>IF(L137="","",L137-N118)</f>
        <v>20.013185134420976</v>
      </c>
      <c r="M138" s="21"/>
      <c r="N138" s="21"/>
      <c r="Q138" s="19">
        <f t="shared" si="142"/>
        <v>4.6955388740374069</v>
      </c>
      <c r="R138" s="19">
        <f t="shared" si="143"/>
        <v>16.975318612687936</v>
      </c>
      <c r="S138" s="19">
        <f t="shared" si="143"/>
        <v>17.595581241531221</v>
      </c>
      <c r="T138" s="18"/>
    </row>
    <row r="139" spans="1:20" x14ac:dyDescent="0.2">
      <c r="A139" s="11" t="s">
        <v>69</v>
      </c>
      <c r="B139" s="27" t="s">
        <v>65</v>
      </c>
      <c r="C139" s="1">
        <v>2021</v>
      </c>
      <c r="D139" s="21">
        <f>IF(D138="","",D138-M118)</f>
        <v>20.845042162782466</v>
      </c>
      <c r="E139" s="24"/>
      <c r="F139" s="25"/>
      <c r="G139" s="24"/>
      <c r="H139" s="25"/>
      <c r="I139" s="16">
        <f t="shared" si="140"/>
        <v>6.3666166802371533</v>
      </c>
      <c r="J139" s="30"/>
      <c r="K139" s="25"/>
      <c r="L139" s="21">
        <f>IF(L138="","",L138-N118)</f>
        <v>19.79113697772959</v>
      </c>
      <c r="M139" s="21"/>
      <c r="N139" s="21"/>
      <c r="Q139" s="19">
        <f t="shared" si="142"/>
        <v>4.5910965147827323</v>
      </c>
      <c r="R139" s="19">
        <f t="shared" si="143"/>
        <v>16.563403786101947</v>
      </c>
      <c r="S139" s="19">
        <f t="shared" si="143"/>
        <v>17.16738358633982</v>
      </c>
      <c r="T139" s="18"/>
    </row>
    <row r="140" spans="1:20" x14ac:dyDescent="0.2">
      <c r="A140" s="11" t="s">
        <v>69</v>
      </c>
      <c r="B140" s="27" t="s">
        <v>65</v>
      </c>
      <c r="C140" s="1">
        <v>2022</v>
      </c>
      <c r="D140" s="21">
        <f>IF(D139="","",D139-M118)</f>
        <v>20.633177374996826</v>
      </c>
      <c r="E140" s="24"/>
      <c r="F140" s="25"/>
      <c r="G140" s="24"/>
      <c r="H140" s="25"/>
      <c r="I140" s="16">
        <f t="shared" si="140"/>
        <v>6.3666166802371533</v>
      </c>
      <c r="J140" s="30"/>
      <c r="K140" s="25"/>
      <c r="L140" s="21">
        <f>IF(L139="","",L139-N118)</f>
        <v>19.569088821038203</v>
      </c>
      <c r="M140" s="21"/>
      <c r="N140" s="21"/>
      <c r="Q140" s="19">
        <f t="shared" si="142"/>
        <v>4.4866541555280577</v>
      </c>
      <c r="R140" s="19">
        <f t="shared" si="143"/>
        <v>16.151488959515959</v>
      </c>
      <c r="S140" s="19">
        <f t="shared" si="143"/>
        <v>16.73918593114842</v>
      </c>
      <c r="T140" s="18"/>
    </row>
    <row r="141" spans="1:20" x14ac:dyDescent="0.2">
      <c r="A141" s="11" t="s">
        <v>69</v>
      </c>
      <c r="B141" s="27" t="s">
        <v>65</v>
      </c>
      <c r="C141" s="1">
        <v>2023</v>
      </c>
      <c r="D141" s="21">
        <f>IF(D140="","",D140-M118)</f>
        <v>20.421312587211187</v>
      </c>
      <c r="E141" s="24"/>
      <c r="F141" s="25"/>
      <c r="G141" s="24"/>
      <c r="H141" s="25"/>
      <c r="I141" s="16">
        <f t="shared" si="140"/>
        <v>6.3666166802371533</v>
      </c>
      <c r="J141" s="30"/>
      <c r="K141" s="25"/>
      <c r="L141" s="21">
        <f>IF(L140="","",L140-N118)</f>
        <v>19.347040664346817</v>
      </c>
      <c r="M141" s="21"/>
      <c r="N141" s="21"/>
      <c r="Q141" s="19">
        <f t="shared" si="142"/>
        <v>4.3822117962733831</v>
      </c>
      <c r="R141" s="19">
        <f t="shared" si="143"/>
        <v>15.739574132929969</v>
      </c>
      <c r="S141" s="19">
        <f t="shared" si="143"/>
        <v>16.310988275957019</v>
      </c>
      <c r="T141" s="18"/>
    </row>
    <row r="142" spans="1:20" x14ac:dyDescent="0.2">
      <c r="A142" s="11" t="s">
        <v>69</v>
      </c>
      <c r="B142" s="27" t="s">
        <v>65</v>
      </c>
      <c r="C142" s="1">
        <v>2024</v>
      </c>
      <c r="D142" s="21">
        <f>IF(D141="","",D141-M118)</f>
        <v>20.209447799425547</v>
      </c>
      <c r="E142" s="24"/>
      <c r="F142" s="25"/>
      <c r="G142" s="24"/>
      <c r="H142" s="25"/>
      <c r="I142" s="16">
        <f t="shared" si="140"/>
        <v>6.3666166802371533</v>
      </c>
      <c r="J142" s="30"/>
      <c r="K142" s="25"/>
      <c r="L142" s="21">
        <f>IF(L141="","",L141-N118)</f>
        <v>19.124992507655431</v>
      </c>
      <c r="M142" s="21"/>
      <c r="N142" s="21"/>
      <c r="Q142" s="19">
        <f t="shared" si="142"/>
        <v>4.2777694370187085</v>
      </c>
      <c r="R142" s="19">
        <f t="shared" si="143"/>
        <v>15.327659306343978</v>
      </c>
      <c r="S142" s="19">
        <f t="shared" si="143"/>
        <v>15.882790620765618</v>
      </c>
      <c r="T142" s="18"/>
    </row>
    <row r="143" spans="1:20" x14ac:dyDescent="0.2">
      <c r="A143" s="11" t="s">
        <v>69</v>
      </c>
      <c r="B143" s="27" t="s">
        <v>65</v>
      </c>
      <c r="C143" s="1">
        <v>2025</v>
      </c>
      <c r="D143" s="21">
        <f>IF(D142="","",D142-M118)</f>
        <v>19.997583011639907</v>
      </c>
      <c r="E143" s="24"/>
      <c r="F143" s="25"/>
      <c r="G143" s="24"/>
      <c r="H143" s="25"/>
      <c r="I143" s="16">
        <f t="shared" si="140"/>
        <v>6.3666166802371533</v>
      </c>
      <c r="J143" s="30"/>
      <c r="K143" s="25"/>
      <c r="L143" s="21">
        <f>IF(L142="","",L142-N118)</f>
        <v>18.902944350964045</v>
      </c>
      <c r="M143" s="21"/>
      <c r="N143" s="21"/>
      <c r="Q143" s="19">
        <f t="shared" si="142"/>
        <v>4.1733270777640339</v>
      </c>
      <c r="R143" s="19">
        <f t="shared" si="143"/>
        <v>14.915744479757988</v>
      </c>
      <c r="S143" s="19">
        <f t="shared" si="143"/>
        <v>15.454592965574218</v>
      </c>
      <c r="T143" s="18"/>
    </row>
    <row r="144" spans="1:20" x14ac:dyDescent="0.2">
      <c r="A144" s="11" t="s">
        <v>69</v>
      </c>
      <c r="B144" s="27" t="s">
        <v>65</v>
      </c>
      <c r="C144" s="1">
        <v>2026</v>
      </c>
      <c r="D144" s="21">
        <f>IF(D143="","",D143-M118)</f>
        <v>19.785718223854268</v>
      </c>
      <c r="E144" s="24"/>
      <c r="F144" s="25"/>
      <c r="G144" s="24"/>
      <c r="H144" s="25"/>
      <c r="I144" s="16">
        <f t="shared" si="140"/>
        <v>6.3666166802371533</v>
      </c>
      <c r="J144" s="30"/>
      <c r="K144" s="25"/>
      <c r="L144" s="21">
        <f>IF(L143="","",L143-N118)</f>
        <v>18.680896194272659</v>
      </c>
      <c r="M144" s="21"/>
      <c r="N144" s="21"/>
      <c r="Q144" s="19">
        <f t="shared" si="142"/>
        <v>4.0688847185093593</v>
      </c>
      <c r="R144" s="19">
        <f t="shared" si="143"/>
        <v>14.503829653171998</v>
      </c>
      <c r="S144" s="19">
        <f t="shared" si="143"/>
        <v>15.026395310382817</v>
      </c>
      <c r="T144" s="18"/>
    </row>
    <row r="145" spans="1:21" x14ac:dyDescent="0.2">
      <c r="A145" s="11" t="s">
        <v>69</v>
      </c>
      <c r="B145" s="27" t="s">
        <v>65</v>
      </c>
      <c r="C145" s="1">
        <v>2027</v>
      </c>
      <c r="D145" s="21">
        <f>IF(D144="","",D144-M118)</f>
        <v>19.573853436068628</v>
      </c>
      <c r="E145" s="24"/>
      <c r="F145" s="25"/>
      <c r="G145" s="24"/>
      <c r="H145" s="25"/>
      <c r="I145" s="16">
        <f t="shared" si="140"/>
        <v>6.3666166802371533</v>
      </c>
      <c r="J145" s="30"/>
      <c r="K145" s="25"/>
      <c r="L145" s="21">
        <f>IF(L144="","",L144-N118)</f>
        <v>18.458848037581273</v>
      </c>
      <c r="M145" s="21"/>
      <c r="N145" s="21"/>
      <c r="Q145" s="19">
        <f t="shared" si="142"/>
        <v>3.9644423592546842</v>
      </c>
      <c r="R145" s="19">
        <f t="shared" si="143"/>
        <v>14.091914826586008</v>
      </c>
      <c r="S145" s="19">
        <f t="shared" si="143"/>
        <v>14.598197655191417</v>
      </c>
      <c r="T145" s="18"/>
    </row>
    <row r="146" spans="1:21" x14ac:dyDescent="0.2">
      <c r="A146" s="11" t="s">
        <v>69</v>
      </c>
      <c r="B146" s="27" t="s">
        <v>65</v>
      </c>
      <c r="C146" s="1">
        <v>2028</v>
      </c>
      <c r="D146" s="21">
        <f>IF(D145="","",D145-M118)</f>
        <v>19.361988648282988</v>
      </c>
      <c r="E146" s="24"/>
      <c r="F146" s="25"/>
      <c r="G146" s="24"/>
      <c r="H146" s="25"/>
      <c r="I146" s="16">
        <f t="shared" si="140"/>
        <v>6.3666166802371533</v>
      </c>
      <c r="J146" s="30"/>
      <c r="K146" s="25"/>
      <c r="L146" s="21">
        <f>IF(L145="","",L145-N118)</f>
        <v>18.236799880889887</v>
      </c>
      <c r="M146" s="21"/>
      <c r="N146" s="21"/>
      <c r="Q146" s="19">
        <v>3.86</v>
      </c>
      <c r="R146" s="19">
        <f t="shared" si="143"/>
        <v>13.680000000000017</v>
      </c>
      <c r="S146" s="19">
        <f t="shared" si="143"/>
        <v>14.170000000000016</v>
      </c>
      <c r="T146" s="26">
        <v>13.68</v>
      </c>
      <c r="U146" s="29">
        <v>14.17</v>
      </c>
    </row>
    <row r="147" spans="1:21" x14ac:dyDescent="0.2">
      <c r="A147" s="11" t="s">
        <v>2</v>
      </c>
      <c r="B147" s="11" t="s">
        <v>66</v>
      </c>
      <c r="C147" s="1">
        <v>2000</v>
      </c>
      <c r="D147" s="16"/>
      <c r="E147" s="15">
        <v>20.633434761904759</v>
      </c>
      <c r="F147" s="16"/>
      <c r="G147" s="15">
        <v>8.9378485000000012</v>
      </c>
      <c r="H147" s="16"/>
      <c r="I147" s="16"/>
      <c r="J147" s="15">
        <v>19.479352857142857</v>
      </c>
      <c r="K147" s="16"/>
      <c r="L147" s="16"/>
      <c r="M147" s="1">
        <f>(F151-O147)/60</f>
        <v>0.16161943926948055</v>
      </c>
      <c r="N147" s="1">
        <f>(K151-P147)/60</f>
        <v>0.17793856768896105</v>
      </c>
      <c r="O147" s="11">
        <f>AC11</f>
        <v>12.009617625000001</v>
      </c>
      <c r="P147" s="11">
        <f>AE11</f>
        <v>9.9760873409999995</v>
      </c>
      <c r="Q147" s="17"/>
      <c r="R147" s="17"/>
      <c r="S147" s="17"/>
      <c r="T147" s="18"/>
    </row>
    <row r="148" spans="1:21" x14ac:dyDescent="0.2">
      <c r="A148" s="11" t="s">
        <v>2</v>
      </c>
      <c r="B148" s="11" t="s">
        <v>66</v>
      </c>
      <c r="C148" s="1">
        <v>2001</v>
      </c>
      <c r="D148" s="16"/>
      <c r="E148" s="15">
        <v>22.135552727272724</v>
      </c>
      <c r="F148" s="16"/>
      <c r="G148" s="15">
        <v>9.3074014285714277</v>
      </c>
      <c r="H148" s="16"/>
      <c r="I148" s="16"/>
      <c r="J148" s="15">
        <v>21.301045454545456</v>
      </c>
      <c r="K148" s="16"/>
      <c r="L148" s="16"/>
      <c r="Q148" s="17"/>
      <c r="R148" s="17"/>
      <c r="S148" s="17"/>
      <c r="T148" s="18"/>
    </row>
    <row r="149" spans="1:21" x14ac:dyDescent="0.2">
      <c r="A149" s="11" t="s">
        <v>2</v>
      </c>
      <c r="B149" s="11" t="s">
        <v>66</v>
      </c>
      <c r="C149" s="1">
        <v>2002</v>
      </c>
      <c r="D149" s="16"/>
      <c r="E149" s="15">
        <v>23.065119166666666</v>
      </c>
      <c r="F149" s="16"/>
      <c r="G149" s="15">
        <v>9.116468750000001</v>
      </c>
      <c r="H149" s="16"/>
      <c r="I149" s="16"/>
      <c r="J149" s="15">
        <v>22.123386249999999</v>
      </c>
      <c r="K149" s="16"/>
      <c r="L149" s="16"/>
      <c r="Q149" s="17"/>
      <c r="R149" s="17"/>
      <c r="S149" s="17"/>
      <c r="T149" s="18"/>
    </row>
    <row r="150" spans="1:21" x14ac:dyDescent="0.2">
      <c r="A150" s="11" t="s">
        <v>2</v>
      </c>
      <c r="B150" s="11" t="s">
        <v>66</v>
      </c>
      <c r="C150" s="1">
        <v>2003</v>
      </c>
      <c r="D150" s="16"/>
      <c r="E150" s="15">
        <v>22.50170125</v>
      </c>
      <c r="F150" s="16"/>
      <c r="G150" s="15">
        <v>9.4847733333333313</v>
      </c>
      <c r="H150" s="16"/>
      <c r="I150" s="16"/>
      <c r="J150" s="15">
        <v>20.956431249999998</v>
      </c>
      <c r="K150" s="16"/>
      <c r="L150" s="16"/>
      <c r="Q150" s="17"/>
      <c r="R150" s="17"/>
      <c r="S150" s="17"/>
      <c r="T150" s="18"/>
    </row>
    <row r="151" spans="1:21" x14ac:dyDescent="0.2">
      <c r="A151" s="11" t="s">
        <v>2</v>
      </c>
      <c r="B151" s="11" t="s">
        <v>66</v>
      </c>
      <c r="C151" s="1">
        <v>2004</v>
      </c>
      <c r="D151" s="16">
        <f>IF(F151="","",F151)</f>
        <v>21.706783981168833</v>
      </c>
      <c r="E151" s="15">
        <v>20.198112000000002</v>
      </c>
      <c r="F151" s="16">
        <f t="shared" ref="F151:H151" si="170">IF(COUNT(E147:E151)&lt;3,"",AVERAGE(E147:E151))</f>
        <v>21.706783981168833</v>
      </c>
      <c r="G151" s="15">
        <v>8.9339570833333308</v>
      </c>
      <c r="H151" s="16">
        <f t="shared" si="170"/>
        <v>9.1560898190476188</v>
      </c>
      <c r="I151" s="16">
        <f t="shared" ref="I151" si="171">IF(H151="","",H151)</f>
        <v>9.1560898190476188</v>
      </c>
      <c r="J151" s="15">
        <v>19.401791200000005</v>
      </c>
      <c r="K151" s="16">
        <f t="shared" ref="K151" si="172">IF(COUNT(J147:J151)&lt;3,"",AVERAGE(J147:J151))</f>
        <v>20.652401402337663</v>
      </c>
      <c r="L151" s="16">
        <f>IF(K151="","",K151)</f>
        <v>20.652401402337663</v>
      </c>
      <c r="M151" s="21"/>
      <c r="N151" s="21"/>
      <c r="Q151" s="19">
        <v>9.1560900867485486</v>
      </c>
      <c r="R151" s="19">
        <v>20.659772912787339</v>
      </c>
      <c r="S151" s="19">
        <v>21.722295578471215</v>
      </c>
      <c r="T151" s="18"/>
    </row>
    <row r="152" spans="1:21" x14ac:dyDescent="0.2">
      <c r="A152" s="11" t="s">
        <v>2</v>
      </c>
      <c r="B152" s="11" t="s">
        <v>66</v>
      </c>
      <c r="C152" s="1">
        <v>2005</v>
      </c>
      <c r="D152" s="21">
        <f>IF(D151="","",D151-M147)</f>
        <v>21.545164541899354</v>
      </c>
      <c r="E152" s="15">
        <v>22.361608333333333</v>
      </c>
      <c r="F152" s="16">
        <f t="shared" ref="F152:H152" si="173">IF(COUNT(E148:E152)&lt;3,"",AVERAGE(E148:E152))</f>
        <v>22.052418695454545</v>
      </c>
      <c r="G152" s="15">
        <v>7.9851104166666671</v>
      </c>
      <c r="H152" s="16">
        <f t="shared" si="173"/>
        <v>8.9655422023809503</v>
      </c>
      <c r="I152" s="16">
        <f>I151</f>
        <v>9.1560898190476188</v>
      </c>
      <c r="J152" s="15">
        <v>20.920530833333338</v>
      </c>
      <c r="K152" s="16">
        <f t="shared" ref="K152" si="174">IF(COUNT(J148:J152)&lt;3,"",AVERAGE(J148:J152))</f>
        <v>20.940636997575758</v>
      </c>
      <c r="L152" s="21">
        <f>IF(L151="","",L151-N147)</f>
        <v>20.474462834648701</v>
      </c>
      <c r="M152" s="21"/>
      <c r="N152" s="21"/>
      <c r="Q152" s="19">
        <f>Q151-(($Q$151-$Q$175)/24)</f>
        <v>9.0433363331340253</v>
      </c>
      <c r="R152" s="19">
        <f>R151-(R$151-T$175)/24</f>
        <v>20.345615708087866</v>
      </c>
      <c r="S152" s="19">
        <f>S151-(S$151-U$175)/24</f>
        <v>21.413449929368248</v>
      </c>
      <c r="T152" s="18"/>
    </row>
    <row r="153" spans="1:21" x14ac:dyDescent="0.2">
      <c r="A153" s="11" t="s">
        <v>2</v>
      </c>
      <c r="B153" s="11" t="s">
        <v>66</v>
      </c>
      <c r="C153" s="1">
        <v>2006</v>
      </c>
      <c r="D153" s="21">
        <f>IF(D152="","",D152-M147)</f>
        <v>21.383545102629874</v>
      </c>
      <c r="E153" s="15">
        <v>21.552168333333331</v>
      </c>
      <c r="F153" s="16">
        <f t="shared" ref="F153:H153" si="175">IF(COUNT(E149:E153)&lt;3,"",AVERAGE(E149:E153))</f>
        <v>21.935741816666667</v>
      </c>
      <c r="G153" s="15">
        <v>8.604346249999999</v>
      </c>
      <c r="H153" s="16">
        <f t="shared" si="175"/>
        <v>8.8249311666666657</v>
      </c>
      <c r="I153" s="16">
        <f t="shared" ref="I153:I175" si="176">I152</f>
        <v>9.1560898190476188</v>
      </c>
      <c r="J153" s="15">
        <v>20.719332083333331</v>
      </c>
      <c r="K153" s="16">
        <f t="shared" ref="K153" si="177">IF(COUNT(J149:J153)&lt;3,"",AVERAGE(J149:J153))</f>
        <v>20.824294323333334</v>
      </c>
      <c r="L153" s="21">
        <f>IF(L152="","",L152-N147)</f>
        <v>20.296524266959739</v>
      </c>
      <c r="M153" s="21"/>
      <c r="N153" s="21"/>
      <c r="Q153" s="19">
        <f t="shared" ref="Q153:Q174" si="178">Q152-(($Q$151-$Q$175)/24)</f>
        <v>8.930582579519502</v>
      </c>
      <c r="R153" s="19">
        <f t="shared" ref="R153:R175" si="179">R152-(R$151-T$175)/24</f>
        <v>20.031458503388393</v>
      </c>
      <c r="S153" s="19">
        <f t="shared" ref="S153:S175" si="180">S152-(S$151-U$175)/24</f>
        <v>21.104604280265281</v>
      </c>
      <c r="T153" s="18"/>
    </row>
    <row r="154" spans="1:21" x14ac:dyDescent="0.2">
      <c r="A154" s="11" t="s">
        <v>2</v>
      </c>
      <c r="B154" s="11" t="s">
        <v>66</v>
      </c>
      <c r="C154" s="1">
        <v>2007</v>
      </c>
      <c r="D154" s="21">
        <f>IF(D153="","",D153-M147)</f>
        <v>21.221925663360395</v>
      </c>
      <c r="E154" s="15">
        <v>19.24371826086956</v>
      </c>
      <c r="F154" s="16">
        <f t="shared" ref="F154:H154" si="181">IF(COUNT(E150:E154)&lt;3,"",AVERAGE(E150:E154))</f>
        <v>21.171461635507246</v>
      </c>
      <c r="G154" s="15">
        <v>7.7938495454545462</v>
      </c>
      <c r="H154" s="16">
        <f t="shared" si="181"/>
        <v>8.5604073257575752</v>
      </c>
      <c r="I154" s="16">
        <f t="shared" si="176"/>
        <v>9.1560898190476188</v>
      </c>
      <c r="J154" s="15">
        <v>18.50287347826087</v>
      </c>
      <c r="K154" s="16">
        <f t="shared" ref="K154" si="182">IF(COUNT(J150:J154)&lt;3,"",AVERAGE(J150:J154))</f>
        <v>20.100191768985507</v>
      </c>
      <c r="L154" s="21">
        <f>IF(L153="","",L153-N147)</f>
        <v>20.118585699270778</v>
      </c>
      <c r="M154" s="21"/>
      <c r="N154" s="21"/>
      <c r="Q154" s="19">
        <f t="shared" si="178"/>
        <v>8.8178288259049786</v>
      </c>
      <c r="R154" s="19">
        <f t="shared" si="179"/>
        <v>19.71730129868892</v>
      </c>
      <c r="S154" s="19">
        <f t="shared" si="180"/>
        <v>20.795758631162315</v>
      </c>
      <c r="T154" s="18"/>
    </row>
    <row r="155" spans="1:21" x14ac:dyDescent="0.2">
      <c r="A155" s="11" t="s">
        <v>2</v>
      </c>
      <c r="B155" s="11" t="s">
        <v>66</v>
      </c>
      <c r="C155" s="1">
        <v>2008</v>
      </c>
      <c r="D155" s="21">
        <f>IF(D154="","",D154-M147)</f>
        <v>21.060306224090915</v>
      </c>
      <c r="E155" s="15">
        <v>18.623802399999999</v>
      </c>
      <c r="F155" s="16">
        <f t="shared" ref="F155:H155" si="183">IF(COUNT(E151:E155)&lt;3,"",AVERAGE(E151:E155))</f>
        <v>20.395881865507242</v>
      </c>
      <c r="G155" s="15">
        <v>7.8237345833333336</v>
      </c>
      <c r="H155" s="16">
        <f t="shared" si="183"/>
        <v>8.228199575757575</v>
      </c>
      <c r="I155" s="16">
        <f t="shared" si="176"/>
        <v>9.1560898190476188</v>
      </c>
      <c r="J155" s="15">
        <v>17.506890799999997</v>
      </c>
      <c r="K155" s="16">
        <f t="shared" ref="K155" si="184">IF(COUNT(J151:J155)&lt;3,"",AVERAGE(J151:J155))</f>
        <v>19.410283678985508</v>
      </c>
      <c r="L155" s="21">
        <f>IF(L154="","",L154-N147)</f>
        <v>19.940647131581816</v>
      </c>
      <c r="M155" s="21"/>
      <c r="N155" s="21"/>
      <c r="Q155" s="19">
        <f t="shared" si="178"/>
        <v>8.7050750722904553</v>
      </c>
      <c r="R155" s="19">
        <f t="shared" si="179"/>
        <v>19.403144093989447</v>
      </c>
      <c r="S155" s="19">
        <f t="shared" si="180"/>
        <v>20.486912982059348</v>
      </c>
      <c r="T155" s="18"/>
    </row>
    <row r="156" spans="1:21" x14ac:dyDescent="0.2">
      <c r="A156" s="11" t="s">
        <v>2</v>
      </c>
      <c r="B156" s="11" t="s">
        <v>66</v>
      </c>
      <c r="C156" s="1">
        <v>2009</v>
      </c>
      <c r="D156" s="21">
        <f>IF(D155="","",D155-M147)</f>
        <v>20.898686784821436</v>
      </c>
      <c r="E156" s="15">
        <v>17.6108932</v>
      </c>
      <c r="F156" s="16">
        <f t="shared" ref="F156:H156" si="185">IF(COUNT(E152:E156)&lt;3,"",AVERAGE(E152:E156))</f>
        <v>19.878438105507247</v>
      </c>
      <c r="G156" s="15">
        <v>6.8349754166666656</v>
      </c>
      <c r="H156" s="16">
        <f t="shared" si="185"/>
        <v>7.8084032424242427</v>
      </c>
      <c r="I156" s="16">
        <f t="shared" si="176"/>
        <v>9.1560898190476188</v>
      </c>
      <c r="J156" s="15">
        <v>17.013814</v>
      </c>
      <c r="K156" s="16">
        <f t="shared" ref="K156" si="186">IF(COUNT(J152:J156)&lt;3,"",AVERAGE(J152:J156))</f>
        <v>18.932688238985506</v>
      </c>
      <c r="L156" s="21">
        <f>IF(L155="","",L155-N147)</f>
        <v>19.762708563892854</v>
      </c>
      <c r="M156" s="21"/>
      <c r="N156" s="21"/>
      <c r="Q156" s="19">
        <f t="shared" si="178"/>
        <v>8.592321318675932</v>
      </c>
      <c r="R156" s="19">
        <f t="shared" si="179"/>
        <v>19.088986889289973</v>
      </c>
      <c r="S156" s="19">
        <f t="shared" si="180"/>
        <v>20.178067332956381</v>
      </c>
      <c r="T156" s="18"/>
    </row>
    <row r="157" spans="1:21" x14ac:dyDescent="0.2">
      <c r="A157" s="11" t="s">
        <v>2</v>
      </c>
      <c r="B157" s="11" t="s">
        <v>66</v>
      </c>
      <c r="C157" s="1">
        <v>2010</v>
      </c>
      <c r="D157" s="21">
        <f>IF(D156="","",D156-M147)</f>
        <v>20.737067345551957</v>
      </c>
      <c r="E157" s="15">
        <v>17.198880833333337</v>
      </c>
      <c r="F157" s="16">
        <f t="shared" ref="F157:H157" si="187">IF(COUNT(E153:E157)&lt;3,"",AVERAGE(E153:E157))</f>
        <v>18.845892605507242</v>
      </c>
      <c r="G157" s="15">
        <v>5.9790265217391285</v>
      </c>
      <c r="H157" s="16">
        <f t="shared" si="187"/>
        <v>7.4071864634387339</v>
      </c>
      <c r="I157" s="16">
        <f t="shared" si="176"/>
        <v>9.1560898190476188</v>
      </c>
      <c r="J157" s="15">
        <v>16.452778750000004</v>
      </c>
      <c r="K157" s="16">
        <f t="shared" ref="K157" si="188">IF(COUNT(J153:J157)&lt;3,"",AVERAGE(J153:J157))</f>
        <v>18.039137822318843</v>
      </c>
      <c r="L157" s="21">
        <f>IF(L156="","",L156-N147)</f>
        <v>19.584769996203892</v>
      </c>
      <c r="M157" s="21"/>
      <c r="N157" s="21"/>
      <c r="Q157" s="19">
        <f t="shared" si="178"/>
        <v>8.4795675650614086</v>
      </c>
      <c r="R157" s="19">
        <f t="shared" si="179"/>
        <v>18.7748296845905</v>
      </c>
      <c r="S157" s="19">
        <f t="shared" si="180"/>
        <v>19.869221683853414</v>
      </c>
      <c r="T157" s="18"/>
    </row>
    <row r="158" spans="1:21" x14ac:dyDescent="0.2">
      <c r="A158" s="11" t="s">
        <v>2</v>
      </c>
      <c r="B158" s="11" t="s">
        <v>66</v>
      </c>
      <c r="C158" s="1">
        <v>2011</v>
      </c>
      <c r="D158" s="21">
        <f>IF(D157="","",D157-M147)</f>
        <v>20.575447906282477</v>
      </c>
      <c r="E158" s="15">
        <v>17.399057391304353</v>
      </c>
      <c r="F158" s="16">
        <f t="shared" ref="F158:H158" si="189">IF(COUNT(E154:E158)&lt;3,"",AVERAGE(E154:E158))</f>
        <v>18.015270417101451</v>
      </c>
      <c r="G158" s="15">
        <v>6.9741145454545457</v>
      </c>
      <c r="H158" s="16">
        <f t="shared" si="189"/>
        <v>7.0811401225296438</v>
      </c>
      <c r="I158" s="16">
        <f t="shared" si="176"/>
        <v>9.1560898190476188</v>
      </c>
      <c r="J158" s="15">
        <v>16.383600869565218</v>
      </c>
      <c r="K158" s="16">
        <f t="shared" ref="K158" si="190">IF(COUNT(J154:J158)&lt;3,"",AVERAGE(J154:J158))</f>
        <v>17.171991579565219</v>
      </c>
      <c r="L158" s="21">
        <f>IF(L157="","",L157-N147)</f>
        <v>19.406831428514931</v>
      </c>
      <c r="M158" s="21"/>
      <c r="N158" s="21"/>
      <c r="Q158" s="19">
        <f t="shared" si="178"/>
        <v>8.3668138114468853</v>
      </c>
      <c r="R158" s="19">
        <f t="shared" si="179"/>
        <v>18.460672479891027</v>
      </c>
      <c r="S158" s="19">
        <f t="shared" si="180"/>
        <v>19.560376034750448</v>
      </c>
      <c r="T158" s="18"/>
    </row>
    <row r="159" spans="1:21" x14ac:dyDescent="0.2">
      <c r="A159" s="11" t="s">
        <v>2</v>
      </c>
      <c r="B159" s="11" t="s">
        <v>66</v>
      </c>
      <c r="C159" s="1">
        <v>2012</v>
      </c>
      <c r="D159" s="21">
        <f>IF(D158="","",D158-M147)</f>
        <v>20.413828467012998</v>
      </c>
      <c r="E159" s="15">
        <v>16.133738749999996</v>
      </c>
      <c r="F159" s="16">
        <f t="shared" ref="F159:H159" si="191">IF(COUNT(E155:E159)&lt;3,"",AVERAGE(E155:E159))</f>
        <v>17.393274514927533</v>
      </c>
      <c r="G159" s="15">
        <v>7.3213886956521721</v>
      </c>
      <c r="H159" s="16">
        <f t="shared" si="191"/>
        <v>6.9866479525691698</v>
      </c>
      <c r="I159" s="16">
        <f t="shared" si="176"/>
        <v>9.1560898190476188</v>
      </c>
      <c r="J159" s="15">
        <v>14.73847958333333</v>
      </c>
      <c r="K159" s="16">
        <f t="shared" ref="K159" si="192">IF(COUNT(J155:J159)&lt;3,"",AVERAGE(J155:J159))</f>
        <v>16.419112800579708</v>
      </c>
      <c r="L159" s="21">
        <f>IF(L158="","",L158-N147)</f>
        <v>19.228892860825969</v>
      </c>
      <c r="M159" s="21"/>
      <c r="N159" s="21"/>
      <c r="Q159" s="19">
        <f t="shared" si="178"/>
        <v>8.254060057832362</v>
      </c>
      <c r="R159" s="19">
        <f t="shared" si="179"/>
        <v>18.146515275191554</v>
      </c>
      <c r="S159" s="19">
        <f t="shared" si="180"/>
        <v>19.251530385647481</v>
      </c>
      <c r="T159" s="18"/>
    </row>
    <row r="160" spans="1:21" x14ac:dyDescent="0.2">
      <c r="A160" s="11" t="s">
        <v>2</v>
      </c>
      <c r="B160" s="11" t="s">
        <v>66</v>
      </c>
      <c r="C160" s="1">
        <v>2013</v>
      </c>
      <c r="D160" s="21">
        <f>IF(D159="","",D159-M147)</f>
        <v>20.252209027743518</v>
      </c>
      <c r="E160" s="15">
        <v>15.918603181818185</v>
      </c>
      <c r="F160" s="16">
        <f t="shared" ref="F160:H160" si="193">IF(COUNT(E156:E160)&lt;3,"",AVERAGE(E156:E160))</f>
        <v>16.852234671291175</v>
      </c>
      <c r="G160" s="15">
        <v>6.545156363636365</v>
      </c>
      <c r="H160" s="16">
        <f t="shared" si="193"/>
        <v>6.7309323086297752</v>
      </c>
      <c r="I160" s="16">
        <f t="shared" si="176"/>
        <v>9.1560898190476188</v>
      </c>
      <c r="J160" s="15">
        <v>14.423458181818178</v>
      </c>
      <c r="K160" s="16">
        <f t="shared" ref="K160" si="194">IF(COUNT(J156:J160)&lt;3,"",AVERAGE(J156:J160))</f>
        <v>15.802426276943345</v>
      </c>
      <c r="L160" s="21">
        <f>IF(L159="","",L159-N147)</f>
        <v>19.050954293137007</v>
      </c>
      <c r="M160" s="21"/>
      <c r="N160" s="21"/>
      <c r="Q160" s="19">
        <f t="shared" si="178"/>
        <v>8.1413063042178386</v>
      </c>
      <c r="R160" s="19">
        <f t="shared" si="179"/>
        <v>17.832358070492081</v>
      </c>
      <c r="S160" s="19">
        <f t="shared" si="180"/>
        <v>18.942684736544514</v>
      </c>
      <c r="T160" s="18"/>
    </row>
    <row r="161" spans="1:27" x14ac:dyDescent="0.2">
      <c r="A161" s="11" t="s">
        <v>2</v>
      </c>
      <c r="B161" s="11" t="s">
        <v>66</v>
      </c>
      <c r="C161" s="1">
        <v>2014</v>
      </c>
      <c r="D161" s="21">
        <f>IF(D160="","",D160-M147)</f>
        <v>20.090589588474039</v>
      </c>
      <c r="E161" s="15">
        <v>16.041749999999997</v>
      </c>
      <c r="F161" s="16">
        <f t="shared" ref="F161:H161" si="195">IF(COUNT(E157:E161)&lt;3,"",AVERAGE(E157:E161))</f>
        <v>16.538406031291171</v>
      </c>
      <c r="G161" s="15">
        <v>6.9004790476190481</v>
      </c>
      <c r="H161" s="16">
        <f t="shared" si="195"/>
        <v>6.7440330348202524</v>
      </c>
      <c r="I161" s="16">
        <f t="shared" si="176"/>
        <v>9.1560898190476188</v>
      </c>
      <c r="J161" s="15">
        <v>14.153976818181816</v>
      </c>
      <c r="K161" s="16">
        <f t="shared" ref="K161" si="196">IF(COUNT(J157:J161)&lt;3,"",AVERAGE(J157:J161))</f>
        <v>15.230458840579709</v>
      </c>
      <c r="L161" s="21">
        <f>IF(L160="","",L160-N147)</f>
        <v>18.873015725448045</v>
      </c>
      <c r="M161" s="21"/>
      <c r="N161" s="21"/>
      <c r="Q161" s="19">
        <f t="shared" si="178"/>
        <v>8.0285525506033153</v>
      </c>
      <c r="R161" s="19">
        <f t="shared" si="179"/>
        <v>17.518200865792608</v>
      </c>
      <c r="S161" s="19">
        <f t="shared" si="180"/>
        <v>18.633839087441547</v>
      </c>
      <c r="T161" s="18"/>
    </row>
    <row r="162" spans="1:27" x14ac:dyDescent="0.2">
      <c r="A162" s="11" t="s">
        <v>2</v>
      </c>
      <c r="B162" s="11" t="s">
        <v>66</v>
      </c>
      <c r="C162" s="1">
        <v>2015</v>
      </c>
      <c r="D162" s="21">
        <f>IF(D161="","",D161-M147)</f>
        <v>19.928970149204559</v>
      </c>
      <c r="E162" s="15">
        <v>16.371552272727275</v>
      </c>
      <c r="F162" s="16">
        <f t="shared" ref="F162:H162" si="197">IF(COUNT(E158:E162)&lt;3,"",AVERAGE(E158:E162))</f>
        <v>16.37294031916996</v>
      </c>
      <c r="G162" s="15">
        <v>6.638016666666668</v>
      </c>
      <c r="H162" s="16">
        <f t="shared" si="197"/>
        <v>6.8758310638057596</v>
      </c>
      <c r="I162" s="16">
        <f t="shared" si="176"/>
        <v>9.1560898190476188</v>
      </c>
      <c r="J162" s="15">
        <v>14.525514999999997</v>
      </c>
      <c r="K162" s="16">
        <f t="shared" ref="K162" si="198">IF(COUNT(J158:J162)&lt;3,"",AVERAGE(J158:J162))</f>
        <v>14.845006090579707</v>
      </c>
      <c r="L162" s="21">
        <f>IF(L161="","",L161-N147)</f>
        <v>18.695077157759084</v>
      </c>
      <c r="M162" s="21"/>
      <c r="N162" s="21"/>
      <c r="Q162" s="19">
        <f t="shared" si="178"/>
        <v>7.9157987969887929</v>
      </c>
      <c r="R162" s="19">
        <f t="shared" si="179"/>
        <v>17.204043661093134</v>
      </c>
      <c r="S162" s="19">
        <f t="shared" si="180"/>
        <v>18.324993438338581</v>
      </c>
      <c r="T162" s="18"/>
      <c r="Z162" s="23"/>
      <c r="AA162" s="1"/>
    </row>
    <row r="163" spans="1:27" x14ac:dyDescent="0.2">
      <c r="A163" s="11" t="s">
        <v>2</v>
      </c>
      <c r="B163" s="11" t="s">
        <v>66</v>
      </c>
      <c r="C163" s="1">
        <v>2016</v>
      </c>
      <c r="D163" s="21">
        <f>IF(D162="","",D162-M147)</f>
        <v>19.76735070993508</v>
      </c>
      <c r="E163" s="15">
        <v>13.860452608695654</v>
      </c>
      <c r="F163" s="16">
        <f t="shared" ref="F163:H163" si="199">IF(COUNT(E159:E163)&lt;3,"",AVERAGE(E159:E163))</f>
        <v>15.665219362648219</v>
      </c>
      <c r="G163" s="15">
        <v>6.0893036363636375</v>
      </c>
      <c r="H163" s="16">
        <f t="shared" si="199"/>
        <v>6.6988688819875772</v>
      </c>
      <c r="I163" s="16">
        <f t="shared" si="176"/>
        <v>9.1560898190476188</v>
      </c>
      <c r="J163" s="15">
        <v>12.56302304347826</v>
      </c>
      <c r="K163" s="16">
        <f t="shared" ref="K163" si="200">IF(COUNT(J159:J163)&lt;3,"",AVERAGE(J159:J163))</f>
        <v>14.080890525362316</v>
      </c>
      <c r="L163" s="21">
        <f>IF(L162="","",L162-N147)</f>
        <v>18.517138590070122</v>
      </c>
      <c r="M163" s="21"/>
      <c r="N163" s="21"/>
      <c r="Q163" s="19">
        <f t="shared" si="178"/>
        <v>7.8030450433742704</v>
      </c>
      <c r="R163" s="19">
        <f t="shared" si="179"/>
        <v>16.889886456393661</v>
      </c>
      <c r="S163" s="19">
        <f t="shared" si="180"/>
        <v>18.016147789235614</v>
      </c>
      <c r="T163" s="18"/>
      <c r="Z163" s="23"/>
      <c r="AA163" s="1"/>
    </row>
    <row r="164" spans="1:27" x14ac:dyDescent="0.2">
      <c r="A164" s="11" t="s">
        <v>2</v>
      </c>
      <c r="B164" s="11" t="s">
        <v>66</v>
      </c>
      <c r="C164" s="1">
        <v>2017</v>
      </c>
      <c r="D164" s="21">
        <f>IF(D163="","",D163-M147)</f>
        <v>19.605731270665601</v>
      </c>
      <c r="E164" s="15">
        <v>14.891765416666667</v>
      </c>
      <c r="F164" s="16">
        <f t="shared" ref="F164:F165" si="201">IF(COUNT(E160:E164)&lt;3,"",AVERAGE(E160:E164))</f>
        <v>15.416824695981555</v>
      </c>
      <c r="G164" s="15">
        <v>6.7688265217391299</v>
      </c>
      <c r="H164" s="16">
        <f t="shared" ref="H164:H165" si="202">IF(COUNT(G160:G164)&lt;3,"",AVERAGE(G160:G164))</f>
        <v>6.58835644720497</v>
      </c>
      <c r="I164" s="16">
        <f t="shared" si="176"/>
        <v>9.1560898190476188</v>
      </c>
      <c r="J164" s="15">
        <v>12.128652916666669</v>
      </c>
      <c r="K164" s="16">
        <f t="shared" ref="K164:K165" si="203">IF(COUNT(J160:J164)&lt;3,"",AVERAGE(J160:J164))</f>
        <v>13.558925192028985</v>
      </c>
      <c r="L164" s="21">
        <f>IF(L163="","",L163-N147)</f>
        <v>18.33920002238116</v>
      </c>
      <c r="M164" s="21"/>
      <c r="N164" s="21"/>
      <c r="Q164" s="19">
        <f t="shared" si="178"/>
        <v>7.690291289759748</v>
      </c>
      <c r="R164" s="19">
        <f t="shared" si="179"/>
        <v>16.575729251694188</v>
      </c>
      <c r="S164" s="19">
        <f t="shared" si="180"/>
        <v>17.707302140132647</v>
      </c>
      <c r="T164" s="18"/>
      <c r="Z164" s="23"/>
      <c r="AA164" s="1"/>
    </row>
    <row r="165" spans="1:27" x14ac:dyDescent="0.2">
      <c r="A165" s="11" t="s">
        <v>2</v>
      </c>
      <c r="B165" s="11" t="s">
        <v>66</v>
      </c>
      <c r="C165" s="1">
        <v>2018</v>
      </c>
      <c r="D165" s="21">
        <f>IF(D164="","",D164-M147)</f>
        <v>19.444111831396121</v>
      </c>
      <c r="E165" s="15">
        <v>14.729653750000002</v>
      </c>
      <c r="F165" s="16">
        <f t="shared" si="201"/>
        <v>15.179034809617917</v>
      </c>
      <c r="G165" s="15">
        <v>6.5733469565217408</v>
      </c>
      <c r="H165" s="16">
        <f t="shared" si="202"/>
        <v>6.5939945657820447</v>
      </c>
      <c r="I165" s="16">
        <f t="shared" si="176"/>
        <v>9.1560898190476188</v>
      </c>
      <c r="J165" s="15">
        <v>13.234653333333332</v>
      </c>
      <c r="K165" s="16">
        <f t="shared" si="203"/>
        <v>13.321164222332012</v>
      </c>
      <c r="L165" s="21">
        <f>IF(L164="","",L164-N147)</f>
        <v>18.161261454692198</v>
      </c>
      <c r="M165" s="21"/>
      <c r="N165" s="21"/>
      <c r="Q165" s="19">
        <f t="shared" si="178"/>
        <v>7.5775375361452255</v>
      </c>
      <c r="R165" s="19">
        <f t="shared" si="179"/>
        <v>16.261572046994715</v>
      </c>
      <c r="S165" s="19">
        <f t="shared" si="180"/>
        <v>17.39845649102968</v>
      </c>
      <c r="T165" s="18"/>
      <c r="Z165" s="23"/>
      <c r="AA165" s="1"/>
    </row>
    <row r="166" spans="1:27" x14ac:dyDescent="0.2">
      <c r="A166" s="11" t="s">
        <v>2</v>
      </c>
      <c r="B166" s="11" t="s">
        <v>66</v>
      </c>
      <c r="C166" s="1">
        <v>2019</v>
      </c>
      <c r="D166" s="21">
        <f>IF(D165="","",D165-M147)</f>
        <v>19.282492392126642</v>
      </c>
      <c r="E166" s="15">
        <v>13.789192857142856</v>
      </c>
      <c r="F166" s="16">
        <f t="shared" ref="F166:F167" si="204">IF(COUNT(E162:E166)&lt;3,"",AVERAGE(E162:E166))</f>
        <v>14.728523381046491</v>
      </c>
      <c r="G166" s="15">
        <v>6.3058338095238078</v>
      </c>
      <c r="H166" s="16">
        <f t="shared" ref="H166:H167" si="205">IF(COUNT(G162:G166)&lt;3,"",AVERAGE(G162:G166))</f>
        <v>6.4750655181629977</v>
      </c>
      <c r="I166" s="16">
        <f t="shared" si="176"/>
        <v>9.1560898190476188</v>
      </c>
      <c r="J166" s="15">
        <v>12.492238571428567</v>
      </c>
      <c r="K166" s="16">
        <f t="shared" ref="K166:K167" si="206">IF(COUNT(J162:J166)&lt;3,"",AVERAGE(J162:J166))</f>
        <v>12.988816572981367</v>
      </c>
      <c r="L166" s="21">
        <f>IF(L165="","",L165-N147)</f>
        <v>17.983322887003236</v>
      </c>
      <c r="M166" s="21"/>
      <c r="N166" s="21"/>
      <c r="Q166" s="19">
        <f t="shared" si="178"/>
        <v>7.4647837825307031</v>
      </c>
      <c r="R166" s="19">
        <f t="shared" si="179"/>
        <v>15.947414842295242</v>
      </c>
      <c r="S166" s="19">
        <f t="shared" si="180"/>
        <v>17.089610841926714</v>
      </c>
      <c r="T166" s="18"/>
      <c r="Z166" s="23"/>
      <c r="AA166" s="1"/>
    </row>
    <row r="167" spans="1:27" x14ac:dyDescent="0.2">
      <c r="A167" s="11" t="s">
        <v>2</v>
      </c>
      <c r="B167" s="11" t="s">
        <v>66</v>
      </c>
      <c r="C167" s="1">
        <v>2020</v>
      </c>
      <c r="D167" s="21">
        <f>IF(D166="","",D166-M147)</f>
        <v>19.120872952857162</v>
      </c>
      <c r="E167" s="15"/>
      <c r="F167" s="16">
        <f t="shared" si="204"/>
        <v>14.317766158126295</v>
      </c>
      <c r="G167" s="15"/>
      <c r="H167" s="16">
        <f t="shared" si="205"/>
        <v>6.4343277310370786</v>
      </c>
      <c r="I167" s="16">
        <f t="shared" si="176"/>
        <v>9.1560898190476188</v>
      </c>
      <c r="J167" s="15"/>
      <c r="K167" s="16">
        <f t="shared" si="206"/>
        <v>12.604641966226707</v>
      </c>
      <c r="L167" s="21">
        <f>IF(L166="","",L166-N147)</f>
        <v>17.805384319314275</v>
      </c>
      <c r="M167" s="21"/>
      <c r="N167" s="21"/>
      <c r="Q167" s="19">
        <f t="shared" si="178"/>
        <v>7.3520300289161806</v>
      </c>
      <c r="R167" s="19">
        <f t="shared" si="179"/>
        <v>15.633257637595769</v>
      </c>
      <c r="S167" s="19">
        <f t="shared" si="180"/>
        <v>16.780765192823747</v>
      </c>
      <c r="T167" s="18"/>
      <c r="Z167" s="23"/>
      <c r="AA167" s="1"/>
    </row>
    <row r="168" spans="1:27" x14ac:dyDescent="0.2">
      <c r="A168" s="11" t="s">
        <v>2</v>
      </c>
      <c r="B168" s="11" t="s">
        <v>66</v>
      </c>
      <c r="C168" s="1">
        <v>2021</v>
      </c>
      <c r="D168" s="21">
        <f>IF(D167="","",D167-M147)</f>
        <v>18.959253513587683</v>
      </c>
      <c r="E168" s="24"/>
      <c r="F168" s="25"/>
      <c r="G168" s="24"/>
      <c r="H168" s="25"/>
      <c r="I168" s="16">
        <f t="shared" si="176"/>
        <v>9.1560898190476188</v>
      </c>
      <c r="J168" s="25"/>
      <c r="K168" s="25"/>
      <c r="L168" s="21">
        <f>IF(L167="","",L167-N147)</f>
        <v>17.627445751625313</v>
      </c>
      <c r="M168" s="21"/>
      <c r="N168" s="21"/>
      <c r="Q168" s="19">
        <f t="shared" si="178"/>
        <v>7.2392762753016582</v>
      </c>
      <c r="R168" s="19">
        <f t="shared" si="179"/>
        <v>15.319100432896295</v>
      </c>
      <c r="S168" s="19">
        <f t="shared" si="180"/>
        <v>16.47191954372078</v>
      </c>
      <c r="T168" s="18"/>
      <c r="Z168" s="23"/>
      <c r="AA168" s="1"/>
    </row>
    <row r="169" spans="1:27" x14ac:dyDescent="0.2">
      <c r="A169" s="11" t="s">
        <v>2</v>
      </c>
      <c r="B169" s="11" t="s">
        <v>66</v>
      </c>
      <c r="C169" s="1">
        <v>2022</v>
      </c>
      <c r="D169" s="21">
        <f>IF(D168="","",D168-M147)</f>
        <v>18.797634074318204</v>
      </c>
      <c r="E169" s="24"/>
      <c r="F169" s="25"/>
      <c r="G169" s="24"/>
      <c r="H169" s="25"/>
      <c r="I169" s="16">
        <f t="shared" si="176"/>
        <v>9.1560898190476188</v>
      </c>
      <c r="J169" s="25"/>
      <c r="K169" s="25"/>
      <c r="L169" s="21">
        <f>IF(L168="","",L168-N147)</f>
        <v>17.449507183936351</v>
      </c>
      <c r="M169" s="21"/>
      <c r="N169" s="21"/>
      <c r="Q169" s="19">
        <f t="shared" si="178"/>
        <v>7.1265225216871357</v>
      </c>
      <c r="R169" s="19">
        <f t="shared" si="179"/>
        <v>15.004943228196822</v>
      </c>
      <c r="S169" s="19">
        <f t="shared" si="180"/>
        <v>16.163073894617813</v>
      </c>
      <c r="T169" s="18"/>
      <c r="Z169" s="23"/>
      <c r="AA169" s="1"/>
    </row>
    <row r="170" spans="1:27" x14ac:dyDescent="0.2">
      <c r="A170" s="11" t="s">
        <v>2</v>
      </c>
      <c r="B170" s="11" t="s">
        <v>66</v>
      </c>
      <c r="C170" s="1">
        <v>2023</v>
      </c>
      <c r="D170" s="21">
        <f>IF(D169="","",D169-M147)</f>
        <v>18.636014635048724</v>
      </c>
      <c r="E170" s="24"/>
      <c r="F170" s="25"/>
      <c r="G170" s="24"/>
      <c r="H170" s="25"/>
      <c r="I170" s="16">
        <f t="shared" si="176"/>
        <v>9.1560898190476188</v>
      </c>
      <c r="J170" s="25"/>
      <c r="K170" s="25"/>
      <c r="L170" s="21">
        <f>IF(L169="","",L169-N147)</f>
        <v>17.271568616247389</v>
      </c>
      <c r="M170" s="21"/>
      <c r="N170" s="21"/>
      <c r="Q170" s="19">
        <f t="shared" si="178"/>
        <v>7.0137687680726133</v>
      </c>
      <c r="R170" s="19">
        <f t="shared" si="179"/>
        <v>14.690786023497349</v>
      </c>
      <c r="S170" s="19">
        <f t="shared" si="180"/>
        <v>15.854228245514847</v>
      </c>
      <c r="T170" s="18"/>
      <c r="Z170" s="23"/>
      <c r="AA170" s="1"/>
    </row>
    <row r="171" spans="1:27" x14ac:dyDescent="0.2">
      <c r="A171" s="11" t="s">
        <v>2</v>
      </c>
      <c r="B171" s="11" t="s">
        <v>66</v>
      </c>
      <c r="C171" s="1">
        <v>2024</v>
      </c>
      <c r="D171" s="21">
        <f>IF(D170="","",D170-M147)</f>
        <v>18.474395195779245</v>
      </c>
      <c r="E171" s="24"/>
      <c r="F171" s="25"/>
      <c r="G171" s="24"/>
      <c r="H171" s="25"/>
      <c r="I171" s="16">
        <f t="shared" si="176"/>
        <v>9.1560898190476188</v>
      </c>
      <c r="J171" s="25"/>
      <c r="K171" s="25"/>
      <c r="L171" s="21">
        <f>IF(L170="","",L170-N147)</f>
        <v>17.093630048558428</v>
      </c>
      <c r="M171" s="21"/>
      <c r="N171" s="21"/>
      <c r="Q171" s="19">
        <f t="shared" si="178"/>
        <v>6.9010150144580908</v>
      </c>
      <c r="R171" s="19">
        <f t="shared" si="179"/>
        <v>14.376628818797876</v>
      </c>
      <c r="S171" s="19">
        <f t="shared" si="180"/>
        <v>15.54538259641188</v>
      </c>
      <c r="T171" s="18"/>
      <c r="Z171" s="23"/>
      <c r="AA171" s="1"/>
    </row>
    <row r="172" spans="1:27" x14ac:dyDescent="0.2">
      <c r="A172" s="11" t="s">
        <v>2</v>
      </c>
      <c r="B172" s="11" t="s">
        <v>66</v>
      </c>
      <c r="C172" s="1">
        <v>2025</v>
      </c>
      <c r="D172" s="21">
        <f>IF(D171="","",D171-M147)</f>
        <v>18.312775756509765</v>
      </c>
      <c r="E172" s="24"/>
      <c r="F172" s="25"/>
      <c r="G172" s="24"/>
      <c r="H172" s="25"/>
      <c r="I172" s="16">
        <f t="shared" si="176"/>
        <v>9.1560898190476188</v>
      </c>
      <c r="J172" s="25"/>
      <c r="K172" s="25"/>
      <c r="L172" s="21">
        <f>IF(L171="","",L171-N147)</f>
        <v>16.915691480869466</v>
      </c>
      <c r="M172" s="21"/>
      <c r="N172" s="21"/>
      <c r="Q172" s="19">
        <f t="shared" si="178"/>
        <v>6.7882612608435684</v>
      </c>
      <c r="R172" s="19">
        <f t="shared" si="179"/>
        <v>14.062471614098403</v>
      </c>
      <c r="S172" s="19">
        <f t="shared" si="180"/>
        <v>15.236536947308913</v>
      </c>
      <c r="T172" s="18"/>
      <c r="Z172" s="23"/>
      <c r="AA172" s="1"/>
    </row>
    <row r="173" spans="1:27" x14ac:dyDescent="0.2">
      <c r="A173" s="11" t="s">
        <v>2</v>
      </c>
      <c r="B173" s="11" t="s">
        <v>66</v>
      </c>
      <c r="C173" s="1">
        <v>2026</v>
      </c>
      <c r="D173" s="21">
        <f>IF(D172="","",D172-M147)</f>
        <v>18.151156317240286</v>
      </c>
      <c r="E173" s="24"/>
      <c r="F173" s="25"/>
      <c r="G173" s="24"/>
      <c r="H173" s="25"/>
      <c r="I173" s="16">
        <f t="shared" si="176"/>
        <v>9.1560898190476188</v>
      </c>
      <c r="J173" s="25"/>
      <c r="K173" s="25"/>
      <c r="L173" s="21">
        <f>IF(L172="","",L172-N147)</f>
        <v>16.737752913180504</v>
      </c>
      <c r="M173" s="21"/>
      <c r="N173" s="21"/>
      <c r="Q173" s="19">
        <f t="shared" si="178"/>
        <v>6.675507507229046</v>
      </c>
      <c r="R173" s="19">
        <f t="shared" si="179"/>
        <v>13.74831440939893</v>
      </c>
      <c r="S173" s="19">
        <f t="shared" si="180"/>
        <v>14.927691298205946</v>
      </c>
      <c r="T173" s="18"/>
      <c r="Z173" s="23"/>
      <c r="AA173" s="1"/>
    </row>
    <row r="174" spans="1:27" x14ac:dyDescent="0.2">
      <c r="A174" s="11" t="s">
        <v>2</v>
      </c>
      <c r="B174" s="11" t="s">
        <v>66</v>
      </c>
      <c r="C174" s="1">
        <v>2027</v>
      </c>
      <c r="D174" s="21">
        <f>IF(D173="","",D173-M147)</f>
        <v>17.989536877970806</v>
      </c>
      <c r="E174" s="24"/>
      <c r="F174" s="25"/>
      <c r="G174" s="24"/>
      <c r="H174" s="25"/>
      <c r="I174" s="16">
        <f t="shared" si="176"/>
        <v>9.1560898190476188</v>
      </c>
      <c r="J174" s="25"/>
      <c r="K174" s="25"/>
      <c r="L174" s="21">
        <f>IF(L173="","",L173-N147)</f>
        <v>16.559814345491542</v>
      </c>
      <c r="M174" s="21"/>
      <c r="N174" s="21"/>
      <c r="Q174" s="19">
        <f t="shared" si="178"/>
        <v>6.5627537536145235</v>
      </c>
      <c r="R174" s="19">
        <f t="shared" si="179"/>
        <v>13.434157204699456</v>
      </c>
      <c r="S174" s="19">
        <f t="shared" si="180"/>
        <v>14.61884564910298</v>
      </c>
      <c r="T174" s="18"/>
      <c r="Z174" s="23"/>
      <c r="AA174" s="1"/>
    </row>
    <row r="175" spans="1:27" x14ac:dyDescent="0.2">
      <c r="A175" s="11" t="s">
        <v>2</v>
      </c>
      <c r="B175" s="11" t="s">
        <v>66</v>
      </c>
      <c r="C175" s="1">
        <v>2028</v>
      </c>
      <c r="D175" s="21">
        <f>IF(D174="","",D174-M147)</f>
        <v>17.827917438701327</v>
      </c>
      <c r="E175" s="24"/>
      <c r="F175" s="25"/>
      <c r="G175" s="24"/>
      <c r="H175" s="25"/>
      <c r="I175" s="16">
        <f t="shared" si="176"/>
        <v>9.1560898190476188</v>
      </c>
      <c r="J175" s="25"/>
      <c r="K175" s="25"/>
      <c r="L175" s="21">
        <f>IF(L174="","",L174-N147)</f>
        <v>16.381875777802581</v>
      </c>
      <c r="M175" s="21"/>
      <c r="N175" s="21"/>
      <c r="Q175" s="19">
        <v>6.45</v>
      </c>
      <c r="R175" s="19">
        <f t="shared" si="179"/>
        <v>13.119999999999983</v>
      </c>
      <c r="S175" s="19">
        <f t="shared" si="180"/>
        <v>14.310000000000013</v>
      </c>
      <c r="T175" s="26">
        <v>13.12</v>
      </c>
      <c r="U175" s="29">
        <v>14.31</v>
      </c>
      <c r="Z175" s="23"/>
      <c r="AA175" s="1"/>
    </row>
    <row r="176" spans="1:27" x14ac:dyDescent="0.2">
      <c r="A176" s="27" t="s">
        <v>7</v>
      </c>
      <c r="B176" s="27" t="s">
        <v>67</v>
      </c>
      <c r="C176" s="1">
        <v>2000</v>
      </c>
      <c r="D176" s="16"/>
      <c r="E176" s="15">
        <v>28.5336745</v>
      </c>
      <c r="F176" s="16"/>
      <c r="G176" s="15">
        <v>11.079403684210527</v>
      </c>
      <c r="H176" s="16"/>
      <c r="I176" s="16"/>
      <c r="J176" s="15">
        <v>27.229264999999998</v>
      </c>
      <c r="K176" s="16"/>
      <c r="L176" s="16"/>
      <c r="M176" s="1">
        <f>(F180-O176)/60</f>
        <v>0.29921849127110228</v>
      </c>
      <c r="N176" s="1">
        <f>(K180-P176)/60</f>
        <v>0.31336794718034694</v>
      </c>
      <c r="O176" s="11">
        <f>AC12</f>
        <v>11.354505846</v>
      </c>
      <c r="P176" s="11">
        <f>AE12</f>
        <v>9.5204195729999999</v>
      </c>
      <c r="Q176" s="17"/>
      <c r="R176" s="17"/>
      <c r="S176" s="17"/>
      <c r="T176" s="18"/>
    </row>
    <row r="177" spans="1:20" x14ac:dyDescent="0.2">
      <c r="A177" s="27" t="s">
        <v>7</v>
      </c>
      <c r="B177" s="27" t="s">
        <v>67</v>
      </c>
      <c r="C177" s="1">
        <v>2001</v>
      </c>
      <c r="D177" s="16"/>
      <c r="E177" s="15">
        <v>29.207637727272719</v>
      </c>
      <c r="F177" s="16"/>
      <c r="G177" s="15">
        <v>13.210694285714288</v>
      </c>
      <c r="H177" s="16"/>
      <c r="I177" s="16"/>
      <c r="J177" s="15">
        <v>27.617892272727271</v>
      </c>
      <c r="K177" s="16"/>
      <c r="L177" s="16"/>
      <c r="Q177" s="17"/>
      <c r="R177" s="17"/>
      <c r="S177" s="17"/>
      <c r="T177" s="18"/>
    </row>
    <row r="178" spans="1:20" x14ac:dyDescent="0.2">
      <c r="A178" s="27" t="s">
        <v>7</v>
      </c>
      <c r="B178" s="27" t="s">
        <v>67</v>
      </c>
      <c r="C178" s="1">
        <v>2002</v>
      </c>
      <c r="D178" s="16"/>
      <c r="E178" s="15">
        <v>30.538059166666656</v>
      </c>
      <c r="F178" s="16"/>
      <c r="G178" s="15">
        <v>11.492608695652173</v>
      </c>
      <c r="H178" s="16"/>
      <c r="I178" s="16"/>
      <c r="J178" s="15">
        <v>29.890470833333335</v>
      </c>
      <c r="K178" s="16"/>
      <c r="L178" s="16"/>
      <c r="Q178" s="17"/>
      <c r="R178" s="17"/>
      <c r="S178" s="17"/>
      <c r="T178" s="18"/>
    </row>
    <row r="179" spans="1:20" x14ac:dyDescent="0.2">
      <c r="A179" s="27" t="s">
        <v>7</v>
      </c>
      <c r="B179" s="27" t="s">
        <v>67</v>
      </c>
      <c r="C179" s="1">
        <v>2003</v>
      </c>
      <c r="D179" s="16"/>
      <c r="E179" s="15">
        <v>28.943419999999993</v>
      </c>
      <c r="F179" s="16"/>
      <c r="G179" s="15">
        <v>9.4794200000000011</v>
      </c>
      <c r="H179" s="16"/>
      <c r="I179" s="16"/>
      <c r="J179" s="15">
        <v>27.874650869565219</v>
      </c>
      <c r="K179" s="16"/>
      <c r="L179" s="16"/>
      <c r="Q179" s="17"/>
      <c r="R179" s="17"/>
      <c r="S179" s="17"/>
      <c r="T179" s="18"/>
    </row>
    <row r="180" spans="1:20" x14ac:dyDescent="0.2">
      <c r="A180" s="27" t="s">
        <v>7</v>
      </c>
      <c r="B180" s="27" t="s">
        <v>67</v>
      </c>
      <c r="C180" s="1">
        <v>2004</v>
      </c>
      <c r="D180" s="16">
        <f>IF(F180="","",F180)</f>
        <v>29.307615322266134</v>
      </c>
      <c r="E180" s="15">
        <v>29.315285217391303</v>
      </c>
      <c r="F180" s="16">
        <f t="shared" ref="F180:H180" si="207">IF(COUNT(E176:E180)&lt;3,"",AVERAGE(E176:E180))</f>
        <v>29.307615322266134</v>
      </c>
      <c r="G180" s="15">
        <v>9.5539395652173944</v>
      </c>
      <c r="H180" s="16">
        <f t="shared" si="207"/>
        <v>10.963213246158876</v>
      </c>
      <c r="I180" s="16">
        <f t="shared" ref="I180" si="208">IF(H180="","",H180)</f>
        <v>10.963213246158876</v>
      </c>
      <c r="J180" s="15">
        <v>29.000203043478262</v>
      </c>
      <c r="K180" s="16">
        <f t="shared" ref="K180" si="209">IF(COUNT(J176:J180)&lt;3,"",AVERAGE(J176:J180))</f>
        <v>28.322496403820814</v>
      </c>
      <c r="L180" s="16">
        <f>IF(K180="","",K180)</f>
        <v>28.322496403820814</v>
      </c>
      <c r="M180" s="21"/>
      <c r="N180" s="21"/>
      <c r="Q180" s="19">
        <v>10.92740139438428</v>
      </c>
      <c r="R180" s="19">
        <v>28.322496590355406</v>
      </c>
      <c r="S180" s="19">
        <v>29.307615835669104</v>
      </c>
      <c r="T180" s="18"/>
    </row>
    <row r="181" spans="1:20" x14ac:dyDescent="0.2">
      <c r="A181" s="27" t="s">
        <v>7</v>
      </c>
      <c r="B181" s="27" t="s">
        <v>67</v>
      </c>
      <c r="C181" s="1">
        <v>2005</v>
      </c>
      <c r="D181" s="21">
        <f>IF(D180="","",D180-M176)</f>
        <v>29.008396830995032</v>
      </c>
      <c r="E181" s="15">
        <v>30.750755416666667</v>
      </c>
      <c r="F181" s="16">
        <f t="shared" ref="F181:H181" si="210">IF(COUNT(E177:E181)&lt;3,"",AVERAGE(E177:E181))</f>
        <v>29.751031505599467</v>
      </c>
      <c r="G181" s="15">
        <v>10.482019130434782</v>
      </c>
      <c r="H181" s="16">
        <f t="shared" si="210"/>
        <v>10.843736335403728</v>
      </c>
      <c r="I181" s="16">
        <f>I180</f>
        <v>10.963213246158876</v>
      </c>
      <c r="J181" s="15">
        <v>30.510654583333331</v>
      </c>
      <c r="K181" s="16">
        <f t="shared" ref="K181" si="211">IF(COUNT(J177:J181)&lt;3,"",AVERAGE(J177:J181))</f>
        <v>28.978774320487485</v>
      </c>
      <c r="L181" s="21">
        <f>IF(L180="","",L180-N176)</f>
        <v>28.009128456640468</v>
      </c>
      <c r="M181" s="21"/>
      <c r="N181" s="21"/>
      <c r="Q181" s="19">
        <f>Q180-(($Q$180-$Q$204)/24)</f>
        <v>10.756676336284935</v>
      </c>
      <c r="R181" s="19">
        <f>R180-(R$180-T$204)/24</f>
        <v>27.736142565757266</v>
      </c>
      <c r="S181" s="19">
        <f>S180-(S$180-U$204)/24</f>
        <v>28.718548509182892</v>
      </c>
      <c r="T181" s="18"/>
    </row>
    <row r="182" spans="1:20" x14ac:dyDescent="0.2">
      <c r="A182" s="27" t="s">
        <v>7</v>
      </c>
      <c r="B182" s="27" t="s">
        <v>67</v>
      </c>
      <c r="C182" s="1">
        <v>2006</v>
      </c>
      <c r="D182" s="21">
        <f>IF(D181="","",D181-M176)</f>
        <v>28.70917833972393</v>
      </c>
      <c r="E182" s="15">
        <v>29.296853636363632</v>
      </c>
      <c r="F182" s="16">
        <f t="shared" ref="F182:H182" si="212">IF(COUNT(E178:E182)&lt;3,"",AVERAGE(E178:E182))</f>
        <v>29.76887468741765</v>
      </c>
      <c r="G182" s="15">
        <v>10.592410952380956</v>
      </c>
      <c r="H182" s="16">
        <f t="shared" si="212"/>
        <v>10.320079668737062</v>
      </c>
      <c r="I182" s="16">
        <f t="shared" ref="I182:I204" si="213">I181</f>
        <v>10.963213246158876</v>
      </c>
      <c r="J182" s="15">
        <v>27.753847727272728</v>
      </c>
      <c r="K182" s="16">
        <f t="shared" ref="K182" si="214">IF(COUNT(J178:J182)&lt;3,"",AVERAGE(J178:J182))</f>
        <v>29.005965411396573</v>
      </c>
      <c r="L182" s="21">
        <f>IF(L181="","",L181-N176)</f>
        <v>27.695760509460122</v>
      </c>
      <c r="M182" s="21"/>
      <c r="N182" s="21"/>
      <c r="Q182" s="19">
        <f t="shared" ref="Q182:Q203" si="215">Q181-(($Q$180-$Q$204)/24)</f>
        <v>10.58595127818559</v>
      </c>
      <c r="R182" s="19">
        <f t="shared" ref="R182:R204" si="216">R181-(R$180-T$204)/24</f>
        <v>27.149788541159126</v>
      </c>
      <c r="S182" s="19">
        <f t="shared" ref="S182:S204" si="217">S181-(S$180-U$204)/24</f>
        <v>28.129481182696679</v>
      </c>
      <c r="T182" s="18"/>
    </row>
    <row r="183" spans="1:20" x14ac:dyDescent="0.2">
      <c r="A183" s="27" t="s">
        <v>7</v>
      </c>
      <c r="B183" s="27" t="s">
        <v>67</v>
      </c>
      <c r="C183" s="1">
        <v>2007</v>
      </c>
      <c r="D183" s="21">
        <f>IF(D182="","",D182-M176)</f>
        <v>28.409959848452829</v>
      </c>
      <c r="E183" s="15">
        <v>28.792249999999996</v>
      </c>
      <c r="F183" s="16">
        <f t="shared" ref="F183:H183" si="218">IF(COUNT(E179:E183)&lt;3,"",AVERAGE(E179:E183))</f>
        <v>29.41971285408432</v>
      </c>
      <c r="G183" s="15">
        <v>11.129924782608693</v>
      </c>
      <c r="H183" s="16">
        <f t="shared" si="218"/>
        <v>10.247542886128366</v>
      </c>
      <c r="I183" s="16">
        <f t="shared" si="213"/>
        <v>10.963213246158876</v>
      </c>
      <c r="J183" s="15">
        <v>28.171336666666665</v>
      </c>
      <c r="K183" s="16">
        <f t="shared" ref="K183" si="219">IF(COUNT(J179:J183)&lt;3,"",AVERAGE(J179:J183))</f>
        <v>28.662138578063242</v>
      </c>
      <c r="L183" s="21">
        <f>IF(L182="","",L182-N176)</f>
        <v>27.382392562279776</v>
      </c>
      <c r="M183" s="21"/>
      <c r="N183" s="21"/>
      <c r="Q183" s="19">
        <f t="shared" si="215"/>
        <v>10.415226220086245</v>
      </c>
      <c r="R183" s="19">
        <f t="shared" si="216"/>
        <v>26.563434516560985</v>
      </c>
      <c r="S183" s="19">
        <f t="shared" si="217"/>
        <v>27.540413856210467</v>
      </c>
      <c r="T183" s="18"/>
    </row>
    <row r="184" spans="1:20" x14ac:dyDescent="0.2">
      <c r="A184" s="27" t="s">
        <v>7</v>
      </c>
      <c r="B184" s="27" t="s">
        <v>67</v>
      </c>
      <c r="C184" s="1">
        <v>2008</v>
      </c>
      <c r="D184" s="21">
        <f>IF(D183="","",D183-M176)</f>
        <v>28.110741357181727</v>
      </c>
      <c r="E184" s="15">
        <v>25.648408400000005</v>
      </c>
      <c r="F184" s="16">
        <f t="shared" ref="F184:H184" si="220">IF(COUNT(E180:E184)&lt;3,"",AVERAGE(E180:E184))</f>
        <v>28.760710534084318</v>
      </c>
      <c r="G184" s="15">
        <v>8.1589549999999988</v>
      </c>
      <c r="H184" s="16">
        <f t="shared" si="220"/>
        <v>9.9834498861283656</v>
      </c>
      <c r="I184" s="16">
        <f t="shared" si="213"/>
        <v>10.963213246158876</v>
      </c>
      <c r="J184" s="15">
        <v>24.588055600000004</v>
      </c>
      <c r="K184" s="16">
        <f t="shared" ref="K184" si="221">IF(COUNT(J180:J184)&lt;3,"",AVERAGE(J180:J184))</f>
        <v>28.004819524150196</v>
      </c>
      <c r="L184" s="21">
        <f>IF(L183="","",L183-N176)</f>
        <v>27.06902461509943</v>
      </c>
      <c r="M184" s="21"/>
      <c r="N184" s="21"/>
      <c r="Q184" s="19">
        <f t="shared" si="215"/>
        <v>10.2445011619869</v>
      </c>
      <c r="R184" s="19">
        <f t="shared" si="216"/>
        <v>25.977080491962845</v>
      </c>
      <c r="S184" s="19">
        <f t="shared" si="217"/>
        <v>26.951346529724255</v>
      </c>
      <c r="T184" s="18"/>
    </row>
    <row r="185" spans="1:20" x14ac:dyDescent="0.2">
      <c r="A185" s="27" t="s">
        <v>7</v>
      </c>
      <c r="B185" s="27" t="s">
        <v>67</v>
      </c>
      <c r="C185" s="1">
        <v>2009</v>
      </c>
      <c r="D185" s="21">
        <f>IF(D184="","",D184-M176)</f>
        <v>27.811522865910625</v>
      </c>
      <c r="E185" s="15">
        <v>21.810399583333332</v>
      </c>
      <c r="F185" s="16">
        <f t="shared" ref="F185:H185" si="222">IF(COUNT(E181:E185)&lt;3,"",AVERAGE(E181:E185))</f>
        <v>27.259733407272726</v>
      </c>
      <c r="G185" s="15">
        <v>8.2333234782608695</v>
      </c>
      <c r="H185" s="16">
        <f t="shared" si="222"/>
        <v>9.719326668737061</v>
      </c>
      <c r="I185" s="16">
        <f t="shared" si="213"/>
        <v>10.963213246158876</v>
      </c>
      <c r="J185" s="15">
        <v>21.198066666666666</v>
      </c>
      <c r="K185" s="16">
        <f t="shared" ref="K185" si="223">IF(COUNT(J181:J185)&lt;3,"",AVERAGE(J181:J185))</f>
        <v>26.444392248787882</v>
      </c>
      <c r="L185" s="21">
        <f>IF(L184="","",L184-N176)</f>
        <v>26.755656667919084</v>
      </c>
      <c r="M185" s="21"/>
      <c r="N185" s="21"/>
      <c r="Q185" s="19">
        <f t="shared" si="215"/>
        <v>10.073776103887555</v>
      </c>
      <c r="R185" s="19">
        <f t="shared" si="216"/>
        <v>25.390726467364704</v>
      </c>
      <c r="S185" s="19">
        <f t="shared" si="217"/>
        <v>26.362279203238042</v>
      </c>
      <c r="T185" s="18"/>
    </row>
    <row r="186" spans="1:20" x14ac:dyDescent="0.2">
      <c r="A186" s="27" t="s">
        <v>7</v>
      </c>
      <c r="B186" s="27" t="s">
        <v>67</v>
      </c>
      <c r="C186" s="1">
        <v>2010</v>
      </c>
      <c r="D186" s="21">
        <f>IF(D185="","",D185-M176)</f>
        <v>27.512304374639523</v>
      </c>
      <c r="E186" s="15">
        <v>23.512699999999995</v>
      </c>
      <c r="F186" s="16">
        <f t="shared" ref="F186:H186" si="224">IF(COUNT(E182:E186)&lt;3,"",AVERAGE(E182:E186))</f>
        <v>25.812122323939395</v>
      </c>
      <c r="G186" s="15">
        <v>9.7869190909090911</v>
      </c>
      <c r="H186" s="16">
        <f t="shared" si="224"/>
        <v>9.5803066608319227</v>
      </c>
      <c r="I186" s="16">
        <f t="shared" si="213"/>
        <v>10.963213246158876</v>
      </c>
      <c r="J186" s="15">
        <v>22.121661739130435</v>
      </c>
      <c r="K186" s="16">
        <f t="shared" ref="K186" si="225">IF(COUNT(J182:J186)&lt;3,"",AVERAGE(J182:J186))</f>
        <v>24.766593679947299</v>
      </c>
      <c r="L186" s="21">
        <f>IF(L185="","",L185-N176)</f>
        <v>26.442288720738738</v>
      </c>
      <c r="M186" s="21"/>
      <c r="N186" s="21"/>
      <c r="Q186" s="19">
        <f t="shared" si="215"/>
        <v>9.9030510457882102</v>
      </c>
      <c r="R186" s="19">
        <f t="shared" si="216"/>
        <v>24.804372442766564</v>
      </c>
      <c r="S186" s="19">
        <f t="shared" si="217"/>
        <v>25.77321187675183</v>
      </c>
      <c r="T186" s="18"/>
    </row>
    <row r="187" spans="1:20" x14ac:dyDescent="0.2">
      <c r="A187" s="27" t="s">
        <v>7</v>
      </c>
      <c r="B187" s="27" t="s">
        <v>67</v>
      </c>
      <c r="C187" s="1">
        <v>2011</v>
      </c>
      <c r="D187" s="21">
        <f>IF(D186="","",D186-M176)</f>
        <v>27.213085883368421</v>
      </c>
      <c r="E187" s="15">
        <v>23.496887916666669</v>
      </c>
      <c r="F187" s="16">
        <f t="shared" ref="F187:H187" si="226">IF(COUNT(E183:E187)&lt;3,"",AVERAGE(E183:E187))</f>
        <v>24.652129179999999</v>
      </c>
      <c r="G187" s="15">
        <v>7.8694421739130425</v>
      </c>
      <c r="H187" s="16">
        <f t="shared" si="226"/>
        <v>9.0357129051383396</v>
      </c>
      <c r="I187" s="16">
        <f t="shared" si="213"/>
        <v>10.963213246158876</v>
      </c>
      <c r="J187" s="15">
        <v>22.101653333333335</v>
      </c>
      <c r="K187" s="16">
        <f t="shared" ref="K187" si="227">IF(COUNT(J183:J187)&lt;3,"",AVERAGE(J183:J187))</f>
        <v>23.636154801159417</v>
      </c>
      <c r="L187" s="21">
        <f>IF(L186="","",L186-N176)</f>
        <v>26.128920773558391</v>
      </c>
      <c r="M187" s="21"/>
      <c r="N187" s="21"/>
      <c r="Q187" s="19">
        <f t="shared" si="215"/>
        <v>9.7323259876888653</v>
      </c>
      <c r="R187" s="19">
        <f t="shared" si="216"/>
        <v>24.218018418168423</v>
      </c>
      <c r="S187" s="19">
        <f t="shared" si="217"/>
        <v>25.184144550265618</v>
      </c>
      <c r="T187" s="18"/>
    </row>
    <row r="188" spans="1:20" x14ac:dyDescent="0.2">
      <c r="A188" s="27" t="s">
        <v>7</v>
      </c>
      <c r="B188" s="27" t="s">
        <v>67</v>
      </c>
      <c r="C188" s="1">
        <v>2012</v>
      </c>
      <c r="D188" s="21">
        <f>IF(D187="","",D187-M176)</f>
        <v>26.91386739209732</v>
      </c>
      <c r="E188" s="15">
        <v>20.515395909090905</v>
      </c>
      <c r="F188" s="16">
        <f t="shared" ref="F188:H188" si="228">IF(COUNT(E184:E188)&lt;3,"",AVERAGE(E184:E188))</f>
        <v>22.996758361818184</v>
      </c>
      <c r="G188" s="15">
        <v>9.6250933333333339</v>
      </c>
      <c r="H188" s="16">
        <f t="shared" si="228"/>
        <v>8.7347466152832673</v>
      </c>
      <c r="I188" s="16">
        <f t="shared" si="213"/>
        <v>10.963213246158876</v>
      </c>
      <c r="J188" s="15">
        <v>19.295124545454545</v>
      </c>
      <c r="K188" s="16">
        <f t="shared" ref="K188" si="229">IF(COUNT(J184:J188)&lt;3,"",AVERAGE(J184:J188))</f>
        <v>21.860912376916993</v>
      </c>
      <c r="L188" s="21">
        <f>IF(L187="","",L187-N176)</f>
        <v>25.815552826378045</v>
      </c>
      <c r="M188" s="21"/>
      <c r="N188" s="21"/>
      <c r="Q188" s="19">
        <f t="shared" si="215"/>
        <v>9.5616009295895203</v>
      </c>
      <c r="R188" s="19">
        <f t="shared" si="216"/>
        <v>23.631664393570283</v>
      </c>
      <c r="S188" s="19">
        <f t="shared" si="217"/>
        <v>24.595077223779406</v>
      </c>
      <c r="T188" s="18"/>
    </row>
    <row r="189" spans="1:20" x14ac:dyDescent="0.2">
      <c r="A189" s="27" t="s">
        <v>7</v>
      </c>
      <c r="B189" s="27" t="s">
        <v>67</v>
      </c>
      <c r="C189" s="1">
        <v>2013</v>
      </c>
      <c r="D189" s="21">
        <f>IF(D188="","",D188-M176)</f>
        <v>26.614648900826218</v>
      </c>
      <c r="E189" s="15">
        <v>19.780478260869565</v>
      </c>
      <c r="F189" s="16">
        <f t="shared" ref="F189:H189" si="230">IF(COUNT(E185:E189)&lt;3,"",AVERAGE(E185:E189))</f>
        <v>21.82317233399209</v>
      </c>
      <c r="G189" s="15">
        <v>7.5015527272727276</v>
      </c>
      <c r="H189" s="16">
        <f t="shared" si="230"/>
        <v>8.603266160737812</v>
      </c>
      <c r="I189" s="16">
        <f t="shared" si="213"/>
        <v>10.963213246158876</v>
      </c>
      <c r="J189" s="15">
        <v>18.884010434782613</v>
      </c>
      <c r="K189" s="16">
        <f t="shared" ref="K189" si="231">IF(COUNT(J185:J189)&lt;3,"",AVERAGE(J185:J189))</f>
        <v>20.720103343873518</v>
      </c>
      <c r="L189" s="21">
        <f>IF(L188="","",L188-N176)</f>
        <v>25.502184879197699</v>
      </c>
      <c r="M189" s="21"/>
      <c r="N189" s="21"/>
      <c r="Q189" s="19">
        <f t="shared" si="215"/>
        <v>9.3908758714901754</v>
      </c>
      <c r="R189" s="19">
        <f t="shared" si="216"/>
        <v>23.045310368972142</v>
      </c>
      <c r="S189" s="19">
        <f t="shared" si="217"/>
        <v>24.006009897293193</v>
      </c>
      <c r="T189" s="18"/>
    </row>
    <row r="190" spans="1:20" x14ac:dyDescent="0.2">
      <c r="A190" s="27" t="s">
        <v>7</v>
      </c>
      <c r="B190" s="27" t="s">
        <v>67</v>
      </c>
      <c r="C190" s="1">
        <v>2014</v>
      </c>
      <c r="D190" s="21">
        <f>IF(D189="","",D189-M176)</f>
        <v>26.315430409555116</v>
      </c>
      <c r="E190" s="15">
        <v>19.52213583333333</v>
      </c>
      <c r="F190" s="16">
        <f t="shared" ref="F190:H190" si="232">IF(COUNT(E186:E190)&lt;3,"",AVERAGE(E186:E190))</f>
        <v>21.365519583992089</v>
      </c>
      <c r="G190" s="15">
        <v>8.0176504347826079</v>
      </c>
      <c r="H190" s="16">
        <f t="shared" si="232"/>
        <v>8.5601315520421615</v>
      </c>
      <c r="I190" s="16">
        <f t="shared" si="213"/>
        <v>10.963213246158876</v>
      </c>
      <c r="J190" s="15">
        <v>18.581340833333332</v>
      </c>
      <c r="K190" s="16">
        <f t="shared" ref="K190" si="233">IF(COUNT(J186:J190)&lt;3,"",AVERAGE(J186:J190))</f>
        <v>20.196758177206853</v>
      </c>
      <c r="L190" s="21">
        <f>IF(L189="","",L189-N176)</f>
        <v>25.188816932017353</v>
      </c>
      <c r="M190" s="21"/>
      <c r="N190" s="21"/>
      <c r="Q190" s="19">
        <f t="shared" si="215"/>
        <v>9.2201508133908305</v>
      </c>
      <c r="R190" s="19">
        <f t="shared" si="216"/>
        <v>22.458956344374002</v>
      </c>
      <c r="S190" s="19">
        <f t="shared" si="217"/>
        <v>23.416942570806981</v>
      </c>
      <c r="T190" s="18"/>
    </row>
    <row r="191" spans="1:20" x14ac:dyDescent="0.2">
      <c r="A191" s="27" t="s">
        <v>7</v>
      </c>
      <c r="B191" s="27" t="s">
        <v>67</v>
      </c>
      <c r="C191" s="1">
        <v>2015</v>
      </c>
      <c r="D191" s="21">
        <f>IF(D190="","",D190-M176)</f>
        <v>26.016211918284014</v>
      </c>
      <c r="E191" s="15">
        <v>20.007804583333332</v>
      </c>
      <c r="F191" s="16">
        <f t="shared" ref="F191:H191" si="234">IF(COUNT(E187:E191)&lt;3,"",AVERAGE(E187:E191))</f>
        <v>20.664540500658763</v>
      </c>
      <c r="G191" s="15">
        <v>6.498550434782608</v>
      </c>
      <c r="H191" s="16">
        <f t="shared" si="234"/>
        <v>7.9024578208168634</v>
      </c>
      <c r="I191" s="16">
        <f t="shared" si="213"/>
        <v>10.963213246158876</v>
      </c>
      <c r="J191" s="15">
        <v>18.649001666666667</v>
      </c>
      <c r="K191" s="16">
        <f t="shared" ref="K191" si="235">IF(COUNT(J187:J191)&lt;3,"",AVERAGE(J187:J191))</f>
        <v>19.502226162714098</v>
      </c>
      <c r="L191" s="21">
        <f>IF(L190="","",L190-N176)</f>
        <v>24.875448984837007</v>
      </c>
      <c r="M191" s="21"/>
      <c r="N191" s="21"/>
      <c r="Q191" s="19">
        <f t="shared" si="215"/>
        <v>9.0494257552914856</v>
      </c>
      <c r="R191" s="19">
        <f t="shared" si="216"/>
        <v>21.872602319775861</v>
      </c>
      <c r="S191" s="19">
        <f t="shared" si="217"/>
        <v>22.827875244320769</v>
      </c>
      <c r="T191" s="18"/>
    </row>
    <row r="192" spans="1:20" x14ac:dyDescent="0.2">
      <c r="A192" s="27" t="s">
        <v>7</v>
      </c>
      <c r="B192" s="27" t="s">
        <v>67</v>
      </c>
      <c r="C192" s="1">
        <v>2016</v>
      </c>
      <c r="D192" s="21">
        <f>IF(D191="","",D191-M176)</f>
        <v>25.716993427012913</v>
      </c>
      <c r="E192" s="15">
        <v>18.714426521739128</v>
      </c>
      <c r="F192" s="16">
        <f t="shared" ref="F192:H192" si="236">IF(COUNT(E188:E192)&lt;3,"",AVERAGE(E188:E192))</f>
        <v>19.708048221673252</v>
      </c>
      <c r="G192" s="15">
        <v>7.3168409090909101</v>
      </c>
      <c r="H192" s="16">
        <f t="shared" si="236"/>
        <v>7.7919375678524379</v>
      </c>
      <c r="I192" s="16">
        <f t="shared" si="213"/>
        <v>10.963213246158876</v>
      </c>
      <c r="J192" s="15">
        <v>16.594855652173909</v>
      </c>
      <c r="K192" s="16">
        <f t="shared" ref="K192" si="237">IF(COUNT(J188:J192)&lt;3,"",AVERAGE(J188:J192))</f>
        <v>18.400866626482212</v>
      </c>
      <c r="L192" s="21">
        <f>IF(L191="","",L191-N176)</f>
        <v>24.562081037656661</v>
      </c>
      <c r="M192" s="21"/>
      <c r="N192" s="21"/>
      <c r="Q192" s="19">
        <f t="shared" si="215"/>
        <v>8.8787006971921407</v>
      </c>
      <c r="R192" s="19">
        <f t="shared" si="216"/>
        <v>21.286248295177721</v>
      </c>
      <c r="S192" s="19">
        <f t="shared" si="217"/>
        <v>22.238807917834556</v>
      </c>
      <c r="T192" s="18"/>
    </row>
    <row r="193" spans="1:21" x14ac:dyDescent="0.2">
      <c r="A193" s="27" t="s">
        <v>7</v>
      </c>
      <c r="B193" s="27" t="s">
        <v>67</v>
      </c>
      <c r="C193" s="1">
        <v>2017</v>
      </c>
      <c r="D193" s="21">
        <f>IF(D192="","",D192-M176)</f>
        <v>25.417774935741811</v>
      </c>
      <c r="E193" s="15">
        <v>17.810307083333331</v>
      </c>
      <c r="F193" s="16">
        <f t="shared" ref="F193:F194" si="238">IF(COUNT(E189:E193)&lt;3,"",AVERAGE(E189:E193))</f>
        <v>19.167030456521736</v>
      </c>
      <c r="G193" s="15">
        <v>6.3530713043478269</v>
      </c>
      <c r="H193" s="16">
        <f t="shared" ref="H193:H194" si="239">IF(COUNT(G189:G193)&lt;3,"",AVERAGE(G189:G193))</f>
        <v>7.1375331620553357</v>
      </c>
      <c r="I193" s="16">
        <f t="shared" si="213"/>
        <v>10.963213246158876</v>
      </c>
      <c r="J193" s="15">
        <v>16.136525833333334</v>
      </c>
      <c r="K193" s="16">
        <f t="shared" ref="K193:K194" si="240">IF(COUNT(J189:J193)&lt;3,"",AVERAGE(J189:J193))</f>
        <v>17.769146884057971</v>
      </c>
      <c r="L193" s="21">
        <f>IF(L192="","",L192-N176)</f>
        <v>24.248713090476315</v>
      </c>
      <c r="M193" s="21"/>
      <c r="N193" s="21"/>
      <c r="Q193" s="19">
        <f t="shared" si="215"/>
        <v>8.7079756390927958</v>
      </c>
      <c r="R193" s="19">
        <f t="shared" si="216"/>
        <v>20.699894270579581</v>
      </c>
      <c r="S193" s="19">
        <f t="shared" si="217"/>
        <v>21.649740591348344</v>
      </c>
      <c r="T193" s="18"/>
    </row>
    <row r="194" spans="1:21" x14ac:dyDescent="0.2">
      <c r="A194" s="27" t="s">
        <v>7</v>
      </c>
      <c r="B194" s="27" t="s">
        <v>67</v>
      </c>
      <c r="C194" s="1">
        <v>2018</v>
      </c>
      <c r="D194" s="21">
        <f>IF(D193="","",D193-M176)</f>
        <v>25.118556444470709</v>
      </c>
      <c r="E194" s="15">
        <v>17.551618260869567</v>
      </c>
      <c r="F194" s="16">
        <f t="shared" si="238"/>
        <v>18.721258456521735</v>
      </c>
      <c r="G194" s="15">
        <v>6.086503636363636</v>
      </c>
      <c r="H194" s="16">
        <f t="shared" si="239"/>
        <v>6.8545233438735185</v>
      </c>
      <c r="I194" s="16">
        <f t="shared" si="213"/>
        <v>10.963213246158876</v>
      </c>
      <c r="J194" s="15">
        <v>15.372941304347824</v>
      </c>
      <c r="K194" s="16">
        <f t="shared" si="240"/>
        <v>17.066933057971013</v>
      </c>
      <c r="L194" s="21">
        <f>IF(L193="","",L193-N176)</f>
        <v>23.935345143295969</v>
      </c>
      <c r="M194" s="21"/>
      <c r="N194" s="21"/>
      <c r="Q194" s="19">
        <f t="shared" si="215"/>
        <v>8.5372505809934509</v>
      </c>
      <c r="R194" s="19">
        <f t="shared" si="216"/>
        <v>20.11354024598144</v>
      </c>
      <c r="S194" s="19">
        <f t="shared" si="217"/>
        <v>21.060673264862132</v>
      </c>
      <c r="T194" s="18"/>
    </row>
    <row r="195" spans="1:21" x14ac:dyDescent="0.2">
      <c r="A195" s="27" t="s">
        <v>7</v>
      </c>
      <c r="B195" s="27" t="s">
        <v>67</v>
      </c>
      <c r="C195" s="1">
        <v>2019</v>
      </c>
      <c r="D195" s="21">
        <f>IF(D194="","",D194-M176)</f>
        <v>24.819337953199607</v>
      </c>
      <c r="E195" s="15">
        <v>17.352402083333335</v>
      </c>
      <c r="F195" s="16">
        <f t="shared" ref="F195:F196" si="241">IF(COUNT(E191:E195)&lt;3,"",AVERAGE(E191:E195))</f>
        <v>18.287311706521738</v>
      </c>
      <c r="G195" s="15">
        <v>6.43722652173913</v>
      </c>
      <c r="H195" s="16">
        <f t="shared" ref="H195:H196" si="242">IF(COUNT(G191:G195)&lt;3,"",AVERAGE(G191:G195))</f>
        <v>6.5384385612648215</v>
      </c>
      <c r="I195" s="16">
        <f t="shared" si="213"/>
        <v>10.963213246158876</v>
      </c>
      <c r="J195" s="15">
        <v>15.161969999999998</v>
      </c>
      <c r="K195" s="16">
        <f t="shared" ref="K195:K196" si="243">IF(COUNT(J191:J195)&lt;3,"",AVERAGE(J191:J195))</f>
        <v>16.383058891304344</v>
      </c>
      <c r="L195" s="21">
        <f>IF(L194="","",L194-N176)</f>
        <v>23.621977196115623</v>
      </c>
      <c r="M195" s="21"/>
      <c r="N195" s="21"/>
      <c r="Q195" s="19">
        <f t="shared" si="215"/>
        <v>8.366525522894106</v>
      </c>
      <c r="R195" s="19">
        <f t="shared" si="216"/>
        <v>19.5271862213833</v>
      </c>
      <c r="S195" s="19">
        <f t="shared" si="217"/>
        <v>20.471605938375919</v>
      </c>
      <c r="T195" s="18"/>
    </row>
    <row r="196" spans="1:21" x14ac:dyDescent="0.2">
      <c r="A196" s="27" t="s">
        <v>7</v>
      </c>
      <c r="B196" s="27" t="s">
        <v>67</v>
      </c>
      <c r="C196" s="1">
        <v>2020</v>
      </c>
      <c r="D196" s="21">
        <f>IF(D195="","",D195-M176)</f>
        <v>24.520119461928505</v>
      </c>
      <c r="E196" s="15">
        <v>15.143990000000001</v>
      </c>
      <c r="F196" s="16">
        <f t="shared" si="241"/>
        <v>17.314548789855074</v>
      </c>
      <c r="G196" s="15">
        <v>5.3549837499999997</v>
      </c>
      <c r="H196" s="16">
        <f t="shared" si="242"/>
        <v>6.3097252243083002</v>
      </c>
      <c r="I196" s="16">
        <f t="shared" si="213"/>
        <v>10.963213246158876</v>
      </c>
      <c r="J196" s="15">
        <v>13.271531599999998</v>
      </c>
      <c r="K196" s="16">
        <f t="shared" si="243"/>
        <v>15.307564877971013</v>
      </c>
      <c r="L196" s="21">
        <f>IF(L195="","",L195-N176)</f>
        <v>23.308609248935277</v>
      </c>
      <c r="M196" s="21"/>
      <c r="N196" s="21"/>
      <c r="Q196" s="19">
        <f t="shared" si="215"/>
        <v>8.1958004647947611</v>
      </c>
      <c r="R196" s="19">
        <f t="shared" si="216"/>
        <v>18.940832196785159</v>
      </c>
      <c r="S196" s="19">
        <f t="shared" si="217"/>
        <v>19.882538611889707</v>
      </c>
      <c r="T196" s="18"/>
    </row>
    <row r="197" spans="1:21" x14ac:dyDescent="0.2">
      <c r="A197" s="27" t="s">
        <v>7</v>
      </c>
      <c r="B197" s="27" t="s">
        <v>67</v>
      </c>
      <c r="C197" s="1">
        <v>2021</v>
      </c>
      <c r="D197" s="21">
        <f>IF(D196="","",D196-M176)</f>
        <v>24.220900970657404</v>
      </c>
      <c r="E197" s="24"/>
      <c r="F197" s="25"/>
      <c r="G197" s="24"/>
      <c r="H197" s="25"/>
      <c r="I197" s="16">
        <f t="shared" si="213"/>
        <v>10.963213246158876</v>
      </c>
      <c r="J197" s="25"/>
      <c r="K197" s="25"/>
      <c r="L197" s="21">
        <f>IF(L196="","",L196-N176)</f>
        <v>22.99524130175493</v>
      </c>
      <c r="M197" s="21"/>
      <c r="N197" s="21"/>
      <c r="Q197" s="19">
        <f t="shared" si="215"/>
        <v>8.0250754066954162</v>
      </c>
      <c r="R197" s="19">
        <f t="shared" si="216"/>
        <v>18.354478172187019</v>
      </c>
      <c r="S197" s="19">
        <f t="shared" si="217"/>
        <v>19.293471285403495</v>
      </c>
      <c r="T197" s="18"/>
    </row>
    <row r="198" spans="1:21" x14ac:dyDescent="0.2">
      <c r="A198" s="27" t="s">
        <v>7</v>
      </c>
      <c r="B198" s="27" t="s">
        <v>67</v>
      </c>
      <c r="C198" s="1">
        <v>2022</v>
      </c>
      <c r="D198" s="21">
        <f>IF(D197="","",D197-M176)</f>
        <v>23.921682479386302</v>
      </c>
      <c r="E198" s="24"/>
      <c r="F198" s="25"/>
      <c r="G198" s="24"/>
      <c r="H198" s="25"/>
      <c r="I198" s="16">
        <f t="shared" si="213"/>
        <v>10.963213246158876</v>
      </c>
      <c r="J198" s="25"/>
      <c r="K198" s="25"/>
      <c r="L198" s="21">
        <f>IF(L197="","",L197-N176)</f>
        <v>22.681873354574584</v>
      </c>
      <c r="M198" s="21"/>
      <c r="N198" s="21"/>
      <c r="Q198" s="19">
        <f t="shared" si="215"/>
        <v>7.8543503485960713</v>
      </c>
      <c r="R198" s="19">
        <f t="shared" si="216"/>
        <v>17.768124147588878</v>
      </c>
      <c r="S198" s="19">
        <f t="shared" si="217"/>
        <v>18.704403958917283</v>
      </c>
      <c r="T198" s="18"/>
    </row>
    <row r="199" spans="1:21" x14ac:dyDescent="0.2">
      <c r="A199" s="27" t="s">
        <v>7</v>
      </c>
      <c r="B199" s="27" t="s">
        <v>67</v>
      </c>
      <c r="C199" s="1">
        <v>2023</v>
      </c>
      <c r="D199" s="21">
        <f>IF(D198="","",D198-M176)</f>
        <v>23.6224639881152</v>
      </c>
      <c r="E199" s="24"/>
      <c r="F199" s="25"/>
      <c r="G199" s="24"/>
      <c r="H199" s="25"/>
      <c r="I199" s="16">
        <f t="shared" si="213"/>
        <v>10.963213246158876</v>
      </c>
      <c r="J199" s="25"/>
      <c r="K199" s="25"/>
      <c r="L199" s="21">
        <f>IF(L198="","",L198-N176)</f>
        <v>22.368505407394238</v>
      </c>
      <c r="M199" s="21"/>
      <c r="N199" s="21"/>
      <c r="Q199" s="19">
        <f t="shared" si="215"/>
        <v>7.6836252904967264</v>
      </c>
      <c r="R199" s="19">
        <f t="shared" si="216"/>
        <v>17.181770122990738</v>
      </c>
      <c r="S199" s="19">
        <f t="shared" si="217"/>
        <v>18.11533663243107</v>
      </c>
      <c r="T199" s="18"/>
    </row>
    <row r="200" spans="1:21" x14ac:dyDescent="0.2">
      <c r="A200" s="27" t="s">
        <v>7</v>
      </c>
      <c r="B200" s="27" t="s">
        <v>67</v>
      </c>
      <c r="C200" s="1">
        <v>2024</v>
      </c>
      <c r="D200" s="21">
        <f>IF(D199="","",D199-M176)</f>
        <v>23.323245496844098</v>
      </c>
      <c r="E200" s="24"/>
      <c r="F200" s="25"/>
      <c r="G200" s="24"/>
      <c r="H200" s="25"/>
      <c r="I200" s="16">
        <f t="shared" si="213"/>
        <v>10.963213246158876</v>
      </c>
      <c r="J200" s="25"/>
      <c r="K200" s="25"/>
      <c r="L200" s="21">
        <f>IF(L199="","",L199-N176)</f>
        <v>22.055137460213892</v>
      </c>
      <c r="M200" s="21"/>
      <c r="N200" s="21"/>
      <c r="Q200" s="19">
        <f t="shared" si="215"/>
        <v>7.5129002323973815</v>
      </c>
      <c r="R200" s="19">
        <f t="shared" si="216"/>
        <v>16.595416098392597</v>
      </c>
      <c r="S200" s="19">
        <f t="shared" si="217"/>
        <v>17.526269305944858</v>
      </c>
      <c r="T200" s="18"/>
    </row>
    <row r="201" spans="1:21" x14ac:dyDescent="0.2">
      <c r="A201" s="27" t="s">
        <v>7</v>
      </c>
      <c r="B201" s="27" t="s">
        <v>67</v>
      </c>
      <c r="C201" s="1">
        <v>2025</v>
      </c>
      <c r="D201" s="21">
        <f>IF(D200="","",D200-M176)</f>
        <v>23.024027005572997</v>
      </c>
      <c r="E201" s="24"/>
      <c r="F201" s="25"/>
      <c r="G201" s="24"/>
      <c r="H201" s="25"/>
      <c r="I201" s="16">
        <f t="shared" si="213"/>
        <v>10.963213246158876</v>
      </c>
      <c r="J201" s="25"/>
      <c r="K201" s="25"/>
      <c r="L201" s="21">
        <f>IF(L200="","",L200-N176)</f>
        <v>21.741769513033546</v>
      </c>
      <c r="M201" s="21"/>
      <c r="N201" s="21"/>
      <c r="Q201" s="19">
        <f t="shared" si="215"/>
        <v>7.3421751742980366</v>
      </c>
      <c r="R201" s="19">
        <f t="shared" si="216"/>
        <v>16.009062073794457</v>
      </c>
      <c r="S201" s="19">
        <f t="shared" si="217"/>
        <v>16.937201979458646</v>
      </c>
      <c r="T201" s="18"/>
    </row>
    <row r="202" spans="1:21" x14ac:dyDescent="0.2">
      <c r="A202" s="27" t="s">
        <v>7</v>
      </c>
      <c r="B202" s="27" t="s">
        <v>67</v>
      </c>
      <c r="C202" s="1">
        <v>2026</v>
      </c>
      <c r="D202" s="21">
        <f>IF(D201="","",D201-M176)</f>
        <v>22.724808514301895</v>
      </c>
      <c r="E202" s="24"/>
      <c r="F202" s="25"/>
      <c r="G202" s="24"/>
      <c r="H202" s="25"/>
      <c r="I202" s="16">
        <f t="shared" si="213"/>
        <v>10.963213246158876</v>
      </c>
      <c r="J202" s="25"/>
      <c r="K202" s="25"/>
      <c r="L202" s="21">
        <f>IF(L201="","",L201-N176)</f>
        <v>21.4284015658532</v>
      </c>
      <c r="M202" s="21"/>
      <c r="N202" s="21"/>
      <c r="Q202" s="19">
        <f t="shared" si="215"/>
        <v>7.1714501161986917</v>
      </c>
      <c r="R202" s="19">
        <f t="shared" si="216"/>
        <v>15.422708049196315</v>
      </c>
      <c r="S202" s="19">
        <f t="shared" si="217"/>
        <v>16.348134652972433</v>
      </c>
      <c r="T202" s="18"/>
    </row>
    <row r="203" spans="1:21" x14ac:dyDescent="0.2">
      <c r="A203" s="27" t="s">
        <v>7</v>
      </c>
      <c r="B203" s="27" t="s">
        <v>67</v>
      </c>
      <c r="C203" s="1">
        <v>2027</v>
      </c>
      <c r="D203" s="21">
        <f>IF(D202="","",D202-M176)</f>
        <v>22.425590023030793</v>
      </c>
      <c r="E203" s="24"/>
      <c r="F203" s="25"/>
      <c r="G203" s="24"/>
      <c r="H203" s="25"/>
      <c r="I203" s="16">
        <f t="shared" si="213"/>
        <v>10.963213246158876</v>
      </c>
      <c r="J203" s="25"/>
      <c r="K203" s="25"/>
      <c r="L203" s="21">
        <f>IF(L202="","",L202-N176)</f>
        <v>21.115033618672854</v>
      </c>
      <c r="M203" s="21"/>
      <c r="N203" s="21"/>
      <c r="Q203" s="19">
        <f t="shared" si="215"/>
        <v>7.0007250580993468</v>
      </c>
      <c r="R203" s="19">
        <f t="shared" si="216"/>
        <v>14.836354024598172</v>
      </c>
      <c r="S203" s="19">
        <f t="shared" si="217"/>
        <v>15.759067326486221</v>
      </c>
      <c r="T203" s="18"/>
    </row>
    <row r="204" spans="1:21" x14ac:dyDescent="0.2">
      <c r="A204" s="27" t="s">
        <v>7</v>
      </c>
      <c r="B204" s="27" t="s">
        <v>67</v>
      </c>
      <c r="C204" s="1">
        <v>2028</v>
      </c>
      <c r="D204" s="21">
        <f>IF(D203="","",D203-M176)</f>
        <v>22.126371531759691</v>
      </c>
      <c r="E204" s="24"/>
      <c r="F204" s="25"/>
      <c r="G204" s="24"/>
      <c r="H204" s="25"/>
      <c r="I204" s="16">
        <f t="shared" si="213"/>
        <v>10.963213246158876</v>
      </c>
      <c r="J204" s="25"/>
      <c r="K204" s="25"/>
      <c r="L204" s="21">
        <f>IF(L203="","",L203-N176)</f>
        <v>20.801665671492508</v>
      </c>
      <c r="M204" s="21"/>
      <c r="N204" s="21"/>
      <c r="Q204" s="19">
        <v>6.83</v>
      </c>
      <c r="R204" s="19">
        <f t="shared" si="216"/>
        <v>14.25000000000003</v>
      </c>
      <c r="S204" s="19">
        <f t="shared" si="217"/>
        <v>15.170000000000009</v>
      </c>
      <c r="T204" s="26">
        <v>14.25</v>
      </c>
      <c r="U204" s="29">
        <v>15.17</v>
      </c>
    </row>
    <row r="205" spans="1:21" x14ac:dyDescent="0.2">
      <c r="A205" s="27" t="s">
        <v>9</v>
      </c>
      <c r="B205" s="27" t="s">
        <v>68</v>
      </c>
      <c r="C205" s="1">
        <v>2000</v>
      </c>
      <c r="D205" s="16"/>
      <c r="E205" s="16"/>
      <c r="F205" s="16"/>
      <c r="G205" s="16"/>
      <c r="H205" s="16"/>
      <c r="I205" s="16"/>
      <c r="J205" s="16"/>
      <c r="K205" s="16"/>
      <c r="L205" s="16"/>
      <c r="M205" s="1">
        <f>(F209-O205)/60</f>
        <v>0.29981979389214963</v>
      </c>
      <c r="N205" s="1">
        <f>(K209-P205)/60</f>
        <v>0.31024098442620768</v>
      </c>
      <c r="O205" s="11">
        <f>AC7</f>
        <v>11.128561271000001</v>
      </c>
      <c r="P205" s="11">
        <f>AE7</f>
        <v>9.4668398269999994</v>
      </c>
      <c r="Q205" s="17"/>
      <c r="R205" s="17"/>
      <c r="S205" s="17"/>
      <c r="T205" s="18"/>
    </row>
    <row r="206" spans="1:21" x14ac:dyDescent="0.2">
      <c r="A206" s="27" t="s">
        <v>9</v>
      </c>
      <c r="B206" s="27" t="s">
        <v>68</v>
      </c>
      <c r="C206" s="1">
        <v>2001</v>
      </c>
      <c r="D206" s="16"/>
      <c r="E206" s="15">
        <v>29.46359043478261</v>
      </c>
      <c r="F206" s="16"/>
      <c r="G206" s="15">
        <v>14.542399090909093</v>
      </c>
      <c r="H206" s="16"/>
      <c r="I206" s="16"/>
      <c r="J206" s="15">
        <v>28.356976086956518</v>
      </c>
      <c r="K206" s="16"/>
      <c r="L206" s="16"/>
      <c r="Q206" s="17"/>
      <c r="R206" s="17"/>
      <c r="S206" s="17"/>
      <c r="T206" s="18"/>
    </row>
    <row r="207" spans="1:21" x14ac:dyDescent="0.2">
      <c r="A207" s="27" t="s">
        <v>9</v>
      </c>
      <c r="B207" s="27" t="s">
        <v>68</v>
      </c>
      <c r="C207" s="1">
        <v>2002</v>
      </c>
      <c r="D207" s="16"/>
      <c r="E207" s="15">
        <v>30.3608875</v>
      </c>
      <c r="F207" s="16"/>
      <c r="G207" s="15">
        <v>15.647092173913041</v>
      </c>
      <c r="H207" s="16"/>
      <c r="I207" s="16"/>
      <c r="J207" s="15">
        <v>28.914346250000005</v>
      </c>
      <c r="K207" s="16"/>
      <c r="L207" s="16"/>
      <c r="Q207" s="17"/>
      <c r="R207" s="17"/>
      <c r="S207" s="17"/>
      <c r="T207" s="18"/>
    </row>
    <row r="208" spans="1:21" x14ac:dyDescent="0.2">
      <c r="A208" s="27" t="s">
        <v>9</v>
      </c>
      <c r="B208" s="27" t="s">
        <v>68</v>
      </c>
      <c r="C208" s="1">
        <v>2003</v>
      </c>
      <c r="D208" s="16"/>
      <c r="E208" s="15">
        <v>28.417302083333325</v>
      </c>
      <c r="F208" s="16"/>
      <c r="G208" s="15">
        <v>12.846782173913041</v>
      </c>
      <c r="H208" s="16"/>
      <c r="I208" s="16"/>
      <c r="J208" s="15">
        <v>27.608840833333332</v>
      </c>
      <c r="K208" s="16"/>
      <c r="L208" s="16"/>
      <c r="Q208" s="17"/>
      <c r="R208" s="17"/>
      <c r="S208" s="17"/>
      <c r="T208" s="18"/>
    </row>
    <row r="209" spans="1:20" x14ac:dyDescent="0.2">
      <c r="A209" s="27" t="s">
        <v>9</v>
      </c>
      <c r="B209" s="27" t="s">
        <v>68</v>
      </c>
      <c r="C209" s="1">
        <v>2004</v>
      </c>
      <c r="D209" s="16">
        <f>IF(F209="","",F209)</f>
        <v>29.11774890452898</v>
      </c>
      <c r="E209" s="15">
        <v>28.229215599999996</v>
      </c>
      <c r="F209" s="16">
        <f t="shared" ref="F209:H209" si="244">IF(COUNT(E205:E209)&lt;3,"",AVERAGE(E205:E209))</f>
        <v>29.11774890452898</v>
      </c>
      <c r="G209" s="15">
        <v>13.803066250000001</v>
      </c>
      <c r="H209" s="16">
        <f t="shared" si="244"/>
        <v>14.209834922183795</v>
      </c>
      <c r="I209" s="16">
        <f t="shared" ref="I209" si="245">IF(H209="","",H209)</f>
        <v>14.209834922183795</v>
      </c>
      <c r="J209" s="15">
        <v>27.445032400000006</v>
      </c>
      <c r="K209" s="16">
        <f t="shared" ref="K209" si="246">IF(COUNT(J205:J209)&lt;3,"",AVERAGE(J205:J209))</f>
        <v>28.081298892572462</v>
      </c>
      <c r="L209" s="16">
        <f>IF(K209="","",K209)</f>
        <v>28.081298892572462</v>
      </c>
      <c r="M209" s="21"/>
      <c r="N209" s="21"/>
      <c r="Q209" s="19">
        <v>14.209834769646468</v>
      </c>
      <c r="R209" s="19">
        <v>28.081299030251355</v>
      </c>
      <c r="S209" s="19">
        <v>29.117749033285705</v>
      </c>
      <c r="T209" s="18"/>
    </row>
    <row r="210" spans="1:20" x14ac:dyDescent="0.2">
      <c r="A210" s="27" t="s">
        <v>9</v>
      </c>
      <c r="B210" s="27" t="s">
        <v>68</v>
      </c>
      <c r="C210" s="1">
        <v>2005</v>
      </c>
      <c r="D210" s="21">
        <f>IF(D209="","",D209-M205)</f>
        <v>28.817929110636832</v>
      </c>
      <c r="E210" s="15">
        <v>30.688223199999996</v>
      </c>
      <c r="F210" s="16">
        <f t="shared" ref="F210:H210" si="247">IF(COUNT(E206:E210)&lt;3,"",AVERAGE(E206:E210))</f>
        <v>29.431843763623181</v>
      </c>
      <c r="G210" s="15">
        <v>14.919380416666664</v>
      </c>
      <c r="H210" s="16">
        <f t="shared" si="247"/>
        <v>14.35174402108037</v>
      </c>
      <c r="I210" s="16">
        <f>I209</f>
        <v>14.209834922183795</v>
      </c>
      <c r="J210" s="15">
        <v>30.323420399999996</v>
      </c>
      <c r="K210" s="16">
        <f t="shared" ref="K210" si="248">IF(COUNT(J206:J210)&lt;3,"",AVERAGE(J206:J210))</f>
        <v>28.529723194057972</v>
      </c>
      <c r="L210" s="21">
        <f>IF(L209="","",L209-N205)</f>
        <v>27.771057908146254</v>
      </c>
      <c r="M210" s="21"/>
      <c r="N210" s="21"/>
      <c r="Q210" s="19">
        <f>Q209-(($Q$209-$Q$233)/24)</f>
        <v>14.007758320911199</v>
      </c>
      <c r="R210" s="19">
        <f>R209-(R$209-T$233)/24</f>
        <v>27.549161570657549</v>
      </c>
      <c r="S210" s="19">
        <f>S209-(S$209-U$233)/24</f>
        <v>28.586592823565468</v>
      </c>
      <c r="T210" s="18"/>
    </row>
    <row r="211" spans="1:20" x14ac:dyDescent="0.2">
      <c r="A211" s="27" t="s">
        <v>9</v>
      </c>
      <c r="B211" s="27" t="s">
        <v>68</v>
      </c>
      <c r="C211" s="1">
        <v>2006</v>
      </c>
      <c r="D211" s="21">
        <f>IF(D210="","",D210-M205)</f>
        <v>28.518109316744685</v>
      </c>
      <c r="E211" s="15">
        <v>29.034974399999999</v>
      </c>
      <c r="F211" s="16">
        <f t="shared" ref="F211:H211" si="249">IF(COUNT(E207:E211)&lt;3,"",AVERAGE(E207:E211))</f>
        <v>29.346120556666666</v>
      </c>
      <c r="G211" s="15">
        <v>14.753522500000001</v>
      </c>
      <c r="H211" s="16">
        <f t="shared" si="249"/>
        <v>14.393968702898547</v>
      </c>
      <c r="I211" s="16">
        <f t="shared" ref="I211:I233" si="250">I210</f>
        <v>14.209834922183795</v>
      </c>
      <c r="J211" s="15">
        <v>28.212375999999999</v>
      </c>
      <c r="K211" s="16">
        <f t="shared" ref="K211" si="251">IF(COUNT(J207:J211)&lt;3,"",AVERAGE(J207:J211))</f>
        <v>28.500803176666672</v>
      </c>
      <c r="L211" s="21">
        <f>IF(L210="","",L210-N205)</f>
        <v>27.460816923720046</v>
      </c>
      <c r="M211" s="21"/>
      <c r="N211" s="21"/>
      <c r="Q211" s="19">
        <f t="shared" ref="Q211:Q232" si="252">Q210-(($Q$209-$Q$233)/24)</f>
        <v>13.80568187217593</v>
      </c>
      <c r="R211" s="19">
        <f t="shared" ref="R211:R233" si="253">R210-(R$209-T$233)/24</f>
        <v>27.017024111063744</v>
      </c>
      <c r="S211" s="19">
        <f t="shared" ref="S211:S233" si="254">S210-(S$209-U$233)/24</f>
        <v>28.055436613845231</v>
      </c>
      <c r="T211" s="18"/>
    </row>
    <row r="212" spans="1:20" x14ac:dyDescent="0.2">
      <c r="A212" s="27" t="s">
        <v>9</v>
      </c>
      <c r="B212" s="27" t="s">
        <v>68</v>
      </c>
      <c r="C212" s="1">
        <v>2007</v>
      </c>
      <c r="D212" s="21">
        <f>IF(D211="","",D211-M205)</f>
        <v>28.218289522852537</v>
      </c>
      <c r="E212" s="15">
        <v>28.472558333333325</v>
      </c>
      <c r="F212" s="16">
        <f t="shared" ref="F212:H212" si="255">IF(COUNT(E208:E212)&lt;3,"",AVERAGE(E208:E212))</f>
        <v>28.96845472333333</v>
      </c>
      <c r="G212" s="15">
        <v>13.776087826086961</v>
      </c>
      <c r="H212" s="16">
        <f t="shared" si="255"/>
        <v>14.019767833333333</v>
      </c>
      <c r="I212" s="16">
        <f t="shared" si="250"/>
        <v>14.209834922183795</v>
      </c>
      <c r="J212" s="15">
        <v>27.493659166666664</v>
      </c>
      <c r="K212" s="16">
        <f t="shared" ref="K212" si="256">IF(COUNT(J208:J212)&lt;3,"",AVERAGE(J208:J212))</f>
        <v>28.216665760000001</v>
      </c>
      <c r="L212" s="21">
        <f>IF(L211="","",L211-N205)</f>
        <v>27.150575939293837</v>
      </c>
      <c r="M212" s="21"/>
      <c r="N212" s="21"/>
      <c r="Q212" s="19">
        <f t="shared" si="252"/>
        <v>13.60360542344066</v>
      </c>
      <c r="R212" s="19">
        <f t="shared" si="253"/>
        <v>26.484886651469939</v>
      </c>
      <c r="S212" s="19">
        <f t="shared" si="254"/>
        <v>27.524280404124994</v>
      </c>
      <c r="T212" s="18"/>
    </row>
    <row r="213" spans="1:20" x14ac:dyDescent="0.2">
      <c r="A213" s="27" t="s">
        <v>9</v>
      </c>
      <c r="B213" s="27" t="s">
        <v>68</v>
      </c>
      <c r="C213" s="1">
        <v>2008</v>
      </c>
      <c r="D213" s="21">
        <f>IF(D212="","",D212-M205)</f>
        <v>27.918469728960389</v>
      </c>
      <c r="E213" s="15">
        <v>25.516372500000003</v>
      </c>
      <c r="F213" s="16">
        <f t="shared" ref="F213:H213" si="257">IF(COUNT(E209:E213)&lt;3,"",AVERAGE(E209:E213))</f>
        <v>28.388268806666666</v>
      </c>
      <c r="G213" s="15">
        <v>13.146181666666665</v>
      </c>
      <c r="H213" s="16">
        <f t="shared" si="257"/>
        <v>14.079647731884057</v>
      </c>
      <c r="I213" s="16">
        <f t="shared" si="250"/>
        <v>14.209834922183795</v>
      </c>
      <c r="J213" s="15">
        <v>24.013450833333334</v>
      </c>
      <c r="K213" s="16">
        <f t="shared" ref="K213" si="258">IF(COUNT(J209:J213)&lt;3,"",AVERAGE(J209:J213))</f>
        <v>27.497587759999998</v>
      </c>
      <c r="L213" s="21">
        <f>IF(L212="","",L212-N205)</f>
        <v>26.840334954867629</v>
      </c>
      <c r="M213" s="21"/>
      <c r="N213" s="21"/>
      <c r="Q213" s="19">
        <f t="shared" si="252"/>
        <v>13.401528974705391</v>
      </c>
      <c r="R213" s="19">
        <f t="shared" si="253"/>
        <v>25.952749191876133</v>
      </c>
      <c r="S213" s="19">
        <f t="shared" si="254"/>
        <v>26.993124194404757</v>
      </c>
      <c r="T213" s="18"/>
    </row>
    <row r="214" spans="1:20" x14ac:dyDescent="0.2">
      <c r="A214" s="27" t="s">
        <v>9</v>
      </c>
      <c r="B214" s="27" t="s">
        <v>68</v>
      </c>
      <c r="C214" s="1">
        <v>2009</v>
      </c>
      <c r="D214" s="21">
        <f>IF(D213="","",D213-M205)</f>
        <v>27.618649935068241</v>
      </c>
      <c r="E214" s="15">
        <v>22.931280000000001</v>
      </c>
      <c r="F214" s="16">
        <f t="shared" ref="F214:H214" si="259">IF(COUNT(E210:E214)&lt;3,"",AVERAGE(E210:E214))</f>
        <v>27.328681686666663</v>
      </c>
      <c r="G214" s="15">
        <v>11.553073913043477</v>
      </c>
      <c r="H214" s="16">
        <f t="shared" si="259"/>
        <v>13.629649264492752</v>
      </c>
      <c r="I214" s="16">
        <f t="shared" si="250"/>
        <v>14.209834922183795</v>
      </c>
      <c r="J214" s="15">
        <v>22.074737916666663</v>
      </c>
      <c r="K214" s="16">
        <f t="shared" ref="K214" si="260">IF(COUNT(J210:J214)&lt;3,"",AVERAGE(J210:J214))</f>
        <v>26.423528863333331</v>
      </c>
      <c r="L214" s="21">
        <f>IF(L213="","",L213-N205)</f>
        <v>26.53009397044142</v>
      </c>
      <c r="M214" s="21"/>
      <c r="N214" s="21"/>
      <c r="Q214" s="19">
        <f t="shared" si="252"/>
        <v>13.199452525970122</v>
      </c>
      <c r="R214" s="19">
        <f t="shared" si="253"/>
        <v>25.420611732282328</v>
      </c>
      <c r="S214" s="19">
        <f t="shared" si="254"/>
        <v>26.46196798468452</v>
      </c>
      <c r="T214" s="18"/>
    </row>
    <row r="215" spans="1:20" x14ac:dyDescent="0.2">
      <c r="A215" s="27" t="s">
        <v>9</v>
      </c>
      <c r="B215" s="27" t="s">
        <v>68</v>
      </c>
      <c r="C215" s="1">
        <v>2010</v>
      </c>
      <c r="D215" s="21">
        <f>IF(D214="","",D214-M205)</f>
        <v>27.318830141176093</v>
      </c>
      <c r="E215" s="15">
        <v>23.93410041666667</v>
      </c>
      <c r="F215" s="16">
        <f t="shared" ref="F215:H215" si="261">IF(COUNT(E211:E215)&lt;3,"",AVERAGE(E211:E215))</f>
        <v>25.97785713</v>
      </c>
      <c r="G215" s="15">
        <v>13.511847500000002</v>
      </c>
      <c r="H215" s="16">
        <f t="shared" si="261"/>
        <v>13.34814268115942</v>
      </c>
      <c r="I215" s="16">
        <f t="shared" si="250"/>
        <v>14.209834922183795</v>
      </c>
      <c r="J215" s="15">
        <v>22.883857500000001</v>
      </c>
      <c r="K215" s="16">
        <f t="shared" ref="K215" si="262">IF(COUNT(J211:J215)&lt;3,"",AVERAGE(J211:J215))</f>
        <v>24.935616283333335</v>
      </c>
      <c r="L215" s="21">
        <f>IF(L214="","",L214-N205)</f>
        <v>26.219852986015212</v>
      </c>
      <c r="M215" s="21"/>
      <c r="N215" s="21"/>
      <c r="Q215" s="19">
        <f t="shared" si="252"/>
        <v>12.997376077234852</v>
      </c>
      <c r="R215" s="19">
        <f t="shared" si="253"/>
        <v>24.888474272688523</v>
      </c>
      <c r="S215" s="19">
        <f t="shared" si="254"/>
        <v>25.930811774964283</v>
      </c>
      <c r="T215" s="18"/>
    </row>
    <row r="216" spans="1:20" x14ac:dyDescent="0.2">
      <c r="A216" s="27" t="s">
        <v>9</v>
      </c>
      <c r="B216" s="27" t="s">
        <v>68</v>
      </c>
      <c r="C216" s="1">
        <v>2011</v>
      </c>
      <c r="D216" s="21">
        <f>IF(D215="","",D215-M205)</f>
        <v>27.019010347283945</v>
      </c>
      <c r="E216" s="15">
        <v>24.361114999999998</v>
      </c>
      <c r="F216" s="16">
        <f t="shared" ref="F216:H216" si="263">IF(COUNT(E212:E216)&lt;3,"",AVERAGE(E212:E216))</f>
        <v>25.043085249999997</v>
      </c>
      <c r="G216" s="15">
        <v>11.574347391304348</v>
      </c>
      <c r="H216" s="16">
        <f t="shared" si="263"/>
        <v>12.712307659420292</v>
      </c>
      <c r="I216" s="16">
        <f t="shared" si="250"/>
        <v>14.209834922183795</v>
      </c>
      <c r="J216" s="15">
        <v>22.934422083333331</v>
      </c>
      <c r="K216" s="16">
        <f t="shared" ref="K216" si="264">IF(COUNT(J212:J216)&lt;3,"",AVERAGE(J212:J216))</f>
        <v>23.880025499999999</v>
      </c>
      <c r="L216" s="21">
        <f>IF(L215="","",L215-N205)</f>
        <v>25.909612001589004</v>
      </c>
      <c r="M216" s="21"/>
      <c r="N216" s="21"/>
      <c r="Q216" s="19">
        <f t="shared" si="252"/>
        <v>12.795299628499583</v>
      </c>
      <c r="R216" s="19">
        <f t="shared" si="253"/>
        <v>24.356336813094718</v>
      </c>
      <c r="S216" s="19">
        <f t="shared" si="254"/>
        <v>25.399655565244046</v>
      </c>
      <c r="T216" s="18"/>
    </row>
    <row r="217" spans="1:20" x14ac:dyDescent="0.2">
      <c r="A217" s="27" t="s">
        <v>9</v>
      </c>
      <c r="B217" s="27" t="s">
        <v>68</v>
      </c>
      <c r="C217" s="1">
        <v>2012</v>
      </c>
      <c r="D217" s="21">
        <f>IF(D216="","",D216-M205)</f>
        <v>26.719190553391797</v>
      </c>
      <c r="E217" s="15">
        <v>21.11808090909091</v>
      </c>
      <c r="F217" s="16">
        <f t="shared" ref="F217:H217" si="265">IF(COUNT(E213:E217)&lt;3,"",AVERAGE(E213:E217))</f>
        <v>23.572189765151514</v>
      </c>
      <c r="G217" s="15">
        <v>12.122281428571428</v>
      </c>
      <c r="H217" s="16">
        <f t="shared" si="265"/>
        <v>12.381546379917184</v>
      </c>
      <c r="I217" s="16">
        <f t="shared" si="250"/>
        <v>14.209834922183795</v>
      </c>
      <c r="J217" s="15">
        <v>19.840350909090905</v>
      </c>
      <c r="K217" s="16">
        <f t="shared" ref="K217" si="266">IF(COUNT(J213:J217)&lt;3,"",AVERAGE(J213:J217))</f>
        <v>22.349363848484849</v>
      </c>
      <c r="L217" s="21">
        <f>IF(L216="","",L216-N205)</f>
        <v>25.599371017162795</v>
      </c>
      <c r="M217" s="21"/>
      <c r="N217" s="21"/>
      <c r="Q217" s="19">
        <f t="shared" si="252"/>
        <v>12.593223179764314</v>
      </c>
      <c r="R217" s="19">
        <f t="shared" si="253"/>
        <v>23.824199353500912</v>
      </c>
      <c r="S217" s="19">
        <f t="shared" si="254"/>
        <v>24.868499355523809</v>
      </c>
      <c r="T217" s="18"/>
    </row>
    <row r="218" spans="1:20" x14ac:dyDescent="0.2">
      <c r="A218" s="27" t="s">
        <v>9</v>
      </c>
      <c r="B218" s="27" t="s">
        <v>68</v>
      </c>
      <c r="C218" s="1">
        <v>2013</v>
      </c>
      <c r="D218" s="21">
        <f>IF(D217="","",D217-M205)</f>
        <v>26.41937075949965</v>
      </c>
      <c r="E218" s="15">
        <v>20.503637916666666</v>
      </c>
      <c r="F218" s="16">
        <f t="shared" ref="F218:H218" si="267">IF(COUNT(E214:E218)&lt;3,"",AVERAGE(E214:E218))</f>
        <v>22.569642848484847</v>
      </c>
      <c r="G218" s="15">
        <v>9.8551841666666657</v>
      </c>
      <c r="H218" s="16">
        <f t="shared" si="267"/>
        <v>11.723346879917184</v>
      </c>
      <c r="I218" s="16">
        <f t="shared" si="250"/>
        <v>14.209834922183795</v>
      </c>
      <c r="J218" s="15">
        <v>18.593564583333329</v>
      </c>
      <c r="K218" s="16">
        <f t="shared" ref="K218" si="268">IF(COUNT(J214:J218)&lt;3,"",AVERAGE(J214:J218))</f>
        <v>21.265386598484845</v>
      </c>
      <c r="L218" s="21">
        <f>IF(L217="","",L217-N205)</f>
        <v>25.289130032736587</v>
      </c>
      <c r="M218" s="21"/>
      <c r="N218" s="21"/>
      <c r="Q218" s="19">
        <f t="shared" si="252"/>
        <v>12.391146731029044</v>
      </c>
      <c r="R218" s="19">
        <f t="shared" si="253"/>
        <v>23.292061893907107</v>
      </c>
      <c r="S218" s="19">
        <f t="shared" si="254"/>
        <v>24.337343145803572</v>
      </c>
      <c r="T218" s="18"/>
    </row>
    <row r="219" spans="1:20" x14ac:dyDescent="0.2">
      <c r="A219" s="27" t="s">
        <v>9</v>
      </c>
      <c r="B219" s="27" t="s">
        <v>68</v>
      </c>
      <c r="C219" s="1">
        <v>2014</v>
      </c>
      <c r="D219" s="21">
        <f>IF(D218="","",D218-M205)</f>
        <v>26.119550965607502</v>
      </c>
      <c r="E219" s="15">
        <v>20.450792500000002</v>
      </c>
      <c r="F219" s="16">
        <f t="shared" ref="F219:H219" si="269">IF(COUNT(E215:E219)&lt;3,"",AVERAGE(E215:E219))</f>
        <v>22.073545348484849</v>
      </c>
      <c r="G219" s="15">
        <v>10.814668695652175</v>
      </c>
      <c r="H219" s="16">
        <f t="shared" si="269"/>
        <v>11.575665836438924</v>
      </c>
      <c r="I219" s="16">
        <f t="shared" si="250"/>
        <v>14.209834922183795</v>
      </c>
      <c r="J219" s="15">
        <v>19.142567916666668</v>
      </c>
      <c r="K219" s="16">
        <f t="shared" ref="K219" si="270">IF(COUNT(J215:J219)&lt;3,"",AVERAGE(J215:J219))</f>
        <v>20.678952598484848</v>
      </c>
      <c r="L219" s="21">
        <f>IF(L218="","",L218-N205)</f>
        <v>24.978889048310378</v>
      </c>
      <c r="M219" s="21"/>
      <c r="N219" s="21"/>
      <c r="Q219" s="19">
        <f t="shared" si="252"/>
        <v>12.189070282293775</v>
      </c>
      <c r="R219" s="19">
        <f t="shared" si="253"/>
        <v>22.759924434313302</v>
      </c>
      <c r="S219" s="19">
        <f t="shared" si="254"/>
        <v>23.806186936083336</v>
      </c>
      <c r="T219" s="18"/>
    </row>
    <row r="220" spans="1:20" x14ac:dyDescent="0.2">
      <c r="A220" s="27" t="s">
        <v>9</v>
      </c>
      <c r="B220" s="27" t="s">
        <v>68</v>
      </c>
      <c r="C220" s="1">
        <v>2015</v>
      </c>
      <c r="D220" s="21">
        <f>IF(D219="","",D219-M205)</f>
        <v>25.819731171715354</v>
      </c>
      <c r="E220" s="15">
        <v>20.122804999999996</v>
      </c>
      <c r="F220" s="16">
        <f t="shared" ref="F220:H220" si="271">IF(COUNT(E216:E220)&lt;3,"",AVERAGE(E216:E220))</f>
        <v>21.311286265151516</v>
      </c>
      <c r="G220" s="15">
        <v>9.7634852173913025</v>
      </c>
      <c r="H220" s="16">
        <f t="shared" si="271"/>
        <v>10.825993379917184</v>
      </c>
      <c r="I220" s="16">
        <f t="shared" si="250"/>
        <v>14.209834922183795</v>
      </c>
      <c r="J220" s="15">
        <v>18.470918333333334</v>
      </c>
      <c r="K220" s="16">
        <f t="shared" ref="K220" si="272">IF(COUNT(J216:J220)&lt;3,"",AVERAGE(J216:J220))</f>
        <v>19.796364765151512</v>
      </c>
      <c r="L220" s="21">
        <f>IF(L219="","",L219-N205)</f>
        <v>24.66864806388417</v>
      </c>
      <c r="M220" s="21"/>
      <c r="N220" s="21"/>
      <c r="Q220" s="19">
        <f t="shared" si="252"/>
        <v>11.986993833558506</v>
      </c>
      <c r="R220" s="19">
        <f t="shared" si="253"/>
        <v>22.227786974719496</v>
      </c>
      <c r="S220" s="19">
        <f t="shared" si="254"/>
        <v>23.275030726363099</v>
      </c>
      <c r="T220" s="18"/>
    </row>
    <row r="221" spans="1:20" x14ac:dyDescent="0.2">
      <c r="A221" s="27" t="s">
        <v>9</v>
      </c>
      <c r="B221" s="27" t="s">
        <v>68</v>
      </c>
      <c r="C221" s="1">
        <v>2016</v>
      </c>
      <c r="D221" s="21">
        <f>IF(D220="","",D220-M205)</f>
        <v>25.519911377823206</v>
      </c>
      <c r="E221" s="15">
        <v>18.829071249999998</v>
      </c>
      <c r="F221" s="16">
        <f t="shared" ref="F221:H221" si="273">IF(COUNT(E217:E221)&lt;3,"",AVERAGE(E217:E221))</f>
        <v>20.204877515151516</v>
      </c>
      <c r="G221" s="15">
        <v>9.568021250000001</v>
      </c>
      <c r="H221" s="16">
        <f t="shared" si="273"/>
        <v>10.424728151656314</v>
      </c>
      <c r="I221" s="16">
        <f t="shared" si="250"/>
        <v>14.209834922183795</v>
      </c>
      <c r="J221" s="15">
        <v>17.28075875</v>
      </c>
      <c r="K221" s="16">
        <f t="shared" ref="K221" si="274">IF(COUNT(J217:J221)&lt;3,"",AVERAGE(J217:J221))</f>
        <v>18.665632098484846</v>
      </c>
      <c r="L221" s="21">
        <f>IF(L220="","",L220-N205)</f>
        <v>24.358407079457962</v>
      </c>
      <c r="M221" s="21"/>
      <c r="N221" s="21"/>
      <c r="Q221" s="19">
        <f t="shared" si="252"/>
        <v>11.784917384823236</v>
      </c>
      <c r="R221" s="19">
        <f t="shared" si="253"/>
        <v>21.695649515125691</v>
      </c>
      <c r="S221" s="19">
        <f t="shared" si="254"/>
        <v>22.743874516642862</v>
      </c>
      <c r="T221" s="18"/>
    </row>
    <row r="222" spans="1:20" x14ac:dyDescent="0.2">
      <c r="A222" s="27" t="s">
        <v>9</v>
      </c>
      <c r="B222" s="27" t="s">
        <v>68</v>
      </c>
      <c r="C222" s="1">
        <v>2017</v>
      </c>
      <c r="D222" s="21">
        <f>IF(D221="","",D221-M205)</f>
        <v>25.220091583931058</v>
      </c>
      <c r="E222" s="15">
        <v>18.294320416666665</v>
      </c>
      <c r="F222" s="16">
        <f t="shared" ref="F222:F223" si="275">IF(COUNT(E218:E222)&lt;3,"",AVERAGE(E218:E222))</f>
        <v>19.640125416666667</v>
      </c>
      <c r="G222" s="15">
        <v>8.3777699999999982</v>
      </c>
      <c r="H222" s="16">
        <f t="shared" ref="H222:H223" si="276">IF(COUNT(G218:G222)&lt;3,"",AVERAGE(G218:G222))</f>
        <v>9.6758258659420271</v>
      </c>
      <c r="I222" s="16">
        <f t="shared" si="250"/>
        <v>14.209834922183795</v>
      </c>
      <c r="J222" s="15">
        <v>17.263276250000004</v>
      </c>
      <c r="K222" s="16">
        <f t="shared" ref="K222:K223" si="277">IF(COUNT(J218:J222)&lt;3,"",AVERAGE(J218:J222))</f>
        <v>18.150217166666668</v>
      </c>
      <c r="L222" s="21">
        <f>IF(L221="","",L221-N205)</f>
        <v>24.048166095031753</v>
      </c>
      <c r="M222" s="21"/>
      <c r="N222" s="21"/>
      <c r="Q222" s="19">
        <f t="shared" si="252"/>
        <v>11.582840936087967</v>
      </c>
      <c r="R222" s="19">
        <f t="shared" si="253"/>
        <v>21.163512055531886</v>
      </c>
      <c r="S222" s="19">
        <f t="shared" si="254"/>
        <v>22.212718306922625</v>
      </c>
      <c r="T222" s="18"/>
    </row>
    <row r="223" spans="1:20" x14ac:dyDescent="0.2">
      <c r="A223" s="27" t="s">
        <v>9</v>
      </c>
      <c r="B223" s="27" t="s">
        <v>68</v>
      </c>
      <c r="C223" s="1">
        <v>2018</v>
      </c>
      <c r="D223" s="21">
        <f>IF(D222="","",D222-M205)</f>
        <v>24.92027179003891</v>
      </c>
      <c r="E223" s="15">
        <v>18.554809166666665</v>
      </c>
      <c r="F223" s="16">
        <f t="shared" si="275"/>
        <v>19.250359666666668</v>
      </c>
      <c r="G223" s="15">
        <v>8.822535217391307</v>
      </c>
      <c r="H223" s="16">
        <f t="shared" si="276"/>
        <v>9.4692960760869571</v>
      </c>
      <c r="I223" s="16">
        <f t="shared" si="250"/>
        <v>14.209834922183795</v>
      </c>
      <c r="J223" s="15">
        <v>17.281164999999998</v>
      </c>
      <c r="K223" s="16">
        <f t="shared" si="277"/>
        <v>17.887737250000001</v>
      </c>
      <c r="L223" s="21">
        <f>IF(L222="","",L222-N205)</f>
        <v>23.737925110605545</v>
      </c>
      <c r="M223" s="21"/>
      <c r="N223" s="21"/>
      <c r="Q223" s="19">
        <f t="shared" si="252"/>
        <v>11.380764487352698</v>
      </c>
      <c r="R223" s="19">
        <f t="shared" si="253"/>
        <v>20.63137459593808</v>
      </c>
      <c r="S223" s="19">
        <f t="shared" si="254"/>
        <v>21.681562097202388</v>
      </c>
      <c r="T223" s="18"/>
    </row>
    <row r="224" spans="1:20" x14ac:dyDescent="0.2">
      <c r="A224" s="27" t="s">
        <v>9</v>
      </c>
      <c r="B224" s="27" t="s">
        <v>68</v>
      </c>
      <c r="C224" s="1">
        <v>2019</v>
      </c>
      <c r="D224" s="21">
        <f>IF(D223="","",D223-M205)</f>
        <v>24.620451996146762</v>
      </c>
      <c r="E224" s="15">
        <v>17.301039130434784</v>
      </c>
      <c r="F224" s="16">
        <f t="shared" ref="F224:F225" si="278">IF(COUNT(E220:E224)&lt;3,"",AVERAGE(E220:E224))</f>
        <v>18.620408992753624</v>
      </c>
      <c r="G224" s="15">
        <v>8.4115809090909082</v>
      </c>
      <c r="H224" s="16">
        <f t="shared" ref="H224:H225" si="279">IF(COUNT(G220:G224)&lt;3,"",AVERAGE(G220:G224))</f>
        <v>8.9886785187747034</v>
      </c>
      <c r="I224" s="16">
        <f t="shared" si="250"/>
        <v>14.209834922183795</v>
      </c>
      <c r="J224" s="15">
        <v>16.11079391304348</v>
      </c>
      <c r="K224" s="16">
        <f t="shared" ref="K224:K225" si="280">IF(COUNT(J220:J224)&lt;3,"",AVERAGE(J220:J224))</f>
        <v>17.281382449275362</v>
      </c>
      <c r="L224" s="21">
        <f>IF(L223="","",L223-N205)</f>
        <v>23.427684126179336</v>
      </c>
      <c r="M224" s="21"/>
      <c r="N224" s="21"/>
      <c r="Q224" s="19">
        <f t="shared" si="252"/>
        <v>11.178688038617429</v>
      </c>
      <c r="R224" s="19">
        <f t="shared" si="253"/>
        <v>20.099237136344275</v>
      </c>
      <c r="S224" s="19">
        <f t="shared" si="254"/>
        <v>21.150405887482151</v>
      </c>
      <c r="T224" s="18"/>
    </row>
    <row r="225" spans="1:21" x14ac:dyDescent="0.2">
      <c r="A225" s="27" t="s">
        <v>9</v>
      </c>
      <c r="B225" s="27" t="s">
        <v>68</v>
      </c>
      <c r="C225" s="1">
        <v>2020</v>
      </c>
      <c r="D225" s="21">
        <f>IF(D224="","",D224-M205)</f>
        <v>24.320632202254615</v>
      </c>
      <c r="E225" s="15">
        <v>16.314314583333331</v>
      </c>
      <c r="F225" s="16">
        <f t="shared" si="278"/>
        <v>17.858710909420289</v>
      </c>
      <c r="G225" s="15">
        <v>7.4143565217391298</v>
      </c>
      <c r="H225" s="16">
        <f t="shared" si="279"/>
        <v>8.5188527796442681</v>
      </c>
      <c r="I225" s="16">
        <f t="shared" si="250"/>
        <v>14.209834922183795</v>
      </c>
      <c r="J225" s="15">
        <v>15.075508333333332</v>
      </c>
      <c r="K225" s="16">
        <f t="shared" si="280"/>
        <v>16.602300449275365</v>
      </c>
      <c r="L225" s="21">
        <f>IF(L224="","",L224-N205)</f>
        <v>23.117443141753128</v>
      </c>
      <c r="M225" s="21"/>
      <c r="N225" s="21"/>
      <c r="Q225" s="19">
        <f t="shared" si="252"/>
        <v>10.976611589882159</v>
      </c>
      <c r="R225" s="19">
        <f t="shared" si="253"/>
        <v>19.56709967675047</v>
      </c>
      <c r="S225" s="19">
        <f t="shared" si="254"/>
        <v>20.619249677761914</v>
      </c>
      <c r="T225" s="18"/>
    </row>
    <row r="226" spans="1:21" x14ac:dyDescent="0.2">
      <c r="A226" s="27" t="s">
        <v>9</v>
      </c>
      <c r="B226" s="27" t="s">
        <v>68</v>
      </c>
      <c r="C226" s="1">
        <v>2021</v>
      </c>
      <c r="D226" s="21">
        <f>IF(D225="","",D225-M205)</f>
        <v>24.020812408362467</v>
      </c>
      <c r="E226" s="24"/>
      <c r="F226" s="25"/>
      <c r="G226" s="24"/>
      <c r="H226" s="25"/>
      <c r="I226" s="16">
        <f t="shared" si="250"/>
        <v>14.209834922183795</v>
      </c>
      <c r="J226" s="25"/>
      <c r="K226" s="25"/>
      <c r="L226" s="21">
        <f>IF(L225="","",L225-N205)</f>
        <v>22.80720215732692</v>
      </c>
      <c r="M226" s="21"/>
      <c r="N226" s="21"/>
      <c r="Q226" s="19">
        <f t="shared" si="252"/>
        <v>10.77453514114689</v>
      </c>
      <c r="R226" s="19">
        <f t="shared" si="253"/>
        <v>19.034962217156664</v>
      </c>
      <c r="S226" s="19">
        <f t="shared" si="254"/>
        <v>20.088093468041677</v>
      </c>
      <c r="T226" s="18"/>
    </row>
    <row r="227" spans="1:21" x14ac:dyDescent="0.2">
      <c r="A227" s="27" t="s">
        <v>9</v>
      </c>
      <c r="B227" s="27" t="s">
        <v>68</v>
      </c>
      <c r="C227" s="1">
        <v>2022</v>
      </c>
      <c r="D227" s="21">
        <f>IF(D226="","",D226-M205)</f>
        <v>23.720992614470319</v>
      </c>
      <c r="E227" s="24"/>
      <c r="F227" s="25"/>
      <c r="G227" s="24"/>
      <c r="H227" s="25"/>
      <c r="I227" s="16">
        <f t="shared" si="250"/>
        <v>14.209834922183795</v>
      </c>
      <c r="J227" s="25"/>
      <c r="K227" s="25"/>
      <c r="L227" s="21">
        <f>IF(L226="","",L226-N205)</f>
        <v>22.496961172900711</v>
      </c>
      <c r="M227" s="21"/>
      <c r="N227" s="21"/>
      <c r="Q227" s="19">
        <f t="shared" si="252"/>
        <v>10.572458692411621</v>
      </c>
      <c r="R227" s="19">
        <f t="shared" si="253"/>
        <v>18.502824757562859</v>
      </c>
      <c r="S227" s="19">
        <f t="shared" si="254"/>
        <v>19.55693725832144</v>
      </c>
      <c r="T227" s="18"/>
    </row>
    <row r="228" spans="1:21" x14ac:dyDescent="0.2">
      <c r="A228" s="27" t="s">
        <v>9</v>
      </c>
      <c r="B228" s="27" t="s">
        <v>68</v>
      </c>
      <c r="C228" s="1">
        <v>2023</v>
      </c>
      <c r="D228" s="21">
        <f>IF(D227="","",D227-M205)</f>
        <v>23.421172820578171</v>
      </c>
      <c r="E228" s="24"/>
      <c r="F228" s="25"/>
      <c r="G228" s="24"/>
      <c r="H228" s="25"/>
      <c r="I228" s="16">
        <f t="shared" si="250"/>
        <v>14.209834922183795</v>
      </c>
      <c r="J228" s="25"/>
      <c r="K228" s="25"/>
      <c r="L228" s="21">
        <f>IF(L227="","",L227-N205)</f>
        <v>22.186720188474503</v>
      </c>
      <c r="M228" s="21"/>
      <c r="N228" s="21"/>
      <c r="Q228" s="19">
        <f t="shared" si="252"/>
        <v>10.370382243676351</v>
      </c>
      <c r="R228" s="19">
        <f t="shared" si="253"/>
        <v>17.970687297969054</v>
      </c>
      <c r="S228" s="19">
        <f t="shared" si="254"/>
        <v>19.025781048601203</v>
      </c>
      <c r="T228" s="18"/>
    </row>
    <row r="229" spans="1:21" x14ac:dyDescent="0.2">
      <c r="A229" s="27" t="s">
        <v>9</v>
      </c>
      <c r="B229" s="27" t="s">
        <v>68</v>
      </c>
      <c r="C229" s="1">
        <v>2024</v>
      </c>
      <c r="D229" s="21">
        <f>IF(D228="","",D228-M205)</f>
        <v>23.121353026686023</v>
      </c>
      <c r="E229" s="24"/>
      <c r="F229" s="25"/>
      <c r="G229" s="24"/>
      <c r="H229" s="25"/>
      <c r="I229" s="16">
        <f t="shared" si="250"/>
        <v>14.209834922183795</v>
      </c>
      <c r="J229" s="25"/>
      <c r="K229" s="25"/>
      <c r="L229" s="21">
        <f>IF(L228="","",L228-N205)</f>
        <v>21.876479204048294</v>
      </c>
      <c r="M229" s="21"/>
      <c r="N229" s="21"/>
      <c r="Q229" s="19">
        <f t="shared" si="252"/>
        <v>10.168305794941082</v>
      </c>
      <c r="R229" s="19">
        <f t="shared" si="253"/>
        <v>17.438549838375248</v>
      </c>
      <c r="S229" s="19">
        <f t="shared" si="254"/>
        <v>18.494624838880966</v>
      </c>
      <c r="T229" s="18"/>
    </row>
    <row r="230" spans="1:21" x14ac:dyDescent="0.2">
      <c r="A230" s="27" t="s">
        <v>9</v>
      </c>
      <c r="B230" s="27" t="s">
        <v>68</v>
      </c>
      <c r="C230" s="1">
        <v>2025</v>
      </c>
      <c r="D230" s="21">
        <f>IF(D229="","",D229-M205)</f>
        <v>22.821533232793875</v>
      </c>
      <c r="E230" s="24"/>
      <c r="F230" s="25"/>
      <c r="G230" s="24"/>
      <c r="H230" s="25"/>
      <c r="I230" s="16">
        <f t="shared" si="250"/>
        <v>14.209834922183795</v>
      </c>
      <c r="J230" s="25"/>
      <c r="K230" s="25"/>
      <c r="L230" s="21">
        <f>IF(L229="","",L229-N205)</f>
        <v>21.566238219622086</v>
      </c>
      <c r="M230" s="21"/>
      <c r="N230" s="21"/>
      <c r="Q230" s="19">
        <f t="shared" si="252"/>
        <v>9.9662293462058127</v>
      </c>
      <c r="R230" s="19">
        <f t="shared" si="253"/>
        <v>16.906412378781443</v>
      </c>
      <c r="S230" s="19">
        <f t="shared" si="254"/>
        <v>17.96346862916073</v>
      </c>
      <c r="T230" s="18"/>
    </row>
    <row r="231" spans="1:21" x14ac:dyDescent="0.2">
      <c r="A231" s="27" t="s">
        <v>9</v>
      </c>
      <c r="B231" s="27" t="s">
        <v>68</v>
      </c>
      <c r="C231" s="1">
        <v>2026</v>
      </c>
      <c r="D231" s="21">
        <f>IF(D230="","",D230-M205)</f>
        <v>22.521713438901727</v>
      </c>
      <c r="E231" s="24"/>
      <c r="F231" s="25"/>
      <c r="G231" s="24"/>
      <c r="H231" s="25"/>
      <c r="I231" s="16">
        <f t="shared" si="250"/>
        <v>14.209834922183795</v>
      </c>
      <c r="J231" s="25"/>
      <c r="K231" s="25"/>
      <c r="L231" s="21">
        <f>IF(L230="","",L230-N205)</f>
        <v>21.255997235195878</v>
      </c>
      <c r="M231" s="21"/>
      <c r="N231" s="21"/>
      <c r="Q231" s="19">
        <f t="shared" si="252"/>
        <v>9.7641528974705434</v>
      </c>
      <c r="R231" s="19">
        <f t="shared" si="253"/>
        <v>16.374274919187638</v>
      </c>
      <c r="S231" s="19">
        <f t="shared" si="254"/>
        <v>17.432312419440493</v>
      </c>
      <c r="T231" s="18"/>
    </row>
    <row r="232" spans="1:21" x14ac:dyDescent="0.2">
      <c r="A232" s="27" t="s">
        <v>9</v>
      </c>
      <c r="B232" s="27" t="s">
        <v>68</v>
      </c>
      <c r="C232" s="1">
        <v>2027</v>
      </c>
      <c r="D232" s="21">
        <f>IF(D231="","",D231-M205)</f>
        <v>22.22189364500958</v>
      </c>
      <c r="E232" s="24"/>
      <c r="F232" s="25"/>
      <c r="G232" s="24"/>
      <c r="H232" s="25"/>
      <c r="I232" s="16">
        <f t="shared" si="250"/>
        <v>14.209834922183795</v>
      </c>
      <c r="J232" s="25"/>
      <c r="K232" s="25"/>
      <c r="L232" s="21">
        <f>IF(L231="","",L231-N205)</f>
        <v>20.945756250769669</v>
      </c>
      <c r="M232" s="21"/>
      <c r="N232" s="21"/>
      <c r="Q232" s="19">
        <f t="shared" si="252"/>
        <v>9.5620764487352741</v>
      </c>
      <c r="R232" s="19">
        <f t="shared" si="253"/>
        <v>15.842137459593831</v>
      </c>
      <c r="S232" s="19">
        <f t="shared" si="254"/>
        <v>16.901156209720256</v>
      </c>
      <c r="T232" s="18"/>
    </row>
    <row r="233" spans="1:21" x14ac:dyDescent="0.2">
      <c r="A233" s="27" t="s">
        <v>9</v>
      </c>
      <c r="B233" s="27" t="s">
        <v>68</v>
      </c>
      <c r="C233" s="1">
        <v>2028</v>
      </c>
      <c r="D233" s="21">
        <f>IF(D232="","",D232-M205)</f>
        <v>21.922073851117432</v>
      </c>
      <c r="E233" s="24"/>
      <c r="F233" s="25"/>
      <c r="G233" s="24"/>
      <c r="H233" s="25"/>
      <c r="I233" s="16">
        <f t="shared" si="250"/>
        <v>14.209834922183795</v>
      </c>
      <c r="J233" s="25"/>
      <c r="K233" s="25"/>
      <c r="L233" s="21">
        <f>IF(L232="","",L232-N205)</f>
        <v>20.635515266343461</v>
      </c>
      <c r="M233" s="21"/>
      <c r="N233" s="21"/>
      <c r="Q233" s="19">
        <v>9.36</v>
      </c>
      <c r="R233" s="19">
        <f t="shared" si="253"/>
        <v>15.310000000000024</v>
      </c>
      <c r="S233" s="19">
        <f t="shared" si="254"/>
        <v>16.370000000000019</v>
      </c>
      <c r="T233" s="26">
        <v>15.31</v>
      </c>
      <c r="U233" s="29">
        <v>16.37</v>
      </c>
    </row>
    <row r="234" spans="1:21" x14ac:dyDescent="0.2">
      <c r="A234" s="11" t="s">
        <v>33</v>
      </c>
      <c r="B234" s="11" t="s">
        <v>17</v>
      </c>
      <c r="C234" s="1">
        <v>2000</v>
      </c>
      <c r="D234" s="16"/>
      <c r="E234" s="16"/>
      <c r="F234" s="16"/>
      <c r="G234" s="16"/>
      <c r="H234" s="16"/>
      <c r="I234" s="16"/>
      <c r="J234" s="16"/>
      <c r="K234" s="16"/>
      <c r="L234" s="16"/>
      <c r="M234" s="1">
        <f>(F238-O234)/60</f>
        <v>0.2779805635888889</v>
      </c>
      <c r="N234" s="1">
        <f>(K238-P234)/60</f>
        <v>0.28244263103703704</v>
      </c>
      <c r="O234" s="11">
        <f>AC13</f>
        <v>11.567640618</v>
      </c>
      <c r="P234" s="11">
        <f>AE13</f>
        <v>10.481110960000001</v>
      </c>
      <c r="Q234" s="17"/>
      <c r="R234" s="17"/>
      <c r="S234" s="17"/>
      <c r="T234" s="18"/>
    </row>
    <row r="235" spans="1:21" x14ac:dyDescent="0.2">
      <c r="A235" s="11" t="s">
        <v>33</v>
      </c>
      <c r="B235" s="11" t="s">
        <v>17</v>
      </c>
      <c r="C235" s="1">
        <v>2001</v>
      </c>
      <c r="D235" s="16"/>
      <c r="E235" s="16"/>
      <c r="F235" s="16"/>
      <c r="G235" s="16"/>
      <c r="H235" s="16"/>
      <c r="I235" s="16"/>
      <c r="J235" s="16"/>
      <c r="K235" s="16"/>
      <c r="L235" s="16"/>
      <c r="Q235" s="17"/>
      <c r="R235" s="17"/>
      <c r="S235" s="17"/>
      <c r="T235" s="18"/>
    </row>
    <row r="236" spans="1:21" x14ac:dyDescent="0.2">
      <c r="A236" s="11" t="s">
        <v>33</v>
      </c>
      <c r="B236" s="11" t="s">
        <v>17</v>
      </c>
      <c r="C236" s="1">
        <v>2002</v>
      </c>
      <c r="D236" s="16"/>
      <c r="E236" s="15">
        <v>29.036299583333335</v>
      </c>
      <c r="F236" s="16"/>
      <c r="G236" s="15">
        <v>12.382470434782608</v>
      </c>
      <c r="H236" s="16"/>
      <c r="I236" s="16"/>
      <c r="J236" s="15">
        <v>28.452517083333333</v>
      </c>
      <c r="K236" s="16"/>
      <c r="L236" s="16"/>
      <c r="Q236" s="17"/>
      <c r="R236" s="17"/>
      <c r="S236" s="17"/>
      <c r="T236" s="18"/>
    </row>
    <row r="237" spans="1:21" x14ac:dyDescent="0.2">
      <c r="A237" s="11" t="s">
        <v>33</v>
      </c>
      <c r="B237" s="11" t="s">
        <v>17</v>
      </c>
      <c r="C237" s="1">
        <v>2003</v>
      </c>
      <c r="D237" s="16"/>
      <c r="E237" s="15">
        <v>28.178132916666666</v>
      </c>
      <c r="F237" s="16"/>
      <c r="G237" s="15">
        <v>11.788985416666669</v>
      </c>
      <c r="H237" s="16"/>
      <c r="I237" s="16"/>
      <c r="J237" s="15">
        <v>27.366654583333332</v>
      </c>
      <c r="K237" s="16"/>
      <c r="L237" s="16"/>
      <c r="Q237" s="17"/>
      <c r="R237" s="17"/>
      <c r="S237" s="17"/>
      <c r="T237" s="18"/>
    </row>
    <row r="238" spans="1:21" x14ac:dyDescent="0.2">
      <c r="A238" s="11" t="s">
        <v>33</v>
      </c>
      <c r="B238" s="11" t="s">
        <v>17</v>
      </c>
      <c r="C238" s="1">
        <v>2004</v>
      </c>
      <c r="D238" s="16">
        <f>IF(F238="","",F238)</f>
        <v>28.246474433333333</v>
      </c>
      <c r="E238" s="15">
        <v>27.524990800000005</v>
      </c>
      <c r="F238" s="16">
        <f t="shared" ref="F238:H238" si="281">IF(COUNT(E234:E238)&lt;3,"",AVERAGE(E234:E238))</f>
        <v>28.246474433333333</v>
      </c>
      <c r="G238" s="15">
        <v>11.183542916666665</v>
      </c>
      <c r="H238" s="16">
        <f t="shared" si="281"/>
        <v>11.78499958937198</v>
      </c>
      <c r="I238" s="16">
        <f t="shared" ref="I238" si="282">IF(H238="","",H238)</f>
        <v>11.78499958937198</v>
      </c>
      <c r="J238" s="15">
        <v>26.463834800000004</v>
      </c>
      <c r="K238" s="16">
        <f t="shared" ref="K238" si="283">IF(COUNT(J234:J238)&lt;3,"",AVERAGE(J234:J238))</f>
        <v>27.42766882222222</v>
      </c>
      <c r="L238" s="16">
        <f>IF(K238="","",K238)</f>
        <v>27.42766882222222</v>
      </c>
      <c r="M238" s="21"/>
      <c r="N238" s="21"/>
      <c r="Q238" s="17"/>
      <c r="R238" s="17"/>
      <c r="S238" s="17"/>
      <c r="T238" s="18"/>
    </row>
    <row r="239" spans="1:21" x14ac:dyDescent="0.2">
      <c r="A239" s="11" t="s">
        <v>33</v>
      </c>
      <c r="B239" s="11" t="s">
        <v>17</v>
      </c>
      <c r="C239" s="1">
        <v>2005</v>
      </c>
      <c r="D239" s="21">
        <f>IF(D238="","",D238-M234)</f>
        <v>27.968493869744442</v>
      </c>
      <c r="E239" s="15">
        <v>29.865730833333334</v>
      </c>
      <c r="F239" s="16">
        <f t="shared" ref="F239:H239" si="284">IF(COUNT(E235:E239)&lt;3,"",AVERAGE(E235:E239))</f>
        <v>28.651288533333332</v>
      </c>
      <c r="G239" s="15">
        <v>11.626995217391304</v>
      </c>
      <c r="H239" s="16">
        <f t="shared" si="284"/>
        <v>11.745498496376811</v>
      </c>
      <c r="I239" s="16">
        <f>I238</f>
        <v>11.78499958937198</v>
      </c>
      <c r="J239" s="15">
        <v>29.639675000000008</v>
      </c>
      <c r="K239" s="16">
        <f t="shared" ref="K239" si="285">IF(COUNT(J235:J239)&lt;3,"",AVERAGE(J235:J239))</f>
        <v>27.980670366666669</v>
      </c>
      <c r="L239" s="21">
        <f>IF(L238="","",L238-N234)</f>
        <v>27.145226191185184</v>
      </c>
      <c r="M239" s="21"/>
      <c r="N239" s="21"/>
      <c r="Q239" s="17"/>
      <c r="R239" s="17"/>
      <c r="S239" s="17"/>
      <c r="T239" s="18"/>
    </row>
    <row r="240" spans="1:21" x14ac:dyDescent="0.2">
      <c r="A240" s="11" t="s">
        <v>33</v>
      </c>
      <c r="B240" s="11" t="s">
        <v>17</v>
      </c>
      <c r="C240" s="1">
        <v>2006</v>
      </c>
      <c r="D240" s="21">
        <f>IF(D239="","",D239-M234)</f>
        <v>27.690513306155552</v>
      </c>
      <c r="E240" s="15">
        <v>26.827394800000008</v>
      </c>
      <c r="F240" s="16">
        <f t="shared" ref="F240:H240" si="286">IF(COUNT(E236:E240)&lt;3,"",AVERAGE(E236:E240))</f>
        <v>28.28650978666667</v>
      </c>
      <c r="G240" s="15">
        <v>10.272718750000001</v>
      </c>
      <c r="H240" s="16">
        <f t="shared" si="286"/>
        <v>11.45094254710145</v>
      </c>
      <c r="I240" s="16">
        <f t="shared" ref="I240:I262" si="287">I239</f>
        <v>11.78499958937198</v>
      </c>
      <c r="J240" s="15">
        <v>25.787688000000003</v>
      </c>
      <c r="K240" s="16">
        <f t="shared" ref="K240" si="288">IF(COUNT(J236:J240)&lt;3,"",AVERAGE(J236:J240))</f>
        <v>27.542073893333338</v>
      </c>
      <c r="L240" s="21">
        <f>IF(L239="","",L239-N234)</f>
        <v>26.862783560148149</v>
      </c>
      <c r="M240" s="21"/>
      <c r="N240" s="21"/>
      <c r="Q240" s="17"/>
      <c r="R240" s="17"/>
      <c r="S240" s="17"/>
      <c r="T240" s="18"/>
    </row>
    <row r="241" spans="1:20" x14ac:dyDescent="0.2">
      <c r="A241" s="11" t="s">
        <v>33</v>
      </c>
      <c r="B241" s="11" t="s">
        <v>17</v>
      </c>
      <c r="C241" s="1">
        <v>2007</v>
      </c>
      <c r="D241" s="21">
        <f>IF(D240="","",D240-M234)</f>
        <v>27.412532742566661</v>
      </c>
      <c r="E241" s="15">
        <v>28.121921304347826</v>
      </c>
      <c r="F241" s="16">
        <f t="shared" ref="F241:H241" si="289">IF(COUNT(E237:E241)&lt;3,"",AVERAGE(E237:E241))</f>
        <v>28.103634130869569</v>
      </c>
      <c r="G241" s="15">
        <v>10.653923181818184</v>
      </c>
      <c r="H241" s="16">
        <f t="shared" si="289"/>
        <v>11.105233096508567</v>
      </c>
      <c r="I241" s="16">
        <f t="shared" si="287"/>
        <v>11.78499958937198</v>
      </c>
      <c r="J241" s="15">
        <v>26.793970869565218</v>
      </c>
      <c r="K241" s="16">
        <f t="shared" ref="K241" si="290">IF(COUNT(J237:J241)&lt;3,"",AVERAGE(J237:J241))</f>
        <v>27.210364650579713</v>
      </c>
      <c r="L241" s="21">
        <f>IF(L240="","",L240-N234)</f>
        <v>26.580340929111113</v>
      </c>
      <c r="M241" s="21"/>
      <c r="N241" s="21"/>
      <c r="Q241" s="17"/>
      <c r="R241" s="17"/>
      <c r="S241" s="17"/>
      <c r="T241" s="18"/>
    </row>
    <row r="242" spans="1:20" x14ac:dyDescent="0.2">
      <c r="A242" s="11" t="s">
        <v>33</v>
      </c>
      <c r="B242" s="11" t="s">
        <v>17</v>
      </c>
      <c r="C242" s="1">
        <v>2008</v>
      </c>
      <c r="D242" s="21">
        <f>IF(D241="","",D241-M234)</f>
        <v>27.134552178977771</v>
      </c>
      <c r="E242" s="15">
        <v>25.3623628</v>
      </c>
      <c r="F242" s="16">
        <f t="shared" ref="F242:H242" si="291">IF(COUNT(E238:E242)&lt;3,"",AVERAGE(E238:E242))</f>
        <v>27.540480107536233</v>
      </c>
      <c r="G242" s="15">
        <v>10.987045000000002</v>
      </c>
      <c r="H242" s="16">
        <f t="shared" si="291"/>
        <v>10.944845013175232</v>
      </c>
      <c r="I242" s="16">
        <f t="shared" si="287"/>
        <v>11.78499958937198</v>
      </c>
      <c r="J242" s="15">
        <v>24.742291599999998</v>
      </c>
      <c r="K242" s="16">
        <f t="shared" ref="K242" si="292">IF(COUNT(J238:J242)&lt;3,"",AVERAGE(J238:J242))</f>
        <v>26.685492053913045</v>
      </c>
      <c r="L242" s="21">
        <f>IF(L241="","",L241-N234)</f>
        <v>26.297898298074077</v>
      </c>
      <c r="M242" s="21"/>
      <c r="N242" s="21"/>
      <c r="Q242" s="17"/>
      <c r="R242" s="17"/>
      <c r="S242" s="17"/>
      <c r="T242" s="18"/>
    </row>
    <row r="243" spans="1:20" x14ac:dyDescent="0.2">
      <c r="A243" s="11" t="s">
        <v>33</v>
      </c>
      <c r="B243" s="11" t="s">
        <v>17</v>
      </c>
      <c r="C243" s="1">
        <v>2009</v>
      </c>
      <c r="D243" s="21">
        <f>IF(D242="","",D242-M234)</f>
        <v>26.85657161538888</v>
      </c>
      <c r="E243" s="15">
        <v>22.902690833333338</v>
      </c>
      <c r="F243" s="16">
        <f t="shared" ref="F243:H243" si="293">IF(COUNT(E239:E243)&lt;3,"",AVERAGE(E239:E243))</f>
        <v>26.6160201142029</v>
      </c>
      <c r="G243" s="15">
        <v>9.5673656521739137</v>
      </c>
      <c r="H243" s="16">
        <f t="shared" si="293"/>
        <v>10.621609560276681</v>
      </c>
      <c r="I243" s="16">
        <f t="shared" si="287"/>
        <v>11.78499958937198</v>
      </c>
      <c r="J243" s="15">
        <v>21.93534291666667</v>
      </c>
      <c r="K243" s="16">
        <f t="shared" ref="K243" si="294">IF(COUNT(J239:J243)&lt;3,"",AVERAGE(J239:J243))</f>
        <v>25.779793677246381</v>
      </c>
      <c r="L243" s="21">
        <f>IF(L242="","",L242-N234)</f>
        <v>26.015455667037042</v>
      </c>
      <c r="M243" s="21"/>
      <c r="N243" s="21"/>
      <c r="Q243" s="17"/>
      <c r="R243" s="17"/>
      <c r="S243" s="17"/>
      <c r="T243" s="18"/>
    </row>
    <row r="244" spans="1:20" x14ac:dyDescent="0.2">
      <c r="A244" s="11" t="s">
        <v>33</v>
      </c>
      <c r="B244" s="11" t="s">
        <v>17</v>
      </c>
      <c r="C244" s="1">
        <v>2010</v>
      </c>
      <c r="D244" s="21">
        <f>IF(D243="","",D243-M234)</f>
        <v>26.578591051799989</v>
      </c>
      <c r="E244" s="16"/>
      <c r="F244" s="16"/>
      <c r="G244" s="16"/>
      <c r="H244" s="16"/>
      <c r="I244" s="16">
        <f t="shared" si="287"/>
        <v>11.78499958937198</v>
      </c>
      <c r="J244" s="16"/>
      <c r="K244" s="16"/>
      <c r="L244" s="21">
        <f>IF(L243="","",L243-N234)</f>
        <v>25.733013036000006</v>
      </c>
      <c r="M244" s="21"/>
      <c r="N244" s="21"/>
      <c r="Q244" s="17"/>
      <c r="R244" s="17"/>
      <c r="S244" s="17"/>
      <c r="T244" s="18"/>
    </row>
    <row r="245" spans="1:20" x14ac:dyDescent="0.2">
      <c r="A245" s="11" t="s">
        <v>33</v>
      </c>
      <c r="B245" s="11" t="s">
        <v>17</v>
      </c>
      <c r="C245" s="1">
        <v>2011</v>
      </c>
      <c r="D245" s="21">
        <f>IF(D244="","",D244-M234)</f>
        <v>26.300610488211099</v>
      </c>
      <c r="E245" s="16"/>
      <c r="F245" s="16"/>
      <c r="G245" s="16"/>
      <c r="H245" s="16"/>
      <c r="I245" s="16">
        <f t="shared" si="287"/>
        <v>11.78499958937198</v>
      </c>
      <c r="J245" s="16"/>
      <c r="K245" s="16"/>
      <c r="L245" s="21">
        <f>IF(L244="","",L244-N234)</f>
        <v>25.450570404962971</v>
      </c>
      <c r="M245" s="21"/>
      <c r="N245" s="21"/>
      <c r="Q245" s="17"/>
      <c r="R245" s="17"/>
      <c r="S245" s="17"/>
      <c r="T245" s="18"/>
    </row>
    <row r="246" spans="1:20" x14ac:dyDescent="0.2">
      <c r="A246" s="11" t="s">
        <v>33</v>
      </c>
      <c r="B246" s="11" t="s">
        <v>17</v>
      </c>
      <c r="C246" s="1">
        <v>2012</v>
      </c>
      <c r="D246" s="21">
        <f>IF(D245="","",D245-M234)</f>
        <v>26.022629924622208</v>
      </c>
      <c r="E246" s="16"/>
      <c r="F246" s="16"/>
      <c r="G246" s="16"/>
      <c r="H246" s="16"/>
      <c r="I246" s="16">
        <f t="shared" si="287"/>
        <v>11.78499958937198</v>
      </c>
      <c r="J246" s="16"/>
      <c r="K246" s="16"/>
      <c r="L246" s="21">
        <f>IF(L245="","",L245-N234)</f>
        <v>25.168127773925935</v>
      </c>
      <c r="M246" s="21"/>
      <c r="N246" s="21"/>
      <c r="Q246" s="17"/>
      <c r="R246" s="17"/>
      <c r="S246" s="17"/>
      <c r="T246" s="18"/>
    </row>
    <row r="247" spans="1:20" x14ac:dyDescent="0.2">
      <c r="A247" s="11" t="s">
        <v>33</v>
      </c>
      <c r="B247" s="11" t="s">
        <v>17</v>
      </c>
      <c r="C247" s="1">
        <v>2013</v>
      </c>
      <c r="D247" s="21">
        <f>IF(D246="","",D246-M234)</f>
        <v>25.744649361033318</v>
      </c>
      <c r="E247" s="16"/>
      <c r="F247" s="16"/>
      <c r="G247" s="16"/>
      <c r="H247" s="16"/>
      <c r="I247" s="16">
        <f t="shared" si="287"/>
        <v>11.78499958937198</v>
      </c>
      <c r="J247" s="16"/>
      <c r="K247" s="16"/>
      <c r="L247" s="21">
        <f>IF(L246="","",L246-N234)</f>
        <v>24.885685142888899</v>
      </c>
      <c r="M247" s="21"/>
      <c r="N247" s="21"/>
      <c r="Q247" s="17"/>
      <c r="R247" s="17"/>
      <c r="S247" s="17"/>
      <c r="T247" s="18"/>
    </row>
    <row r="248" spans="1:20" x14ac:dyDescent="0.2">
      <c r="A248" s="11" t="s">
        <v>33</v>
      </c>
      <c r="B248" s="11" t="s">
        <v>17</v>
      </c>
      <c r="C248" s="1">
        <v>2014</v>
      </c>
      <c r="D248" s="21">
        <f>IF(D247="","",D247-M234)</f>
        <v>25.466668797444427</v>
      </c>
      <c r="E248" s="16"/>
      <c r="F248" s="16"/>
      <c r="G248" s="16"/>
      <c r="H248" s="16"/>
      <c r="I248" s="16">
        <f t="shared" si="287"/>
        <v>11.78499958937198</v>
      </c>
      <c r="J248" s="16"/>
      <c r="K248" s="16"/>
      <c r="L248" s="21">
        <f>IF(L247="","",L247-N234)</f>
        <v>24.603242511851864</v>
      </c>
      <c r="M248" s="21"/>
      <c r="N248" s="21"/>
      <c r="Q248" s="17"/>
      <c r="R248" s="17"/>
      <c r="S248" s="17"/>
      <c r="T248" s="18"/>
    </row>
    <row r="249" spans="1:20" x14ac:dyDescent="0.2">
      <c r="A249" s="11" t="s">
        <v>33</v>
      </c>
      <c r="B249" s="11" t="s">
        <v>17</v>
      </c>
      <c r="C249" s="1">
        <v>2015</v>
      </c>
      <c r="D249" s="21">
        <f>IF(D248="","",D248-M234)</f>
        <v>25.188688233855537</v>
      </c>
      <c r="E249" s="16"/>
      <c r="F249" s="16"/>
      <c r="G249" s="16"/>
      <c r="H249" s="16"/>
      <c r="I249" s="16">
        <f t="shared" si="287"/>
        <v>11.78499958937198</v>
      </c>
      <c r="J249" s="16"/>
      <c r="K249" s="16"/>
      <c r="L249" s="21">
        <f>IF(L248="","",L248-N234)</f>
        <v>24.320799880814828</v>
      </c>
      <c r="M249" s="21"/>
      <c r="N249" s="21"/>
      <c r="Q249" s="17"/>
      <c r="R249" s="17"/>
      <c r="S249" s="17"/>
      <c r="T249" s="18"/>
    </row>
    <row r="250" spans="1:20" x14ac:dyDescent="0.2">
      <c r="A250" s="11" t="s">
        <v>33</v>
      </c>
      <c r="B250" s="11" t="s">
        <v>17</v>
      </c>
      <c r="C250" s="1">
        <v>2016</v>
      </c>
      <c r="D250" s="21">
        <f>IF(D249="","",D249-M234)</f>
        <v>24.910707670266646</v>
      </c>
      <c r="E250" s="16"/>
      <c r="F250" s="16"/>
      <c r="G250" s="16"/>
      <c r="H250" s="16"/>
      <c r="I250" s="16">
        <f t="shared" si="287"/>
        <v>11.78499958937198</v>
      </c>
      <c r="J250" s="16"/>
      <c r="K250" s="16"/>
      <c r="L250" s="21">
        <f>IF(L249="","",L249-N234)</f>
        <v>24.038357249777793</v>
      </c>
      <c r="M250" s="21"/>
      <c r="N250" s="21"/>
      <c r="Q250" s="17"/>
      <c r="R250" s="17"/>
      <c r="S250" s="17"/>
      <c r="T250" s="18"/>
    </row>
    <row r="251" spans="1:20" x14ac:dyDescent="0.2">
      <c r="A251" s="11" t="s">
        <v>33</v>
      </c>
      <c r="B251" s="11" t="s">
        <v>17</v>
      </c>
      <c r="C251" s="1">
        <v>2017</v>
      </c>
      <c r="D251" s="21">
        <f>IF(D250="","",D250-M234)</f>
        <v>24.632727106677756</v>
      </c>
      <c r="E251" s="16"/>
      <c r="F251" s="16"/>
      <c r="G251" s="16"/>
      <c r="H251" s="16"/>
      <c r="I251" s="16">
        <f t="shared" si="287"/>
        <v>11.78499958937198</v>
      </c>
      <c r="J251" s="16"/>
      <c r="K251" s="16"/>
      <c r="L251" s="21">
        <f>IF(L250="","",L250-N234)</f>
        <v>23.755914618740757</v>
      </c>
      <c r="M251" s="21"/>
      <c r="N251" s="21"/>
      <c r="Q251" s="17"/>
      <c r="R251" s="17"/>
      <c r="S251" s="17"/>
      <c r="T251" s="18"/>
    </row>
    <row r="252" spans="1:20" x14ac:dyDescent="0.2">
      <c r="A252" s="11" t="s">
        <v>33</v>
      </c>
      <c r="B252" s="11" t="s">
        <v>17</v>
      </c>
      <c r="C252" s="1">
        <v>2018</v>
      </c>
      <c r="D252" s="21">
        <f>IF(D251="","",D251-M234)</f>
        <v>24.354746543088865</v>
      </c>
      <c r="E252" s="16"/>
      <c r="F252" s="16"/>
      <c r="G252" s="16"/>
      <c r="H252" s="16"/>
      <c r="I252" s="16">
        <f t="shared" si="287"/>
        <v>11.78499958937198</v>
      </c>
      <c r="J252" s="16"/>
      <c r="K252" s="16"/>
      <c r="L252" s="21">
        <f>IF(L251="","",L251-N234)</f>
        <v>23.473471987703721</v>
      </c>
      <c r="M252" s="21"/>
      <c r="N252" s="21"/>
      <c r="Q252" s="17"/>
      <c r="R252" s="17"/>
      <c r="S252" s="17"/>
      <c r="T252" s="18"/>
    </row>
    <row r="253" spans="1:20" x14ac:dyDescent="0.2">
      <c r="A253" s="11" t="s">
        <v>33</v>
      </c>
      <c r="B253" s="11" t="s">
        <v>17</v>
      </c>
      <c r="C253" s="1">
        <v>2019</v>
      </c>
      <c r="D253" s="21">
        <f>IF(D252="","",D252-M234)</f>
        <v>24.076765979499974</v>
      </c>
      <c r="E253" s="16"/>
      <c r="F253" s="16"/>
      <c r="G253" s="16"/>
      <c r="H253" s="16"/>
      <c r="I253" s="16">
        <f t="shared" si="287"/>
        <v>11.78499958937198</v>
      </c>
      <c r="J253" s="16"/>
      <c r="K253" s="16"/>
      <c r="L253" s="21">
        <f>IF(L252="","",L252-N234)</f>
        <v>23.191029356666686</v>
      </c>
      <c r="M253" s="21"/>
      <c r="N253" s="21"/>
      <c r="Q253" s="17"/>
      <c r="R253" s="17"/>
      <c r="S253" s="17"/>
      <c r="T253" s="18"/>
    </row>
    <row r="254" spans="1:20" x14ac:dyDescent="0.2">
      <c r="A254" s="11" t="s">
        <v>33</v>
      </c>
      <c r="B254" s="11" t="s">
        <v>17</v>
      </c>
      <c r="C254" s="1">
        <v>2020</v>
      </c>
      <c r="D254" s="21">
        <f>IF(D253="","",D253-M234)</f>
        <v>23.798785415911084</v>
      </c>
      <c r="E254" s="16"/>
      <c r="F254" s="16"/>
      <c r="G254" s="16"/>
      <c r="H254" s="16"/>
      <c r="I254" s="16">
        <f t="shared" si="287"/>
        <v>11.78499958937198</v>
      </c>
      <c r="J254" s="16"/>
      <c r="K254" s="16"/>
      <c r="L254" s="21">
        <f>IF(L253="","",L253-N234)</f>
        <v>22.90858672562965</v>
      </c>
      <c r="M254" s="21"/>
      <c r="N254" s="21"/>
      <c r="Q254" s="17"/>
      <c r="R254" s="17"/>
      <c r="S254" s="17"/>
      <c r="T254" s="18"/>
    </row>
    <row r="255" spans="1:20" x14ac:dyDescent="0.2">
      <c r="A255" s="11" t="s">
        <v>33</v>
      </c>
      <c r="B255" s="11" t="s">
        <v>17</v>
      </c>
      <c r="C255" s="1">
        <v>2021</v>
      </c>
      <c r="D255" s="21">
        <f>IF(D254="","",D254-M234)</f>
        <v>23.520804852322193</v>
      </c>
      <c r="E255" s="16"/>
      <c r="F255" s="16"/>
      <c r="G255" s="16"/>
      <c r="H255" s="16"/>
      <c r="I255" s="16">
        <f t="shared" si="287"/>
        <v>11.78499958937198</v>
      </c>
      <c r="J255" s="16"/>
      <c r="K255" s="16"/>
      <c r="L255" s="21">
        <f>IF(L254="","",L254-N234)</f>
        <v>22.626144094592615</v>
      </c>
      <c r="M255" s="21"/>
      <c r="N255" s="21"/>
      <c r="Q255" s="17"/>
      <c r="R255" s="17"/>
      <c r="S255" s="17"/>
      <c r="T255" s="18"/>
    </row>
    <row r="256" spans="1:20" x14ac:dyDescent="0.2">
      <c r="A256" s="11" t="s">
        <v>33</v>
      </c>
      <c r="B256" s="11" t="s">
        <v>17</v>
      </c>
      <c r="C256" s="1">
        <v>2022</v>
      </c>
      <c r="D256" s="21">
        <f>IF(D255="","",D255-M234)</f>
        <v>23.242824288733303</v>
      </c>
      <c r="E256" s="16"/>
      <c r="F256" s="16"/>
      <c r="G256" s="16"/>
      <c r="H256" s="16"/>
      <c r="I256" s="16">
        <f t="shared" si="287"/>
        <v>11.78499958937198</v>
      </c>
      <c r="J256" s="16"/>
      <c r="K256" s="16"/>
      <c r="L256" s="21">
        <f>IF(L255="","",L255-N234)</f>
        <v>22.343701463555579</v>
      </c>
      <c r="M256" s="21"/>
      <c r="N256" s="21"/>
      <c r="Q256" s="17"/>
      <c r="R256" s="17"/>
      <c r="S256" s="17"/>
      <c r="T256" s="18"/>
    </row>
    <row r="257" spans="1:20" x14ac:dyDescent="0.2">
      <c r="A257" s="11" t="s">
        <v>33</v>
      </c>
      <c r="B257" s="11" t="s">
        <v>17</v>
      </c>
      <c r="C257" s="1">
        <v>2023</v>
      </c>
      <c r="D257" s="21">
        <f>IF(D256="","",D256-M234)</f>
        <v>22.964843725144412</v>
      </c>
      <c r="E257" s="16"/>
      <c r="F257" s="16"/>
      <c r="G257" s="16"/>
      <c r="H257" s="16"/>
      <c r="I257" s="16">
        <f t="shared" si="287"/>
        <v>11.78499958937198</v>
      </c>
      <c r="J257" s="16"/>
      <c r="K257" s="16"/>
      <c r="L257" s="21">
        <f>IF(L256="","",L256-N234)</f>
        <v>22.061258832518543</v>
      </c>
      <c r="M257" s="21"/>
      <c r="N257" s="21"/>
      <c r="Q257" s="17"/>
      <c r="R257" s="17"/>
      <c r="S257" s="17"/>
      <c r="T257" s="18"/>
    </row>
    <row r="258" spans="1:20" x14ac:dyDescent="0.2">
      <c r="A258" s="11" t="s">
        <v>33</v>
      </c>
      <c r="B258" s="11" t="s">
        <v>17</v>
      </c>
      <c r="C258" s="1">
        <v>2024</v>
      </c>
      <c r="D258" s="21">
        <f>IF(D257="","",D257-M234)</f>
        <v>22.686863161555522</v>
      </c>
      <c r="E258" s="16"/>
      <c r="F258" s="16"/>
      <c r="G258" s="16"/>
      <c r="H258" s="16"/>
      <c r="I258" s="16">
        <f t="shared" si="287"/>
        <v>11.78499958937198</v>
      </c>
      <c r="J258" s="16"/>
      <c r="K258" s="16"/>
      <c r="L258" s="21">
        <f>IF(L257="","",L257-N234)</f>
        <v>21.778816201481508</v>
      </c>
      <c r="M258" s="21"/>
      <c r="N258" s="21"/>
      <c r="Q258" s="17"/>
      <c r="R258" s="17"/>
      <c r="S258" s="17"/>
      <c r="T258" s="18"/>
    </row>
    <row r="259" spans="1:20" x14ac:dyDescent="0.2">
      <c r="A259" s="11" t="s">
        <v>33</v>
      </c>
      <c r="B259" s="11" t="s">
        <v>17</v>
      </c>
      <c r="C259" s="1">
        <v>2025</v>
      </c>
      <c r="D259" s="21">
        <f>IF(D258="","",D258-M234)</f>
        <v>22.408882597966631</v>
      </c>
      <c r="E259" s="16"/>
      <c r="F259" s="16"/>
      <c r="G259" s="16"/>
      <c r="H259" s="16"/>
      <c r="I259" s="16">
        <f t="shared" si="287"/>
        <v>11.78499958937198</v>
      </c>
      <c r="J259" s="16"/>
      <c r="K259" s="16"/>
      <c r="L259" s="21">
        <f>IF(L258="","",L258-N234)</f>
        <v>21.496373570444472</v>
      </c>
      <c r="M259" s="21"/>
      <c r="N259" s="21"/>
      <c r="Q259" s="17"/>
      <c r="R259" s="17"/>
      <c r="S259" s="17"/>
      <c r="T259" s="18"/>
    </row>
    <row r="260" spans="1:20" x14ac:dyDescent="0.2">
      <c r="A260" s="11" t="s">
        <v>33</v>
      </c>
      <c r="B260" s="11" t="s">
        <v>17</v>
      </c>
      <c r="C260" s="1">
        <v>2026</v>
      </c>
      <c r="D260" s="21">
        <f>IF(D259="","",D259-M234)</f>
        <v>22.130902034377741</v>
      </c>
      <c r="E260" s="16"/>
      <c r="F260" s="16"/>
      <c r="G260" s="16"/>
      <c r="H260" s="16"/>
      <c r="I260" s="16">
        <f t="shared" si="287"/>
        <v>11.78499958937198</v>
      </c>
      <c r="J260" s="16"/>
      <c r="K260" s="16"/>
      <c r="L260" s="21">
        <f>IF(L259="","",L259-N234)</f>
        <v>21.213930939407437</v>
      </c>
      <c r="M260" s="21"/>
      <c r="N260" s="21"/>
      <c r="Q260" s="17"/>
      <c r="R260" s="17"/>
      <c r="S260" s="17"/>
      <c r="T260" s="18"/>
    </row>
    <row r="261" spans="1:20" x14ac:dyDescent="0.2">
      <c r="A261" s="11" t="s">
        <v>33</v>
      </c>
      <c r="B261" s="11" t="s">
        <v>17</v>
      </c>
      <c r="C261" s="1">
        <v>2027</v>
      </c>
      <c r="D261" s="21">
        <f>IF(D260="","",D260-M234)</f>
        <v>21.85292147078885</v>
      </c>
      <c r="E261" s="16"/>
      <c r="F261" s="16"/>
      <c r="G261" s="16"/>
      <c r="H261" s="16"/>
      <c r="I261" s="16">
        <f t="shared" si="287"/>
        <v>11.78499958937198</v>
      </c>
      <c r="J261" s="16"/>
      <c r="K261" s="16"/>
      <c r="L261" s="21">
        <f>IF(L260="","",L260-N234)</f>
        <v>20.931488308370401</v>
      </c>
      <c r="M261" s="21"/>
      <c r="N261" s="21"/>
      <c r="Q261" s="17"/>
      <c r="R261" s="17"/>
      <c r="S261" s="17"/>
      <c r="T261" s="18"/>
    </row>
    <row r="262" spans="1:20" x14ac:dyDescent="0.2">
      <c r="A262" s="11" t="s">
        <v>33</v>
      </c>
      <c r="B262" s="11" t="s">
        <v>17</v>
      </c>
      <c r="C262" s="1">
        <v>2028</v>
      </c>
      <c r="D262" s="21">
        <f>IF(D261="","",D261-M234)</f>
        <v>21.574940907199959</v>
      </c>
      <c r="E262" s="16"/>
      <c r="F262" s="16"/>
      <c r="G262" s="16"/>
      <c r="H262" s="16"/>
      <c r="I262" s="16">
        <f t="shared" si="287"/>
        <v>11.78499958937198</v>
      </c>
      <c r="J262" s="16"/>
      <c r="K262" s="16"/>
      <c r="L262" s="21">
        <f>IF(L261="","",L261-N234)</f>
        <v>20.649045677333365</v>
      </c>
      <c r="M262" s="21"/>
      <c r="N262" s="21"/>
      <c r="Q262" s="17"/>
      <c r="R262" s="17"/>
      <c r="S262" s="17"/>
      <c r="T262" s="18"/>
    </row>
    <row r="263" spans="1:20" x14ac:dyDescent="0.2">
      <c r="A263" s="11" t="s">
        <v>34</v>
      </c>
      <c r="B263" s="11" t="s">
        <v>18</v>
      </c>
      <c r="C263" s="1">
        <v>2000</v>
      </c>
      <c r="D263" s="16"/>
      <c r="E263" s="16"/>
      <c r="F263" s="16"/>
      <c r="G263" s="16"/>
      <c r="H263" s="16"/>
      <c r="I263" s="16"/>
      <c r="J263" s="16"/>
      <c r="K263" s="16"/>
      <c r="L263" s="16"/>
      <c r="M263" s="1">
        <f>(F267-O263)/60</f>
        <v>0.31597326329444447</v>
      </c>
      <c r="N263" s="1">
        <f>(K267-P263)/60</f>
        <v>0.31555591618518514</v>
      </c>
      <c r="O263" s="11">
        <f>AC14</f>
        <v>11.766526169</v>
      </c>
      <c r="P263" s="11">
        <f>AE14</f>
        <v>10.170877689999999</v>
      </c>
      <c r="Q263" s="17"/>
      <c r="R263" s="17"/>
      <c r="S263" s="17"/>
      <c r="T263" s="18"/>
    </row>
    <row r="264" spans="1:20" x14ac:dyDescent="0.2">
      <c r="A264" s="11" t="s">
        <v>34</v>
      </c>
      <c r="B264" s="11" t="s">
        <v>18</v>
      </c>
      <c r="C264" s="1">
        <v>2001</v>
      </c>
      <c r="D264" s="16"/>
      <c r="E264" s="16"/>
      <c r="F264" s="16"/>
      <c r="G264" s="16"/>
      <c r="H264" s="16"/>
      <c r="I264" s="16"/>
      <c r="J264" s="16"/>
      <c r="K264" s="16"/>
      <c r="L264" s="16"/>
      <c r="Q264" s="17"/>
      <c r="R264" s="17"/>
      <c r="S264" s="17"/>
      <c r="T264" s="18"/>
    </row>
    <row r="265" spans="1:20" x14ac:dyDescent="0.2">
      <c r="A265" s="11" t="s">
        <v>34</v>
      </c>
      <c r="B265" s="11" t="s">
        <v>18</v>
      </c>
      <c r="C265" s="1">
        <v>2002</v>
      </c>
      <c r="D265" s="16"/>
      <c r="E265" s="15">
        <v>31.323212083333335</v>
      </c>
      <c r="F265" s="16"/>
      <c r="G265" s="15">
        <v>15.494481250000005</v>
      </c>
      <c r="H265" s="16"/>
      <c r="I265" s="16"/>
      <c r="J265" s="15">
        <v>29.194467916666664</v>
      </c>
      <c r="K265" s="16"/>
      <c r="L265" s="16"/>
      <c r="Q265" s="17"/>
      <c r="R265" s="17"/>
      <c r="S265" s="17"/>
      <c r="T265" s="18"/>
    </row>
    <row r="266" spans="1:20" x14ac:dyDescent="0.2">
      <c r="A266" s="11" t="s">
        <v>34</v>
      </c>
      <c r="B266" s="11" t="s">
        <v>18</v>
      </c>
      <c r="C266" s="1">
        <v>2003</v>
      </c>
      <c r="D266" s="16"/>
      <c r="E266" s="15">
        <v>30.258875416666669</v>
      </c>
      <c r="F266" s="16"/>
      <c r="G266" s="15">
        <v>14.319521739130431</v>
      </c>
      <c r="H266" s="16"/>
      <c r="I266" s="16"/>
      <c r="J266" s="15">
        <v>28.682701666666663</v>
      </c>
      <c r="K266" s="16"/>
      <c r="L266" s="16"/>
      <c r="Q266" s="17"/>
      <c r="R266" s="17"/>
      <c r="S266" s="17"/>
      <c r="T266" s="18"/>
    </row>
    <row r="267" spans="1:20" x14ac:dyDescent="0.2">
      <c r="A267" s="11" t="s">
        <v>34</v>
      </c>
      <c r="B267" s="11" t="s">
        <v>18</v>
      </c>
      <c r="C267" s="1">
        <v>2004</v>
      </c>
      <c r="D267" s="16">
        <f>IF(F267="","",F267)</f>
        <v>30.724921966666667</v>
      </c>
      <c r="E267" s="15">
        <v>30.5926784</v>
      </c>
      <c r="F267" s="16">
        <f t="shared" ref="F267:H267" si="295">IF(COUNT(E263:E267)&lt;3,"",AVERAGE(E263:E267))</f>
        <v>30.724921966666667</v>
      </c>
      <c r="G267" s="15">
        <v>12.869274583333336</v>
      </c>
      <c r="H267" s="16">
        <f t="shared" si="295"/>
        <v>14.227759190821258</v>
      </c>
      <c r="I267" s="16">
        <f t="shared" ref="I267" si="296">IF(H267="","",H267)</f>
        <v>14.227759190821258</v>
      </c>
      <c r="J267" s="15">
        <v>29.435528399999995</v>
      </c>
      <c r="K267" s="16">
        <f t="shared" ref="K267" si="297">IF(COUNT(J263:J267)&lt;3,"",AVERAGE(J263:J267))</f>
        <v>29.104232661111109</v>
      </c>
      <c r="L267" s="16">
        <f>IF(K267="","",K267)</f>
        <v>29.104232661111109</v>
      </c>
      <c r="M267" s="21"/>
      <c r="N267" s="21"/>
      <c r="Q267" s="17"/>
      <c r="R267" s="17"/>
      <c r="S267" s="17"/>
      <c r="T267" s="18"/>
    </row>
    <row r="268" spans="1:20" x14ac:dyDescent="0.2">
      <c r="A268" s="11" t="s">
        <v>34</v>
      </c>
      <c r="B268" s="11" t="s">
        <v>18</v>
      </c>
      <c r="C268" s="1">
        <v>2005</v>
      </c>
      <c r="D268" s="21">
        <f>IF(D267="","",D267-M263)</f>
        <v>30.408948703372221</v>
      </c>
      <c r="E268" s="15">
        <v>31.633136250000003</v>
      </c>
      <c r="F268" s="16">
        <f t="shared" ref="F268:H268" si="298">IF(COUNT(E264:E268)&lt;3,"",AVERAGE(E264:E268))</f>
        <v>30.951975537500001</v>
      </c>
      <c r="G268" s="15">
        <v>14.406643043478262</v>
      </c>
      <c r="H268" s="16">
        <f t="shared" si="298"/>
        <v>14.272480153985509</v>
      </c>
      <c r="I268" s="16">
        <f>I267</f>
        <v>14.227759190821258</v>
      </c>
      <c r="J268" s="15">
        <v>30.990931250000006</v>
      </c>
      <c r="K268" s="16">
        <f t="shared" ref="K268" si="299">IF(COUNT(J264:J268)&lt;3,"",AVERAGE(J264:J268))</f>
        <v>29.575907308333331</v>
      </c>
      <c r="L268" s="21">
        <f>IF(L267="","",L267-N263)</f>
        <v>28.788676744925922</v>
      </c>
      <c r="M268" s="21"/>
      <c r="N268" s="21"/>
      <c r="Q268" s="17"/>
      <c r="R268" s="17"/>
      <c r="S268" s="17"/>
      <c r="T268" s="18"/>
    </row>
    <row r="269" spans="1:20" x14ac:dyDescent="0.2">
      <c r="A269" s="11" t="s">
        <v>34</v>
      </c>
      <c r="B269" s="11" t="s">
        <v>18</v>
      </c>
      <c r="C269" s="1">
        <v>2006</v>
      </c>
      <c r="D269" s="21">
        <f>IF(D268="","",D268-M263)</f>
        <v>30.092975440077776</v>
      </c>
      <c r="E269" s="15">
        <v>29.825400833333333</v>
      </c>
      <c r="F269" s="16">
        <f t="shared" ref="F269:H269" si="300">IF(COUNT(E265:E269)&lt;3,"",AVERAGE(E265:E269))</f>
        <v>30.726660596666669</v>
      </c>
      <c r="G269" s="15">
        <v>13.292477826086957</v>
      </c>
      <c r="H269" s="16">
        <f t="shared" si="300"/>
        <v>14.076479688405797</v>
      </c>
      <c r="I269" s="16">
        <f t="shared" ref="I269:I291" si="301">I268</f>
        <v>14.227759190821258</v>
      </c>
      <c r="J269" s="15">
        <v>28.841221666666669</v>
      </c>
      <c r="K269" s="16">
        <f t="shared" ref="K269" si="302">IF(COUNT(J265:J269)&lt;3,"",AVERAGE(J265:J269))</f>
        <v>29.42897018</v>
      </c>
      <c r="L269" s="21">
        <f>IF(L268="","",L268-N263)</f>
        <v>28.473120828740736</v>
      </c>
      <c r="M269" s="21"/>
      <c r="N269" s="21"/>
      <c r="Q269" s="17"/>
      <c r="R269" s="17"/>
      <c r="S269" s="17"/>
      <c r="T269" s="18"/>
    </row>
    <row r="270" spans="1:20" x14ac:dyDescent="0.2">
      <c r="A270" s="11" t="s">
        <v>34</v>
      </c>
      <c r="B270" s="11" t="s">
        <v>18</v>
      </c>
      <c r="C270" s="1">
        <v>2007</v>
      </c>
      <c r="D270" s="21">
        <f>IF(D269="","",D269-M263)</f>
        <v>29.777002176783331</v>
      </c>
      <c r="E270" s="15">
        <v>28.7890388</v>
      </c>
      <c r="F270" s="16">
        <f t="shared" ref="F270:H270" si="303">IF(COUNT(E266:E270)&lt;3,"",AVERAGE(E266:E270))</f>
        <v>30.21982594</v>
      </c>
      <c r="G270" s="15">
        <v>13.220957500000003</v>
      </c>
      <c r="H270" s="16">
        <f t="shared" si="303"/>
        <v>13.621774938405798</v>
      </c>
      <c r="I270" s="16">
        <f t="shared" si="301"/>
        <v>14.227759190821258</v>
      </c>
      <c r="J270" s="15">
        <v>27.506940400000005</v>
      </c>
      <c r="K270" s="16">
        <f t="shared" ref="K270" si="304">IF(COUNT(J266:J270)&lt;3,"",AVERAGE(J266:J270))</f>
        <v>29.091464676666668</v>
      </c>
      <c r="L270" s="21">
        <f>IF(L269="","",L269-N263)</f>
        <v>28.15756491255555</v>
      </c>
      <c r="M270" s="21"/>
      <c r="N270" s="21"/>
      <c r="Q270" s="17"/>
      <c r="R270" s="17"/>
      <c r="S270" s="17"/>
      <c r="T270" s="18"/>
    </row>
    <row r="271" spans="1:20" x14ac:dyDescent="0.2">
      <c r="A271" s="11" t="s">
        <v>34</v>
      </c>
      <c r="B271" s="11" t="s">
        <v>18</v>
      </c>
      <c r="C271" s="1">
        <v>2008</v>
      </c>
      <c r="D271" s="21">
        <f>IF(D270="","",D270-M263)</f>
        <v>29.461028913488885</v>
      </c>
      <c r="E271" s="15">
        <v>27.02629833333333</v>
      </c>
      <c r="F271" s="16">
        <f t="shared" ref="F271:H271" si="305">IF(COUNT(E267:E271)&lt;3,"",AVERAGE(E267:E271))</f>
        <v>29.573310523333333</v>
      </c>
      <c r="G271" s="15">
        <v>13.68672260869565</v>
      </c>
      <c r="H271" s="16">
        <f t="shared" si="305"/>
        <v>13.495215112318842</v>
      </c>
      <c r="I271" s="16">
        <f t="shared" si="301"/>
        <v>14.227759190821258</v>
      </c>
      <c r="J271" s="15">
        <v>26.330104166666672</v>
      </c>
      <c r="K271" s="16">
        <f t="shared" ref="K271" si="306">IF(COUNT(J267:J271)&lt;3,"",AVERAGE(J267:J271))</f>
        <v>28.62094517666667</v>
      </c>
      <c r="L271" s="21">
        <f>IF(L270="","",L270-N263)</f>
        <v>27.842008996370364</v>
      </c>
      <c r="M271" s="21"/>
      <c r="N271" s="21"/>
      <c r="Q271" s="17"/>
      <c r="R271" s="17"/>
      <c r="S271" s="17"/>
      <c r="T271" s="18"/>
    </row>
    <row r="272" spans="1:20" x14ac:dyDescent="0.2">
      <c r="A272" s="11" t="s">
        <v>34</v>
      </c>
      <c r="B272" s="11" t="s">
        <v>18</v>
      </c>
      <c r="C272" s="1">
        <v>2009</v>
      </c>
      <c r="D272" s="21">
        <f>IF(D271="","",D271-M263)</f>
        <v>29.14505565019444</v>
      </c>
      <c r="E272" s="15">
        <v>26.046609130434781</v>
      </c>
      <c r="F272" s="16">
        <f t="shared" ref="F272:H272" si="307">IF(COUNT(E268:E272)&lt;3,"",AVERAGE(E268:E272))</f>
        <v>28.664096669420292</v>
      </c>
      <c r="G272" s="15">
        <v>11.702427272727272</v>
      </c>
      <c r="H272" s="16">
        <f t="shared" si="307"/>
        <v>13.261845650197632</v>
      </c>
      <c r="I272" s="16">
        <f t="shared" si="301"/>
        <v>14.227759190821258</v>
      </c>
      <c r="J272" s="15">
        <v>24.973569130434786</v>
      </c>
      <c r="K272" s="16">
        <f t="shared" ref="K272" si="308">IF(COUNT(J268:J272)&lt;3,"",AVERAGE(J268:J272))</f>
        <v>27.72855332275363</v>
      </c>
      <c r="L272" s="21">
        <f>IF(L271="","",L271-N263)</f>
        <v>27.526453080185178</v>
      </c>
      <c r="M272" s="21"/>
      <c r="N272" s="21"/>
      <c r="Q272" s="17"/>
      <c r="R272" s="17"/>
      <c r="S272" s="17"/>
      <c r="T272" s="18"/>
    </row>
    <row r="273" spans="1:20" x14ac:dyDescent="0.2">
      <c r="A273" s="11" t="s">
        <v>34</v>
      </c>
      <c r="B273" s="11" t="s">
        <v>18</v>
      </c>
      <c r="C273" s="1">
        <v>2010</v>
      </c>
      <c r="D273" s="21">
        <f>IF(D272="","",D272-M263)</f>
        <v>28.829082386899994</v>
      </c>
      <c r="E273" s="15">
        <v>25.329153199999997</v>
      </c>
      <c r="F273" s="16">
        <f t="shared" ref="F273:H273" si="309">IF(COUNT(E269:E273)&lt;3,"",AVERAGE(E269:E273))</f>
        <v>27.403300059420292</v>
      </c>
      <c r="G273" s="15">
        <v>11.743105416666667</v>
      </c>
      <c r="H273" s="16">
        <f t="shared" si="309"/>
        <v>12.729138124835309</v>
      </c>
      <c r="I273" s="16">
        <f t="shared" si="301"/>
        <v>14.227759190821258</v>
      </c>
      <c r="J273" s="15">
        <v>24.250879599999998</v>
      </c>
      <c r="K273" s="16">
        <f t="shared" ref="K273" si="310">IF(COUNT(J269:J273)&lt;3,"",AVERAGE(J269:J273))</f>
        <v>26.380542992753625</v>
      </c>
      <c r="L273" s="21">
        <f>IF(L272="","",L272-N263)</f>
        <v>27.210897163999991</v>
      </c>
      <c r="M273" s="21"/>
      <c r="N273" s="21"/>
      <c r="Q273" s="17"/>
      <c r="R273" s="17"/>
      <c r="S273" s="17"/>
      <c r="T273" s="18"/>
    </row>
    <row r="274" spans="1:20" x14ac:dyDescent="0.2">
      <c r="A274" s="11" t="s">
        <v>34</v>
      </c>
      <c r="B274" s="11" t="s">
        <v>18</v>
      </c>
      <c r="C274" s="1">
        <v>2011</v>
      </c>
      <c r="D274" s="21">
        <f>IF(D273="","",D273-M263)</f>
        <v>28.513109123605549</v>
      </c>
      <c r="E274" s="16"/>
      <c r="F274" s="16"/>
      <c r="G274" s="16"/>
      <c r="H274" s="16"/>
      <c r="I274" s="16">
        <f t="shared" si="301"/>
        <v>14.227759190821258</v>
      </c>
      <c r="J274" s="16"/>
      <c r="K274" s="16"/>
      <c r="L274" s="21">
        <f>IF(L273="","",L273-N263)</f>
        <v>26.895341247814805</v>
      </c>
      <c r="M274" s="21"/>
      <c r="N274" s="21"/>
      <c r="Q274" s="17"/>
      <c r="R274" s="17"/>
      <c r="S274" s="17"/>
      <c r="T274" s="18"/>
    </row>
    <row r="275" spans="1:20" x14ac:dyDescent="0.2">
      <c r="A275" s="11" t="s">
        <v>34</v>
      </c>
      <c r="B275" s="11" t="s">
        <v>18</v>
      </c>
      <c r="C275" s="1">
        <v>2012</v>
      </c>
      <c r="D275" s="21">
        <f>IF(D274="","",D274-M263)</f>
        <v>28.197135860311104</v>
      </c>
      <c r="E275" s="16"/>
      <c r="F275" s="16"/>
      <c r="G275" s="16"/>
      <c r="H275" s="16"/>
      <c r="I275" s="16">
        <f t="shared" si="301"/>
        <v>14.227759190821258</v>
      </c>
      <c r="J275" s="16"/>
      <c r="K275" s="16"/>
      <c r="L275" s="21">
        <f>IF(L274="","",L274-N263)</f>
        <v>26.579785331629619</v>
      </c>
      <c r="M275" s="21"/>
      <c r="N275" s="21"/>
      <c r="Q275" s="17"/>
      <c r="R275" s="17"/>
      <c r="S275" s="17"/>
      <c r="T275" s="18"/>
    </row>
    <row r="276" spans="1:20" x14ac:dyDescent="0.2">
      <c r="A276" s="11" t="s">
        <v>34</v>
      </c>
      <c r="B276" s="11" t="s">
        <v>18</v>
      </c>
      <c r="C276" s="1">
        <v>2013</v>
      </c>
      <c r="D276" s="21">
        <f>IF(D275="","",D275-M263)</f>
        <v>27.881162597016658</v>
      </c>
      <c r="E276" s="16"/>
      <c r="F276" s="16"/>
      <c r="G276" s="16"/>
      <c r="H276" s="16"/>
      <c r="I276" s="16">
        <f t="shared" si="301"/>
        <v>14.227759190821258</v>
      </c>
      <c r="J276" s="16"/>
      <c r="K276" s="16"/>
      <c r="L276" s="21">
        <f>IF(L275="","",L275-N263)</f>
        <v>26.264229415444433</v>
      </c>
      <c r="M276" s="21"/>
      <c r="N276" s="21"/>
      <c r="Q276" s="17"/>
      <c r="R276" s="17"/>
      <c r="S276" s="17"/>
      <c r="T276" s="18"/>
    </row>
    <row r="277" spans="1:20" x14ac:dyDescent="0.2">
      <c r="A277" s="11" t="s">
        <v>34</v>
      </c>
      <c r="B277" s="11" t="s">
        <v>18</v>
      </c>
      <c r="C277" s="1">
        <v>2014</v>
      </c>
      <c r="D277" s="21">
        <f>IF(D276="","",D276-M263)</f>
        <v>27.565189333722213</v>
      </c>
      <c r="E277" s="16"/>
      <c r="F277" s="16"/>
      <c r="G277" s="16"/>
      <c r="H277" s="16"/>
      <c r="I277" s="16">
        <f t="shared" si="301"/>
        <v>14.227759190821258</v>
      </c>
      <c r="J277" s="16"/>
      <c r="K277" s="16"/>
      <c r="L277" s="21">
        <f>IF(L276="","",L276-N263)</f>
        <v>25.948673499259247</v>
      </c>
      <c r="M277" s="21"/>
      <c r="N277" s="21"/>
      <c r="Q277" s="17"/>
      <c r="R277" s="17"/>
      <c r="S277" s="17"/>
      <c r="T277" s="18"/>
    </row>
    <row r="278" spans="1:20" x14ac:dyDescent="0.2">
      <c r="A278" s="11" t="s">
        <v>34</v>
      </c>
      <c r="B278" s="11" t="s">
        <v>18</v>
      </c>
      <c r="C278" s="1">
        <v>2015</v>
      </c>
      <c r="D278" s="21">
        <f>IF(D277="","",D277-M263)</f>
        <v>27.249216070427767</v>
      </c>
      <c r="E278" s="16"/>
      <c r="F278" s="16"/>
      <c r="G278" s="16"/>
      <c r="H278" s="16"/>
      <c r="I278" s="16">
        <f t="shared" si="301"/>
        <v>14.227759190821258</v>
      </c>
      <c r="J278" s="16"/>
      <c r="K278" s="16"/>
      <c r="L278" s="21">
        <f>IF(L277="","",L277-N263)</f>
        <v>25.633117583074061</v>
      </c>
      <c r="M278" s="21"/>
      <c r="N278" s="21"/>
      <c r="Q278" s="17"/>
      <c r="R278" s="17"/>
      <c r="S278" s="17"/>
      <c r="T278" s="18"/>
    </row>
    <row r="279" spans="1:20" x14ac:dyDescent="0.2">
      <c r="A279" s="11" t="s">
        <v>34</v>
      </c>
      <c r="B279" s="11" t="s">
        <v>18</v>
      </c>
      <c r="C279" s="1">
        <v>2016</v>
      </c>
      <c r="D279" s="21">
        <f>IF(D278="","",D278-M263)</f>
        <v>26.933242807133322</v>
      </c>
      <c r="E279" s="16"/>
      <c r="F279" s="16"/>
      <c r="G279" s="16"/>
      <c r="H279" s="16"/>
      <c r="I279" s="16">
        <f t="shared" si="301"/>
        <v>14.227759190821258</v>
      </c>
      <c r="J279" s="16"/>
      <c r="K279" s="16"/>
      <c r="L279" s="21">
        <f>IF(L278="","",L278-N263)</f>
        <v>25.317561666888874</v>
      </c>
      <c r="M279" s="21"/>
      <c r="N279" s="21"/>
      <c r="Q279" s="17"/>
      <c r="R279" s="17"/>
      <c r="S279" s="17"/>
      <c r="T279" s="18"/>
    </row>
    <row r="280" spans="1:20" x14ac:dyDescent="0.2">
      <c r="A280" s="11" t="s">
        <v>34</v>
      </c>
      <c r="B280" s="11" t="s">
        <v>18</v>
      </c>
      <c r="C280" s="1">
        <v>2017</v>
      </c>
      <c r="D280" s="21">
        <f>IF(D279="","",D279-M263)</f>
        <v>26.617269543838876</v>
      </c>
      <c r="E280" s="16"/>
      <c r="F280" s="16"/>
      <c r="G280" s="16"/>
      <c r="H280" s="16"/>
      <c r="I280" s="16">
        <f t="shared" si="301"/>
        <v>14.227759190821258</v>
      </c>
      <c r="J280" s="16"/>
      <c r="K280" s="16"/>
      <c r="L280" s="21">
        <f>IF(L279="","",L279-N263)</f>
        <v>25.002005750703688</v>
      </c>
      <c r="M280" s="21"/>
      <c r="N280" s="21"/>
      <c r="Q280" s="17"/>
      <c r="R280" s="17"/>
      <c r="S280" s="17"/>
      <c r="T280" s="18"/>
    </row>
    <row r="281" spans="1:20" x14ac:dyDescent="0.2">
      <c r="A281" s="11" t="s">
        <v>34</v>
      </c>
      <c r="B281" s="11" t="s">
        <v>18</v>
      </c>
      <c r="C281" s="1">
        <v>2018</v>
      </c>
      <c r="D281" s="21">
        <f>IF(D280="","",D280-M263)</f>
        <v>26.301296280544431</v>
      </c>
      <c r="E281" s="16"/>
      <c r="F281" s="16"/>
      <c r="G281" s="16"/>
      <c r="H281" s="16"/>
      <c r="I281" s="16">
        <f t="shared" si="301"/>
        <v>14.227759190821258</v>
      </c>
      <c r="J281" s="16"/>
      <c r="K281" s="16"/>
      <c r="L281" s="21">
        <f>IF(L280="","",L280-N263)</f>
        <v>24.686449834518502</v>
      </c>
      <c r="M281" s="21"/>
      <c r="N281" s="21"/>
      <c r="Q281" s="17"/>
      <c r="R281" s="17"/>
      <c r="S281" s="17"/>
      <c r="T281" s="18"/>
    </row>
    <row r="282" spans="1:20" x14ac:dyDescent="0.2">
      <c r="A282" s="11" t="s">
        <v>34</v>
      </c>
      <c r="B282" s="11" t="s">
        <v>18</v>
      </c>
      <c r="C282" s="1">
        <v>2019</v>
      </c>
      <c r="D282" s="21">
        <f>IF(D281="","",D281-M263)</f>
        <v>25.985323017249986</v>
      </c>
      <c r="E282" s="16"/>
      <c r="F282" s="16"/>
      <c r="G282" s="16"/>
      <c r="H282" s="16"/>
      <c r="I282" s="16">
        <f t="shared" si="301"/>
        <v>14.227759190821258</v>
      </c>
      <c r="J282" s="16"/>
      <c r="K282" s="16"/>
      <c r="L282" s="21">
        <f>IF(L281="","",L281-N263)</f>
        <v>24.370893918333316</v>
      </c>
      <c r="M282" s="21"/>
      <c r="N282" s="21"/>
      <c r="Q282" s="17"/>
      <c r="R282" s="17"/>
      <c r="S282" s="17"/>
      <c r="T282" s="18"/>
    </row>
    <row r="283" spans="1:20" x14ac:dyDescent="0.2">
      <c r="A283" s="11" t="s">
        <v>34</v>
      </c>
      <c r="B283" s="11" t="s">
        <v>18</v>
      </c>
      <c r="C283" s="1">
        <v>2020</v>
      </c>
      <c r="D283" s="21">
        <f>IF(D282="","",D282-M263)</f>
        <v>25.66934975395554</v>
      </c>
      <c r="E283" s="16"/>
      <c r="F283" s="16"/>
      <c r="G283" s="16"/>
      <c r="H283" s="16"/>
      <c r="I283" s="16">
        <f t="shared" si="301"/>
        <v>14.227759190821258</v>
      </c>
      <c r="J283" s="16"/>
      <c r="K283" s="16"/>
      <c r="L283" s="21">
        <f>IF(L282="","",L282-N263)</f>
        <v>24.05533800214813</v>
      </c>
      <c r="M283" s="21"/>
      <c r="N283" s="21"/>
      <c r="Q283" s="17"/>
      <c r="R283" s="17"/>
      <c r="S283" s="17"/>
      <c r="T283" s="18"/>
    </row>
    <row r="284" spans="1:20" x14ac:dyDescent="0.2">
      <c r="A284" s="11" t="s">
        <v>34</v>
      </c>
      <c r="B284" s="11" t="s">
        <v>18</v>
      </c>
      <c r="C284" s="1">
        <v>2021</v>
      </c>
      <c r="D284" s="21">
        <f>IF(D283="","",D283-M263)</f>
        <v>25.353376490661095</v>
      </c>
      <c r="E284" s="16"/>
      <c r="F284" s="16"/>
      <c r="G284" s="16"/>
      <c r="H284" s="16"/>
      <c r="I284" s="16">
        <f t="shared" si="301"/>
        <v>14.227759190821258</v>
      </c>
      <c r="J284" s="16"/>
      <c r="K284" s="16"/>
      <c r="L284" s="21">
        <f>IF(L283="","",L283-N263)</f>
        <v>23.739782085962943</v>
      </c>
      <c r="M284" s="21"/>
      <c r="N284" s="21"/>
      <c r="Q284" s="17"/>
      <c r="R284" s="17"/>
      <c r="S284" s="17"/>
      <c r="T284" s="18"/>
    </row>
    <row r="285" spans="1:20" x14ac:dyDescent="0.2">
      <c r="A285" s="11" t="s">
        <v>34</v>
      </c>
      <c r="B285" s="11" t="s">
        <v>18</v>
      </c>
      <c r="C285" s="1">
        <v>2022</v>
      </c>
      <c r="D285" s="21">
        <f>IF(D284="","",D284-M263)</f>
        <v>25.037403227366649</v>
      </c>
      <c r="E285" s="16"/>
      <c r="F285" s="16"/>
      <c r="G285" s="16"/>
      <c r="H285" s="16"/>
      <c r="I285" s="16">
        <f t="shared" si="301"/>
        <v>14.227759190821258</v>
      </c>
      <c r="J285" s="16"/>
      <c r="K285" s="16"/>
      <c r="L285" s="21">
        <f>IF(L284="","",L284-N263)</f>
        <v>23.424226169777757</v>
      </c>
      <c r="M285" s="21"/>
      <c r="N285" s="21"/>
      <c r="Q285" s="17"/>
      <c r="R285" s="17"/>
      <c r="S285" s="17"/>
      <c r="T285" s="18"/>
    </row>
    <row r="286" spans="1:20" x14ac:dyDescent="0.2">
      <c r="A286" s="11" t="s">
        <v>34</v>
      </c>
      <c r="B286" s="11" t="s">
        <v>18</v>
      </c>
      <c r="C286" s="1">
        <v>2023</v>
      </c>
      <c r="D286" s="21">
        <f>IF(D285="","",D285-M263)</f>
        <v>24.721429964072204</v>
      </c>
      <c r="E286" s="16"/>
      <c r="F286" s="16"/>
      <c r="G286" s="16"/>
      <c r="H286" s="16"/>
      <c r="I286" s="16">
        <f t="shared" si="301"/>
        <v>14.227759190821258</v>
      </c>
      <c r="J286" s="16"/>
      <c r="K286" s="16"/>
      <c r="L286" s="21">
        <f>IF(L285="","",L285-N263)</f>
        <v>23.108670253592571</v>
      </c>
      <c r="M286" s="21"/>
      <c r="N286" s="21"/>
      <c r="Q286" s="17"/>
      <c r="R286" s="17"/>
      <c r="S286" s="17"/>
      <c r="T286" s="18"/>
    </row>
    <row r="287" spans="1:20" x14ac:dyDescent="0.2">
      <c r="A287" s="11" t="s">
        <v>34</v>
      </c>
      <c r="B287" s="11" t="s">
        <v>18</v>
      </c>
      <c r="C287" s="1">
        <v>2024</v>
      </c>
      <c r="D287" s="21">
        <f>IF(D286="","",D286-M263)</f>
        <v>24.405456700777759</v>
      </c>
      <c r="E287" s="16"/>
      <c r="F287" s="16"/>
      <c r="G287" s="16"/>
      <c r="H287" s="16"/>
      <c r="I287" s="16">
        <f t="shared" si="301"/>
        <v>14.227759190821258</v>
      </c>
      <c r="J287" s="16"/>
      <c r="K287" s="16"/>
      <c r="L287" s="21">
        <f>IF(L286="","",L286-N263)</f>
        <v>22.793114337407385</v>
      </c>
      <c r="M287" s="21"/>
      <c r="N287" s="21"/>
      <c r="Q287" s="17"/>
      <c r="R287" s="17"/>
      <c r="S287" s="17"/>
      <c r="T287" s="18"/>
    </row>
    <row r="288" spans="1:20" x14ac:dyDescent="0.2">
      <c r="A288" s="11" t="s">
        <v>34</v>
      </c>
      <c r="B288" s="11" t="s">
        <v>18</v>
      </c>
      <c r="C288" s="1">
        <v>2025</v>
      </c>
      <c r="D288" s="21">
        <f>IF(D287="","",D287-M263)</f>
        <v>24.089483437483313</v>
      </c>
      <c r="E288" s="16"/>
      <c r="F288" s="16"/>
      <c r="G288" s="16"/>
      <c r="H288" s="16"/>
      <c r="I288" s="16">
        <f t="shared" si="301"/>
        <v>14.227759190821258</v>
      </c>
      <c r="J288" s="16"/>
      <c r="K288" s="16"/>
      <c r="L288" s="21">
        <f>IF(L287="","",L287-N263)</f>
        <v>22.477558421222199</v>
      </c>
      <c r="M288" s="21"/>
      <c r="N288" s="21"/>
      <c r="Q288" s="17"/>
      <c r="R288" s="17"/>
      <c r="S288" s="17"/>
      <c r="T288" s="18"/>
    </row>
    <row r="289" spans="1:20" x14ac:dyDescent="0.2">
      <c r="A289" s="11" t="s">
        <v>34</v>
      </c>
      <c r="B289" s="11" t="s">
        <v>18</v>
      </c>
      <c r="C289" s="1">
        <v>2026</v>
      </c>
      <c r="D289" s="21">
        <f>IF(D288="","",D288-M263)</f>
        <v>23.773510174188868</v>
      </c>
      <c r="E289" s="16"/>
      <c r="F289" s="16"/>
      <c r="G289" s="16"/>
      <c r="H289" s="16"/>
      <c r="I289" s="16">
        <f t="shared" si="301"/>
        <v>14.227759190821258</v>
      </c>
      <c r="J289" s="16"/>
      <c r="K289" s="16"/>
      <c r="L289" s="21">
        <f>IF(L288="","",L288-N263)</f>
        <v>22.162002505037012</v>
      </c>
      <c r="M289" s="21"/>
      <c r="N289" s="21"/>
      <c r="Q289" s="17"/>
      <c r="R289" s="17"/>
      <c r="S289" s="17"/>
      <c r="T289" s="18"/>
    </row>
    <row r="290" spans="1:20" x14ac:dyDescent="0.2">
      <c r="A290" s="11" t="s">
        <v>34</v>
      </c>
      <c r="B290" s="11" t="s">
        <v>18</v>
      </c>
      <c r="C290" s="1">
        <v>2027</v>
      </c>
      <c r="D290" s="21">
        <f>IF(D289="","",D289-M263)</f>
        <v>23.457536910894422</v>
      </c>
      <c r="E290" s="16"/>
      <c r="F290" s="16"/>
      <c r="G290" s="16"/>
      <c r="H290" s="16"/>
      <c r="I290" s="16">
        <f t="shared" si="301"/>
        <v>14.227759190821258</v>
      </c>
      <c r="J290" s="16"/>
      <c r="K290" s="16"/>
      <c r="L290" s="21">
        <f>IF(L289="","",L289-N263)</f>
        <v>21.846446588851826</v>
      </c>
      <c r="M290" s="21"/>
      <c r="N290" s="21"/>
      <c r="Q290" s="17"/>
      <c r="R290" s="17"/>
      <c r="S290" s="17"/>
      <c r="T290" s="18"/>
    </row>
    <row r="291" spans="1:20" x14ac:dyDescent="0.2">
      <c r="A291" s="11" t="s">
        <v>34</v>
      </c>
      <c r="B291" s="11" t="s">
        <v>18</v>
      </c>
      <c r="C291" s="1">
        <v>2028</v>
      </c>
      <c r="D291" s="21">
        <f>IF(D290="","",D290-M263)</f>
        <v>23.141563647599977</v>
      </c>
      <c r="E291" s="16"/>
      <c r="F291" s="16"/>
      <c r="G291" s="16"/>
      <c r="H291" s="16"/>
      <c r="I291" s="16">
        <f t="shared" si="301"/>
        <v>14.227759190821258</v>
      </c>
      <c r="J291" s="16"/>
      <c r="K291" s="16"/>
      <c r="L291" s="21">
        <f>IF(L290="","",L290-N263)</f>
        <v>21.53089067266664</v>
      </c>
      <c r="M291" s="21"/>
      <c r="N291" s="21"/>
      <c r="Q291" s="17"/>
      <c r="R291" s="17"/>
      <c r="S291" s="17"/>
      <c r="T291" s="18"/>
    </row>
    <row r="292" spans="1:20" x14ac:dyDescent="0.2">
      <c r="A292" s="11" t="s">
        <v>35</v>
      </c>
      <c r="B292" s="11" t="s">
        <v>19</v>
      </c>
      <c r="C292" s="1">
        <v>2000</v>
      </c>
      <c r="D292" s="16"/>
      <c r="E292" s="16"/>
      <c r="F292" s="16"/>
      <c r="G292" s="16"/>
      <c r="H292" s="16"/>
      <c r="I292" s="16"/>
      <c r="J292" s="16"/>
      <c r="K292" s="16"/>
      <c r="L292" s="16"/>
      <c r="Q292" s="17"/>
      <c r="R292" s="17"/>
      <c r="S292" s="17"/>
      <c r="T292" s="18"/>
    </row>
    <row r="293" spans="1:20" x14ac:dyDescent="0.2">
      <c r="A293" s="11" t="s">
        <v>35</v>
      </c>
      <c r="B293" s="11" t="s">
        <v>19</v>
      </c>
      <c r="C293" s="1">
        <v>2001</v>
      </c>
      <c r="D293" s="16"/>
      <c r="E293" s="16"/>
      <c r="F293" s="16"/>
      <c r="G293" s="16"/>
      <c r="H293" s="16"/>
      <c r="I293" s="16"/>
      <c r="J293" s="16"/>
      <c r="K293" s="16"/>
      <c r="L293" s="16"/>
      <c r="Q293" s="17"/>
      <c r="R293" s="17"/>
      <c r="S293" s="17"/>
      <c r="T293" s="18"/>
    </row>
    <row r="294" spans="1:20" x14ac:dyDescent="0.2">
      <c r="A294" s="11" t="s">
        <v>35</v>
      </c>
      <c r="B294" s="11" t="s">
        <v>19</v>
      </c>
      <c r="C294" s="1">
        <v>2002</v>
      </c>
      <c r="D294" s="16"/>
      <c r="E294" s="16"/>
      <c r="F294" s="16"/>
      <c r="G294" s="16"/>
      <c r="H294" s="16"/>
      <c r="I294" s="16"/>
      <c r="J294" s="16"/>
      <c r="K294" s="16"/>
      <c r="L294" s="16"/>
      <c r="Q294" s="17"/>
      <c r="R294" s="17"/>
      <c r="S294" s="17"/>
      <c r="T294" s="18"/>
    </row>
    <row r="295" spans="1:20" x14ac:dyDescent="0.2">
      <c r="A295" s="11" t="s">
        <v>35</v>
      </c>
      <c r="B295" s="11" t="s">
        <v>19</v>
      </c>
      <c r="C295" s="1">
        <v>2003</v>
      </c>
      <c r="D295" s="16"/>
      <c r="E295" s="16"/>
      <c r="F295" s="16"/>
      <c r="G295" s="16"/>
      <c r="H295" s="16"/>
      <c r="I295" s="16"/>
      <c r="J295" s="16"/>
      <c r="K295" s="16"/>
      <c r="L295" s="16"/>
      <c r="Q295" s="17"/>
      <c r="R295" s="17"/>
      <c r="S295" s="17"/>
      <c r="T295" s="18"/>
    </row>
    <row r="296" spans="1:20" x14ac:dyDescent="0.2">
      <c r="A296" s="11" t="s">
        <v>35</v>
      </c>
      <c r="B296" s="11" t="s">
        <v>19</v>
      </c>
      <c r="C296" s="1">
        <v>2004</v>
      </c>
      <c r="D296" s="16"/>
      <c r="E296" s="16"/>
      <c r="F296" s="16"/>
      <c r="G296" s="16"/>
      <c r="H296" s="16"/>
      <c r="I296" s="16" t="str">
        <f t="shared" ref="I296" si="311">IF(H296="","",H296)</f>
        <v/>
      </c>
      <c r="J296" s="16" t="str">
        <f t="shared" ref="J296" si="312">IF(I296="","",I296)</f>
        <v/>
      </c>
      <c r="K296" s="16" t="str">
        <f t="shared" ref="K296" si="313">IF(J296="","",J296)</f>
        <v/>
      </c>
      <c r="L296" s="16" t="str">
        <f t="shared" ref="L296" si="314">IF(K296="","",K296)</f>
        <v/>
      </c>
      <c r="Q296" s="17"/>
      <c r="R296" s="17"/>
      <c r="S296" s="17"/>
      <c r="T296" s="18"/>
    </row>
    <row r="297" spans="1:20" x14ac:dyDescent="0.2">
      <c r="A297" s="11" t="s">
        <v>35</v>
      </c>
      <c r="B297" s="11" t="s">
        <v>19</v>
      </c>
      <c r="C297" s="1">
        <v>2005</v>
      </c>
      <c r="D297" s="16"/>
      <c r="E297" s="16">
        <v>31.994416666666666</v>
      </c>
      <c r="F297" s="16"/>
      <c r="G297" s="16">
        <v>16.353080869565218</v>
      </c>
      <c r="H297" s="16"/>
      <c r="I297" s="16" t="str">
        <f t="shared" ref="I297:L297" si="315">IF(I296="","",I296)</f>
        <v/>
      </c>
      <c r="J297" s="16" t="str">
        <f t="shared" si="315"/>
        <v/>
      </c>
      <c r="K297" s="16" t="str">
        <f t="shared" si="315"/>
        <v/>
      </c>
      <c r="L297" s="16" t="str">
        <f t="shared" si="315"/>
        <v/>
      </c>
      <c r="Q297" s="17"/>
      <c r="R297" s="17"/>
      <c r="S297" s="17"/>
      <c r="T297" s="18"/>
    </row>
    <row r="298" spans="1:20" x14ac:dyDescent="0.2">
      <c r="A298" s="11" t="s">
        <v>35</v>
      </c>
      <c r="B298" s="11" t="s">
        <v>19</v>
      </c>
      <c r="C298" s="1">
        <v>2006</v>
      </c>
      <c r="D298" s="16"/>
      <c r="E298" s="16">
        <v>30.830923478260871</v>
      </c>
      <c r="F298" s="16"/>
      <c r="G298" s="16">
        <v>15.125346363636362</v>
      </c>
      <c r="H298" s="16"/>
      <c r="I298" s="16" t="str">
        <f t="shared" ref="I298:L298" si="316">IF(I296="","",I296)</f>
        <v/>
      </c>
      <c r="J298" s="16" t="str">
        <f t="shared" si="316"/>
        <v/>
      </c>
      <c r="K298" s="16" t="str">
        <f t="shared" si="316"/>
        <v/>
      </c>
      <c r="L298" s="16" t="str">
        <f t="shared" si="316"/>
        <v/>
      </c>
      <c r="Q298" s="17"/>
      <c r="R298" s="17"/>
      <c r="S298" s="17"/>
      <c r="T298" s="18"/>
    </row>
    <row r="299" spans="1:20" x14ac:dyDescent="0.2">
      <c r="A299" s="11" t="s">
        <v>35</v>
      </c>
      <c r="B299" s="11" t="s">
        <v>19</v>
      </c>
      <c r="C299" s="1">
        <v>2007</v>
      </c>
      <c r="D299" s="16"/>
      <c r="E299" s="16"/>
      <c r="F299" s="16"/>
      <c r="G299" s="16"/>
      <c r="H299" s="16"/>
      <c r="I299" s="16" t="str">
        <f t="shared" ref="I299:L299" si="317">IF(I296="","",I296)</f>
        <v/>
      </c>
      <c r="J299" s="16" t="str">
        <f t="shared" si="317"/>
        <v/>
      </c>
      <c r="K299" s="16" t="str">
        <f t="shared" si="317"/>
        <v/>
      </c>
      <c r="L299" s="16" t="str">
        <f t="shared" si="317"/>
        <v/>
      </c>
      <c r="Q299" s="17"/>
      <c r="R299" s="17"/>
      <c r="S299" s="17"/>
      <c r="T299" s="18"/>
    </row>
    <row r="300" spans="1:20" x14ac:dyDescent="0.2">
      <c r="A300" s="11" t="s">
        <v>35</v>
      </c>
      <c r="B300" s="11" t="s">
        <v>19</v>
      </c>
      <c r="C300" s="1">
        <v>2008</v>
      </c>
      <c r="D300" s="16"/>
      <c r="E300" s="16"/>
      <c r="F300" s="16"/>
      <c r="G300" s="16"/>
      <c r="H300" s="16"/>
      <c r="I300" s="16" t="str">
        <f t="shared" ref="I300:L300" si="318">IF(I296="","",I296)</f>
        <v/>
      </c>
      <c r="J300" s="16" t="str">
        <f t="shared" si="318"/>
        <v/>
      </c>
      <c r="K300" s="16" t="str">
        <f t="shared" si="318"/>
        <v/>
      </c>
      <c r="L300" s="16" t="str">
        <f t="shared" si="318"/>
        <v/>
      </c>
      <c r="Q300" s="17"/>
      <c r="R300" s="17"/>
      <c r="S300" s="17"/>
      <c r="T300" s="18"/>
    </row>
    <row r="301" spans="1:20" x14ac:dyDescent="0.2">
      <c r="A301" s="11" t="s">
        <v>35</v>
      </c>
      <c r="B301" s="11" t="s">
        <v>19</v>
      </c>
      <c r="C301" s="1">
        <v>2009</v>
      </c>
      <c r="D301" s="16"/>
      <c r="E301" s="16"/>
      <c r="F301" s="16"/>
      <c r="G301" s="16"/>
      <c r="H301" s="16"/>
      <c r="I301" s="16" t="str">
        <f t="shared" ref="I301:L301" si="319">IF(I296="","",I296)</f>
        <v/>
      </c>
      <c r="J301" s="16" t="str">
        <f t="shared" si="319"/>
        <v/>
      </c>
      <c r="K301" s="16" t="str">
        <f t="shared" si="319"/>
        <v/>
      </c>
      <c r="L301" s="16" t="str">
        <f t="shared" si="319"/>
        <v/>
      </c>
      <c r="Q301" s="17"/>
      <c r="R301" s="17"/>
      <c r="S301" s="17"/>
      <c r="T301" s="18"/>
    </row>
    <row r="302" spans="1:20" x14ac:dyDescent="0.2">
      <c r="A302" s="11" t="s">
        <v>35</v>
      </c>
      <c r="B302" s="11" t="s">
        <v>19</v>
      </c>
      <c r="C302" s="1">
        <v>2010</v>
      </c>
      <c r="D302" s="16"/>
      <c r="E302" s="16"/>
      <c r="F302" s="16"/>
      <c r="G302" s="16"/>
      <c r="H302" s="16"/>
      <c r="I302" s="16" t="str">
        <f t="shared" ref="I302:L302" si="320">IF(I296="","",I296)</f>
        <v/>
      </c>
      <c r="J302" s="16" t="str">
        <f t="shared" si="320"/>
        <v/>
      </c>
      <c r="K302" s="16" t="str">
        <f t="shared" si="320"/>
        <v/>
      </c>
      <c r="L302" s="16" t="str">
        <f t="shared" si="320"/>
        <v/>
      </c>
      <c r="Q302" s="17"/>
      <c r="R302" s="17"/>
      <c r="S302" s="17"/>
      <c r="T302" s="18"/>
    </row>
    <row r="303" spans="1:20" x14ac:dyDescent="0.2">
      <c r="A303" s="11" t="s">
        <v>35</v>
      </c>
      <c r="B303" s="11" t="s">
        <v>19</v>
      </c>
      <c r="C303" s="1">
        <v>2011</v>
      </c>
      <c r="D303" s="16"/>
      <c r="E303" s="16"/>
      <c r="F303" s="16"/>
      <c r="G303" s="16"/>
      <c r="H303" s="16"/>
      <c r="I303" s="16" t="str">
        <f t="shared" ref="I303:L303" si="321">IF(I296="","",I296)</f>
        <v/>
      </c>
      <c r="J303" s="16" t="str">
        <f t="shared" si="321"/>
        <v/>
      </c>
      <c r="K303" s="16" t="str">
        <f t="shared" si="321"/>
        <v/>
      </c>
      <c r="L303" s="16" t="str">
        <f t="shared" si="321"/>
        <v/>
      </c>
      <c r="Q303" s="17"/>
      <c r="R303" s="17"/>
      <c r="S303" s="17"/>
      <c r="T303" s="18"/>
    </row>
    <row r="304" spans="1:20" x14ac:dyDescent="0.2">
      <c r="A304" s="11" t="s">
        <v>35</v>
      </c>
      <c r="B304" s="11" t="s">
        <v>19</v>
      </c>
      <c r="C304" s="1">
        <v>2012</v>
      </c>
      <c r="D304" s="16"/>
      <c r="E304" s="16"/>
      <c r="F304" s="16"/>
      <c r="G304" s="16"/>
      <c r="H304" s="16"/>
      <c r="I304" s="16" t="str">
        <f t="shared" ref="I304:L304" si="322">IF(I296="","",I296)</f>
        <v/>
      </c>
      <c r="J304" s="16" t="str">
        <f t="shared" si="322"/>
        <v/>
      </c>
      <c r="K304" s="16" t="str">
        <f t="shared" si="322"/>
        <v/>
      </c>
      <c r="L304" s="16" t="str">
        <f t="shared" si="322"/>
        <v/>
      </c>
      <c r="Q304" s="17"/>
      <c r="R304" s="17"/>
      <c r="S304" s="17"/>
      <c r="T304" s="18"/>
    </row>
    <row r="305" spans="1:20" x14ac:dyDescent="0.2">
      <c r="A305" s="11" t="s">
        <v>35</v>
      </c>
      <c r="B305" s="11" t="s">
        <v>19</v>
      </c>
      <c r="C305" s="1">
        <v>2013</v>
      </c>
      <c r="D305" s="16"/>
      <c r="E305" s="16"/>
      <c r="F305" s="16"/>
      <c r="G305" s="16"/>
      <c r="H305" s="16"/>
      <c r="I305" s="16" t="str">
        <f t="shared" ref="I305:L305" si="323">IF(I296="","",I296)</f>
        <v/>
      </c>
      <c r="J305" s="16" t="str">
        <f t="shared" si="323"/>
        <v/>
      </c>
      <c r="K305" s="16" t="str">
        <f t="shared" si="323"/>
        <v/>
      </c>
      <c r="L305" s="16" t="str">
        <f t="shared" si="323"/>
        <v/>
      </c>
      <c r="Q305" s="17"/>
      <c r="R305" s="17"/>
      <c r="S305" s="17"/>
      <c r="T305" s="18"/>
    </row>
    <row r="306" spans="1:20" x14ac:dyDescent="0.2">
      <c r="A306" s="11" t="s">
        <v>35</v>
      </c>
      <c r="B306" s="11" t="s">
        <v>19</v>
      </c>
      <c r="C306" s="1">
        <v>2014</v>
      </c>
      <c r="D306" s="16"/>
      <c r="E306" s="16"/>
      <c r="F306" s="16"/>
      <c r="G306" s="16"/>
      <c r="H306" s="16"/>
      <c r="I306" s="16" t="str">
        <f t="shared" ref="I306:L306" si="324">IF(I296="","",I296)</f>
        <v/>
      </c>
      <c r="J306" s="16" t="str">
        <f t="shared" si="324"/>
        <v/>
      </c>
      <c r="K306" s="16" t="str">
        <f t="shared" si="324"/>
        <v/>
      </c>
      <c r="L306" s="16" t="str">
        <f t="shared" si="324"/>
        <v/>
      </c>
      <c r="Q306" s="17"/>
      <c r="R306" s="17"/>
      <c r="S306" s="17"/>
      <c r="T306" s="18"/>
    </row>
    <row r="307" spans="1:20" x14ac:dyDescent="0.2">
      <c r="A307" s="11" t="s">
        <v>35</v>
      </c>
      <c r="B307" s="11" t="s">
        <v>19</v>
      </c>
      <c r="C307" s="1">
        <v>2015</v>
      </c>
      <c r="D307" s="16"/>
      <c r="E307" s="16"/>
      <c r="F307" s="16"/>
      <c r="G307" s="16"/>
      <c r="H307" s="16"/>
      <c r="I307" s="16" t="str">
        <f t="shared" ref="I307:L307" si="325">IF(I296="","",I296)</f>
        <v/>
      </c>
      <c r="J307" s="16" t="str">
        <f t="shared" si="325"/>
        <v/>
      </c>
      <c r="K307" s="16" t="str">
        <f t="shared" si="325"/>
        <v/>
      </c>
      <c r="L307" s="16" t="str">
        <f t="shared" si="325"/>
        <v/>
      </c>
      <c r="Q307" s="17"/>
      <c r="R307" s="17"/>
      <c r="S307" s="17"/>
      <c r="T307" s="18"/>
    </row>
    <row r="308" spans="1:20" x14ac:dyDescent="0.2">
      <c r="A308" s="11" t="s">
        <v>35</v>
      </c>
      <c r="B308" s="11" t="s">
        <v>19</v>
      </c>
      <c r="C308" s="1">
        <v>2016</v>
      </c>
      <c r="D308" s="16"/>
      <c r="E308" s="16"/>
      <c r="F308" s="16"/>
      <c r="G308" s="16"/>
      <c r="H308" s="16"/>
      <c r="I308" s="16" t="str">
        <f t="shared" ref="I308:L308" si="326">IF(I296="","",I296)</f>
        <v/>
      </c>
      <c r="J308" s="16" t="str">
        <f t="shared" si="326"/>
        <v/>
      </c>
      <c r="K308" s="16" t="str">
        <f t="shared" si="326"/>
        <v/>
      </c>
      <c r="L308" s="16" t="str">
        <f t="shared" si="326"/>
        <v/>
      </c>
      <c r="Q308" s="17"/>
      <c r="R308" s="17"/>
      <c r="S308" s="17"/>
      <c r="T308" s="18"/>
    </row>
    <row r="309" spans="1:20" x14ac:dyDescent="0.2">
      <c r="A309" s="11" t="s">
        <v>35</v>
      </c>
      <c r="B309" s="11" t="s">
        <v>19</v>
      </c>
      <c r="C309" s="1">
        <v>2017</v>
      </c>
      <c r="D309" s="16"/>
      <c r="E309" s="16"/>
      <c r="F309" s="16"/>
      <c r="G309" s="16"/>
      <c r="H309" s="16"/>
      <c r="I309" s="16" t="str">
        <f t="shared" ref="I309:L309" si="327">IF(I296="","",I296)</f>
        <v/>
      </c>
      <c r="J309" s="16" t="str">
        <f t="shared" si="327"/>
        <v/>
      </c>
      <c r="K309" s="16" t="str">
        <f t="shared" si="327"/>
        <v/>
      </c>
      <c r="L309" s="16" t="str">
        <f t="shared" si="327"/>
        <v/>
      </c>
      <c r="Q309" s="17"/>
      <c r="R309" s="17"/>
      <c r="S309" s="17"/>
      <c r="T309" s="18"/>
    </row>
    <row r="310" spans="1:20" x14ac:dyDescent="0.2">
      <c r="A310" s="11" t="s">
        <v>35</v>
      </c>
      <c r="B310" s="11" t="s">
        <v>19</v>
      </c>
      <c r="C310" s="1">
        <v>2018</v>
      </c>
      <c r="D310" s="16"/>
      <c r="E310" s="16"/>
      <c r="F310" s="16"/>
      <c r="G310" s="16"/>
      <c r="H310" s="16"/>
      <c r="I310" s="16" t="str">
        <f t="shared" ref="I310:L310" si="328">IF(I296="","",I296)</f>
        <v/>
      </c>
      <c r="J310" s="16" t="str">
        <f t="shared" si="328"/>
        <v/>
      </c>
      <c r="K310" s="16" t="str">
        <f t="shared" si="328"/>
        <v/>
      </c>
      <c r="L310" s="16" t="str">
        <f t="shared" si="328"/>
        <v/>
      </c>
      <c r="Q310" s="17"/>
      <c r="R310" s="17"/>
      <c r="S310" s="17"/>
      <c r="T310" s="18"/>
    </row>
    <row r="311" spans="1:20" x14ac:dyDescent="0.2">
      <c r="A311" s="11" t="s">
        <v>35</v>
      </c>
      <c r="B311" s="11" t="s">
        <v>19</v>
      </c>
      <c r="C311" s="1">
        <v>2019</v>
      </c>
      <c r="D311" s="16"/>
      <c r="E311" s="16"/>
      <c r="F311" s="16"/>
      <c r="G311" s="16"/>
      <c r="H311" s="16"/>
      <c r="I311" s="16" t="str">
        <f t="shared" ref="I311:L311" si="329">IF(I296="","",I296)</f>
        <v/>
      </c>
      <c r="J311" s="16" t="str">
        <f t="shared" si="329"/>
        <v/>
      </c>
      <c r="K311" s="16" t="str">
        <f t="shared" si="329"/>
        <v/>
      </c>
      <c r="L311" s="16" t="str">
        <f t="shared" si="329"/>
        <v/>
      </c>
      <c r="Q311" s="17"/>
      <c r="R311" s="17"/>
      <c r="S311" s="17"/>
      <c r="T311" s="18"/>
    </row>
    <row r="312" spans="1:20" x14ac:dyDescent="0.2">
      <c r="A312" s="11" t="s">
        <v>35</v>
      </c>
      <c r="B312" s="11" t="s">
        <v>19</v>
      </c>
      <c r="C312" s="1">
        <v>2020</v>
      </c>
      <c r="D312" s="16"/>
      <c r="E312" s="16"/>
      <c r="F312" s="16"/>
      <c r="G312" s="16"/>
      <c r="H312" s="16"/>
      <c r="I312" s="16" t="str">
        <f t="shared" ref="I312:L312" si="330">IF(I296="","",I296)</f>
        <v/>
      </c>
      <c r="J312" s="16" t="str">
        <f t="shared" si="330"/>
        <v/>
      </c>
      <c r="K312" s="16" t="str">
        <f t="shared" si="330"/>
        <v/>
      </c>
      <c r="L312" s="16" t="str">
        <f t="shared" si="330"/>
        <v/>
      </c>
      <c r="Q312" s="17"/>
      <c r="R312" s="17"/>
      <c r="S312" s="17"/>
      <c r="T312" s="18"/>
    </row>
    <row r="313" spans="1:20" x14ac:dyDescent="0.2">
      <c r="A313" s="11" t="s">
        <v>35</v>
      </c>
      <c r="B313" s="11" t="s">
        <v>19</v>
      </c>
      <c r="C313" s="1">
        <v>2021</v>
      </c>
      <c r="D313" s="16"/>
      <c r="E313" s="16"/>
      <c r="F313" s="16"/>
      <c r="G313" s="16"/>
      <c r="H313" s="16"/>
      <c r="I313" s="16" t="str">
        <f t="shared" ref="I313:L313" si="331">IF(I296="","",I296)</f>
        <v/>
      </c>
      <c r="J313" s="16" t="str">
        <f t="shared" si="331"/>
        <v/>
      </c>
      <c r="K313" s="16" t="str">
        <f t="shared" si="331"/>
        <v/>
      </c>
      <c r="L313" s="16" t="str">
        <f t="shared" si="331"/>
        <v/>
      </c>
      <c r="Q313" s="17"/>
      <c r="R313" s="17"/>
      <c r="S313" s="17"/>
      <c r="T313" s="18"/>
    </row>
    <row r="314" spans="1:20" x14ac:dyDescent="0.2">
      <c r="A314" s="11" t="s">
        <v>35</v>
      </c>
      <c r="B314" s="11" t="s">
        <v>19</v>
      </c>
      <c r="C314" s="1">
        <v>2022</v>
      </c>
      <c r="D314" s="16"/>
      <c r="E314" s="16"/>
      <c r="F314" s="16"/>
      <c r="G314" s="16"/>
      <c r="H314" s="16"/>
      <c r="I314" s="16" t="str">
        <f t="shared" ref="I314:L314" si="332">IF(I296="","",I296)</f>
        <v/>
      </c>
      <c r="J314" s="16" t="str">
        <f t="shared" si="332"/>
        <v/>
      </c>
      <c r="K314" s="16" t="str">
        <f t="shared" si="332"/>
        <v/>
      </c>
      <c r="L314" s="16" t="str">
        <f t="shared" si="332"/>
        <v/>
      </c>
      <c r="Q314" s="17"/>
      <c r="R314" s="17"/>
      <c r="S314" s="17"/>
      <c r="T314" s="18"/>
    </row>
    <row r="315" spans="1:20" x14ac:dyDescent="0.2">
      <c r="A315" s="11" t="s">
        <v>35</v>
      </c>
      <c r="B315" s="11" t="s">
        <v>19</v>
      </c>
      <c r="C315" s="1">
        <v>2023</v>
      </c>
      <c r="D315" s="16"/>
      <c r="E315" s="16"/>
      <c r="F315" s="16"/>
      <c r="G315" s="16"/>
      <c r="H315" s="16"/>
      <c r="I315" s="16" t="str">
        <f t="shared" ref="I315:L315" si="333">IF(I296="","",I296)</f>
        <v/>
      </c>
      <c r="J315" s="16" t="str">
        <f t="shared" si="333"/>
        <v/>
      </c>
      <c r="K315" s="16" t="str">
        <f t="shared" si="333"/>
        <v/>
      </c>
      <c r="L315" s="16" t="str">
        <f t="shared" si="333"/>
        <v/>
      </c>
      <c r="Q315" s="17"/>
      <c r="R315" s="17"/>
      <c r="S315" s="17"/>
      <c r="T315" s="18"/>
    </row>
    <row r="316" spans="1:20" x14ac:dyDescent="0.2">
      <c r="A316" s="11" t="s">
        <v>35</v>
      </c>
      <c r="B316" s="11" t="s">
        <v>19</v>
      </c>
      <c r="C316" s="1">
        <v>2024</v>
      </c>
      <c r="D316" s="16"/>
      <c r="E316" s="16"/>
      <c r="F316" s="16"/>
      <c r="G316" s="16"/>
      <c r="H316" s="16"/>
      <c r="I316" s="16" t="str">
        <f t="shared" ref="I316:L316" si="334">IF(I296="","",I296)</f>
        <v/>
      </c>
      <c r="J316" s="16" t="str">
        <f t="shared" si="334"/>
        <v/>
      </c>
      <c r="K316" s="16" t="str">
        <f t="shared" si="334"/>
        <v/>
      </c>
      <c r="L316" s="16" t="str">
        <f t="shared" si="334"/>
        <v/>
      </c>
      <c r="Q316" s="17"/>
      <c r="R316" s="17"/>
      <c r="S316" s="17"/>
      <c r="T316" s="18"/>
    </row>
    <row r="317" spans="1:20" x14ac:dyDescent="0.2">
      <c r="A317" s="11" t="s">
        <v>35</v>
      </c>
      <c r="B317" s="11" t="s">
        <v>19</v>
      </c>
      <c r="C317" s="1">
        <v>2025</v>
      </c>
      <c r="D317" s="16"/>
      <c r="E317" s="16"/>
      <c r="F317" s="16"/>
      <c r="G317" s="16"/>
      <c r="H317" s="16"/>
      <c r="I317" s="16" t="str">
        <f t="shared" ref="I317:L317" si="335">IF(I296="","",I296)</f>
        <v/>
      </c>
      <c r="J317" s="16" t="str">
        <f t="shared" si="335"/>
        <v/>
      </c>
      <c r="K317" s="16" t="str">
        <f t="shared" si="335"/>
        <v/>
      </c>
      <c r="L317" s="16" t="str">
        <f t="shared" si="335"/>
        <v/>
      </c>
      <c r="Q317" s="17"/>
      <c r="R317" s="17"/>
      <c r="S317" s="17"/>
      <c r="T317" s="18"/>
    </row>
    <row r="318" spans="1:20" x14ac:dyDescent="0.2">
      <c r="A318" s="11" t="s">
        <v>35</v>
      </c>
      <c r="B318" s="11" t="s">
        <v>19</v>
      </c>
      <c r="C318" s="1">
        <v>2026</v>
      </c>
      <c r="D318" s="16"/>
      <c r="E318" s="16"/>
      <c r="F318" s="16"/>
      <c r="G318" s="16"/>
      <c r="H318" s="16"/>
      <c r="I318" s="16" t="str">
        <f t="shared" ref="I318:L318" si="336">IF(I296="","",I296)</f>
        <v/>
      </c>
      <c r="J318" s="16" t="str">
        <f t="shared" si="336"/>
        <v/>
      </c>
      <c r="K318" s="16" t="str">
        <f t="shared" si="336"/>
        <v/>
      </c>
      <c r="L318" s="16" t="str">
        <f t="shared" si="336"/>
        <v/>
      </c>
      <c r="Q318" s="17"/>
      <c r="R318" s="17"/>
      <c r="S318" s="17"/>
      <c r="T318" s="18"/>
    </row>
    <row r="319" spans="1:20" x14ac:dyDescent="0.2">
      <c r="A319" s="11" t="s">
        <v>35</v>
      </c>
      <c r="B319" s="11" t="s">
        <v>19</v>
      </c>
      <c r="C319" s="1">
        <v>2027</v>
      </c>
      <c r="D319" s="16"/>
      <c r="E319" s="16"/>
      <c r="F319" s="16"/>
      <c r="G319" s="16"/>
      <c r="H319" s="16"/>
      <c r="I319" s="16" t="str">
        <f t="shared" ref="I319:L319" si="337">IF(I296="","",I296)</f>
        <v/>
      </c>
      <c r="J319" s="16" t="str">
        <f t="shared" si="337"/>
        <v/>
      </c>
      <c r="K319" s="16" t="str">
        <f t="shared" si="337"/>
        <v/>
      </c>
      <c r="L319" s="16" t="str">
        <f t="shared" si="337"/>
        <v/>
      </c>
      <c r="Q319" s="17"/>
      <c r="R319" s="17"/>
      <c r="S319" s="17"/>
      <c r="T319" s="18"/>
    </row>
    <row r="320" spans="1:20" x14ac:dyDescent="0.2">
      <c r="A320" s="11" t="s">
        <v>35</v>
      </c>
      <c r="B320" s="11" t="s">
        <v>19</v>
      </c>
      <c r="C320" s="1">
        <v>2028</v>
      </c>
      <c r="D320" s="16"/>
      <c r="E320" s="16"/>
      <c r="F320" s="16"/>
      <c r="G320" s="16"/>
      <c r="H320" s="16"/>
      <c r="I320" s="16" t="str">
        <f t="shared" ref="I320" si="338">IF(I296="","",I296)</f>
        <v/>
      </c>
      <c r="J320" s="16"/>
      <c r="K320" s="16"/>
      <c r="L320" s="16"/>
      <c r="Q320" s="17"/>
      <c r="R320" s="17"/>
      <c r="S320" s="17"/>
      <c r="T320" s="18"/>
    </row>
    <row r="321" spans="1:27" x14ac:dyDescent="0.2">
      <c r="A321" s="11" t="s">
        <v>16</v>
      </c>
      <c r="B321" s="11" t="s">
        <v>13</v>
      </c>
      <c r="C321" s="1">
        <v>2000</v>
      </c>
      <c r="D321" s="16"/>
      <c r="E321" s="31"/>
      <c r="F321" s="16"/>
      <c r="G321" s="16"/>
      <c r="H321" s="16"/>
      <c r="I321" s="16"/>
      <c r="J321" s="16"/>
      <c r="K321" s="16"/>
      <c r="L321" s="16"/>
      <c r="M321" s="1">
        <f>(F325-O321)/60</f>
        <v>0.18830854289009141</v>
      </c>
      <c r="N321" s="1">
        <f>(K325-P321)/60</f>
        <v>0.19413021500048103</v>
      </c>
      <c r="O321" s="11">
        <f>AC16</f>
        <v>12.06562151</v>
      </c>
      <c r="P321" s="11">
        <f>AE16</f>
        <v>10.464568959999999</v>
      </c>
      <c r="Q321" s="17"/>
      <c r="R321" s="17"/>
      <c r="S321" s="17"/>
      <c r="T321" s="18"/>
      <c r="Z321" s="23"/>
      <c r="AA321" s="1"/>
    </row>
    <row r="322" spans="1:27" x14ac:dyDescent="0.2">
      <c r="A322" s="11" t="s">
        <v>16</v>
      </c>
      <c r="B322" s="11" t="s">
        <v>13</v>
      </c>
      <c r="C322" s="1">
        <v>2001</v>
      </c>
      <c r="D322" s="16"/>
      <c r="E322" s="5"/>
      <c r="F322" s="16"/>
      <c r="G322" s="16"/>
      <c r="H322" s="16"/>
      <c r="I322" s="16"/>
      <c r="J322" s="16"/>
      <c r="K322" s="16"/>
      <c r="L322" s="16"/>
      <c r="Q322" s="17"/>
      <c r="R322" s="17"/>
      <c r="S322" s="17"/>
      <c r="T322" s="18"/>
    </row>
    <row r="323" spans="1:27" x14ac:dyDescent="0.2">
      <c r="A323" s="11" t="s">
        <v>16</v>
      </c>
      <c r="B323" s="11" t="s">
        <v>13</v>
      </c>
      <c r="C323" s="1">
        <v>2002</v>
      </c>
      <c r="D323" s="16"/>
      <c r="E323" s="6">
        <v>24.285029545454549</v>
      </c>
      <c r="F323" s="16"/>
      <c r="G323" s="15">
        <v>9.3386866666666641</v>
      </c>
      <c r="H323" s="16"/>
      <c r="I323" s="16"/>
      <c r="J323" s="15">
        <v>22.103366818181822</v>
      </c>
      <c r="K323" s="16"/>
      <c r="L323" s="16"/>
      <c r="Q323" s="17"/>
      <c r="R323" s="17"/>
      <c r="S323" s="17"/>
      <c r="T323" s="18"/>
    </row>
    <row r="324" spans="1:27" x14ac:dyDescent="0.2">
      <c r="A324" s="11" t="s">
        <v>16</v>
      </c>
      <c r="B324" s="11" t="s">
        <v>13</v>
      </c>
      <c r="C324" s="1">
        <v>2003</v>
      </c>
      <c r="D324" s="16"/>
      <c r="E324" s="6">
        <v>23.093071904761906</v>
      </c>
      <c r="F324" s="16"/>
      <c r="G324" s="15">
        <v>8.9195554999999977</v>
      </c>
      <c r="H324" s="16"/>
      <c r="I324" s="16"/>
      <c r="J324" s="15">
        <v>21.921744761904765</v>
      </c>
      <c r="K324" s="16"/>
      <c r="L324" s="16"/>
      <c r="Q324" s="17"/>
      <c r="R324" s="17"/>
      <c r="S324" s="17"/>
      <c r="T324" s="18"/>
    </row>
    <row r="325" spans="1:27" x14ac:dyDescent="0.2">
      <c r="A325" s="11" t="s">
        <v>16</v>
      </c>
      <c r="B325" s="11" t="s">
        <v>13</v>
      </c>
      <c r="C325" s="1">
        <v>2004</v>
      </c>
      <c r="D325" s="16">
        <f>IF(F325="","",F325)</f>
        <v>23.364134083405485</v>
      </c>
      <c r="E325" s="6">
        <v>22.7143008</v>
      </c>
      <c r="F325" s="16">
        <f t="shared" ref="F325:H325" si="339">IF(COUNT(E321:E325)&lt;3,"",AVERAGE(E321:E325))</f>
        <v>23.364134083405485</v>
      </c>
      <c r="G325" s="15">
        <v>9.1933099999999985</v>
      </c>
      <c r="H325" s="16">
        <f t="shared" si="339"/>
        <v>9.1505173888888862</v>
      </c>
      <c r="I325" s="16">
        <f t="shared" ref="I325" si="340">IF(H325="","",H325)</f>
        <v>9.1505173888888862</v>
      </c>
      <c r="J325" s="15">
        <v>22.312033999999997</v>
      </c>
      <c r="K325" s="16">
        <f t="shared" ref="K325" si="341">IF(COUNT(J321:J325)&lt;3,"",AVERAGE(J321:J325))</f>
        <v>22.112381860028862</v>
      </c>
      <c r="L325" s="16">
        <f>IF(K325="","",K325)</f>
        <v>22.112381860028862</v>
      </c>
      <c r="M325" s="21"/>
      <c r="N325" s="21"/>
      <c r="Q325" s="17"/>
      <c r="R325" s="17"/>
      <c r="S325" s="17"/>
      <c r="T325" s="18"/>
    </row>
    <row r="326" spans="1:27" x14ac:dyDescent="0.2">
      <c r="A326" s="11" t="s">
        <v>16</v>
      </c>
      <c r="B326" s="11" t="s">
        <v>13</v>
      </c>
      <c r="C326" s="1">
        <v>2005</v>
      </c>
      <c r="D326" s="21">
        <f>IF(D325="","",D325-M321)</f>
        <v>23.175825540515394</v>
      </c>
      <c r="E326" s="6">
        <v>21.513249999999999</v>
      </c>
      <c r="F326" s="16">
        <f t="shared" ref="F326:H326" si="342">IF(COUNT(E322:E326)&lt;3,"",AVERAGE(E322:E326))</f>
        <v>22.901413062554113</v>
      </c>
      <c r="G326" s="15">
        <v>7.7694845454545449</v>
      </c>
      <c r="H326" s="16">
        <f t="shared" si="342"/>
        <v>8.8052591780303011</v>
      </c>
      <c r="I326" s="16">
        <f>I325</f>
        <v>9.1505173888888862</v>
      </c>
      <c r="J326" s="15">
        <v>21.009479130434784</v>
      </c>
      <c r="K326" s="16">
        <f t="shared" ref="K326" si="343">IF(COUNT(J322:J326)&lt;3,"",AVERAGE(J322:J326))</f>
        <v>21.836656177630342</v>
      </c>
      <c r="L326" s="21">
        <f>IF(L325="","",L325-N321)</f>
        <v>21.918251645028381</v>
      </c>
      <c r="M326" s="21"/>
      <c r="N326" s="21"/>
      <c r="Q326" s="17"/>
      <c r="R326" s="17"/>
      <c r="S326" s="17"/>
      <c r="T326" s="18"/>
    </row>
    <row r="327" spans="1:27" x14ac:dyDescent="0.2">
      <c r="A327" s="11" t="s">
        <v>16</v>
      </c>
      <c r="B327" s="11" t="s">
        <v>13</v>
      </c>
      <c r="C327" s="1">
        <v>2006</v>
      </c>
      <c r="D327" s="21">
        <f>IF(D326="","",D326-M321)</f>
        <v>22.987516997625303</v>
      </c>
      <c r="E327" s="6">
        <v>22.799551999999995</v>
      </c>
      <c r="F327" s="16">
        <f t="shared" ref="F327:H327" si="344">IF(COUNT(E323:E327)&lt;3,"",AVERAGE(E323:E327))</f>
        <v>22.881040850043288</v>
      </c>
      <c r="G327" s="15">
        <v>8.1456487499999994</v>
      </c>
      <c r="H327" s="16">
        <f t="shared" si="344"/>
        <v>8.6733370924242408</v>
      </c>
      <c r="I327" s="16">
        <f t="shared" ref="I327:I349" si="345">I326</f>
        <v>9.1505173888888862</v>
      </c>
      <c r="J327" s="15">
        <v>22.207096400000001</v>
      </c>
      <c r="K327" s="16">
        <f t="shared" ref="K327" si="346">IF(COUNT(J323:J327)&lt;3,"",AVERAGE(J323:J327))</f>
        <v>21.910744222104274</v>
      </c>
      <c r="L327" s="21">
        <f>IF(L326="","",L326-N321)</f>
        <v>21.7241214300279</v>
      </c>
      <c r="M327" s="21"/>
      <c r="N327" s="21"/>
      <c r="Q327" s="17"/>
      <c r="R327" s="17"/>
      <c r="S327" s="17"/>
      <c r="T327" s="18"/>
    </row>
    <row r="328" spans="1:27" x14ac:dyDescent="0.2">
      <c r="A328" s="11" t="s">
        <v>16</v>
      </c>
      <c r="B328" s="11" t="s">
        <v>13</v>
      </c>
      <c r="C328" s="1">
        <v>2007</v>
      </c>
      <c r="D328" s="21">
        <f>IF(D327="","",D327-M321)</f>
        <v>22.799208454735211</v>
      </c>
      <c r="E328" s="6">
        <v>21.001634583333331</v>
      </c>
      <c r="F328" s="16">
        <f t="shared" ref="F328:H328" si="347">IF(COUNT(E324:E328)&lt;3,"",AVERAGE(E324:E328))</f>
        <v>22.224361857619044</v>
      </c>
      <c r="G328" s="15">
        <v>7.7101213043478269</v>
      </c>
      <c r="H328" s="16">
        <f t="shared" si="347"/>
        <v>8.3476240199604739</v>
      </c>
      <c r="I328" s="16">
        <f t="shared" si="345"/>
        <v>9.1505173888888862</v>
      </c>
      <c r="J328" s="15">
        <v>20.639390833333334</v>
      </c>
      <c r="K328" s="16">
        <f t="shared" ref="K328" si="348">IF(COUNT(J324:J328)&lt;3,"",AVERAGE(J324:J328))</f>
        <v>21.617949025134575</v>
      </c>
      <c r="L328" s="21">
        <f>IF(L327="","",L327-N321)</f>
        <v>21.529991215027419</v>
      </c>
      <c r="M328" s="21"/>
      <c r="N328" s="21"/>
      <c r="Q328" s="17"/>
      <c r="R328" s="17"/>
      <c r="S328" s="17"/>
      <c r="T328" s="18"/>
    </row>
    <row r="329" spans="1:27" x14ac:dyDescent="0.2">
      <c r="A329" s="11" t="s">
        <v>16</v>
      </c>
      <c r="B329" s="11" t="s">
        <v>13</v>
      </c>
      <c r="C329" s="1">
        <v>2008</v>
      </c>
      <c r="D329" s="21">
        <f>IF(D328="","",D328-M321)</f>
        <v>22.61089991184512</v>
      </c>
      <c r="E329" s="6">
        <v>18.888344399999998</v>
      </c>
      <c r="F329" s="16">
        <f t="shared" ref="F329:H329" si="349">IF(COUNT(E325:E329)&lt;3,"",AVERAGE(E325:E329))</f>
        <v>21.383416356666665</v>
      </c>
      <c r="G329" s="15">
        <v>7.8818475000000001</v>
      </c>
      <c r="H329" s="16">
        <f t="shared" si="349"/>
        <v>8.1400824199604749</v>
      </c>
      <c r="I329" s="16">
        <f t="shared" si="345"/>
        <v>9.1505173888888862</v>
      </c>
      <c r="J329" s="15">
        <v>18.169344799999998</v>
      </c>
      <c r="K329" s="16">
        <f t="shared" ref="K329" si="350">IF(COUNT(J325:J329)&lt;3,"",AVERAGE(J325:J329))</f>
        <v>20.867469032753622</v>
      </c>
      <c r="L329" s="21">
        <f>IF(L328="","",L328-N321)</f>
        <v>21.335861000026938</v>
      </c>
      <c r="M329" s="21"/>
      <c r="N329" s="21"/>
      <c r="Q329" s="17"/>
      <c r="R329" s="17"/>
      <c r="S329" s="17"/>
      <c r="T329" s="18"/>
    </row>
    <row r="330" spans="1:27" x14ac:dyDescent="0.2">
      <c r="A330" s="11" t="s">
        <v>16</v>
      </c>
      <c r="B330" s="11" t="s">
        <v>13</v>
      </c>
      <c r="C330" s="1">
        <v>2009</v>
      </c>
      <c r="D330" s="21">
        <f>IF(D329="","",D329-M321)</f>
        <v>22.422591368955029</v>
      </c>
      <c r="E330" s="6">
        <v>18.207053199999997</v>
      </c>
      <c r="F330" s="16">
        <f t="shared" ref="F330:H330" si="351">IF(COUNT(E326:E330)&lt;3,"",AVERAGE(E326:E330))</f>
        <v>20.481966836666665</v>
      </c>
      <c r="G330" s="15">
        <v>6.6396029166666679</v>
      </c>
      <c r="H330" s="16">
        <f t="shared" si="351"/>
        <v>7.629341003293808</v>
      </c>
      <c r="I330" s="16">
        <f t="shared" si="345"/>
        <v>9.1505173888888862</v>
      </c>
      <c r="J330" s="15">
        <v>17.779694800000001</v>
      </c>
      <c r="K330" s="16">
        <f t="shared" ref="K330" si="352">IF(COUNT(J326:J330)&lt;3,"",AVERAGE(J326:J330))</f>
        <v>19.961001192753624</v>
      </c>
      <c r="L330" s="21">
        <f>IF(L329="","",L329-N321)</f>
        <v>21.141730785026457</v>
      </c>
      <c r="M330" s="21"/>
      <c r="N330" s="21"/>
      <c r="Q330" s="17"/>
      <c r="R330" s="17"/>
      <c r="S330" s="17"/>
      <c r="T330" s="18"/>
    </row>
    <row r="331" spans="1:27" x14ac:dyDescent="0.2">
      <c r="A331" s="11" t="s">
        <v>16</v>
      </c>
      <c r="B331" s="11" t="s">
        <v>13</v>
      </c>
      <c r="C331" s="1">
        <v>2010</v>
      </c>
      <c r="D331" s="21">
        <f>IF(D330="","",D330-M321)</f>
        <v>22.234282826064938</v>
      </c>
      <c r="E331" s="6">
        <v>18.571056000000002</v>
      </c>
      <c r="F331" s="16">
        <f t="shared" ref="F331:H331" si="353">IF(COUNT(E327:E331)&lt;3,"",AVERAGE(E327:E331))</f>
        <v>19.893528036666662</v>
      </c>
      <c r="G331" s="15">
        <v>6.2973241666666668</v>
      </c>
      <c r="H331" s="16">
        <f t="shared" si="353"/>
        <v>7.3349089275362314</v>
      </c>
      <c r="I331" s="16">
        <f t="shared" si="345"/>
        <v>9.1505173888888862</v>
      </c>
      <c r="J331" s="15">
        <v>17.153489600000004</v>
      </c>
      <c r="K331" s="16">
        <f t="shared" ref="K331" si="354">IF(COUNT(J327:J331)&lt;3,"",AVERAGE(J327:J331))</f>
        <v>19.189803286666667</v>
      </c>
      <c r="L331" s="21">
        <f>IF(L330="","",L330-N321)</f>
        <v>20.947600570025976</v>
      </c>
      <c r="M331" s="21"/>
      <c r="N331" s="21"/>
      <c r="Q331" s="17"/>
      <c r="R331" s="17"/>
      <c r="S331" s="17"/>
      <c r="T331" s="18"/>
    </row>
    <row r="332" spans="1:27" x14ac:dyDescent="0.2">
      <c r="A332" s="11" t="s">
        <v>16</v>
      </c>
      <c r="B332" s="11" t="s">
        <v>13</v>
      </c>
      <c r="C332" s="1">
        <v>2011</v>
      </c>
      <c r="D332" s="21">
        <f>IF(D331="","",D331-M321)</f>
        <v>22.045974283174846</v>
      </c>
      <c r="E332" s="6">
        <v>18.759466249999999</v>
      </c>
      <c r="F332" s="16">
        <f t="shared" ref="F332:H332" si="355">IF(COUNT(E328:E332)&lt;3,"",AVERAGE(E328:E332))</f>
        <v>19.085510886666665</v>
      </c>
      <c r="G332" s="15">
        <v>7.3323273913043492</v>
      </c>
      <c r="H332" s="16">
        <f t="shared" si="355"/>
        <v>7.1722446557971029</v>
      </c>
      <c r="I332" s="16">
        <f t="shared" si="345"/>
        <v>9.1505173888888862</v>
      </c>
      <c r="J332" s="15">
        <v>17.718491666666665</v>
      </c>
      <c r="K332" s="16">
        <f t="shared" ref="K332" si="356">IF(COUNT(J328:J332)&lt;3,"",AVERAGE(J328:J332))</f>
        <v>18.29208234</v>
      </c>
      <c r="L332" s="21">
        <f>IF(L331="","",L331-N321)</f>
        <v>20.753470355025495</v>
      </c>
      <c r="M332" s="21"/>
      <c r="N332" s="21"/>
      <c r="Q332" s="17"/>
      <c r="R332" s="17"/>
      <c r="S332" s="17"/>
      <c r="T332" s="18"/>
    </row>
    <row r="333" spans="1:27" x14ac:dyDescent="0.2">
      <c r="A333" s="11" t="s">
        <v>16</v>
      </c>
      <c r="B333" s="11" t="s">
        <v>13</v>
      </c>
      <c r="C333" s="1">
        <v>2012</v>
      </c>
      <c r="D333" s="21">
        <f>IF(D332="","",D332-M321)</f>
        <v>21.857665740284755</v>
      </c>
      <c r="E333" s="6">
        <v>17.068124583333329</v>
      </c>
      <c r="F333" s="16">
        <f t="shared" ref="F333:H333" si="357">IF(COUNT(E329:E333)&lt;3,"",AVERAGE(E329:E333))</f>
        <v>18.298808886666666</v>
      </c>
      <c r="G333" s="15">
        <v>7.4440760869565219</v>
      </c>
      <c r="H333" s="16">
        <f t="shared" si="357"/>
        <v>7.1190356123188412</v>
      </c>
      <c r="I333" s="16">
        <f t="shared" si="345"/>
        <v>9.1505173888888862</v>
      </c>
      <c r="J333" s="15">
        <v>16.083605833333333</v>
      </c>
      <c r="K333" s="16">
        <f t="shared" ref="K333" si="358">IF(COUNT(J329:J333)&lt;3,"",AVERAGE(J329:J333))</f>
        <v>17.380925340000001</v>
      </c>
      <c r="L333" s="21">
        <f>IF(L332="","",L332-N321)</f>
        <v>20.559340140025014</v>
      </c>
      <c r="M333" s="21"/>
      <c r="N333" s="21"/>
      <c r="Q333" s="17"/>
      <c r="R333" s="17"/>
      <c r="S333" s="17"/>
      <c r="T333" s="18"/>
    </row>
    <row r="334" spans="1:27" x14ac:dyDescent="0.2">
      <c r="A334" s="11" t="s">
        <v>16</v>
      </c>
      <c r="B334" s="11" t="s">
        <v>13</v>
      </c>
      <c r="C334" s="1">
        <v>2013</v>
      </c>
      <c r="D334" s="21">
        <f>IF(D333="","",D333-M321)</f>
        <v>21.669357197394664</v>
      </c>
      <c r="E334" s="6">
        <v>16.091394999999999</v>
      </c>
      <c r="F334" s="16">
        <f t="shared" ref="F334:H334" si="359">IF(COUNT(E330:E334)&lt;3,"",AVERAGE(E330:E334))</f>
        <v>17.739419006666669</v>
      </c>
      <c r="G334" s="15">
        <v>6.7128234782608693</v>
      </c>
      <c r="H334" s="16">
        <f t="shared" si="359"/>
        <v>6.8852308079710154</v>
      </c>
      <c r="I334" s="16">
        <f t="shared" si="345"/>
        <v>9.1505173888888862</v>
      </c>
      <c r="J334" s="15">
        <v>15.600245833333332</v>
      </c>
      <c r="K334" s="16">
        <f t="shared" ref="K334" si="360">IF(COUNT(J330:J334)&lt;3,"",AVERAGE(J330:J334))</f>
        <v>16.867105546666668</v>
      </c>
      <c r="L334" s="21">
        <f>IF(L333="","",L333-N321)</f>
        <v>20.365209925024534</v>
      </c>
      <c r="M334" s="21"/>
      <c r="N334" s="21"/>
      <c r="Q334" s="17"/>
      <c r="R334" s="17"/>
      <c r="S334" s="17"/>
      <c r="T334" s="18"/>
    </row>
    <row r="335" spans="1:27" x14ac:dyDescent="0.2">
      <c r="A335" s="11" t="s">
        <v>16</v>
      </c>
      <c r="B335" s="11" t="s">
        <v>13</v>
      </c>
      <c r="C335" s="1">
        <v>2014</v>
      </c>
      <c r="D335" s="21">
        <f>IF(D334="","",D334-M321)</f>
        <v>21.481048654504573</v>
      </c>
      <c r="E335" s="6">
        <v>16.66597260869565</v>
      </c>
      <c r="F335" s="16">
        <f t="shared" ref="F335:H335" si="361">IF(COUNT(E331:E335)&lt;3,"",AVERAGE(E331:E335))</f>
        <v>17.431202888405796</v>
      </c>
      <c r="G335" s="15">
        <v>6.927857272727274</v>
      </c>
      <c r="H335" s="16">
        <f t="shared" si="361"/>
        <v>6.9428816791831363</v>
      </c>
      <c r="I335" s="16">
        <f t="shared" si="345"/>
        <v>9.1505173888888862</v>
      </c>
      <c r="J335" s="15">
        <v>15.602406086956522</v>
      </c>
      <c r="K335" s="16">
        <f t="shared" ref="K335" si="362">IF(COUNT(J331:J335)&lt;3,"",AVERAGE(J331:J335))</f>
        <v>16.43164780405797</v>
      </c>
      <c r="L335" s="21">
        <f>IF(L334="","",L334-N321)</f>
        <v>20.171079710024053</v>
      </c>
      <c r="M335" s="21"/>
      <c r="N335" s="21"/>
      <c r="Q335" s="17"/>
      <c r="R335" s="17"/>
      <c r="S335" s="17"/>
      <c r="T335" s="18"/>
    </row>
    <row r="336" spans="1:27" x14ac:dyDescent="0.2">
      <c r="A336" s="11" t="s">
        <v>16</v>
      </c>
      <c r="B336" s="11" t="s">
        <v>13</v>
      </c>
      <c r="C336" s="1">
        <v>2015</v>
      </c>
      <c r="D336" s="21">
        <f>IF(D335="","",D335-M321)</f>
        <v>21.292740111614481</v>
      </c>
      <c r="E336" s="6">
        <v>16.799564166666666</v>
      </c>
      <c r="F336" s="16">
        <f t="shared" ref="F336:H336" si="363">IF(COUNT(E332:E336)&lt;3,"",AVERAGE(E332:E336))</f>
        <v>17.076904521739131</v>
      </c>
      <c r="G336" s="15">
        <v>6.2239378260869556</v>
      </c>
      <c r="H336" s="16">
        <f t="shared" si="363"/>
        <v>6.9282044110671936</v>
      </c>
      <c r="I336" s="16">
        <f t="shared" si="345"/>
        <v>9.1505173888888862</v>
      </c>
      <c r="J336" s="15">
        <v>15.657797916666667</v>
      </c>
      <c r="K336" s="16">
        <f t="shared" ref="K336" si="364">IF(COUNT(J332:J336)&lt;3,"",AVERAGE(J332:J336))</f>
        <v>16.132509467391305</v>
      </c>
      <c r="L336" s="21">
        <f>IF(L335="","",L335-N321)</f>
        <v>19.976949495023572</v>
      </c>
      <c r="M336" s="21"/>
      <c r="N336" s="21"/>
      <c r="Q336" s="17"/>
      <c r="R336" s="17"/>
      <c r="S336" s="17"/>
      <c r="T336" s="18"/>
    </row>
    <row r="337" spans="1:20" x14ac:dyDescent="0.2">
      <c r="A337" s="11" t="s">
        <v>16</v>
      </c>
      <c r="B337" s="11" t="s">
        <v>13</v>
      </c>
      <c r="C337" s="1">
        <v>2016</v>
      </c>
      <c r="D337" s="21">
        <f>IF(D336="","",D336-M321)</f>
        <v>21.10443156872439</v>
      </c>
      <c r="E337" s="16"/>
      <c r="F337" s="16"/>
      <c r="G337" s="16"/>
      <c r="H337" s="16"/>
      <c r="I337" s="16">
        <f t="shared" si="345"/>
        <v>9.1505173888888862</v>
      </c>
      <c r="J337" s="16"/>
      <c r="K337" s="16"/>
      <c r="L337" s="21">
        <f>IF(L336="","",L336-N321)</f>
        <v>19.782819280023091</v>
      </c>
      <c r="M337" s="21"/>
      <c r="N337" s="21"/>
      <c r="Q337" s="17"/>
      <c r="R337" s="17"/>
      <c r="S337" s="17"/>
      <c r="T337" s="18"/>
    </row>
    <row r="338" spans="1:20" x14ac:dyDescent="0.2">
      <c r="A338" s="11" t="s">
        <v>16</v>
      </c>
      <c r="B338" s="11" t="s">
        <v>13</v>
      </c>
      <c r="C338" s="1">
        <v>2017</v>
      </c>
      <c r="D338" s="21">
        <f>IF(D337="","",D337-M321)</f>
        <v>20.916123025834299</v>
      </c>
      <c r="E338" s="16"/>
      <c r="F338" s="16"/>
      <c r="G338" s="16"/>
      <c r="H338" s="16"/>
      <c r="I338" s="16">
        <f t="shared" si="345"/>
        <v>9.1505173888888862</v>
      </c>
      <c r="J338" s="16"/>
      <c r="K338" s="16"/>
      <c r="L338" s="21">
        <f>IF(L337="","",L337-N321)</f>
        <v>19.58868906502261</v>
      </c>
      <c r="M338" s="21"/>
      <c r="N338" s="21"/>
      <c r="Q338" s="17"/>
      <c r="R338" s="17"/>
      <c r="S338" s="17"/>
      <c r="T338" s="18"/>
    </row>
    <row r="339" spans="1:20" x14ac:dyDescent="0.2">
      <c r="A339" s="11" t="s">
        <v>16</v>
      </c>
      <c r="B339" s="11" t="s">
        <v>13</v>
      </c>
      <c r="C339" s="1">
        <v>2018</v>
      </c>
      <c r="D339" s="21">
        <f>IF(D338="","",D338-M321)</f>
        <v>20.727814482944208</v>
      </c>
      <c r="E339" s="16"/>
      <c r="F339" s="16"/>
      <c r="G339" s="16"/>
      <c r="H339" s="16"/>
      <c r="I339" s="16">
        <f t="shared" si="345"/>
        <v>9.1505173888888862</v>
      </c>
      <c r="J339" s="16"/>
      <c r="K339" s="16"/>
      <c r="L339" s="21">
        <f>IF(L338="","",L338-N321)</f>
        <v>19.394558850022129</v>
      </c>
      <c r="M339" s="21"/>
      <c r="N339" s="21"/>
      <c r="Q339" s="17"/>
      <c r="R339" s="17"/>
      <c r="S339" s="17"/>
      <c r="T339" s="18"/>
    </row>
    <row r="340" spans="1:20" x14ac:dyDescent="0.2">
      <c r="A340" s="11" t="s">
        <v>16</v>
      </c>
      <c r="B340" s="11" t="s">
        <v>13</v>
      </c>
      <c r="C340" s="1">
        <v>2019</v>
      </c>
      <c r="D340" s="21">
        <f>IF(D339="","",D339-M321)</f>
        <v>20.539505940054116</v>
      </c>
      <c r="E340" s="16"/>
      <c r="F340" s="16"/>
      <c r="G340" s="16"/>
      <c r="H340" s="16"/>
      <c r="I340" s="16">
        <f t="shared" si="345"/>
        <v>9.1505173888888862</v>
      </c>
      <c r="J340" s="16"/>
      <c r="K340" s="16"/>
      <c r="L340" s="21">
        <f>IF(L339="","",L339-N321)</f>
        <v>19.200428635021648</v>
      </c>
      <c r="M340" s="21"/>
      <c r="N340" s="21"/>
      <c r="Q340" s="17"/>
      <c r="R340" s="17"/>
      <c r="S340" s="17"/>
      <c r="T340" s="18"/>
    </row>
    <row r="341" spans="1:20" x14ac:dyDescent="0.2">
      <c r="A341" s="11" t="s">
        <v>16</v>
      </c>
      <c r="B341" s="11" t="s">
        <v>13</v>
      </c>
      <c r="C341" s="1">
        <v>2020</v>
      </c>
      <c r="D341" s="21">
        <f>IF(D340="","",D340-M321)</f>
        <v>20.351197397164025</v>
      </c>
      <c r="E341" s="16"/>
      <c r="F341" s="16"/>
      <c r="G341" s="16"/>
      <c r="H341" s="16"/>
      <c r="I341" s="16">
        <f t="shared" si="345"/>
        <v>9.1505173888888862</v>
      </c>
      <c r="J341" s="16"/>
      <c r="K341" s="16"/>
      <c r="L341" s="21">
        <f>IF(L340="","",L340-N321)</f>
        <v>19.006298420021167</v>
      </c>
      <c r="M341" s="21"/>
      <c r="N341" s="21"/>
      <c r="Q341" s="17"/>
      <c r="R341" s="17"/>
      <c r="S341" s="17"/>
      <c r="T341" s="18"/>
    </row>
    <row r="342" spans="1:20" x14ac:dyDescent="0.2">
      <c r="A342" s="11" t="s">
        <v>16</v>
      </c>
      <c r="B342" s="11" t="s">
        <v>13</v>
      </c>
      <c r="C342" s="1">
        <v>2021</v>
      </c>
      <c r="D342" s="21">
        <f>IF(D341="","",D341-M321)</f>
        <v>20.162888854273934</v>
      </c>
      <c r="E342" s="16"/>
      <c r="F342" s="16"/>
      <c r="G342" s="16"/>
      <c r="H342" s="16"/>
      <c r="I342" s="16">
        <f t="shared" si="345"/>
        <v>9.1505173888888862</v>
      </c>
      <c r="J342" s="16"/>
      <c r="K342" s="16"/>
      <c r="L342" s="21">
        <f>IF(L341="","",L341-N321)</f>
        <v>18.812168205020686</v>
      </c>
      <c r="M342" s="21"/>
      <c r="N342" s="21"/>
      <c r="Q342" s="17"/>
      <c r="R342" s="17"/>
      <c r="S342" s="17"/>
      <c r="T342" s="18"/>
    </row>
    <row r="343" spans="1:20" x14ac:dyDescent="0.2">
      <c r="A343" s="11" t="s">
        <v>16</v>
      </c>
      <c r="B343" s="11" t="s">
        <v>13</v>
      </c>
      <c r="C343" s="1">
        <v>2022</v>
      </c>
      <c r="D343" s="21">
        <f>IF(D342="","",D342-M321)</f>
        <v>19.974580311383843</v>
      </c>
      <c r="E343" s="16"/>
      <c r="F343" s="16"/>
      <c r="G343" s="16"/>
      <c r="H343" s="16"/>
      <c r="I343" s="16">
        <f t="shared" si="345"/>
        <v>9.1505173888888862</v>
      </c>
      <c r="J343" s="16"/>
      <c r="K343" s="16"/>
      <c r="L343" s="21">
        <f>IF(L342="","",L342-N321)</f>
        <v>18.618037990020206</v>
      </c>
      <c r="M343" s="21"/>
      <c r="N343" s="21"/>
      <c r="Q343" s="17"/>
      <c r="R343" s="17"/>
      <c r="S343" s="17"/>
      <c r="T343" s="18"/>
    </row>
    <row r="344" spans="1:20" x14ac:dyDescent="0.2">
      <c r="A344" s="11" t="s">
        <v>16</v>
      </c>
      <c r="B344" s="11" t="s">
        <v>13</v>
      </c>
      <c r="C344" s="1">
        <v>2023</v>
      </c>
      <c r="D344" s="21">
        <f>IF(D343="","",D343-M321)</f>
        <v>19.786271768493751</v>
      </c>
      <c r="E344" s="16"/>
      <c r="F344" s="16"/>
      <c r="G344" s="16"/>
      <c r="H344" s="16"/>
      <c r="I344" s="16">
        <f t="shared" si="345"/>
        <v>9.1505173888888862</v>
      </c>
      <c r="J344" s="16"/>
      <c r="K344" s="16"/>
      <c r="L344" s="21">
        <f>IF(L343="","",L343-N321)</f>
        <v>18.423907775019725</v>
      </c>
      <c r="M344" s="21"/>
      <c r="N344" s="21"/>
      <c r="Q344" s="17"/>
      <c r="R344" s="17"/>
      <c r="S344" s="17"/>
      <c r="T344" s="18"/>
    </row>
    <row r="345" spans="1:20" x14ac:dyDescent="0.2">
      <c r="A345" s="11" t="s">
        <v>16</v>
      </c>
      <c r="B345" s="11" t="s">
        <v>13</v>
      </c>
      <c r="C345" s="1">
        <v>2024</v>
      </c>
      <c r="D345" s="21">
        <f>IF(D344="","",D344-M321)</f>
        <v>19.59796322560366</v>
      </c>
      <c r="E345" s="16"/>
      <c r="F345" s="16"/>
      <c r="G345" s="16"/>
      <c r="H345" s="16"/>
      <c r="I345" s="16">
        <f t="shared" si="345"/>
        <v>9.1505173888888862</v>
      </c>
      <c r="J345" s="16"/>
      <c r="K345" s="16"/>
      <c r="L345" s="21">
        <f>IF(L344="","",L344-N321)</f>
        <v>18.229777560019244</v>
      </c>
      <c r="M345" s="21"/>
      <c r="N345" s="21"/>
      <c r="Q345" s="17"/>
      <c r="R345" s="17"/>
      <c r="S345" s="17"/>
      <c r="T345" s="18"/>
    </row>
    <row r="346" spans="1:20" x14ac:dyDescent="0.2">
      <c r="A346" s="11" t="s">
        <v>16</v>
      </c>
      <c r="B346" s="11" t="s">
        <v>13</v>
      </c>
      <c r="C346" s="1">
        <v>2025</v>
      </c>
      <c r="D346" s="21">
        <f>IF(D345="","",D345-M321)</f>
        <v>19.409654682713569</v>
      </c>
      <c r="E346" s="16"/>
      <c r="F346" s="16"/>
      <c r="G346" s="16"/>
      <c r="H346" s="16"/>
      <c r="I346" s="16">
        <f t="shared" si="345"/>
        <v>9.1505173888888862</v>
      </c>
      <c r="J346" s="16"/>
      <c r="K346" s="16"/>
      <c r="L346" s="21">
        <f>IF(L345="","",L345-N321)</f>
        <v>18.035647345018763</v>
      </c>
      <c r="M346" s="21"/>
      <c r="N346" s="21"/>
      <c r="Q346" s="17"/>
      <c r="R346" s="17"/>
      <c r="S346" s="17"/>
      <c r="T346" s="18"/>
    </row>
    <row r="347" spans="1:20" x14ac:dyDescent="0.2">
      <c r="A347" s="11" t="s">
        <v>16</v>
      </c>
      <c r="B347" s="11" t="s">
        <v>13</v>
      </c>
      <c r="C347" s="1">
        <v>2026</v>
      </c>
      <c r="D347" s="21">
        <f>IF(D346="","",D346-M321)</f>
        <v>19.221346139823478</v>
      </c>
      <c r="E347" s="16"/>
      <c r="F347" s="16"/>
      <c r="G347" s="16"/>
      <c r="H347" s="16"/>
      <c r="I347" s="16">
        <f t="shared" si="345"/>
        <v>9.1505173888888862</v>
      </c>
      <c r="J347" s="16"/>
      <c r="K347" s="16"/>
      <c r="L347" s="21">
        <f>IF(L346="","",L346-N321)</f>
        <v>17.841517130018282</v>
      </c>
      <c r="M347" s="21"/>
      <c r="N347" s="21"/>
      <c r="Q347" s="17"/>
      <c r="R347" s="17"/>
      <c r="S347" s="17"/>
      <c r="T347" s="18"/>
    </row>
    <row r="348" spans="1:20" x14ac:dyDescent="0.2">
      <c r="A348" s="11" t="s">
        <v>16</v>
      </c>
      <c r="B348" s="11" t="s">
        <v>13</v>
      </c>
      <c r="C348" s="1">
        <v>2027</v>
      </c>
      <c r="D348" s="21">
        <f>IF(D347="","",D347-M321)</f>
        <v>19.033037596933386</v>
      </c>
      <c r="E348" s="16"/>
      <c r="F348" s="16"/>
      <c r="G348" s="16"/>
      <c r="H348" s="16"/>
      <c r="I348" s="16">
        <f t="shared" si="345"/>
        <v>9.1505173888888862</v>
      </c>
      <c r="J348" s="16"/>
      <c r="K348" s="16"/>
      <c r="L348" s="21">
        <f>IF(L347="","",L347-N321)</f>
        <v>17.647386915017801</v>
      </c>
      <c r="M348" s="21"/>
      <c r="N348" s="21"/>
      <c r="Q348" s="17"/>
      <c r="R348" s="17"/>
      <c r="S348" s="17"/>
      <c r="T348" s="18"/>
    </row>
    <row r="349" spans="1:20" x14ac:dyDescent="0.2">
      <c r="A349" s="11" t="s">
        <v>16</v>
      </c>
      <c r="B349" s="11" t="s">
        <v>13</v>
      </c>
      <c r="C349" s="1">
        <v>2028</v>
      </c>
      <c r="D349" s="21">
        <f>IF(D348="","",D348-M321)</f>
        <v>18.844729054043295</v>
      </c>
      <c r="E349" s="16"/>
      <c r="F349" s="16"/>
      <c r="G349" s="16"/>
      <c r="H349" s="16"/>
      <c r="I349" s="16">
        <f t="shared" si="345"/>
        <v>9.1505173888888862</v>
      </c>
      <c r="J349" s="16"/>
      <c r="K349" s="16"/>
      <c r="L349" s="21">
        <f>IF(L348="","",L348-N321)</f>
        <v>17.45325670001732</v>
      </c>
      <c r="M349" s="21"/>
      <c r="N349" s="21"/>
      <c r="Q349" s="17"/>
      <c r="R349" s="17"/>
      <c r="S349" s="17"/>
      <c r="T349" s="18"/>
    </row>
    <row r="350" spans="1:20" x14ac:dyDescent="0.2">
      <c r="A350" s="11" t="s">
        <v>3</v>
      </c>
      <c r="B350" s="11" t="s">
        <v>15</v>
      </c>
      <c r="C350" s="1">
        <v>2000</v>
      </c>
      <c r="D350" s="16"/>
      <c r="E350" s="16"/>
      <c r="F350" s="16"/>
      <c r="G350" s="16"/>
      <c r="H350" s="16"/>
      <c r="I350" s="16"/>
      <c r="J350" s="16"/>
      <c r="K350" s="16"/>
      <c r="L350" s="16"/>
      <c r="M350" s="1">
        <f>(F354-O350)/60</f>
        <v>0.18858629945925937</v>
      </c>
      <c r="N350" s="1">
        <f>(K354-P350)/60</f>
        <v>0.19427850050000001</v>
      </c>
      <c r="O350" s="11">
        <f>AC17</f>
        <v>12.832261338</v>
      </c>
      <c r="P350" s="11">
        <f>AE17</f>
        <v>10.933426219999999</v>
      </c>
      <c r="Q350" s="17"/>
      <c r="R350" s="17"/>
      <c r="S350" s="17"/>
      <c r="T350" s="18"/>
    </row>
    <row r="351" spans="1:20" x14ac:dyDescent="0.2">
      <c r="A351" s="11" t="s">
        <v>3</v>
      </c>
      <c r="B351" s="11" t="s">
        <v>15</v>
      </c>
      <c r="C351" s="1">
        <v>2001</v>
      </c>
      <c r="D351" s="16"/>
      <c r="E351" s="16"/>
      <c r="F351" s="16"/>
      <c r="G351" s="16"/>
      <c r="H351" s="16"/>
      <c r="I351" s="16"/>
      <c r="J351" s="16"/>
      <c r="K351" s="16"/>
      <c r="L351" s="16"/>
      <c r="Q351" s="17"/>
      <c r="R351" s="17"/>
      <c r="S351" s="17"/>
      <c r="T351" s="18"/>
    </row>
    <row r="352" spans="1:20" x14ac:dyDescent="0.2">
      <c r="A352" s="11" t="s">
        <v>3</v>
      </c>
      <c r="B352" s="11" t="s">
        <v>15</v>
      </c>
      <c r="C352" s="1">
        <v>2002</v>
      </c>
      <c r="D352" s="16"/>
      <c r="E352" s="15">
        <v>24.499852916666672</v>
      </c>
      <c r="F352" s="16"/>
      <c r="G352" s="15">
        <v>9.8358478260869564</v>
      </c>
      <c r="H352" s="16"/>
      <c r="I352" s="16"/>
      <c r="J352" s="15">
        <v>23.575197083333332</v>
      </c>
      <c r="K352" s="16"/>
      <c r="L352" s="16"/>
      <c r="Q352" s="17"/>
      <c r="R352" s="17"/>
      <c r="S352" s="17"/>
      <c r="T352" s="18"/>
    </row>
    <row r="353" spans="1:27" x14ac:dyDescent="0.2">
      <c r="A353" s="11" t="s">
        <v>3</v>
      </c>
      <c r="B353" s="11" t="s">
        <v>15</v>
      </c>
      <c r="C353" s="1">
        <v>2003</v>
      </c>
      <c r="D353" s="16"/>
      <c r="E353" s="15">
        <v>25.103096250000004</v>
      </c>
      <c r="F353" s="16"/>
      <c r="G353" s="15">
        <v>9.5159839130434776</v>
      </c>
      <c r="H353" s="16"/>
      <c r="I353" s="16"/>
      <c r="J353" s="15">
        <v>22.237484166666665</v>
      </c>
      <c r="K353" s="16"/>
      <c r="L353" s="16"/>
      <c r="Q353" s="17"/>
      <c r="R353" s="17"/>
      <c r="S353" s="17"/>
      <c r="T353" s="18"/>
    </row>
    <row r="354" spans="1:27" x14ac:dyDescent="0.2">
      <c r="A354" s="11" t="s">
        <v>3</v>
      </c>
      <c r="B354" s="11" t="s">
        <v>15</v>
      </c>
      <c r="C354" s="1">
        <v>2004</v>
      </c>
      <c r="D354" s="16">
        <f>IF(F354="","",F354)</f>
        <v>24.147439305555562</v>
      </c>
      <c r="E354" s="15">
        <v>22.839368750000006</v>
      </c>
      <c r="F354" s="16">
        <f t="shared" ref="F354:H354" si="365">IF(COUNT(E350:E354)&lt;3,"",AVERAGE(E350:E354))</f>
        <v>24.147439305555562</v>
      </c>
      <c r="G354" s="15">
        <v>10.121676086956519</v>
      </c>
      <c r="H354" s="16">
        <f t="shared" si="365"/>
        <v>9.8245026086956511</v>
      </c>
      <c r="I354" s="16">
        <f t="shared" ref="I354" si="366">IF(H354="","",H354)</f>
        <v>9.8245026086956511</v>
      </c>
      <c r="J354" s="15">
        <v>21.957727500000004</v>
      </c>
      <c r="K354" s="16">
        <f t="shared" ref="K354" si="367">IF(COUNT(J350:J354)&lt;3,"",AVERAGE(J350:J354))</f>
        <v>22.59013625</v>
      </c>
      <c r="L354" s="16">
        <f>IF(K354="","",K354)</f>
        <v>22.59013625</v>
      </c>
      <c r="M354" s="21"/>
      <c r="N354" s="21"/>
      <c r="Q354" s="17"/>
      <c r="R354" s="17"/>
      <c r="S354" s="17"/>
      <c r="T354" s="18"/>
    </row>
    <row r="355" spans="1:27" x14ac:dyDescent="0.2">
      <c r="A355" s="11" t="s">
        <v>3</v>
      </c>
      <c r="B355" s="11" t="s">
        <v>15</v>
      </c>
      <c r="C355" s="1">
        <v>2005</v>
      </c>
      <c r="D355" s="21">
        <f>IF(D354="","",D354-M350)</f>
        <v>23.958853006096302</v>
      </c>
      <c r="E355" s="15">
        <v>23.257824583333331</v>
      </c>
      <c r="F355" s="16">
        <f t="shared" ref="F355:H355" si="368">IF(COUNT(E351:E355)&lt;3,"",AVERAGE(E351:E355))</f>
        <v>23.925035625000003</v>
      </c>
      <c r="G355" s="15">
        <v>8.8774417391304343</v>
      </c>
      <c r="H355" s="16">
        <f t="shared" si="368"/>
        <v>9.587737391304346</v>
      </c>
      <c r="I355" s="16">
        <f>I354</f>
        <v>9.8245026086956511</v>
      </c>
      <c r="J355" s="15">
        <v>22.149156250000001</v>
      </c>
      <c r="K355" s="16">
        <f t="shared" ref="K355" si="369">IF(COUNT(J351:J355)&lt;3,"",AVERAGE(J351:J355))</f>
        <v>22.479891250000001</v>
      </c>
      <c r="L355" s="21">
        <f>IF(L354="","",L354-N350)</f>
        <v>22.395857749499999</v>
      </c>
      <c r="M355" s="21"/>
      <c r="N355" s="21"/>
      <c r="Q355" s="17"/>
      <c r="R355" s="17"/>
      <c r="S355" s="17"/>
      <c r="T355" s="18"/>
    </row>
    <row r="356" spans="1:27" x14ac:dyDescent="0.2">
      <c r="A356" s="11" t="s">
        <v>3</v>
      </c>
      <c r="B356" s="11" t="s">
        <v>15</v>
      </c>
      <c r="C356" s="1">
        <v>2006</v>
      </c>
      <c r="D356" s="21">
        <f>IF(D355="","",D355-M350)</f>
        <v>23.770266706637042</v>
      </c>
      <c r="E356" s="15">
        <v>23.829816249999997</v>
      </c>
      <c r="F356" s="16">
        <f t="shared" ref="F356:H356" si="370">IF(COUNT(E352:E356)&lt;3,"",AVERAGE(E352:E356))</f>
        <v>23.905991750000002</v>
      </c>
      <c r="G356" s="15">
        <v>8.982384782608694</v>
      </c>
      <c r="H356" s="16">
        <f t="shared" si="370"/>
        <v>9.4666668695652163</v>
      </c>
      <c r="I356" s="16">
        <f t="shared" ref="I356:I378" si="371">I355</f>
        <v>9.8245026086956511</v>
      </c>
      <c r="J356" s="15">
        <v>22.545044583333333</v>
      </c>
      <c r="K356" s="16">
        <f t="shared" ref="K356" si="372">IF(COUNT(J352:J356)&lt;3,"",AVERAGE(J352:J356))</f>
        <v>22.492921916666667</v>
      </c>
      <c r="L356" s="21">
        <f>IF(L355="","",L355-N350)</f>
        <v>22.201579248999998</v>
      </c>
      <c r="M356" s="21"/>
      <c r="N356" s="21"/>
      <c r="Q356" s="17"/>
      <c r="R356" s="17"/>
      <c r="S356" s="17"/>
      <c r="T356" s="18"/>
    </row>
    <row r="357" spans="1:27" x14ac:dyDescent="0.2">
      <c r="A357" s="11" t="s">
        <v>3</v>
      </c>
      <c r="B357" s="11" t="s">
        <v>15</v>
      </c>
      <c r="C357" s="1">
        <v>2007</v>
      </c>
      <c r="D357" s="21">
        <f>IF(D356="","",D356-M350)</f>
        <v>23.581680407177782</v>
      </c>
      <c r="E357" s="15">
        <v>22.448274782608699</v>
      </c>
      <c r="F357" s="16">
        <f t="shared" ref="F357:H357" si="373">IF(COUNT(E353:E357)&lt;3,"",AVERAGE(E353:E357))</f>
        <v>23.495676123188407</v>
      </c>
      <c r="G357" s="15">
        <v>8.7674595454545443</v>
      </c>
      <c r="H357" s="16">
        <f t="shared" si="373"/>
        <v>9.2529892134387328</v>
      </c>
      <c r="I357" s="16">
        <f t="shared" si="371"/>
        <v>9.8245026086956511</v>
      </c>
      <c r="J357" s="15">
        <v>21.150364347826088</v>
      </c>
      <c r="K357" s="16">
        <f t="shared" ref="K357" si="374">IF(COUNT(J353:J357)&lt;3,"",AVERAGE(J353:J357))</f>
        <v>22.007955369565217</v>
      </c>
      <c r="L357" s="21">
        <f>IF(L356="","",L356-N350)</f>
        <v>22.007300748499997</v>
      </c>
      <c r="M357" s="21"/>
      <c r="N357" s="21"/>
      <c r="Q357" s="17"/>
      <c r="R357" s="17"/>
      <c r="S357" s="17"/>
      <c r="T357" s="18"/>
    </row>
    <row r="358" spans="1:27" x14ac:dyDescent="0.2">
      <c r="A358" s="11" t="s">
        <v>3</v>
      </c>
      <c r="B358" s="11" t="s">
        <v>15</v>
      </c>
      <c r="C358" s="1">
        <v>2008</v>
      </c>
      <c r="D358" s="21">
        <f>IF(D357="","",D357-M350)</f>
        <v>23.393094107718522</v>
      </c>
      <c r="E358" s="15">
        <v>21.278815416666664</v>
      </c>
      <c r="F358" s="16">
        <f t="shared" ref="F358:H358" si="375">IF(COUNT(E354:E358)&lt;3,"",AVERAGE(E354:E358))</f>
        <v>22.730819956521739</v>
      </c>
      <c r="G358" s="15">
        <v>9.6497178260869578</v>
      </c>
      <c r="H358" s="16">
        <f t="shared" si="375"/>
        <v>9.2797359960474299</v>
      </c>
      <c r="I358" s="16">
        <f t="shared" si="371"/>
        <v>9.8245026086956511</v>
      </c>
      <c r="J358" s="15">
        <v>20.337756666666667</v>
      </c>
      <c r="K358" s="16">
        <f t="shared" ref="K358" si="376">IF(COUNT(J354:J358)&lt;3,"",AVERAGE(J354:J358))</f>
        <v>21.628009869565219</v>
      </c>
      <c r="L358" s="21">
        <f>IF(L357="","",L357-N350)</f>
        <v>21.813022247999996</v>
      </c>
      <c r="M358" s="21"/>
      <c r="N358" s="21"/>
      <c r="Q358" s="17"/>
      <c r="R358" s="17"/>
      <c r="S358" s="17"/>
      <c r="T358" s="18"/>
    </row>
    <row r="359" spans="1:27" x14ac:dyDescent="0.2">
      <c r="A359" s="11" t="s">
        <v>3</v>
      </c>
      <c r="B359" s="11" t="s">
        <v>15</v>
      </c>
      <c r="C359" s="1">
        <v>2009</v>
      </c>
      <c r="D359" s="21">
        <f>IF(D358="","",D358-M350)</f>
        <v>23.204507808259262</v>
      </c>
      <c r="E359" s="15">
        <v>20.751331666666669</v>
      </c>
      <c r="F359" s="16">
        <f t="shared" ref="F359:H359" si="377">IF(COUNT(E355:E359)&lt;3,"",AVERAGE(E355:E359))</f>
        <v>22.313212539855073</v>
      </c>
      <c r="G359" s="15">
        <v>7.7451352173913035</v>
      </c>
      <c r="H359" s="16">
        <f t="shared" si="377"/>
        <v>8.8044278221343859</v>
      </c>
      <c r="I359" s="16">
        <f t="shared" si="371"/>
        <v>9.8245026086956511</v>
      </c>
      <c r="J359" s="15">
        <v>19.23079375</v>
      </c>
      <c r="K359" s="16">
        <f t="shared" ref="K359" si="378">IF(COUNT(J355:J359)&lt;3,"",AVERAGE(J355:J359))</f>
        <v>21.08262311956522</v>
      </c>
      <c r="L359" s="21">
        <f>IF(L358="","",L358-N350)</f>
        <v>21.618743747499995</v>
      </c>
      <c r="M359" s="21"/>
      <c r="N359" s="21"/>
      <c r="Q359" s="17"/>
      <c r="R359" s="17"/>
      <c r="S359" s="17"/>
      <c r="T359" s="18"/>
    </row>
    <row r="360" spans="1:27" x14ac:dyDescent="0.2">
      <c r="A360" s="11" t="s">
        <v>3</v>
      </c>
      <c r="B360" s="11" t="s">
        <v>15</v>
      </c>
      <c r="C360" s="1">
        <v>2010</v>
      </c>
      <c r="D360" s="21">
        <f>IF(D359="","",D359-M350)</f>
        <v>23.015921508800002</v>
      </c>
      <c r="E360" s="15">
        <v>19.170105652173913</v>
      </c>
      <c r="F360" s="16">
        <f t="shared" ref="F360:H360" si="379">IF(COUNT(E356:E360)&lt;3,"",AVERAGE(E356:E360))</f>
        <v>21.495668753623189</v>
      </c>
      <c r="G360" s="15">
        <v>7.4709513636363631</v>
      </c>
      <c r="H360" s="16">
        <f t="shared" si="379"/>
        <v>8.523129747035572</v>
      </c>
      <c r="I360" s="16">
        <f t="shared" si="371"/>
        <v>9.8245026086956511</v>
      </c>
      <c r="J360" s="15">
        <v>17.799404347826087</v>
      </c>
      <c r="K360" s="16">
        <f t="shared" ref="K360" si="380">IF(COUNT(J356:J360)&lt;3,"",AVERAGE(J356:J360))</f>
        <v>20.212672739130433</v>
      </c>
      <c r="L360" s="21">
        <f>IF(L359="","",L359-N350)</f>
        <v>21.424465246999993</v>
      </c>
      <c r="M360" s="21"/>
      <c r="N360" s="21"/>
      <c r="Q360" s="17"/>
      <c r="R360" s="17"/>
      <c r="S360" s="17"/>
      <c r="T360" s="18"/>
    </row>
    <row r="361" spans="1:27" x14ac:dyDescent="0.2">
      <c r="A361" s="11" t="s">
        <v>3</v>
      </c>
      <c r="B361" s="11" t="s">
        <v>15</v>
      </c>
      <c r="C361" s="1">
        <v>2011</v>
      </c>
      <c r="D361" s="21">
        <f>IF(D360="","",D360-M350)</f>
        <v>22.827335209340742</v>
      </c>
      <c r="E361" s="15">
        <v>20.283275714285715</v>
      </c>
      <c r="F361" s="16">
        <f t="shared" ref="F361:H361" si="381">IF(COUNT(E357:E361)&lt;3,"",AVERAGE(E357:E361))</f>
        <v>20.786360646480336</v>
      </c>
      <c r="G361" s="15">
        <v>8.752126500000001</v>
      </c>
      <c r="H361" s="16">
        <f t="shared" si="381"/>
        <v>8.4770780905138334</v>
      </c>
      <c r="I361" s="16">
        <f t="shared" si="371"/>
        <v>9.8245026086956511</v>
      </c>
      <c r="J361" s="15">
        <v>18.19275857142857</v>
      </c>
      <c r="K361" s="16">
        <f t="shared" ref="K361" si="382">IF(COUNT(J357:J361)&lt;3,"",AVERAGE(J357:J361))</f>
        <v>19.342215536749482</v>
      </c>
      <c r="L361" s="21">
        <f>IF(L360="","",L360-N350)</f>
        <v>21.230186746499992</v>
      </c>
      <c r="M361" s="21"/>
      <c r="N361" s="21"/>
      <c r="Q361" s="17"/>
      <c r="R361" s="17"/>
      <c r="S361" s="17"/>
      <c r="T361" s="18"/>
    </row>
    <row r="362" spans="1:27" x14ac:dyDescent="0.2">
      <c r="A362" s="11" t="s">
        <v>3</v>
      </c>
      <c r="B362" s="11" t="s">
        <v>15</v>
      </c>
      <c r="C362" s="1">
        <v>2012</v>
      </c>
      <c r="D362" s="21">
        <f>IF(D361="","",D361-M350)</f>
        <v>22.638748909881482</v>
      </c>
      <c r="E362" s="15">
        <v>19.041287727272728</v>
      </c>
      <c r="F362" s="16">
        <f t="shared" ref="F362:H362" si="383">IF(COUNT(E358:E362)&lt;3,"",AVERAGE(E358:E362))</f>
        <v>20.104963235413141</v>
      </c>
      <c r="G362" s="15">
        <v>9.1683318181818194</v>
      </c>
      <c r="H362" s="16">
        <f t="shared" si="383"/>
        <v>8.5572525450592885</v>
      </c>
      <c r="I362" s="16">
        <f t="shared" si="371"/>
        <v>9.8245026086956511</v>
      </c>
      <c r="J362" s="15">
        <v>17.233534090909089</v>
      </c>
      <c r="K362" s="16">
        <f t="shared" ref="K362" si="384">IF(COUNT(J358:J362)&lt;3,"",AVERAGE(J358:J362))</f>
        <v>18.558849485366082</v>
      </c>
      <c r="L362" s="21">
        <f>IF(L361="","",L361-N350)</f>
        <v>21.035908245999991</v>
      </c>
      <c r="M362" s="21"/>
      <c r="N362" s="21"/>
      <c r="Q362" s="17"/>
      <c r="R362" s="17"/>
      <c r="S362" s="17"/>
      <c r="T362" s="18"/>
    </row>
    <row r="363" spans="1:27" x14ac:dyDescent="0.2">
      <c r="A363" s="11" t="s">
        <v>3</v>
      </c>
      <c r="B363" s="11" t="s">
        <v>15</v>
      </c>
      <c r="C363" s="1">
        <v>2013</v>
      </c>
      <c r="D363" s="21">
        <f>IF(D362="","",D362-M350)</f>
        <v>22.450162610422222</v>
      </c>
      <c r="E363" s="15">
        <v>17.80681380952381</v>
      </c>
      <c r="F363" s="16">
        <f t="shared" ref="F363:H363" si="385">IF(COUNT(E359:E363)&lt;3,"",AVERAGE(E359:E363))</f>
        <v>19.41056291398457</v>
      </c>
      <c r="G363" s="15">
        <v>7.684727619047619</v>
      </c>
      <c r="H363" s="16">
        <f t="shared" si="385"/>
        <v>8.1642545036514225</v>
      </c>
      <c r="I363" s="16">
        <f t="shared" si="371"/>
        <v>9.8245026086956511</v>
      </c>
      <c r="J363" s="15">
        <v>16.861736666666665</v>
      </c>
      <c r="K363" s="16">
        <f t="shared" ref="K363" si="386">IF(COUNT(J359:J363)&lt;3,"",AVERAGE(J359:J363))</f>
        <v>17.863645485366085</v>
      </c>
      <c r="L363" s="21">
        <f>IF(L362="","",L362-N350)</f>
        <v>20.84162974549999</v>
      </c>
      <c r="M363" s="21"/>
      <c r="N363" s="21"/>
      <c r="Q363" s="17"/>
      <c r="R363" s="17"/>
      <c r="S363" s="17"/>
      <c r="T363" s="18"/>
    </row>
    <row r="364" spans="1:27" x14ac:dyDescent="0.2">
      <c r="A364" s="11" t="s">
        <v>3</v>
      </c>
      <c r="B364" s="11" t="s">
        <v>15</v>
      </c>
      <c r="C364" s="1">
        <v>2014</v>
      </c>
      <c r="D364" s="21">
        <f>IF(D363="","",D363-M350)</f>
        <v>22.261576310962962</v>
      </c>
      <c r="E364" s="15">
        <v>17.801154782608695</v>
      </c>
      <c r="F364" s="16">
        <f t="shared" ref="F364:H364" si="387">IF(COUNT(E360:E364)&lt;3,"",AVERAGE(E360:E364))</f>
        <v>18.820527537172971</v>
      </c>
      <c r="G364" s="15">
        <v>7.8115845454545472</v>
      </c>
      <c r="H364" s="16">
        <f t="shared" si="387"/>
        <v>8.1775443692640692</v>
      </c>
      <c r="I364" s="16">
        <f t="shared" si="371"/>
        <v>9.8245026086956511</v>
      </c>
      <c r="J364" s="15">
        <v>16.649714782608694</v>
      </c>
      <c r="K364" s="16">
        <f t="shared" ref="K364" si="388">IF(COUNT(J360:J364)&lt;3,"",AVERAGE(J360:J364))</f>
        <v>17.347429691887822</v>
      </c>
      <c r="L364" s="21">
        <f>IF(L363="","",L363-N350)</f>
        <v>20.647351244999989</v>
      </c>
      <c r="M364" s="21"/>
      <c r="N364" s="21"/>
      <c r="Q364" s="17"/>
      <c r="R364" s="17"/>
      <c r="S364" s="17"/>
      <c r="T364" s="18"/>
    </row>
    <row r="365" spans="1:27" x14ac:dyDescent="0.2">
      <c r="A365" s="11" t="s">
        <v>3</v>
      </c>
      <c r="B365" s="11" t="s">
        <v>15</v>
      </c>
      <c r="C365" s="1">
        <v>2015</v>
      </c>
      <c r="D365" s="21">
        <f>IF(D364="","",D364-M350)</f>
        <v>22.072990011503702</v>
      </c>
      <c r="E365" s="15">
        <v>18.286719999999999</v>
      </c>
      <c r="F365" s="16">
        <f t="shared" ref="F365:H365" si="389">IF(COUNT(E361:E365)&lt;3,"",AVERAGE(E361:E365))</f>
        <v>18.643850406738188</v>
      </c>
      <c r="G365" s="15">
        <v>7.6716880952380944</v>
      </c>
      <c r="H365" s="16">
        <f t="shared" si="389"/>
        <v>8.2176917155844169</v>
      </c>
      <c r="I365" s="16">
        <f t="shared" si="371"/>
        <v>9.8245026086956511</v>
      </c>
      <c r="J365" s="15">
        <v>17.304583636363635</v>
      </c>
      <c r="K365" s="16">
        <f t="shared" ref="K365" si="390">IF(COUNT(J361:J365)&lt;3,"",AVERAGE(J361:J365))</f>
        <v>17.248465549595331</v>
      </c>
      <c r="L365" s="21">
        <f>IF(L364="","",L364-N350)</f>
        <v>20.453072744499988</v>
      </c>
      <c r="M365" s="21"/>
      <c r="N365" s="21"/>
      <c r="Q365" s="17"/>
      <c r="R365" s="17"/>
      <c r="S365" s="17"/>
      <c r="T365" s="18"/>
      <c r="Z365" s="23"/>
      <c r="AA365" s="1"/>
    </row>
    <row r="366" spans="1:27" x14ac:dyDescent="0.2">
      <c r="A366" s="11" t="s">
        <v>3</v>
      </c>
      <c r="B366" s="11" t="s">
        <v>15</v>
      </c>
      <c r="C366" s="1">
        <v>2016</v>
      </c>
      <c r="D366" s="21">
        <f>IF(D365="","",D365-M350)</f>
        <v>21.884403712044442</v>
      </c>
      <c r="E366" s="15">
        <v>15.931915217391305</v>
      </c>
      <c r="F366" s="16">
        <f t="shared" ref="F366:H366" si="391">IF(COUNT(E362:E366)&lt;3,"",AVERAGE(E362:E366))</f>
        <v>17.773578307359308</v>
      </c>
      <c r="G366" s="15">
        <v>7.3488899999999981</v>
      </c>
      <c r="H366" s="16">
        <f t="shared" si="391"/>
        <v>7.9370444155844151</v>
      </c>
      <c r="I366" s="16">
        <f t="shared" si="371"/>
        <v>9.8245026086956511</v>
      </c>
      <c r="J366" s="15">
        <v>14.19731130434783</v>
      </c>
      <c r="K366" s="16">
        <f t="shared" ref="K366" si="392">IF(COUNT(J362:J366)&lt;3,"",AVERAGE(J362:J366))</f>
        <v>16.449376096179183</v>
      </c>
      <c r="L366" s="21">
        <f>IF(L365="","",L365-N350)</f>
        <v>20.258794243999986</v>
      </c>
      <c r="M366" s="21"/>
      <c r="N366" s="21"/>
      <c r="Q366" s="17"/>
      <c r="R366" s="17"/>
      <c r="S366" s="17"/>
      <c r="T366" s="18"/>
      <c r="Z366" s="23"/>
      <c r="AA366" s="1"/>
    </row>
    <row r="367" spans="1:27" x14ac:dyDescent="0.2">
      <c r="A367" s="11" t="s">
        <v>3</v>
      </c>
      <c r="B367" s="11" t="s">
        <v>15</v>
      </c>
      <c r="C367" s="1">
        <v>2017</v>
      </c>
      <c r="D367" s="21">
        <f>IF(D366="","",D366-M350)</f>
        <v>21.695817412585182</v>
      </c>
      <c r="E367" s="15">
        <v>16.977466250000003</v>
      </c>
      <c r="F367" s="16">
        <f t="shared" ref="F367:F368" si="393">IF(COUNT(E363:E367)&lt;3,"",AVERAGE(E363:E367))</f>
        <v>17.360814011904765</v>
      </c>
      <c r="G367" s="15">
        <v>8.0056765217391295</v>
      </c>
      <c r="H367" s="16">
        <f t="shared" ref="H367:H368" si="394">IF(COUNT(G363:G367)&lt;3,"",AVERAGE(G363:G367))</f>
        <v>7.7045133562958767</v>
      </c>
      <c r="I367" s="16">
        <f t="shared" si="371"/>
        <v>9.8245026086956511</v>
      </c>
      <c r="J367" s="15">
        <v>14.810504583333332</v>
      </c>
      <c r="K367" s="16">
        <f t="shared" ref="K367:K368" si="395">IF(COUNT(J363:J367)&lt;3,"",AVERAGE(J363:J367))</f>
        <v>15.96477019466403</v>
      </c>
      <c r="L367" s="21">
        <f>IF(L366="","",L366-N350)</f>
        <v>20.064515743499985</v>
      </c>
      <c r="M367" s="21"/>
      <c r="N367" s="21"/>
      <c r="Q367" s="17"/>
      <c r="R367" s="17"/>
      <c r="S367" s="17"/>
      <c r="T367" s="18"/>
      <c r="Z367" s="23"/>
      <c r="AA367" s="1"/>
    </row>
    <row r="368" spans="1:27" x14ac:dyDescent="0.2">
      <c r="A368" s="11" t="s">
        <v>3</v>
      </c>
      <c r="B368" s="11" t="s">
        <v>15</v>
      </c>
      <c r="C368" s="1">
        <v>2018</v>
      </c>
      <c r="D368" s="21">
        <f>IF(D367="","",D367-M350)</f>
        <v>21.507231113125922</v>
      </c>
      <c r="E368" s="15">
        <v>17.648327916666663</v>
      </c>
      <c r="F368" s="16">
        <f t="shared" si="393"/>
        <v>17.329116833333334</v>
      </c>
      <c r="G368" s="15">
        <v>7.4113869565217394</v>
      </c>
      <c r="H368" s="16">
        <f t="shared" si="394"/>
        <v>7.6498452237907015</v>
      </c>
      <c r="I368" s="16">
        <f t="shared" si="371"/>
        <v>9.8245026086956511</v>
      </c>
      <c r="J368" s="15">
        <v>15.777008333333335</v>
      </c>
      <c r="K368" s="16">
        <f t="shared" si="395"/>
        <v>15.747824527997363</v>
      </c>
      <c r="L368" s="21">
        <f>IF(L367="","",L367-N350)</f>
        <v>19.870237242999984</v>
      </c>
      <c r="M368" s="21"/>
      <c r="N368" s="21"/>
      <c r="Q368" s="17"/>
      <c r="R368" s="17"/>
      <c r="S368" s="17"/>
      <c r="T368" s="18"/>
      <c r="Z368" s="23"/>
      <c r="AA368" s="1"/>
    </row>
    <row r="369" spans="1:27" x14ac:dyDescent="0.2">
      <c r="A369" s="11" t="s">
        <v>3</v>
      </c>
      <c r="B369" s="11" t="s">
        <v>15</v>
      </c>
      <c r="C369" s="1">
        <v>2019</v>
      </c>
      <c r="D369" s="21">
        <f>IF(D368="","",D368-M350)</f>
        <v>21.318644813666662</v>
      </c>
      <c r="E369" s="15">
        <v>16.41802791666667</v>
      </c>
      <c r="F369" s="16">
        <f t="shared" ref="F369:F370" si="396">IF(COUNT(E365:E369)&lt;3,"",AVERAGE(E365:E369))</f>
        <v>17.052491460144928</v>
      </c>
      <c r="G369" s="15">
        <v>7.0791929166666669</v>
      </c>
      <c r="H369" s="16">
        <f t="shared" ref="H369:H370" si="397">IF(COUNT(G365:G369)&lt;3,"",AVERAGE(G365:G369))</f>
        <v>7.5033668980331258</v>
      </c>
      <c r="I369" s="16">
        <f t="shared" si="371"/>
        <v>9.8245026086956511</v>
      </c>
      <c r="J369" s="15">
        <v>13.657402916666667</v>
      </c>
      <c r="K369" s="16">
        <f t="shared" ref="K369:K370" si="398">IF(COUNT(J365:J369)&lt;3,"",AVERAGE(J365:J369))</f>
        <v>15.14936215480896</v>
      </c>
      <c r="L369" s="21">
        <f>IF(L368="","",L368-N350)</f>
        <v>19.675958742499983</v>
      </c>
      <c r="M369" s="21"/>
      <c r="N369" s="21"/>
      <c r="Q369" s="17"/>
      <c r="R369" s="17"/>
      <c r="S369" s="17"/>
      <c r="T369" s="18"/>
      <c r="Z369" s="23"/>
      <c r="AA369" s="1"/>
    </row>
    <row r="370" spans="1:27" x14ac:dyDescent="0.2">
      <c r="A370" s="11" t="s">
        <v>3</v>
      </c>
      <c r="B370" s="11" t="s">
        <v>15</v>
      </c>
      <c r="C370" s="1">
        <v>2020</v>
      </c>
      <c r="D370" s="21">
        <f>IF(D369="","",D369-M350)</f>
        <v>21.130058514207402</v>
      </c>
      <c r="E370" s="15">
        <v>17.06424458333333</v>
      </c>
      <c r="F370" s="16">
        <f t="shared" si="396"/>
        <v>16.807996376811595</v>
      </c>
      <c r="G370" s="15">
        <v>7.6497858333333326</v>
      </c>
      <c r="H370" s="16">
        <f t="shared" si="397"/>
        <v>7.4989864456521733</v>
      </c>
      <c r="I370" s="16">
        <f t="shared" si="371"/>
        <v>9.8245026086956511</v>
      </c>
      <c r="J370" s="15">
        <v>13.743450000000001</v>
      </c>
      <c r="K370" s="16">
        <f t="shared" si="398"/>
        <v>14.437135427536234</v>
      </c>
      <c r="L370" s="21">
        <f>IF(L369="","",L369-N350)</f>
        <v>19.481680241999982</v>
      </c>
      <c r="M370" s="21"/>
      <c r="N370" s="21"/>
      <c r="Q370" s="17"/>
      <c r="R370" s="17"/>
      <c r="S370" s="17"/>
      <c r="T370" s="18"/>
      <c r="Z370" s="23"/>
      <c r="AA370" s="1"/>
    </row>
    <row r="371" spans="1:27" x14ac:dyDescent="0.2">
      <c r="A371" s="11" t="s">
        <v>3</v>
      </c>
      <c r="B371" s="11" t="s">
        <v>15</v>
      </c>
      <c r="C371" s="1">
        <v>2021</v>
      </c>
      <c r="D371" s="21">
        <f>IF(D370="","",D370-M350)</f>
        <v>20.941472214748142</v>
      </c>
      <c r="E371" s="24"/>
      <c r="F371" s="25"/>
      <c r="G371" s="24"/>
      <c r="H371" s="25"/>
      <c r="I371" s="16">
        <f t="shared" si="371"/>
        <v>9.8245026086956511</v>
      </c>
      <c r="J371" s="25"/>
      <c r="K371" s="25"/>
      <c r="L371" s="21">
        <f>IF(L370="","",L370-N350)</f>
        <v>19.287401741499981</v>
      </c>
      <c r="M371" s="21"/>
      <c r="N371" s="21"/>
      <c r="Q371" s="17"/>
      <c r="R371" s="17"/>
      <c r="S371" s="17"/>
      <c r="T371" s="18"/>
      <c r="Z371" s="23"/>
      <c r="AA371" s="1"/>
    </row>
    <row r="372" spans="1:27" x14ac:dyDescent="0.2">
      <c r="A372" s="11" t="s">
        <v>3</v>
      </c>
      <c r="B372" s="11" t="s">
        <v>15</v>
      </c>
      <c r="C372" s="1">
        <v>2022</v>
      </c>
      <c r="D372" s="21">
        <f>IF(D371="","",D371-M350)</f>
        <v>20.752885915288882</v>
      </c>
      <c r="E372" s="24"/>
      <c r="F372" s="25"/>
      <c r="G372" s="24"/>
      <c r="H372" s="25"/>
      <c r="I372" s="16">
        <f t="shared" si="371"/>
        <v>9.8245026086956511</v>
      </c>
      <c r="J372" s="25"/>
      <c r="K372" s="25"/>
      <c r="L372" s="21">
        <f>IF(L371="","",L371-N350)</f>
        <v>19.093123240999979</v>
      </c>
      <c r="M372" s="21"/>
      <c r="N372" s="21"/>
      <c r="Q372" s="17"/>
      <c r="R372" s="17"/>
      <c r="S372" s="17"/>
      <c r="T372" s="18"/>
      <c r="Z372" s="23"/>
      <c r="AA372" s="1"/>
    </row>
    <row r="373" spans="1:27" x14ac:dyDescent="0.2">
      <c r="A373" s="11" t="s">
        <v>3</v>
      </c>
      <c r="B373" s="11" t="s">
        <v>15</v>
      </c>
      <c r="C373" s="1">
        <v>2023</v>
      </c>
      <c r="D373" s="21">
        <f>IF(D372="","",D372-M350)</f>
        <v>20.564299615829622</v>
      </c>
      <c r="E373" s="24"/>
      <c r="F373" s="25"/>
      <c r="G373" s="24"/>
      <c r="H373" s="25"/>
      <c r="I373" s="16">
        <f t="shared" si="371"/>
        <v>9.8245026086956511</v>
      </c>
      <c r="J373" s="25"/>
      <c r="K373" s="25"/>
      <c r="L373" s="21">
        <f>IF(L372="","",L372-N350)</f>
        <v>18.898844740499978</v>
      </c>
      <c r="M373" s="21"/>
      <c r="N373" s="21"/>
      <c r="Q373" s="17"/>
      <c r="R373" s="17"/>
      <c r="S373" s="17"/>
      <c r="T373" s="18"/>
      <c r="Z373" s="23"/>
      <c r="AA373" s="1"/>
    </row>
    <row r="374" spans="1:27" x14ac:dyDescent="0.2">
      <c r="A374" s="11" t="s">
        <v>3</v>
      </c>
      <c r="B374" s="11" t="s">
        <v>15</v>
      </c>
      <c r="C374" s="1">
        <v>2024</v>
      </c>
      <c r="D374" s="21">
        <f>IF(D373="","",D373-M350)</f>
        <v>20.375713316370362</v>
      </c>
      <c r="E374" s="24"/>
      <c r="F374" s="25"/>
      <c r="G374" s="24"/>
      <c r="H374" s="25"/>
      <c r="I374" s="16">
        <f t="shared" si="371"/>
        <v>9.8245026086956511</v>
      </c>
      <c r="J374" s="25"/>
      <c r="K374" s="25"/>
      <c r="L374" s="21">
        <f>IF(L373="","",L373-N350)</f>
        <v>18.704566239999977</v>
      </c>
      <c r="M374" s="21"/>
      <c r="N374" s="21"/>
      <c r="Q374" s="17"/>
      <c r="R374" s="17"/>
      <c r="S374" s="17"/>
      <c r="T374" s="18"/>
      <c r="Z374" s="23"/>
      <c r="AA374" s="1"/>
    </row>
    <row r="375" spans="1:27" x14ac:dyDescent="0.2">
      <c r="A375" s="11" t="s">
        <v>3</v>
      </c>
      <c r="B375" s="11" t="s">
        <v>15</v>
      </c>
      <c r="C375" s="1">
        <v>2025</v>
      </c>
      <c r="D375" s="21">
        <f>IF(D374="","",D374-M350)</f>
        <v>20.187127016911102</v>
      </c>
      <c r="E375" s="24"/>
      <c r="F375" s="25"/>
      <c r="G375" s="24"/>
      <c r="H375" s="25"/>
      <c r="I375" s="16">
        <f t="shared" si="371"/>
        <v>9.8245026086956511</v>
      </c>
      <c r="J375" s="25"/>
      <c r="K375" s="25"/>
      <c r="L375" s="21">
        <f>IF(L374="","",L374-N350)</f>
        <v>18.510287739499976</v>
      </c>
      <c r="M375" s="21"/>
      <c r="N375" s="21"/>
      <c r="Q375" s="17"/>
      <c r="R375" s="17"/>
      <c r="S375" s="17"/>
      <c r="T375" s="18"/>
      <c r="Z375" s="23"/>
      <c r="AA375" s="1"/>
    </row>
    <row r="376" spans="1:27" x14ac:dyDescent="0.2">
      <c r="A376" s="11" t="s">
        <v>3</v>
      </c>
      <c r="B376" s="11" t="s">
        <v>15</v>
      </c>
      <c r="C376" s="1">
        <v>2026</v>
      </c>
      <c r="D376" s="21">
        <f>IF(D375="","",D375-M350)</f>
        <v>19.998540717451842</v>
      </c>
      <c r="E376" s="24"/>
      <c r="F376" s="25"/>
      <c r="G376" s="24"/>
      <c r="H376" s="25"/>
      <c r="I376" s="16">
        <f t="shared" si="371"/>
        <v>9.8245026086956511</v>
      </c>
      <c r="J376" s="25"/>
      <c r="K376" s="25"/>
      <c r="L376" s="21">
        <f>IF(L375="","",L375-N350)</f>
        <v>18.316009238999975</v>
      </c>
      <c r="M376" s="21"/>
      <c r="N376" s="21"/>
      <c r="Q376" s="17"/>
      <c r="R376" s="17"/>
      <c r="S376" s="17"/>
      <c r="T376" s="18"/>
      <c r="Z376" s="23"/>
      <c r="AA376" s="1"/>
    </row>
    <row r="377" spans="1:27" x14ac:dyDescent="0.2">
      <c r="A377" s="11" t="s">
        <v>3</v>
      </c>
      <c r="B377" s="11" t="s">
        <v>15</v>
      </c>
      <c r="C377" s="1">
        <v>2027</v>
      </c>
      <c r="D377" s="21">
        <f>IF(D376="","",D376-M350)</f>
        <v>19.809954417992582</v>
      </c>
      <c r="E377" s="24"/>
      <c r="F377" s="25"/>
      <c r="G377" s="24"/>
      <c r="H377" s="25"/>
      <c r="I377" s="16">
        <f t="shared" si="371"/>
        <v>9.8245026086956511</v>
      </c>
      <c r="J377" s="25"/>
      <c r="K377" s="25"/>
      <c r="L377" s="21">
        <f>IF(L376="","",L376-N350)</f>
        <v>18.121730738499974</v>
      </c>
      <c r="M377" s="21"/>
      <c r="N377" s="21"/>
      <c r="Q377" s="17"/>
      <c r="R377" s="17"/>
      <c r="S377" s="17"/>
      <c r="T377" s="18"/>
      <c r="Z377" s="23"/>
      <c r="AA377" s="1"/>
    </row>
    <row r="378" spans="1:27" x14ac:dyDescent="0.2">
      <c r="A378" s="11" t="s">
        <v>3</v>
      </c>
      <c r="B378" s="11" t="s">
        <v>15</v>
      </c>
      <c r="C378" s="1">
        <v>2028</v>
      </c>
      <c r="D378" s="21">
        <f>IF(D377="","",D377-M350)</f>
        <v>19.621368118533322</v>
      </c>
      <c r="E378" s="24"/>
      <c r="F378" s="25"/>
      <c r="G378" s="24"/>
      <c r="H378" s="25"/>
      <c r="I378" s="16">
        <f t="shared" si="371"/>
        <v>9.8245026086956511</v>
      </c>
      <c r="J378" s="25"/>
      <c r="K378" s="25"/>
      <c r="L378" s="21">
        <f>IF(L377="","",L377-N350)</f>
        <v>17.927452237999972</v>
      </c>
      <c r="M378" s="21"/>
      <c r="N378" s="21"/>
      <c r="Q378" s="17"/>
      <c r="R378" s="17"/>
      <c r="S378" s="17"/>
      <c r="T378" s="18"/>
      <c r="Z378" s="23"/>
      <c r="AA378" s="1"/>
    </row>
    <row r="379" spans="1:27" x14ac:dyDescent="0.2">
      <c r="A379" s="11" t="s">
        <v>36</v>
      </c>
      <c r="B379" s="11" t="s">
        <v>20</v>
      </c>
      <c r="C379" s="1">
        <v>2000</v>
      </c>
      <c r="D379" s="16"/>
      <c r="E379" s="16"/>
      <c r="F379" s="16"/>
      <c r="G379" s="16"/>
      <c r="H379" s="16"/>
      <c r="I379" s="16"/>
      <c r="J379" s="16"/>
      <c r="K379" s="16"/>
      <c r="L379" s="16"/>
      <c r="M379" s="1">
        <f>(F383-O379)/60</f>
        <v>0.20118400141464637</v>
      </c>
      <c r="N379" s="1">
        <f>(K383-P379)/60</f>
        <v>0.22175008057070708</v>
      </c>
      <c r="O379" s="11">
        <f>AC18</f>
        <v>13.200409952999999</v>
      </c>
      <c r="P379" s="11">
        <f>AE18</f>
        <v>11.00077259</v>
      </c>
      <c r="Q379" s="17"/>
      <c r="R379" s="17"/>
      <c r="S379" s="17"/>
      <c r="T379" s="18"/>
    </row>
    <row r="380" spans="1:27" x14ac:dyDescent="0.2">
      <c r="A380" s="11" t="s">
        <v>36</v>
      </c>
      <c r="B380" s="11" t="s">
        <v>20</v>
      </c>
      <c r="C380" s="1">
        <v>2001</v>
      </c>
      <c r="D380" s="16"/>
      <c r="E380" s="16"/>
      <c r="F380" s="16"/>
      <c r="G380" s="16"/>
      <c r="H380" s="16"/>
      <c r="I380" s="16"/>
      <c r="J380" s="16"/>
      <c r="K380" s="16"/>
      <c r="L380" s="16"/>
      <c r="Q380" s="17"/>
      <c r="R380" s="17"/>
      <c r="S380" s="17"/>
      <c r="T380" s="18"/>
    </row>
    <row r="381" spans="1:27" x14ac:dyDescent="0.2">
      <c r="A381" s="11" t="s">
        <v>36</v>
      </c>
      <c r="B381" s="11" t="s">
        <v>20</v>
      </c>
      <c r="C381" s="1">
        <v>2002</v>
      </c>
      <c r="D381" s="16"/>
      <c r="E381" s="15">
        <v>25.246381363636363</v>
      </c>
      <c r="F381" s="16"/>
      <c r="G381" s="15">
        <v>11.176594761904761</v>
      </c>
      <c r="H381" s="16"/>
      <c r="I381" s="16"/>
      <c r="J381" s="15">
        <v>23.585932272727277</v>
      </c>
      <c r="K381" s="16"/>
      <c r="L381" s="16"/>
      <c r="Q381" s="17"/>
      <c r="R381" s="17"/>
      <c r="S381" s="17"/>
      <c r="T381" s="18"/>
    </row>
    <row r="382" spans="1:27" x14ac:dyDescent="0.2">
      <c r="A382" s="11" t="s">
        <v>36</v>
      </c>
      <c r="B382" s="11" t="s">
        <v>20</v>
      </c>
      <c r="C382" s="1">
        <v>2003</v>
      </c>
      <c r="D382" s="16"/>
      <c r="E382" s="15">
        <v>26.131977083333329</v>
      </c>
      <c r="F382" s="16"/>
      <c r="G382" s="15">
        <v>10.939720434782609</v>
      </c>
      <c r="H382" s="16"/>
      <c r="I382" s="16"/>
      <c r="J382" s="15">
        <v>25.590942500000001</v>
      </c>
      <c r="K382" s="16"/>
      <c r="L382" s="16"/>
      <c r="Q382" s="17"/>
      <c r="R382" s="17"/>
      <c r="S382" s="17"/>
      <c r="T382" s="18"/>
    </row>
    <row r="383" spans="1:27" x14ac:dyDescent="0.2">
      <c r="A383" s="11" t="s">
        <v>36</v>
      </c>
      <c r="B383" s="11" t="s">
        <v>20</v>
      </c>
      <c r="C383" s="1">
        <v>2004</v>
      </c>
      <c r="D383" s="16">
        <f>IF(F383="","",F383)</f>
        <v>25.271450037878783</v>
      </c>
      <c r="E383" s="15">
        <v>24.435991666666663</v>
      </c>
      <c r="F383" s="16">
        <f t="shared" ref="F383:H383" si="399">IF(COUNT(E379:E383)&lt;3,"",AVERAGE(E379:E383))</f>
        <v>25.271450037878783</v>
      </c>
      <c r="G383" s="15">
        <v>11.972756956521739</v>
      </c>
      <c r="H383" s="16">
        <f t="shared" si="399"/>
        <v>11.363024051069702</v>
      </c>
      <c r="I383" s="16">
        <f t="shared" ref="I383" si="400">IF(H383="","",H383)</f>
        <v>11.363024051069702</v>
      </c>
      <c r="J383" s="15">
        <v>23.740457500000002</v>
      </c>
      <c r="K383" s="16">
        <f t="shared" ref="K383" si="401">IF(COUNT(J379:J383)&lt;3,"",AVERAGE(J379:J383))</f>
        <v>24.305777424242425</v>
      </c>
      <c r="L383" s="16">
        <f>IF(K383="","",K383)</f>
        <v>24.305777424242425</v>
      </c>
      <c r="M383" s="21"/>
      <c r="N383" s="21"/>
      <c r="Q383" s="17"/>
      <c r="R383" s="17"/>
      <c r="S383" s="17"/>
      <c r="T383" s="18"/>
    </row>
    <row r="384" spans="1:27" x14ac:dyDescent="0.2">
      <c r="A384" s="11" t="s">
        <v>36</v>
      </c>
      <c r="B384" s="11" t="s">
        <v>20</v>
      </c>
      <c r="C384" s="1">
        <v>2005</v>
      </c>
      <c r="D384" s="21">
        <f>IF(D383="","",D383-M379)</f>
        <v>25.070266036464137</v>
      </c>
      <c r="E384" s="15">
        <v>25.622430909090909</v>
      </c>
      <c r="F384" s="16">
        <f t="shared" ref="F384:H384" si="402">IF(COUNT(E380:E384)&lt;3,"",AVERAGE(E380:E384))</f>
        <v>25.359195255681815</v>
      </c>
      <c r="G384" s="15">
        <v>12.122897142857143</v>
      </c>
      <c r="H384" s="16">
        <f t="shared" si="402"/>
        <v>11.552992324016563</v>
      </c>
      <c r="I384" s="16">
        <f>I383</f>
        <v>11.363024051069702</v>
      </c>
      <c r="J384" s="15">
        <v>24.784234545454545</v>
      </c>
      <c r="K384" s="16">
        <f t="shared" ref="K384" si="403">IF(COUNT(J380:J384)&lt;3,"",AVERAGE(J380:J384))</f>
        <v>24.425391704545454</v>
      </c>
      <c r="L384" s="21">
        <f>IF(L383="","",L383-N379)</f>
        <v>24.084027343671718</v>
      </c>
      <c r="M384" s="21"/>
      <c r="N384" s="21"/>
      <c r="Q384" s="17"/>
      <c r="R384" s="17"/>
      <c r="S384" s="17"/>
      <c r="T384" s="18"/>
    </row>
    <row r="385" spans="1:20" x14ac:dyDescent="0.2">
      <c r="A385" s="11" t="s">
        <v>36</v>
      </c>
      <c r="B385" s="11" t="s">
        <v>20</v>
      </c>
      <c r="C385" s="1">
        <v>2006</v>
      </c>
      <c r="D385" s="21">
        <f>IF(D384="","",D384-M379)</f>
        <v>24.869082035049491</v>
      </c>
      <c r="E385" s="15">
        <v>25.020821739130433</v>
      </c>
      <c r="F385" s="16">
        <f t="shared" ref="F385:H385" si="404">IF(COUNT(E381:E385)&lt;3,"",AVERAGE(E381:E385))</f>
        <v>25.291520552371537</v>
      </c>
      <c r="G385" s="15">
        <v>10.874202608695651</v>
      </c>
      <c r="H385" s="16">
        <f t="shared" si="404"/>
        <v>11.41723438095238</v>
      </c>
      <c r="I385" s="16">
        <f t="shared" ref="I385:I407" si="405">I384</f>
        <v>11.363024051069702</v>
      </c>
      <c r="J385" s="15">
        <v>23.638529565217393</v>
      </c>
      <c r="K385" s="16">
        <f t="shared" ref="K385" si="406">IF(COUNT(J381:J385)&lt;3,"",AVERAGE(J381:J385))</f>
        <v>24.268019276679844</v>
      </c>
      <c r="L385" s="21">
        <f>IF(L384="","",L384-N379)</f>
        <v>23.86227726310101</v>
      </c>
      <c r="M385" s="21"/>
      <c r="N385" s="21"/>
      <c r="Q385" s="17"/>
      <c r="R385" s="17"/>
      <c r="S385" s="17"/>
      <c r="T385" s="18"/>
    </row>
    <row r="386" spans="1:20" x14ac:dyDescent="0.2">
      <c r="A386" s="11" t="s">
        <v>36</v>
      </c>
      <c r="B386" s="11" t="s">
        <v>20</v>
      </c>
      <c r="C386" s="1">
        <v>2007</v>
      </c>
      <c r="D386" s="21">
        <f>IF(D385="","",D385-M379)</f>
        <v>24.667898033634845</v>
      </c>
      <c r="E386" s="15">
        <v>25.101749090909092</v>
      </c>
      <c r="F386" s="16">
        <f t="shared" ref="F386:H386" si="407">IF(COUNT(E382:E386)&lt;3,"",AVERAGE(E382:E386))</f>
        <v>25.262594097826089</v>
      </c>
      <c r="G386" s="15">
        <v>10.016017142857143</v>
      </c>
      <c r="H386" s="16">
        <f t="shared" si="407"/>
        <v>11.185118857142857</v>
      </c>
      <c r="I386" s="16">
        <f t="shared" si="405"/>
        <v>11.363024051069702</v>
      </c>
      <c r="J386" s="15">
        <v>24.712366818181817</v>
      </c>
      <c r="K386" s="16">
        <f t="shared" ref="K386" si="408">IF(COUNT(J382:J386)&lt;3,"",AVERAGE(J382:J386))</f>
        <v>24.493306185770756</v>
      </c>
      <c r="L386" s="21">
        <f>IF(L385="","",L385-N379)</f>
        <v>23.640527182530302</v>
      </c>
      <c r="M386" s="21"/>
      <c r="N386" s="21"/>
      <c r="Q386" s="17"/>
      <c r="R386" s="17"/>
      <c r="S386" s="17"/>
      <c r="T386" s="18"/>
    </row>
    <row r="387" spans="1:20" x14ac:dyDescent="0.2">
      <c r="A387" s="11" t="s">
        <v>36</v>
      </c>
      <c r="B387" s="11" t="s">
        <v>20</v>
      </c>
      <c r="C387" s="1">
        <v>2008</v>
      </c>
      <c r="D387" s="21">
        <f>IF(D386="","",D386-M379)</f>
        <v>24.466714032220199</v>
      </c>
      <c r="E387" s="15">
        <v>22.198128571428569</v>
      </c>
      <c r="F387" s="16">
        <f t="shared" ref="F387:H387" si="409">IF(COUNT(E383:E387)&lt;3,"",AVERAGE(E383:E387))</f>
        <v>24.475824395445134</v>
      </c>
      <c r="G387" s="15">
        <v>10.821536999999999</v>
      </c>
      <c r="H387" s="16">
        <f t="shared" si="409"/>
        <v>11.161482170186336</v>
      </c>
      <c r="I387" s="16">
        <f t="shared" si="405"/>
        <v>11.363024051069702</v>
      </c>
      <c r="J387" s="15">
        <v>20.91246809523809</v>
      </c>
      <c r="K387" s="16">
        <f t="shared" ref="K387" si="410">IF(COUNT(J383:J387)&lt;3,"",AVERAGE(J383:J387))</f>
        <v>23.557611304818369</v>
      </c>
      <c r="L387" s="21">
        <f>IF(L386="","",L386-N379)</f>
        <v>23.418777101959595</v>
      </c>
      <c r="M387" s="21"/>
      <c r="N387" s="21"/>
      <c r="Q387" s="17"/>
      <c r="R387" s="17"/>
      <c r="S387" s="17"/>
      <c r="T387" s="18"/>
    </row>
    <row r="388" spans="1:20" x14ac:dyDescent="0.2">
      <c r="A388" s="11" t="s">
        <v>36</v>
      </c>
      <c r="B388" s="11" t="s">
        <v>20</v>
      </c>
      <c r="C388" s="1">
        <v>2009</v>
      </c>
      <c r="D388" s="21">
        <f>IF(D387="","",D387-M379)</f>
        <v>24.265530030805554</v>
      </c>
      <c r="E388" s="15">
        <v>21.798675416666669</v>
      </c>
      <c r="F388" s="16">
        <f t="shared" ref="F388:H388" si="411">IF(COUNT(E384:E388)&lt;3,"",AVERAGE(E384:E388))</f>
        <v>23.948361145445134</v>
      </c>
      <c r="G388" s="15">
        <v>9.8886934782608691</v>
      </c>
      <c r="H388" s="16">
        <f t="shared" si="411"/>
        <v>10.744669474534161</v>
      </c>
      <c r="I388" s="16">
        <f t="shared" si="405"/>
        <v>11.363024051069702</v>
      </c>
      <c r="J388" s="15">
        <v>21.06005833333333</v>
      </c>
      <c r="K388" s="16">
        <f t="shared" ref="K388" si="412">IF(COUNT(J384:J388)&lt;3,"",AVERAGE(J384:J388))</f>
        <v>23.021531471485037</v>
      </c>
      <c r="L388" s="21">
        <f>IF(L387="","",L387-N379)</f>
        <v>23.197027021388887</v>
      </c>
      <c r="M388" s="21"/>
      <c r="N388" s="21"/>
      <c r="Q388" s="17"/>
      <c r="R388" s="17"/>
      <c r="S388" s="17"/>
      <c r="T388" s="18"/>
    </row>
    <row r="389" spans="1:20" x14ac:dyDescent="0.2">
      <c r="A389" s="11" t="s">
        <v>36</v>
      </c>
      <c r="B389" s="11" t="s">
        <v>20</v>
      </c>
      <c r="C389" s="1">
        <v>2010</v>
      </c>
      <c r="D389" s="21">
        <f>IF(D388="","",D388-M379)</f>
        <v>24.064346029390908</v>
      </c>
      <c r="E389" s="15">
        <v>20.9693668</v>
      </c>
      <c r="F389" s="16">
        <f t="shared" ref="F389:H389" si="413">IF(COUNT(E385:E389)&lt;3,"",AVERAGE(E385:E389))</f>
        <v>23.017748323626954</v>
      </c>
      <c r="G389" s="15">
        <v>9.8626037499999999</v>
      </c>
      <c r="H389" s="16">
        <f t="shared" si="413"/>
        <v>10.292610795962732</v>
      </c>
      <c r="I389" s="16">
        <f t="shared" si="405"/>
        <v>11.363024051069702</v>
      </c>
      <c r="J389" s="15">
        <v>19.639360800000002</v>
      </c>
      <c r="K389" s="16">
        <f t="shared" ref="K389" si="414">IF(COUNT(J385:J389)&lt;3,"",AVERAGE(J385:J389))</f>
        <v>21.992556722394127</v>
      </c>
      <c r="L389" s="21">
        <f>IF(L388="","",L388-N379)</f>
        <v>22.97527694081818</v>
      </c>
      <c r="M389" s="21"/>
      <c r="N389" s="21"/>
      <c r="Q389" s="17"/>
      <c r="R389" s="17"/>
      <c r="S389" s="17"/>
      <c r="T389" s="18"/>
    </row>
    <row r="390" spans="1:20" x14ac:dyDescent="0.2">
      <c r="A390" s="11" t="s">
        <v>36</v>
      </c>
      <c r="B390" s="11" t="s">
        <v>20</v>
      </c>
      <c r="C390" s="1">
        <v>2011</v>
      </c>
      <c r="D390" s="21">
        <f>IF(D389="","",D389-M379)</f>
        <v>23.863162027976262</v>
      </c>
      <c r="E390" s="15">
        <v>20.68567347826087</v>
      </c>
      <c r="F390" s="16">
        <f t="shared" ref="F390:H390" si="415">IF(COUNT(E386:E390)&lt;3,"",AVERAGE(E386:E390))</f>
        <v>22.150718671453042</v>
      </c>
      <c r="G390" s="15">
        <v>10.347720909090908</v>
      </c>
      <c r="H390" s="16">
        <f t="shared" si="415"/>
        <v>10.187314456041785</v>
      </c>
      <c r="I390" s="16">
        <f t="shared" si="405"/>
        <v>11.363024051069702</v>
      </c>
      <c r="J390" s="15">
        <v>19.221800434782612</v>
      </c>
      <c r="K390" s="16">
        <f t="shared" ref="K390" si="416">IF(COUNT(J386:J390)&lt;3,"",AVERAGE(J386:J390))</f>
        <v>21.109210896307168</v>
      </c>
      <c r="L390" s="21">
        <f>IF(L389="","",L389-N379)</f>
        <v>22.753526860247472</v>
      </c>
      <c r="M390" s="21"/>
      <c r="N390" s="21"/>
      <c r="Q390" s="17"/>
      <c r="R390" s="17"/>
      <c r="S390" s="17"/>
      <c r="T390" s="18"/>
    </row>
    <row r="391" spans="1:20" x14ac:dyDescent="0.2">
      <c r="A391" s="11" t="s">
        <v>36</v>
      </c>
      <c r="B391" s="11" t="s">
        <v>20</v>
      </c>
      <c r="C391" s="1">
        <v>2012</v>
      </c>
      <c r="D391" s="21">
        <f>IF(D390="","",D390-M379)</f>
        <v>23.661978026561616</v>
      </c>
      <c r="E391" s="15">
        <v>19.118173181818186</v>
      </c>
      <c r="F391" s="16">
        <f t="shared" ref="F391:H391" si="417">IF(COUNT(E387:E391)&lt;3,"",AVERAGE(E387:E391))</f>
        <v>20.954003489634857</v>
      </c>
      <c r="G391" s="15">
        <v>9.7430695238095257</v>
      </c>
      <c r="H391" s="16">
        <f t="shared" si="417"/>
        <v>10.132724932232261</v>
      </c>
      <c r="I391" s="16">
        <f t="shared" si="405"/>
        <v>11.363024051069702</v>
      </c>
      <c r="J391" s="15">
        <v>18.475609545454549</v>
      </c>
      <c r="K391" s="16">
        <f t="shared" ref="K391" si="418">IF(COUNT(J387:J391)&lt;3,"",AVERAGE(J387:J391))</f>
        <v>19.861859441761716</v>
      </c>
      <c r="L391" s="21">
        <f>IF(L390="","",L390-N379)</f>
        <v>22.531776779676765</v>
      </c>
      <c r="M391" s="21"/>
      <c r="N391" s="21"/>
      <c r="Q391" s="17"/>
      <c r="R391" s="17"/>
      <c r="S391" s="17"/>
      <c r="T391" s="18"/>
    </row>
    <row r="392" spans="1:20" x14ac:dyDescent="0.2">
      <c r="A392" s="11" t="s">
        <v>36</v>
      </c>
      <c r="B392" s="11" t="s">
        <v>20</v>
      </c>
      <c r="C392" s="1">
        <v>2013</v>
      </c>
      <c r="D392" s="21">
        <f>IF(D391="","",D391-M379)</f>
        <v>23.460794025146971</v>
      </c>
      <c r="E392" s="15">
        <v>18.678725454545454</v>
      </c>
      <c r="F392" s="16">
        <f t="shared" ref="F392:H392" si="419">IF(COUNT(E388:E392)&lt;3,"",AVERAGE(E388:E392))</f>
        <v>20.250122866258238</v>
      </c>
      <c r="G392" s="15">
        <v>9.4931204545454548</v>
      </c>
      <c r="H392" s="16">
        <f t="shared" si="419"/>
        <v>9.8670416231413505</v>
      </c>
      <c r="I392" s="16">
        <f t="shared" si="405"/>
        <v>11.363024051069702</v>
      </c>
      <c r="J392" s="15">
        <v>16.933352272727276</v>
      </c>
      <c r="K392" s="16">
        <f t="shared" ref="K392" si="420">IF(COUNT(J388:J392)&lt;3,"",AVERAGE(J388:J392))</f>
        <v>19.066036277259553</v>
      </c>
      <c r="L392" s="21">
        <f>IF(L391="","",L391-N379)</f>
        <v>22.310026699106057</v>
      </c>
      <c r="M392" s="21"/>
      <c r="N392" s="21"/>
      <c r="Q392" s="17"/>
      <c r="R392" s="17"/>
      <c r="S392" s="17"/>
      <c r="T392" s="18"/>
    </row>
    <row r="393" spans="1:20" x14ac:dyDescent="0.2">
      <c r="A393" s="11" t="s">
        <v>36</v>
      </c>
      <c r="B393" s="11" t="s">
        <v>20</v>
      </c>
      <c r="C393" s="1">
        <v>2014</v>
      </c>
      <c r="D393" s="21">
        <f>IF(D392="","",D392-M379)</f>
        <v>23.259610023732325</v>
      </c>
      <c r="E393" s="15">
        <v>18.257278260869565</v>
      </c>
      <c r="F393" s="16">
        <f t="shared" ref="F393:H393" si="421">IF(COUNT(E389:E393)&lt;3,"",AVERAGE(E389:E393))</f>
        <v>19.541843435098816</v>
      </c>
      <c r="G393" s="15">
        <v>9.1229513636363624</v>
      </c>
      <c r="H393" s="16">
        <f t="shared" si="421"/>
        <v>9.7138932002164502</v>
      </c>
      <c r="I393" s="16">
        <f t="shared" si="405"/>
        <v>11.363024051069702</v>
      </c>
      <c r="J393" s="15">
        <v>16.786306086956525</v>
      </c>
      <c r="K393" s="16">
        <f t="shared" ref="K393" si="422">IF(COUNT(J389:J393)&lt;3,"",AVERAGE(J389:J393))</f>
        <v>18.211285827984192</v>
      </c>
      <c r="L393" s="21">
        <f>IF(L392="","",L392-N379)</f>
        <v>22.08827661853535</v>
      </c>
      <c r="M393" s="21"/>
      <c r="N393" s="21"/>
      <c r="Q393" s="17"/>
      <c r="R393" s="17"/>
      <c r="S393" s="17"/>
      <c r="T393" s="18"/>
    </row>
    <row r="394" spans="1:20" x14ac:dyDescent="0.2">
      <c r="A394" s="11" t="s">
        <v>36</v>
      </c>
      <c r="B394" s="11" t="s">
        <v>20</v>
      </c>
      <c r="C394" s="1">
        <v>2015</v>
      </c>
      <c r="D394" s="21">
        <f>IF(D393="","",D393-M379)</f>
        <v>23.058426022317679</v>
      </c>
      <c r="E394" s="15">
        <v>18.599260869565217</v>
      </c>
      <c r="F394" s="16">
        <f t="shared" ref="F394:H394" si="423">IF(COUNT(E390:E394)&lt;3,"",AVERAGE(E390:E394))</f>
        <v>19.067822249011861</v>
      </c>
      <c r="G394" s="15">
        <v>8.7434739130434789</v>
      </c>
      <c r="H394" s="16">
        <f t="shared" si="423"/>
        <v>9.4900672328251456</v>
      </c>
      <c r="I394" s="16">
        <f t="shared" si="405"/>
        <v>11.363024051069702</v>
      </c>
      <c r="J394" s="15">
        <v>17.037405652173913</v>
      </c>
      <c r="K394" s="16">
        <f t="shared" ref="K394" si="424">IF(COUNT(J390:J394)&lt;3,"",AVERAGE(J390:J394))</f>
        <v>17.690894798418974</v>
      </c>
      <c r="L394" s="21">
        <f>IF(L393="","",L393-N379)</f>
        <v>21.866526537964642</v>
      </c>
      <c r="M394" s="21"/>
      <c r="N394" s="21"/>
      <c r="Q394" s="17"/>
      <c r="R394" s="17"/>
      <c r="S394" s="17"/>
      <c r="T394" s="18"/>
    </row>
    <row r="395" spans="1:20" x14ac:dyDescent="0.2">
      <c r="A395" s="11" t="s">
        <v>36</v>
      </c>
      <c r="B395" s="11" t="s">
        <v>20</v>
      </c>
      <c r="C395" s="1">
        <v>2016</v>
      </c>
      <c r="D395" s="21">
        <f>IF(D394="","",D394-M379)</f>
        <v>22.857242020903033</v>
      </c>
      <c r="E395" s="15">
        <v>16.787994166666667</v>
      </c>
      <c r="F395" s="16">
        <f t="shared" ref="F395:H395" si="425">IF(COUNT(E391:E395)&lt;3,"",AVERAGE(E391:E395))</f>
        <v>18.288286386693017</v>
      </c>
      <c r="G395" s="15">
        <v>8.3286465217391328</v>
      </c>
      <c r="H395" s="16">
        <f t="shared" si="425"/>
        <v>9.0862523553547909</v>
      </c>
      <c r="I395" s="16">
        <f t="shared" si="405"/>
        <v>11.363024051069702</v>
      </c>
      <c r="J395" s="15">
        <v>15.090679166666666</v>
      </c>
      <c r="K395" s="16">
        <f t="shared" ref="K395" si="426">IF(COUNT(J391:J395)&lt;3,"",AVERAGE(J391:J395))</f>
        <v>16.864670544795786</v>
      </c>
      <c r="L395" s="21">
        <f>IF(L394="","",L394-N379)</f>
        <v>21.644776457393935</v>
      </c>
      <c r="M395" s="21"/>
      <c r="N395" s="21"/>
      <c r="Q395" s="17"/>
      <c r="R395" s="17"/>
      <c r="S395" s="17"/>
      <c r="T395" s="18"/>
    </row>
    <row r="396" spans="1:20" x14ac:dyDescent="0.2">
      <c r="A396" s="11" t="s">
        <v>36</v>
      </c>
      <c r="B396" s="11" t="s">
        <v>20</v>
      </c>
      <c r="C396" s="1">
        <v>2017</v>
      </c>
      <c r="D396" s="21">
        <f>IF(D395="","",D395-M379)</f>
        <v>22.656058019488388</v>
      </c>
      <c r="E396" s="15">
        <v>17.247009565217397</v>
      </c>
      <c r="F396" s="16">
        <f t="shared" ref="F396:F397" si="427">IF(COUNT(E392:E396)&lt;3,"",AVERAGE(E392:E396))</f>
        <v>17.914053663372862</v>
      </c>
      <c r="G396" s="15">
        <v>9.5854563636363626</v>
      </c>
      <c r="H396" s="16">
        <f t="shared" ref="H396:H397" si="428">IF(COUNT(G392:G396)&lt;3,"",AVERAGE(G392:G396))</f>
        <v>9.0547297233201576</v>
      </c>
      <c r="I396" s="16">
        <f t="shared" si="405"/>
        <v>11.363024051069702</v>
      </c>
      <c r="J396" s="15">
        <v>15.451330434782612</v>
      </c>
      <c r="K396" s="16">
        <f t="shared" ref="K396:K397" si="429">IF(COUNT(J392:J396)&lt;3,"",AVERAGE(J392:J396))</f>
        <v>16.2598147226614</v>
      </c>
      <c r="L396" s="21">
        <f>IF(L395="","",L395-N379)</f>
        <v>21.423026376823227</v>
      </c>
      <c r="M396" s="21"/>
      <c r="N396" s="21"/>
      <c r="Q396" s="17"/>
      <c r="R396" s="17"/>
      <c r="S396" s="17"/>
      <c r="T396" s="18"/>
    </row>
    <row r="397" spans="1:20" x14ac:dyDescent="0.2">
      <c r="A397" s="11" t="s">
        <v>36</v>
      </c>
      <c r="B397" s="11" t="s">
        <v>20</v>
      </c>
      <c r="C397" s="1">
        <v>2018</v>
      </c>
      <c r="D397" s="21">
        <f>IF(D396="","",D396-M379)</f>
        <v>22.454874018073742</v>
      </c>
      <c r="E397" s="15">
        <v>18.190856363636371</v>
      </c>
      <c r="F397" s="16">
        <f t="shared" si="427"/>
        <v>17.816479845191044</v>
      </c>
      <c r="G397" s="15">
        <v>9.3519568181818205</v>
      </c>
      <c r="H397" s="16">
        <f t="shared" si="428"/>
        <v>9.0264969960474311</v>
      </c>
      <c r="I397" s="16">
        <f t="shared" si="405"/>
        <v>11.363024051069702</v>
      </c>
      <c r="J397" s="15">
        <v>16.263425909090913</v>
      </c>
      <c r="K397" s="16">
        <f t="shared" si="429"/>
        <v>16.125829449934123</v>
      </c>
      <c r="L397" s="21">
        <f>IF(L396="","",L396-N379)</f>
        <v>21.201276296252519</v>
      </c>
      <c r="M397" s="21"/>
      <c r="N397" s="21"/>
      <c r="Q397" s="17"/>
      <c r="R397" s="17"/>
      <c r="S397" s="17"/>
      <c r="T397" s="18"/>
    </row>
    <row r="398" spans="1:20" x14ac:dyDescent="0.2">
      <c r="A398" s="11" t="s">
        <v>36</v>
      </c>
      <c r="B398" s="11" t="s">
        <v>20</v>
      </c>
      <c r="C398" s="1">
        <v>2019</v>
      </c>
      <c r="D398" s="21">
        <f>IF(D397="","",D397-M379)</f>
        <v>22.253690016659096</v>
      </c>
      <c r="E398" s="15">
        <v>16.676749090909087</v>
      </c>
      <c r="F398" s="16">
        <f t="shared" ref="F398:F399" si="430">IF(COUNT(E394:E398)&lt;3,"",AVERAGE(E394:E398))</f>
        <v>17.50037401119895</v>
      </c>
      <c r="G398" s="15">
        <v>8.5275219047619046</v>
      </c>
      <c r="H398" s="16">
        <f t="shared" ref="H398:H399" si="431">IF(COUNT(G394:G398)&lt;3,"",AVERAGE(G394:G398))</f>
        <v>8.9074111042725388</v>
      </c>
      <c r="I398" s="16">
        <f t="shared" si="405"/>
        <v>11.363024051069702</v>
      </c>
      <c r="J398" s="15">
        <v>15.739509545454546</v>
      </c>
      <c r="K398" s="16">
        <f t="shared" ref="K398:K399" si="432">IF(COUNT(J394:J398)&lt;3,"",AVERAGE(J394:J398))</f>
        <v>15.916470141633729</v>
      </c>
      <c r="L398" s="21">
        <f>IF(L397="","",L397-N379)</f>
        <v>20.979526215681812</v>
      </c>
      <c r="M398" s="21"/>
      <c r="N398" s="21"/>
      <c r="Q398" s="17"/>
      <c r="R398" s="17"/>
      <c r="S398" s="17"/>
      <c r="T398" s="18"/>
    </row>
    <row r="399" spans="1:20" x14ac:dyDescent="0.2">
      <c r="A399" s="11" t="s">
        <v>36</v>
      </c>
      <c r="B399" s="11" t="s">
        <v>20</v>
      </c>
      <c r="C399" s="1">
        <v>2020</v>
      </c>
      <c r="D399" s="21">
        <f>IF(D398="","",D398-M379)</f>
        <v>22.05250601524445</v>
      </c>
      <c r="E399" s="15">
        <v>16.745997142857139</v>
      </c>
      <c r="F399" s="16">
        <f t="shared" si="430"/>
        <v>17.129721265857331</v>
      </c>
      <c r="G399" s="15">
        <v>8.5671570000000017</v>
      </c>
      <c r="H399" s="16">
        <f t="shared" si="431"/>
        <v>8.8721477216638451</v>
      </c>
      <c r="I399" s="16">
        <f t="shared" si="405"/>
        <v>11.363024051069702</v>
      </c>
      <c r="J399" s="15">
        <v>14.113393333333333</v>
      </c>
      <c r="K399" s="16">
        <f t="shared" si="432"/>
        <v>15.331667677865614</v>
      </c>
      <c r="L399" s="21">
        <f>IF(L398="","",L398-N379)</f>
        <v>20.757776135111104</v>
      </c>
      <c r="M399" s="21"/>
      <c r="N399" s="21"/>
      <c r="Q399" s="17"/>
      <c r="R399" s="17"/>
      <c r="S399" s="17"/>
      <c r="T399" s="18"/>
    </row>
    <row r="400" spans="1:20" x14ac:dyDescent="0.2">
      <c r="A400" s="11" t="s">
        <v>36</v>
      </c>
      <c r="B400" s="11" t="s">
        <v>20</v>
      </c>
      <c r="C400" s="1">
        <v>2021</v>
      </c>
      <c r="D400" s="21">
        <f>IF(D399="","",D399-M379)</f>
        <v>21.851322013829805</v>
      </c>
      <c r="E400" s="24"/>
      <c r="F400" s="25"/>
      <c r="G400" s="24"/>
      <c r="H400" s="25"/>
      <c r="I400" s="16">
        <f t="shared" si="405"/>
        <v>11.363024051069702</v>
      </c>
      <c r="J400" s="25"/>
      <c r="K400" s="25"/>
      <c r="L400" s="21">
        <f>IF(L399="","",L399-N379)</f>
        <v>20.536026054540397</v>
      </c>
      <c r="M400" s="21"/>
      <c r="N400" s="21"/>
      <c r="Q400" s="17"/>
      <c r="R400" s="17"/>
      <c r="S400" s="17"/>
      <c r="T400" s="18"/>
    </row>
    <row r="401" spans="1:20" x14ac:dyDescent="0.2">
      <c r="A401" s="11" t="s">
        <v>36</v>
      </c>
      <c r="B401" s="11" t="s">
        <v>20</v>
      </c>
      <c r="C401" s="1">
        <v>2022</v>
      </c>
      <c r="D401" s="21">
        <f>IF(D400="","",D400-M379)</f>
        <v>21.650138012415159</v>
      </c>
      <c r="E401" s="24"/>
      <c r="F401" s="25"/>
      <c r="G401" s="24"/>
      <c r="H401" s="25"/>
      <c r="I401" s="16">
        <f t="shared" si="405"/>
        <v>11.363024051069702</v>
      </c>
      <c r="J401" s="25"/>
      <c r="K401" s="25"/>
      <c r="L401" s="21">
        <f>IF(L400="","",L400-N379)</f>
        <v>20.314275973969689</v>
      </c>
      <c r="M401" s="21"/>
      <c r="N401" s="21"/>
      <c r="Q401" s="17"/>
      <c r="R401" s="17"/>
      <c r="S401" s="17"/>
      <c r="T401" s="18"/>
    </row>
    <row r="402" spans="1:20" x14ac:dyDescent="0.2">
      <c r="A402" s="11" t="s">
        <v>36</v>
      </c>
      <c r="B402" s="11" t="s">
        <v>20</v>
      </c>
      <c r="C402" s="1">
        <v>2023</v>
      </c>
      <c r="D402" s="21">
        <f>IF(D401="","",D401-M379)</f>
        <v>21.448954011000513</v>
      </c>
      <c r="E402" s="24"/>
      <c r="F402" s="25"/>
      <c r="G402" s="24"/>
      <c r="H402" s="25"/>
      <c r="I402" s="16">
        <f t="shared" si="405"/>
        <v>11.363024051069702</v>
      </c>
      <c r="J402" s="25"/>
      <c r="K402" s="25"/>
      <c r="L402" s="21">
        <f>IF(L401="","",L401-N379)</f>
        <v>20.092525893398982</v>
      </c>
      <c r="M402" s="21"/>
      <c r="N402" s="21"/>
      <c r="Q402" s="17"/>
      <c r="R402" s="17"/>
      <c r="S402" s="17"/>
      <c r="T402" s="18"/>
    </row>
    <row r="403" spans="1:20" x14ac:dyDescent="0.2">
      <c r="A403" s="11" t="s">
        <v>36</v>
      </c>
      <c r="B403" s="11" t="s">
        <v>20</v>
      </c>
      <c r="C403" s="1">
        <v>2024</v>
      </c>
      <c r="D403" s="21">
        <f>IF(D402="","",D402-M379)</f>
        <v>21.247770009585867</v>
      </c>
      <c r="E403" s="24"/>
      <c r="F403" s="25"/>
      <c r="G403" s="24"/>
      <c r="H403" s="25"/>
      <c r="I403" s="16">
        <f t="shared" si="405"/>
        <v>11.363024051069702</v>
      </c>
      <c r="J403" s="25"/>
      <c r="K403" s="25"/>
      <c r="L403" s="21">
        <f>IF(L402="","",L402-N379)</f>
        <v>19.870775812828274</v>
      </c>
      <c r="M403" s="21"/>
      <c r="N403" s="21"/>
      <c r="Q403" s="17"/>
      <c r="R403" s="17"/>
      <c r="S403" s="17"/>
      <c r="T403" s="18"/>
    </row>
    <row r="404" spans="1:20" x14ac:dyDescent="0.2">
      <c r="A404" s="11" t="s">
        <v>36</v>
      </c>
      <c r="B404" s="11" t="s">
        <v>20</v>
      </c>
      <c r="C404" s="1">
        <v>2025</v>
      </c>
      <c r="D404" s="21">
        <f>IF(D403="","",D403-M379)</f>
        <v>21.046586008171221</v>
      </c>
      <c r="E404" s="24"/>
      <c r="F404" s="25"/>
      <c r="G404" s="24"/>
      <c r="H404" s="25"/>
      <c r="I404" s="16">
        <f t="shared" si="405"/>
        <v>11.363024051069702</v>
      </c>
      <c r="J404" s="25"/>
      <c r="K404" s="25"/>
      <c r="L404" s="21">
        <f>IF(L403="","",L403-N379)</f>
        <v>19.649025732257567</v>
      </c>
      <c r="M404" s="21"/>
      <c r="N404" s="21"/>
      <c r="Q404" s="17"/>
      <c r="R404" s="17"/>
      <c r="S404" s="17"/>
      <c r="T404" s="18"/>
    </row>
    <row r="405" spans="1:20" x14ac:dyDescent="0.2">
      <c r="A405" s="11" t="s">
        <v>36</v>
      </c>
      <c r="B405" s="11" t="s">
        <v>20</v>
      </c>
      <c r="C405" s="1">
        <v>2026</v>
      </c>
      <c r="D405" s="21">
        <f>IF(D404="","",D404-M379)</f>
        <v>20.845402006756576</v>
      </c>
      <c r="E405" s="24"/>
      <c r="F405" s="25"/>
      <c r="G405" s="24"/>
      <c r="H405" s="25"/>
      <c r="I405" s="16">
        <f t="shared" si="405"/>
        <v>11.363024051069702</v>
      </c>
      <c r="J405" s="25"/>
      <c r="K405" s="25"/>
      <c r="L405" s="21">
        <f>IF(L404="","",L404-N379)</f>
        <v>19.427275651686859</v>
      </c>
      <c r="M405" s="21"/>
      <c r="N405" s="21"/>
      <c r="Q405" s="17"/>
      <c r="R405" s="17"/>
      <c r="S405" s="17"/>
      <c r="T405" s="18"/>
    </row>
    <row r="406" spans="1:20" x14ac:dyDescent="0.2">
      <c r="A406" s="11" t="s">
        <v>36</v>
      </c>
      <c r="B406" s="11" t="s">
        <v>20</v>
      </c>
      <c r="C406" s="1">
        <v>2027</v>
      </c>
      <c r="D406" s="21">
        <f>IF(D405="","",D405-M379)</f>
        <v>20.64421800534193</v>
      </c>
      <c r="E406" s="24"/>
      <c r="F406" s="25"/>
      <c r="G406" s="24"/>
      <c r="H406" s="25"/>
      <c r="I406" s="16">
        <f t="shared" si="405"/>
        <v>11.363024051069702</v>
      </c>
      <c r="J406" s="25"/>
      <c r="K406" s="25"/>
      <c r="L406" s="21">
        <f>IF(L405="","",L405-N379)</f>
        <v>19.205525571116151</v>
      </c>
      <c r="M406" s="21"/>
      <c r="N406" s="21"/>
      <c r="Q406" s="17"/>
      <c r="R406" s="17"/>
      <c r="S406" s="17"/>
      <c r="T406" s="18"/>
    </row>
    <row r="407" spans="1:20" x14ac:dyDescent="0.2">
      <c r="A407" s="11" t="s">
        <v>36</v>
      </c>
      <c r="B407" s="11" t="s">
        <v>20</v>
      </c>
      <c r="C407" s="1">
        <v>2028</v>
      </c>
      <c r="D407" s="21">
        <f>IF(D406="","",D406-M379)</f>
        <v>20.443034003927284</v>
      </c>
      <c r="E407" s="24"/>
      <c r="F407" s="25"/>
      <c r="G407" s="24"/>
      <c r="H407" s="25"/>
      <c r="I407" s="16">
        <f t="shared" si="405"/>
        <v>11.363024051069702</v>
      </c>
      <c r="J407" s="25"/>
      <c r="K407" s="25"/>
      <c r="L407" s="21">
        <f>IF(L406="","",L406-N379)</f>
        <v>18.983775490545444</v>
      </c>
      <c r="M407" s="21"/>
      <c r="N407" s="21"/>
      <c r="Q407" s="17"/>
      <c r="R407" s="17"/>
      <c r="S407" s="17"/>
      <c r="T407" s="18"/>
    </row>
    <row r="408" spans="1:20" x14ac:dyDescent="0.2">
      <c r="A408" s="11" t="s">
        <v>37</v>
      </c>
      <c r="B408" s="11" t="s">
        <v>21</v>
      </c>
      <c r="C408" s="1">
        <v>2000</v>
      </c>
      <c r="D408" s="16"/>
      <c r="E408" s="16"/>
      <c r="F408" s="16"/>
      <c r="G408" s="16"/>
      <c r="H408" s="16"/>
      <c r="I408" s="16"/>
      <c r="J408" s="16"/>
      <c r="K408" s="16"/>
      <c r="L408" s="16"/>
      <c r="M408" s="1">
        <f>(F412-O408)/60</f>
        <v>0.27145924248333331</v>
      </c>
      <c r="O408" s="11">
        <f>AC19</f>
        <v>11.504921251000001</v>
      </c>
      <c r="Q408" s="17"/>
      <c r="R408" s="17"/>
      <c r="S408" s="17"/>
      <c r="T408" s="18"/>
    </row>
    <row r="409" spans="1:20" x14ac:dyDescent="0.2">
      <c r="A409" s="11" t="s">
        <v>37</v>
      </c>
      <c r="B409" s="11" t="s">
        <v>21</v>
      </c>
      <c r="C409" s="1">
        <v>2001</v>
      </c>
      <c r="D409" s="16"/>
      <c r="E409" s="16"/>
      <c r="F409" s="16"/>
      <c r="G409" s="16"/>
      <c r="H409" s="16"/>
      <c r="I409" s="16"/>
      <c r="J409" s="16"/>
      <c r="K409" s="16"/>
      <c r="L409" s="16"/>
      <c r="Q409" s="17"/>
      <c r="R409" s="17"/>
      <c r="S409" s="17"/>
      <c r="T409" s="18"/>
    </row>
    <row r="410" spans="1:20" x14ac:dyDescent="0.2">
      <c r="A410" s="11" t="s">
        <v>37</v>
      </c>
      <c r="B410" s="11" t="s">
        <v>21</v>
      </c>
      <c r="C410" s="1">
        <v>2002</v>
      </c>
      <c r="D410" s="16"/>
      <c r="E410" s="15">
        <v>28.774538750000005</v>
      </c>
      <c r="F410" s="16"/>
      <c r="G410" s="15">
        <v>12.059878260869564</v>
      </c>
      <c r="H410" s="16"/>
      <c r="I410" s="16"/>
      <c r="J410" s="16"/>
      <c r="K410" s="16"/>
      <c r="L410" s="16"/>
      <c r="Q410" s="17"/>
      <c r="R410" s="17"/>
      <c r="S410" s="17"/>
      <c r="T410" s="18"/>
    </row>
    <row r="411" spans="1:20" x14ac:dyDescent="0.2">
      <c r="A411" s="11" t="s">
        <v>37</v>
      </c>
      <c r="B411" s="11" t="s">
        <v>21</v>
      </c>
      <c r="C411" s="1">
        <v>2003</v>
      </c>
      <c r="D411" s="16"/>
      <c r="E411" s="15">
        <v>27.431996249999997</v>
      </c>
      <c r="F411" s="16"/>
      <c r="G411" s="15">
        <v>11.757537916666664</v>
      </c>
      <c r="H411" s="16"/>
      <c r="I411" s="16"/>
      <c r="J411" s="16"/>
      <c r="K411" s="16"/>
      <c r="L411" s="16"/>
      <c r="Q411" s="17"/>
      <c r="R411" s="17"/>
      <c r="S411" s="17"/>
      <c r="T411" s="18"/>
    </row>
    <row r="412" spans="1:20" x14ac:dyDescent="0.2">
      <c r="A412" s="11" t="s">
        <v>37</v>
      </c>
      <c r="B412" s="11" t="s">
        <v>21</v>
      </c>
      <c r="C412" s="1">
        <v>2004</v>
      </c>
      <c r="D412" s="16">
        <f>IF(F412="","",F412)</f>
        <v>27.792475800000002</v>
      </c>
      <c r="E412" s="15">
        <v>27.170892400000003</v>
      </c>
      <c r="F412" s="16">
        <f t="shared" ref="F412:H412" si="433">IF(COUNT(E408:E412)&lt;3,"",AVERAGE(E408:E412))</f>
        <v>27.792475800000002</v>
      </c>
      <c r="G412" s="15">
        <v>11.427090833333333</v>
      </c>
      <c r="H412" s="16">
        <f t="shared" si="433"/>
        <v>11.748169003623188</v>
      </c>
      <c r="I412" s="16">
        <f t="shared" ref="I412" si="434">IF(H412="","",H412)</f>
        <v>11.748169003623188</v>
      </c>
      <c r="J412" s="16"/>
      <c r="K412" s="16" t="str">
        <f t="shared" ref="K412:K415" si="435">IF(COUNT(J408:J412)&lt;3,"",AVERAGE(J408:J412))</f>
        <v/>
      </c>
      <c r="L412" s="16"/>
      <c r="Q412" s="17"/>
      <c r="R412" s="17"/>
      <c r="S412" s="17"/>
      <c r="T412" s="18"/>
    </row>
    <row r="413" spans="1:20" x14ac:dyDescent="0.2">
      <c r="A413" s="11" t="s">
        <v>37</v>
      </c>
      <c r="B413" s="11" t="s">
        <v>21</v>
      </c>
      <c r="C413" s="1">
        <v>2005</v>
      </c>
      <c r="D413" s="21">
        <f>IF(D412="","",D412-M408)</f>
        <v>27.521016557516667</v>
      </c>
      <c r="E413" s="15">
        <v>29.549910869565213</v>
      </c>
      <c r="F413" s="16">
        <f t="shared" ref="F413:H413" si="436">IF(COUNT(E409:E413)&lt;3,"",AVERAGE(E409:E413))</f>
        <v>28.231834567391303</v>
      </c>
      <c r="G413" s="15">
        <v>12.273332727272729</v>
      </c>
      <c r="H413" s="16">
        <f t="shared" si="436"/>
        <v>11.879459934535573</v>
      </c>
      <c r="I413" s="16">
        <f>I412</f>
        <v>11.748169003623188</v>
      </c>
      <c r="J413" s="16"/>
      <c r="K413" s="16" t="str">
        <f t="shared" si="435"/>
        <v/>
      </c>
      <c r="L413" s="16"/>
      <c r="Q413" s="17"/>
      <c r="R413" s="17"/>
      <c r="S413" s="17"/>
      <c r="T413" s="18"/>
    </row>
    <row r="414" spans="1:20" x14ac:dyDescent="0.2">
      <c r="A414" s="11" t="s">
        <v>37</v>
      </c>
      <c r="B414" s="11" t="s">
        <v>21</v>
      </c>
      <c r="C414" s="1">
        <v>2006</v>
      </c>
      <c r="D414" s="21">
        <f>IF(D413="","",D413-M408)</f>
        <v>27.249557315033332</v>
      </c>
      <c r="E414" s="16"/>
      <c r="F414" s="16"/>
      <c r="G414" s="16"/>
      <c r="H414" s="16"/>
      <c r="I414" s="16">
        <f t="shared" ref="I414:I436" si="437">I413</f>
        <v>11.748169003623188</v>
      </c>
      <c r="J414" s="16"/>
      <c r="K414" s="16" t="str">
        <f t="shared" si="435"/>
        <v/>
      </c>
      <c r="L414" s="16"/>
      <c r="Q414" s="17"/>
      <c r="R414" s="17"/>
      <c r="S414" s="17"/>
      <c r="T414" s="18"/>
    </row>
    <row r="415" spans="1:20" x14ac:dyDescent="0.2">
      <c r="A415" s="11" t="s">
        <v>37</v>
      </c>
      <c r="B415" s="11" t="s">
        <v>21</v>
      </c>
      <c r="C415" s="1">
        <v>2007</v>
      </c>
      <c r="D415" s="21">
        <f>IF(D414="","",D414-M408)</f>
        <v>26.978098072549997</v>
      </c>
      <c r="E415" s="16"/>
      <c r="F415" s="16"/>
      <c r="G415" s="16"/>
      <c r="H415" s="16"/>
      <c r="I415" s="16">
        <f t="shared" si="437"/>
        <v>11.748169003623188</v>
      </c>
      <c r="J415" s="16"/>
      <c r="K415" s="16" t="str">
        <f t="shared" si="435"/>
        <v/>
      </c>
      <c r="L415" s="16"/>
      <c r="Q415" s="17"/>
      <c r="R415" s="17"/>
      <c r="S415" s="17"/>
      <c r="T415" s="18"/>
    </row>
    <row r="416" spans="1:20" x14ac:dyDescent="0.2">
      <c r="A416" s="11" t="s">
        <v>37</v>
      </c>
      <c r="B416" s="11" t="s">
        <v>21</v>
      </c>
      <c r="C416" s="1">
        <v>2008</v>
      </c>
      <c r="D416" s="21">
        <f>IF(D415="","",D415-M408)</f>
        <v>26.706638830066662</v>
      </c>
      <c r="E416" s="16"/>
      <c r="F416" s="16"/>
      <c r="G416" s="16"/>
      <c r="H416" s="16"/>
      <c r="I416" s="16">
        <f t="shared" si="437"/>
        <v>11.748169003623188</v>
      </c>
      <c r="J416" s="16"/>
      <c r="K416" s="16"/>
      <c r="L416" s="16"/>
      <c r="Q416" s="17"/>
      <c r="R416" s="17"/>
      <c r="S416" s="17"/>
      <c r="T416" s="18"/>
    </row>
    <row r="417" spans="1:20" x14ac:dyDescent="0.2">
      <c r="A417" s="11" t="s">
        <v>37</v>
      </c>
      <c r="B417" s="11" t="s">
        <v>21</v>
      </c>
      <c r="C417" s="1">
        <v>2009</v>
      </c>
      <c r="D417" s="21">
        <f>IF(D416="","",D416-M408)</f>
        <v>26.435179587583328</v>
      </c>
      <c r="E417" s="16"/>
      <c r="F417" s="16"/>
      <c r="G417" s="16"/>
      <c r="H417" s="16"/>
      <c r="I417" s="16">
        <f t="shared" si="437"/>
        <v>11.748169003623188</v>
      </c>
      <c r="J417" s="16"/>
      <c r="K417" s="16"/>
      <c r="L417" s="16"/>
      <c r="Q417" s="17"/>
      <c r="R417" s="17"/>
      <c r="S417" s="17"/>
      <c r="T417" s="18"/>
    </row>
    <row r="418" spans="1:20" x14ac:dyDescent="0.2">
      <c r="A418" s="11" t="s">
        <v>37</v>
      </c>
      <c r="B418" s="11" t="s">
        <v>21</v>
      </c>
      <c r="C418" s="1">
        <v>2010</v>
      </c>
      <c r="D418" s="21">
        <f>IF(D417="","",D417-M408)</f>
        <v>26.163720345099993</v>
      </c>
      <c r="E418" s="16"/>
      <c r="F418" s="16"/>
      <c r="G418" s="16"/>
      <c r="H418" s="16"/>
      <c r="I418" s="16">
        <f t="shared" si="437"/>
        <v>11.748169003623188</v>
      </c>
      <c r="J418" s="16"/>
      <c r="K418" s="16"/>
      <c r="L418" s="16"/>
      <c r="Q418" s="17"/>
      <c r="R418" s="17"/>
      <c r="S418" s="17"/>
      <c r="T418" s="18"/>
    </row>
    <row r="419" spans="1:20" x14ac:dyDescent="0.2">
      <c r="A419" s="11" t="s">
        <v>37</v>
      </c>
      <c r="B419" s="11" t="s">
        <v>21</v>
      </c>
      <c r="C419" s="1">
        <v>2011</v>
      </c>
      <c r="D419" s="21">
        <f>IF(D418="","",D418-M408)</f>
        <v>25.892261102616658</v>
      </c>
      <c r="E419" s="16"/>
      <c r="F419" s="16"/>
      <c r="G419" s="16"/>
      <c r="H419" s="16"/>
      <c r="I419" s="16">
        <f t="shared" si="437"/>
        <v>11.748169003623188</v>
      </c>
      <c r="J419" s="16"/>
      <c r="K419" s="16"/>
      <c r="L419" s="16"/>
      <c r="Q419" s="17"/>
      <c r="R419" s="17"/>
      <c r="S419" s="17"/>
      <c r="T419" s="18"/>
    </row>
    <row r="420" spans="1:20" x14ac:dyDescent="0.2">
      <c r="A420" s="11" t="s">
        <v>37</v>
      </c>
      <c r="B420" s="11" t="s">
        <v>21</v>
      </c>
      <c r="C420" s="1">
        <v>2012</v>
      </c>
      <c r="D420" s="21">
        <f>IF(D419="","",D419-M408)</f>
        <v>25.620801860133323</v>
      </c>
      <c r="E420" s="16"/>
      <c r="F420" s="16"/>
      <c r="G420" s="16"/>
      <c r="H420" s="16"/>
      <c r="I420" s="16">
        <f t="shared" si="437"/>
        <v>11.748169003623188</v>
      </c>
      <c r="J420" s="16"/>
      <c r="K420" s="16"/>
      <c r="L420" s="16"/>
      <c r="Q420" s="17"/>
      <c r="R420" s="17"/>
      <c r="S420" s="17"/>
      <c r="T420" s="18"/>
    </row>
    <row r="421" spans="1:20" x14ac:dyDescent="0.2">
      <c r="A421" s="11" t="s">
        <v>37</v>
      </c>
      <c r="B421" s="11" t="s">
        <v>21</v>
      </c>
      <c r="C421" s="1">
        <v>2013</v>
      </c>
      <c r="D421" s="21">
        <f>IF(D420="","",D420-M408)</f>
        <v>25.349342617649988</v>
      </c>
      <c r="E421" s="16"/>
      <c r="F421" s="16"/>
      <c r="G421" s="16"/>
      <c r="H421" s="16"/>
      <c r="I421" s="16">
        <f t="shared" si="437"/>
        <v>11.748169003623188</v>
      </c>
      <c r="J421" s="16"/>
      <c r="K421" s="16"/>
      <c r="L421" s="16"/>
      <c r="Q421" s="17"/>
      <c r="R421" s="17"/>
      <c r="S421" s="17"/>
      <c r="T421" s="18"/>
    </row>
    <row r="422" spans="1:20" x14ac:dyDescent="0.2">
      <c r="A422" s="11" t="s">
        <v>37</v>
      </c>
      <c r="B422" s="11" t="s">
        <v>21</v>
      </c>
      <c r="C422" s="1">
        <v>2014</v>
      </c>
      <c r="D422" s="21">
        <f>IF(D421="","",D421-M408)</f>
        <v>25.077883375166653</v>
      </c>
      <c r="E422" s="16"/>
      <c r="F422" s="16"/>
      <c r="G422" s="16"/>
      <c r="H422" s="16"/>
      <c r="I422" s="16">
        <f t="shared" si="437"/>
        <v>11.748169003623188</v>
      </c>
      <c r="J422" s="16"/>
      <c r="K422" s="16"/>
      <c r="L422" s="16"/>
      <c r="Q422" s="17"/>
      <c r="R422" s="17"/>
      <c r="S422" s="17"/>
      <c r="T422" s="18"/>
    </row>
    <row r="423" spans="1:20" x14ac:dyDescent="0.2">
      <c r="A423" s="11" t="s">
        <v>37</v>
      </c>
      <c r="B423" s="11" t="s">
        <v>21</v>
      </c>
      <c r="C423" s="1">
        <v>2015</v>
      </c>
      <c r="D423" s="21">
        <f>IF(D422="","",D422-M408)</f>
        <v>24.806424132683318</v>
      </c>
      <c r="E423" s="16"/>
      <c r="F423" s="16"/>
      <c r="G423" s="16"/>
      <c r="H423" s="16"/>
      <c r="I423" s="16">
        <f t="shared" si="437"/>
        <v>11.748169003623188</v>
      </c>
      <c r="J423" s="16"/>
      <c r="K423" s="16"/>
      <c r="L423" s="16"/>
      <c r="Q423" s="17"/>
      <c r="R423" s="17"/>
      <c r="S423" s="17"/>
      <c r="T423" s="18"/>
    </row>
    <row r="424" spans="1:20" x14ac:dyDescent="0.2">
      <c r="A424" s="11" t="s">
        <v>37</v>
      </c>
      <c r="B424" s="11" t="s">
        <v>21</v>
      </c>
      <c r="C424" s="1">
        <v>2016</v>
      </c>
      <c r="D424" s="21">
        <f>IF(D423="","",D423-M408)</f>
        <v>24.534964890199984</v>
      </c>
      <c r="E424" s="16"/>
      <c r="F424" s="16"/>
      <c r="G424" s="16"/>
      <c r="H424" s="16"/>
      <c r="I424" s="16">
        <f t="shared" si="437"/>
        <v>11.748169003623188</v>
      </c>
      <c r="J424" s="16"/>
      <c r="K424" s="16"/>
      <c r="L424" s="16"/>
      <c r="Q424" s="17"/>
      <c r="R424" s="17"/>
      <c r="S424" s="17"/>
      <c r="T424" s="18"/>
    </row>
    <row r="425" spans="1:20" x14ac:dyDescent="0.2">
      <c r="A425" s="11" t="s">
        <v>37</v>
      </c>
      <c r="B425" s="11" t="s">
        <v>21</v>
      </c>
      <c r="C425" s="1">
        <v>2017</v>
      </c>
      <c r="D425" s="21">
        <f>IF(D424="","",D424-M408)</f>
        <v>24.263505647716649</v>
      </c>
      <c r="E425" s="16"/>
      <c r="F425" s="16"/>
      <c r="G425" s="16"/>
      <c r="H425" s="16"/>
      <c r="I425" s="16">
        <f t="shared" si="437"/>
        <v>11.748169003623188</v>
      </c>
      <c r="J425" s="16"/>
      <c r="K425" s="16"/>
      <c r="L425" s="16"/>
      <c r="Q425" s="17"/>
      <c r="R425" s="17"/>
      <c r="S425" s="17"/>
      <c r="T425" s="18"/>
    </row>
    <row r="426" spans="1:20" x14ac:dyDescent="0.2">
      <c r="A426" s="11" t="s">
        <v>37</v>
      </c>
      <c r="B426" s="11" t="s">
        <v>21</v>
      </c>
      <c r="C426" s="1">
        <v>2018</v>
      </c>
      <c r="D426" s="21">
        <f>IF(D425="","",D425-M408)</f>
        <v>23.992046405233314</v>
      </c>
      <c r="E426" s="16"/>
      <c r="F426" s="16"/>
      <c r="G426" s="16"/>
      <c r="H426" s="16"/>
      <c r="I426" s="16">
        <f t="shared" si="437"/>
        <v>11.748169003623188</v>
      </c>
      <c r="J426" s="16"/>
      <c r="K426" s="16"/>
      <c r="L426" s="16"/>
      <c r="Q426" s="17"/>
      <c r="R426" s="17"/>
      <c r="S426" s="17"/>
      <c r="T426" s="18"/>
    </row>
    <row r="427" spans="1:20" x14ac:dyDescent="0.2">
      <c r="A427" s="11" t="s">
        <v>37</v>
      </c>
      <c r="B427" s="11" t="s">
        <v>21</v>
      </c>
      <c r="C427" s="1">
        <v>2019</v>
      </c>
      <c r="D427" s="21">
        <f>IF(D426="","",D426-M408)</f>
        <v>23.720587162749979</v>
      </c>
      <c r="E427" s="16"/>
      <c r="F427" s="16"/>
      <c r="G427" s="16"/>
      <c r="H427" s="16"/>
      <c r="I427" s="16">
        <f t="shared" si="437"/>
        <v>11.748169003623188</v>
      </c>
      <c r="J427" s="16"/>
      <c r="K427" s="16"/>
      <c r="L427" s="16"/>
      <c r="Q427" s="17"/>
      <c r="R427" s="17"/>
      <c r="S427" s="17"/>
      <c r="T427" s="18"/>
    </row>
    <row r="428" spans="1:20" x14ac:dyDescent="0.2">
      <c r="A428" s="11" t="s">
        <v>37</v>
      </c>
      <c r="B428" s="11" t="s">
        <v>21</v>
      </c>
      <c r="C428" s="1">
        <v>2020</v>
      </c>
      <c r="D428" s="21">
        <f>IF(D427="","",D427-M408)</f>
        <v>23.449127920266644</v>
      </c>
      <c r="E428" s="16"/>
      <c r="F428" s="16"/>
      <c r="G428" s="16"/>
      <c r="H428" s="16"/>
      <c r="I428" s="16">
        <f t="shared" si="437"/>
        <v>11.748169003623188</v>
      </c>
      <c r="J428" s="16"/>
      <c r="K428" s="16"/>
      <c r="L428" s="16"/>
      <c r="Q428" s="17"/>
      <c r="R428" s="17"/>
      <c r="S428" s="17"/>
      <c r="T428" s="18"/>
    </row>
    <row r="429" spans="1:20" x14ac:dyDescent="0.2">
      <c r="A429" s="11" t="s">
        <v>37</v>
      </c>
      <c r="B429" s="11" t="s">
        <v>21</v>
      </c>
      <c r="C429" s="1">
        <v>2021</v>
      </c>
      <c r="D429" s="21">
        <f>IF(D428="","",D428-M408)</f>
        <v>23.177668677783309</v>
      </c>
      <c r="E429" s="16"/>
      <c r="F429" s="16"/>
      <c r="G429" s="16"/>
      <c r="H429" s="16"/>
      <c r="I429" s="16">
        <f t="shared" si="437"/>
        <v>11.748169003623188</v>
      </c>
      <c r="J429" s="16"/>
      <c r="K429" s="16"/>
      <c r="L429" s="16"/>
      <c r="Q429" s="17"/>
      <c r="R429" s="17"/>
      <c r="S429" s="17"/>
      <c r="T429" s="18"/>
    </row>
    <row r="430" spans="1:20" x14ac:dyDescent="0.2">
      <c r="A430" s="11" t="s">
        <v>37</v>
      </c>
      <c r="B430" s="11" t="s">
        <v>21</v>
      </c>
      <c r="C430" s="1">
        <v>2022</v>
      </c>
      <c r="D430" s="21">
        <f>IF(D429="","",D429-M408)</f>
        <v>22.906209435299974</v>
      </c>
      <c r="E430" s="16"/>
      <c r="F430" s="16"/>
      <c r="G430" s="16"/>
      <c r="H430" s="16"/>
      <c r="I430" s="16">
        <f t="shared" si="437"/>
        <v>11.748169003623188</v>
      </c>
      <c r="J430" s="16"/>
      <c r="K430" s="16"/>
      <c r="L430" s="16"/>
      <c r="Q430" s="17"/>
      <c r="R430" s="17"/>
      <c r="S430" s="17"/>
      <c r="T430" s="18"/>
    </row>
    <row r="431" spans="1:20" x14ac:dyDescent="0.2">
      <c r="A431" s="11" t="s">
        <v>37</v>
      </c>
      <c r="B431" s="11" t="s">
        <v>21</v>
      </c>
      <c r="C431" s="1">
        <v>2023</v>
      </c>
      <c r="D431" s="21">
        <f>IF(D430="","",D430-M408)</f>
        <v>22.634750192816639</v>
      </c>
      <c r="E431" s="16"/>
      <c r="F431" s="16"/>
      <c r="G431" s="16"/>
      <c r="H431" s="16"/>
      <c r="I431" s="16">
        <f t="shared" si="437"/>
        <v>11.748169003623188</v>
      </c>
      <c r="J431" s="16"/>
      <c r="K431" s="16"/>
      <c r="L431" s="16"/>
      <c r="Q431" s="17"/>
      <c r="R431" s="17"/>
      <c r="S431" s="17"/>
      <c r="T431" s="18"/>
    </row>
    <row r="432" spans="1:20" x14ac:dyDescent="0.2">
      <c r="A432" s="11" t="s">
        <v>37</v>
      </c>
      <c r="B432" s="11" t="s">
        <v>21</v>
      </c>
      <c r="C432" s="1">
        <v>2024</v>
      </c>
      <c r="D432" s="21">
        <f>IF(D431="","",D431-M408)</f>
        <v>22.363290950333305</v>
      </c>
      <c r="E432" s="16"/>
      <c r="F432" s="16"/>
      <c r="G432" s="16"/>
      <c r="H432" s="16"/>
      <c r="I432" s="16">
        <f t="shared" si="437"/>
        <v>11.748169003623188</v>
      </c>
      <c r="J432" s="16"/>
      <c r="K432" s="16"/>
      <c r="L432" s="16"/>
      <c r="Q432" s="17"/>
      <c r="R432" s="17"/>
      <c r="S432" s="17"/>
      <c r="T432" s="18"/>
    </row>
    <row r="433" spans="1:20" x14ac:dyDescent="0.2">
      <c r="A433" s="11" t="s">
        <v>37</v>
      </c>
      <c r="B433" s="11" t="s">
        <v>21</v>
      </c>
      <c r="C433" s="1">
        <v>2025</v>
      </c>
      <c r="D433" s="21">
        <f>IF(D432="","",D432-M408)</f>
        <v>22.09183170784997</v>
      </c>
      <c r="E433" s="16"/>
      <c r="F433" s="16"/>
      <c r="G433" s="16"/>
      <c r="H433" s="16"/>
      <c r="I433" s="16">
        <f t="shared" si="437"/>
        <v>11.748169003623188</v>
      </c>
      <c r="J433" s="16"/>
      <c r="K433" s="16"/>
      <c r="L433" s="16"/>
      <c r="Q433" s="17"/>
      <c r="R433" s="17"/>
      <c r="S433" s="17"/>
      <c r="T433" s="18"/>
    </row>
    <row r="434" spans="1:20" x14ac:dyDescent="0.2">
      <c r="A434" s="11" t="s">
        <v>37</v>
      </c>
      <c r="B434" s="11" t="s">
        <v>21</v>
      </c>
      <c r="C434" s="1">
        <v>2026</v>
      </c>
      <c r="D434" s="21">
        <f>IF(D433="","",D433-M408)</f>
        <v>21.820372465366635</v>
      </c>
      <c r="E434" s="16"/>
      <c r="F434" s="16"/>
      <c r="G434" s="16"/>
      <c r="H434" s="16"/>
      <c r="I434" s="16">
        <f t="shared" si="437"/>
        <v>11.748169003623188</v>
      </c>
      <c r="J434" s="16"/>
      <c r="K434" s="16"/>
      <c r="L434" s="16"/>
      <c r="Q434" s="17"/>
      <c r="R434" s="17"/>
      <c r="S434" s="17"/>
      <c r="T434" s="18"/>
    </row>
    <row r="435" spans="1:20" x14ac:dyDescent="0.2">
      <c r="A435" s="11" t="s">
        <v>37</v>
      </c>
      <c r="B435" s="11" t="s">
        <v>21</v>
      </c>
      <c r="C435" s="1">
        <v>2027</v>
      </c>
      <c r="D435" s="21">
        <f>IF(D434="","",D434-M408)</f>
        <v>21.5489132228833</v>
      </c>
      <c r="E435" s="16"/>
      <c r="F435" s="16"/>
      <c r="G435" s="16"/>
      <c r="H435" s="16"/>
      <c r="I435" s="16">
        <f t="shared" si="437"/>
        <v>11.748169003623188</v>
      </c>
      <c r="J435" s="16"/>
      <c r="K435" s="16"/>
      <c r="L435" s="16"/>
      <c r="Q435" s="17"/>
      <c r="R435" s="17"/>
      <c r="S435" s="17"/>
      <c r="T435" s="18"/>
    </row>
    <row r="436" spans="1:20" x14ac:dyDescent="0.2">
      <c r="A436" s="11" t="s">
        <v>37</v>
      </c>
      <c r="B436" s="11" t="s">
        <v>21</v>
      </c>
      <c r="C436" s="1">
        <v>2028</v>
      </c>
      <c r="D436" s="21">
        <f>IF(D435="","",D435-M408)</f>
        <v>21.277453980399965</v>
      </c>
      <c r="E436" s="16"/>
      <c r="F436" s="16"/>
      <c r="G436" s="16"/>
      <c r="H436" s="16"/>
      <c r="I436" s="16">
        <f t="shared" si="437"/>
        <v>11.748169003623188</v>
      </c>
      <c r="J436" s="16"/>
      <c r="K436" s="16"/>
      <c r="L436" s="16"/>
      <c r="Q436" s="17"/>
      <c r="R436" s="17"/>
      <c r="S436" s="17"/>
      <c r="T436" s="18"/>
    </row>
    <row r="437" spans="1:20" x14ac:dyDescent="0.2">
      <c r="A437" s="11" t="s">
        <v>38</v>
      </c>
      <c r="B437" s="11" t="s">
        <v>22</v>
      </c>
      <c r="C437" s="1">
        <v>2000</v>
      </c>
      <c r="D437" s="25"/>
      <c r="E437" s="16"/>
      <c r="F437" s="16"/>
      <c r="G437" s="16"/>
      <c r="H437" s="16"/>
      <c r="I437" s="16"/>
      <c r="J437" s="16"/>
      <c r="K437" s="16"/>
      <c r="L437" s="16"/>
      <c r="M437" s="1">
        <f>(F446-O437)/55</f>
        <v>0.31494196686455855</v>
      </c>
      <c r="N437" s="1">
        <f>(K446-P437)/55</f>
        <v>0.32720906006218708</v>
      </c>
      <c r="O437" s="11">
        <f>AC20</f>
        <v>10.887793991000001</v>
      </c>
      <c r="P437" s="11">
        <f>AE20</f>
        <v>9.6058791659999994</v>
      </c>
      <c r="Q437" s="17"/>
      <c r="R437" s="17"/>
      <c r="S437" s="17"/>
      <c r="T437" s="18"/>
    </row>
    <row r="438" spans="1:20" x14ac:dyDescent="0.2">
      <c r="A438" s="11" t="s">
        <v>38</v>
      </c>
      <c r="B438" s="11" t="s">
        <v>22</v>
      </c>
      <c r="C438" s="1">
        <v>2001</v>
      </c>
      <c r="D438" s="25"/>
      <c r="E438" s="16"/>
      <c r="F438" s="16"/>
      <c r="G438" s="16"/>
      <c r="H438" s="16"/>
      <c r="I438" s="16"/>
      <c r="J438" s="16"/>
      <c r="K438" s="16"/>
      <c r="L438" s="16"/>
      <c r="Q438" s="17"/>
      <c r="R438" s="17"/>
      <c r="S438" s="17"/>
      <c r="T438" s="18"/>
    </row>
    <row r="439" spans="1:20" x14ac:dyDescent="0.2">
      <c r="A439" s="11" t="s">
        <v>38</v>
      </c>
      <c r="B439" s="11" t="s">
        <v>22</v>
      </c>
      <c r="C439" s="1">
        <v>2002</v>
      </c>
      <c r="D439" s="25"/>
      <c r="E439" s="16"/>
      <c r="F439" s="16"/>
      <c r="G439" s="16"/>
      <c r="H439" s="16"/>
      <c r="I439" s="16"/>
      <c r="J439" s="16"/>
      <c r="K439" s="16"/>
      <c r="L439" s="16"/>
      <c r="Q439" s="17"/>
      <c r="R439" s="17"/>
      <c r="S439" s="17"/>
      <c r="T439" s="18"/>
    </row>
    <row r="440" spans="1:20" x14ac:dyDescent="0.2">
      <c r="A440" s="11" t="s">
        <v>38</v>
      </c>
      <c r="B440" s="11" t="s">
        <v>22</v>
      </c>
      <c r="C440" s="1">
        <v>2003</v>
      </c>
      <c r="D440" s="25"/>
      <c r="E440" s="16"/>
      <c r="F440" s="16"/>
      <c r="G440" s="16"/>
      <c r="H440" s="16"/>
      <c r="I440" s="16"/>
      <c r="J440" s="16"/>
      <c r="K440" s="16"/>
      <c r="L440" s="16"/>
      <c r="Q440" s="17"/>
      <c r="R440" s="17"/>
      <c r="S440" s="17"/>
      <c r="T440" s="18"/>
    </row>
    <row r="441" spans="1:20" x14ac:dyDescent="0.2">
      <c r="A441" s="11" t="s">
        <v>38</v>
      </c>
      <c r="B441" s="11" t="s">
        <v>22</v>
      </c>
      <c r="C441" s="1">
        <v>2004</v>
      </c>
      <c r="D441" s="25"/>
      <c r="E441" s="16"/>
      <c r="F441" s="16"/>
      <c r="G441" s="16"/>
      <c r="H441" s="16"/>
      <c r="I441" s="16"/>
      <c r="J441" s="16"/>
      <c r="K441" s="16"/>
      <c r="L441" s="16"/>
      <c r="Q441" s="17"/>
      <c r="R441" s="17"/>
      <c r="S441" s="17"/>
      <c r="T441" s="18"/>
    </row>
    <row r="442" spans="1:20" x14ac:dyDescent="0.2">
      <c r="A442" s="11" t="s">
        <v>38</v>
      </c>
      <c r="B442" s="11" t="s">
        <v>22</v>
      </c>
      <c r="C442" s="1">
        <v>2005</v>
      </c>
      <c r="D442" s="25"/>
      <c r="E442" s="15">
        <v>32.217907499999995</v>
      </c>
      <c r="F442" s="16"/>
      <c r="G442" s="15">
        <v>14.485363043478262</v>
      </c>
      <c r="H442" s="16"/>
      <c r="I442" s="16"/>
      <c r="J442" s="15">
        <v>31.799677083333325</v>
      </c>
      <c r="K442" s="16"/>
      <c r="L442" s="21"/>
      <c r="Q442" s="17"/>
      <c r="R442" s="17"/>
      <c r="S442" s="17"/>
      <c r="T442" s="18"/>
    </row>
    <row r="443" spans="1:20" x14ac:dyDescent="0.2">
      <c r="A443" s="11" t="s">
        <v>38</v>
      </c>
      <c r="B443" s="11" t="s">
        <v>22</v>
      </c>
      <c r="C443" s="1">
        <v>2006</v>
      </c>
      <c r="D443" s="25"/>
      <c r="E443" s="15">
        <v>30.064837826086954</v>
      </c>
      <c r="F443" s="16"/>
      <c r="G443" s="15">
        <v>13.692195</v>
      </c>
      <c r="H443" s="16"/>
      <c r="I443" s="16"/>
      <c r="J443" s="15">
        <v>29.721609130434782</v>
      </c>
      <c r="K443" s="16"/>
      <c r="L443" s="21"/>
      <c r="Q443" s="17"/>
      <c r="R443" s="17"/>
      <c r="S443" s="17"/>
      <c r="T443" s="18"/>
    </row>
    <row r="444" spans="1:20" x14ac:dyDescent="0.2">
      <c r="A444" s="11" t="s">
        <v>38</v>
      </c>
      <c r="B444" s="11" t="s">
        <v>22</v>
      </c>
      <c r="C444" s="1">
        <v>2007</v>
      </c>
      <c r="D444" s="25"/>
      <c r="E444" s="15">
        <v>29.262912916666664</v>
      </c>
      <c r="F444" s="16">
        <f t="shared" ref="F444:H444" si="438">IF(COUNT(E440:E444)&lt;3,"",AVERAGE(E440:E444))</f>
        <v>30.515219414251206</v>
      </c>
      <c r="G444" s="15">
        <v>12.822779130434784</v>
      </c>
      <c r="H444" s="16">
        <f t="shared" si="438"/>
        <v>13.666779057971015</v>
      </c>
      <c r="I444" s="16"/>
      <c r="J444" s="15">
        <v>27.898195416666667</v>
      </c>
      <c r="K444" s="16">
        <f t="shared" ref="K444:K453" si="439">IF(COUNT(J440:J444)&lt;3,"",AVERAGE(J440:J444))</f>
        <v>29.80649387681159</v>
      </c>
      <c r="L444" s="21"/>
      <c r="Q444" s="17"/>
      <c r="R444" s="17"/>
      <c r="S444" s="17"/>
      <c r="T444" s="18"/>
    </row>
    <row r="445" spans="1:20" x14ac:dyDescent="0.2">
      <c r="A445" s="11" t="s">
        <v>38</v>
      </c>
      <c r="B445" s="11" t="s">
        <v>22</v>
      </c>
      <c r="C445" s="1">
        <v>2008</v>
      </c>
      <c r="D445" s="25"/>
      <c r="E445" s="15">
        <v>25.426067600000007</v>
      </c>
      <c r="F445" s="16">
        <f t="shared" ref="F445:H445" si="440">IF(COUNT(E441:E445)&lt;3,"",AVERAGE(E441:E445))</f>
        <v>29.242931460688407</v>
      </c>
      <c r="G445" s="15">
        <v>12.74293875</v>
      </c>
      <c r="H445" s="16">
        <f t="shared" si="440"/>
        <v>13.435818980978262</v>
      </c>
      <c r="I445" s="16"/>
      <c r="J445" s="15">
        <v>24.911322800000004</v>
      </c>
      <c r="K445" s="16">
        <f t="shared" si="439"/>
        <v>28.582701107608695</v>
      </c>
      <c r="L445" s="21"/>
      <c r="Q445" s="17"/>
      <c r="R445" s="17"/>
      <c r="S445" s="17"/>
      <c r="T445" s="18"/>
    </row>
    <row r="446" spans="1:20" x14ac:dyDescent="0.2">
      <c r="A446" s="11" t="s">
        <v>38</v>
      </c>
      <c r="B446" s="11" t="s">
        <v>22</v>
      </c>
      <c r="C446" s="39">
        <v>2009</v>
      </c>
      <c r="D446" s="25"/>
      <c r="E446" s="15">
        <v>24.076284999999999</v>
      </c>
      <c r="F446" s="16">
        <f t="shared" ref="F446:H446" si="441">IF(COUNT(E442:E446)&lt;3,"",AVERAGE(E442:E446))</f>
        <v>28.209602168550724</v>
      </c>
      <c r="G446" s="15">
        <v>10.854171304347826</v>
      </c>
      <c r="H446" s="16">
        <f t="shared" si="441"/>
        <v>12.919489445652175</v>
      </c>
      <c r="I446" s="16">
        <f t="shared" ref="I446" si="442">IF(H446="","",H446)</f>
        <v>12.919489445652175</v>
      </c>
      <c r="J446" s="15">
        <v>23.681082916666664</v>
      </c>
      <c r="K446" s="16">
        <f t="shared" si="439"/>
        <v>27.602377469420286</v>
      </c>
      <c r="L446" s="16">
        <f>IF(K446="","",K446)</f>
        <v>27.602377469420286</v>
      </c>
      <c r="Q446" s="17"/>
      <c r="R446" s="17"/>
      <c r="S446" s="17"/>
      <c r="T446" s="18"/>
    </row>
    <row r="447" spans="1:20" x14ac:dyDescent="0.2">
      <c r="A447" s="11" t="s">
        <v>38</v>
      </c>
      <c r="B447" s="11" t="s">
        <v>22</v>
      </c>
      <c r="C447" s="1">
        <v>2010</v>
      </c>
      <c r="D447" s="25"/>
      <c r="E447" s="15">
        <v>24.825363043478266</v>
      </c>
      <c r="F447" s="16">
        <f t="shared" ref="F447:H447" si="443">IF(COUNT(E443:E447)&lt;3,"",AVERAGE(E443:E447))</f>
        <v>26.73109327724638</v>
      </c>
      <c r="G447" s="15">
        <v>11.808602272727272</v>
      </c>
      <c r="H447" s="16">
        <f t="shared" si="443"/>
        <v>12.384137291501977</v>
      </c>
      <c r="I447" s="16">
        <f t="shared" ref="I447:I465" si="444">I446</f>
        <v>12.919489445652175</v>
      </c>
      <c r="J447" s="15">
        <v>23.996110434782612</v>
      </c>
      <c r="K447" s="16">
        <f t="shared" si="439"/>
        <v>26.04166413971015</v>
      </c>
      <c r="L447" s="21">
        <f>IF(L446="","",L446-N437)</f>
        <v>27.275168409358098</v>
      </c>
      <c r="Q447" s="17"/>
      <c r="R447" s="17"/>
      <c r="S447" s="17"/>
      <c r="T447" s="18"/>
    </row>
    <row r="448" spans="1:20" x14ac:dyDescent="0.2">
      <c r="A448" s="11" t="s">
        <v>38</v>
      </c>
      <c r="B448" s="11" t="s">
        <v>22</v>
      </c>
      <c r="C448" s="1">
        <v>2011</v>
      </c>
      <c r="D448" s="25"/>
      <c r="E448" s="15">
        <v>24.826873043478258</v>
      </c>
      <c r="F448" s="16">
        <f t="shared" ref="F448:H448" si="445">IF(COUNT(E444:E448)&lt;3,"",AVERAGE(E444:E448))</f>
        <v>25.683500320724637</v>
      </c>
      <c r="G448" s="15">
        <v>11.113014782608696</v>
      </c>
      <c r="H448" s="16">
        <f t="shared" si="445"/>
        <v>11.868301248023714</v>
      </c>
      <c r="I448" s="16">
        <f t="shared" si="444"/>
        <v>12.919489445652175</v>
      </c>
      <c r="J448" s="15">
        <v>23.864049130434786</v>
      </c>
      <c r="K448" s="16">
        <f t="shared" si="439"/>
        <v>24.87015213971015</v>
      </c>
      <c r="L448" s="21">
        <f>IF(L447="","",L447-N437)</f>
        <v>26.94795934929591</v>
      </c>
      <c r="Q448" s="17"/>
      <c r="R448" s="17"/>
      <c r="S448" s="17"/>
      <c r="T448" s="18"/>
    </row>
    <row r="449" spans="1:20" x14ac:dyDescent="0.2">
      <c r="A449" s="11" t="s">
        <v>38</v>
      </c>
      <c r="B449" s="11" t="s">
        <v>22</v>
      </c>
      <c r="C449" s="1">
        <v>2012</v>
      </c>
      <c r="D449" s="25"/>
      <c r="E449" s="15">
        <v>21.808818750000004</v>
      </c>
      <c r="F449" s="16">
        <f t="shared" ref="F449:H449" si="446">IF(COUNT(E445:E449)&lt;3,"",AVERAGE(E445:E449))</f>
        <v>24.192681487391305</v>
      </c>
      <c r="G449" s="15">
        <v>11.760622608695654</v>
      </c>
      <c r="H449" s="16">
        <f t="shared" si="446"/>
        <v>11.65586994367589</v>
      </c>
      <c r="I449" s="16">
        <f t="shared" si="444"/>
        <v>12.919489445652175</v>
      </c>
      <c r="J449" s="15">
        <v>21.044118750000003</v>
      </c>
      <c r="K449" s="16">
        <f t="shared" si="439"/>
        <v>23.49933680637681</v>
      </c>
      <c r="L449" s="21">
        <f>IF(L448="","",L448-N437)</f>
        <v>26.620750289233722</v>
      </c>
      <c r="Q449" s="17"/>
      <c r="R449" s="17"/>
      <c r="S449" s="17"/>
      <c r="T449" s="18"/>
    </row>
    <row r="450" spans="1:20" x14ac:dyDescent="0.2">
      <c r="A450" s="11" t="s">
        <v>38</v>
      </c>
      <c r="B450" s="11" t="s">
        <v>22</v>
      </c>
      <c r="C450" s="1">
        <v>2013</v>
      </c>
      <c r="D450" s="25"/>
      <c r="E450" s="15">
        <v>21.524828333333332</v>
      </c>
      <c r="F450" s="16">
        <f t="shared" ref="F450:H450" si="447">IF(COUNT(E446:E450)&lt;3,"",AVERAGE(E446:E450))</f>
        <v>23.412433634057969</v>
      </c>
      <c r="G450" s="15">
        <v>10.572552083333333</v>
      </c>
      <c r="H450" s="16">
        <f t="shared" si="447"/>
        <v>11.221792610342558</v>
      </c>
      <c r="I450" s="16">
        <f t="shared" si="444"/>
        <v>12.919489445652175</v>
      </c>
      <c r="J450" s="15">
        <v>21.044794166666669</v>
      </c>
      <c r="K450" s="16">
        <f t="shared" si="439"/>
        <v>22.726031079710147</v>
      </c>
      <c r="L450" s="21">
        <f>IF(L449="","",L449-N437)</f>
        <v>26.293541229171534</v>
      </c>
      <c r="Q450" s="17"/>
      <c r="R450" s="17"/>
      <c r="S450" s="17"/>
      <c r="T450" s="18"/>
    </row>
    <row r="451" spans="1:20" x14ac:dyDescent="0.2">
      <c r="A451" s="11" t="s">
        <v>38</v>
      </c>
      <c r="B451" s="11" t="s">
        <v>22</v>
      </c>
      <c r="C451" s="1">
        <v>2014</v>
      </c>
      <c r="D451" s="25"/>
      <c r="E451" s="15">
        <v>21.876176956521739</v>
      </c>
      <c r="F451" s="16">
        <f t="shared" ref="F451:H451" si="448">IF(COUNT(E447:E451)&lt;3,"",AVERAGE(E447:E451))</f>
        <v>22.972412025362321</v>
      </c>
      <c r="G451" s="15">
        <v>10.944365454545453</v>
      </c>
      <c r="H451" s="16">
        <f t="shared" si="448"/>
        <v>11.239831440382082</v>
      </c>
      <c r="I451" s="16">
        <f t="shared" si="444"/>
        <v>12.919489445652175</v>
      </c>
      <c r="J451" s="15">
        <v>21.217311304347824</v>
      </c>
      <c r="K451" s="16">
        <f t="shared" si="439"/>
        <v>22.233276757246376</v>
      </c>
      <c r="L451" s="21">
        <f>IF(L450="","",L450-N437)</f>
        <v>25.966332169109346</v>
      </c>
      <c r="Q451" s="17"/>
      <c r="R451" s="17"/>
      <c r="S451" s="17"/>
      <c r="T451" s="18"/>
    </row>
    <row r="452" spans="1:20" x14ac:dyDescent="0.2">
      <c r="A452" s="11" t="s">
        <v>38</v>
      </c>
      <c r="B452" s="11" t="s">
        <v>22</v>
      </c>
      <c r="C452" s="1">
        <v>2015</v>
      </c>
      <c r="D452" s="25"/>
      <c r="E452" s="15">
        <v>20.627197916666663</v>
      </c>
      <c r="F452" s="16">
        <f t="shared" ref="F452:H452" si="449">IF(COUNT(E448:E452)&lt;3,"",AVERAGE(E448:E452))</f>
        <v>22.132778999999999</v>
      </c>
      <c r="G452" s="15">
        <v>9.4387699999999999</v>
      </c>
      <c r="H452" s="16">
        <f t="shared" si="449"/>
        <v>10.765864985836627</v>
      </c>
      <c r="I452" s="16">
        <f t="shared" si="444"/>
        <v>12.919489445652175</v>
      </c>
      <c r="J452" s="15">
        <v>19.83841958333333</v>
      </c>
      <c r="K452" s="16">
        <f t="shared" si="439"/>
        <v>21.401738586956522</v>
      </c>
      <c r="L452" s="21">
        <f>IF(L451="","",L451-N437)</f>
        <v>25.639123109047159</v>
      </c>
      <c r="Q452" s="17"/>
      <c r="R452" s="17"/>
      <c r="S452" s="17"/>
      <c r="T452" s="18"/>
    </row>
    <row r="453" spans="1:20" x14ac:dyDescent="0.2">
      <c r="A453" s="11" t="s">
        <v>38</v>
      </c>
      <c r="B453" s="11" t="s">
        <v>22</v>
      </c>
      <c r="C453" s="1">
        <v>2016</v>
      </c>
      <c r="D453" s="25"/>
      <c r="E453" s="15">
        <v>18.626717499999998</v>
      </c>
      <c r="F453" s="16">
        <f t="shared" ref="F453:H453" si="450">IF(COUNT(E449:E453)&lt;3,"",AVERAGE(E449:E453))</f>
        <v>20.892747891304346</v>
      </c>
      <c r="G453" s="15">
        <v>9.4648969565217396</v>
      </c>
      <c r="H453" s="16">
        <f t="shared" si="450"/>
        <v>10.436241420619236</v>
      </c>
      <c r="I453" s="16">
        <f t="shared" si="444"/>
        <v>12.919489445652175</v>
      </c>
      <c r="J453" s="15">
        <v>17.751026666666665</v>
      </c>
      <c r="K453" s="16">
        <f t="shared" si="439"/>
        <v>20.179134094202897</v>
      </c>
      <c r="L453" s="21">
        <f>IF(L452="","",L452-N437)</f>
        <v>25.311914048984971</v>
      </c>
      <c r="Q453" s="17"/>
      <c r="R453" s="17"/>
      <c r="S453" s="17"/>
      <c r="T453" s="18"/>
    </row>
    <row r="454" spans="1:20" x14ac:dyDescent="0.2">
      <c r="A454" s="11" t="s">
        <v>38</v>
      </c>
      <c r="B454" s="11" t="s">
        <v>22</v>
      </c>
      <c r="C454" s="1">
        <v>2017</v>
      </c>
      <c r="D454" s="25"/>
      <c r="E454" s="15">
        <v>19.207761250000001</v>
      </c>
      <c r="F454" s="16">
        <f t="shared" ref="F454:F455" si="451">IF(COUNT(E450:E454)&lt;3,"",AVERAGE(E450:E454))</f>
        <v>20.372536391304347</v>
      </c>
      <c r="G454" s="15">
        <v>9.5297462500000005</v>
      </c>
      <c r="H454" s="16">
        <f t="shared" ref="H454:H455" si="452">IF(COUNT(G450:G454)&lt;3,"",AVERAGE(G450:G454))</f>
        <v>9.990066148880107</v>
      </c>
      <c r="I454" s="16">
        <f t="shared" si="444"/>
        <v>12.919489445652175</v>
      </c>
      <c r="J454" s="15">
        <v>18.214018750000001</v>
      </c>
      <c r="K454" s="16">
        <f t="shared" ref="K454:K455" si="453">IF(COUNT(J450:J454)&lt;3,"",AVERAGE(J450:J454))</f>
        <v>19.613114094202899</v>
      </c>
      <c r="L454" s="21">
        <f>IF(L453="","",L453-N437)</f>
        <v>24.984704988922783</v>
      </c>
      <c r="Q454" s="17"/>
      <c r="R454" s="17"/>
      <c r="S454" s="17"/>
      <c r="T454" s="18"/>
    </row>
    <row r="455" spans="1:20" x14ac:dyDescent="0.2">
      <c r="A455" s="11" t="s">
        <v>38</v>
      </c>
      <c r="B455" s="11" t="s">
        <v>22</v>
      </c>
      <c r="C455" s="1">
        <v>2018</v>
      </c>
      <c r="D455" s="25"/>
      <c r="E455" s="15">
        <v>18.764497500000001</v>
      </c>
      <c r="F455" s="16">
        <f t="shared" si="451"/>
        <v>19.820470224637681</v>
      </c>
      <c r="G455" s="15">
        <v>9.0251065217391311</v>
      </c>
      <c r="H455" s="16">
        <f t="shared" si="452"/>
        <v>9.6805770365612656</v>
      </c>
      <c r="I455" s="16">
        <f t="shared" si="444"/>
        <v>12.919489445652175</v>
      </c>
      <c r="J455" s="15">
        <v>17.67357458333333</v>
      </c>
      <c r="K455" s="16">
        <f t="shared" si="453"/>
        <v>18.938870177536227</v>
      </c>
      <c r="L455" s="21">
        <f>IF(L454="","",L454-N437)</f>
        <v>24.657495928860595</v>
      </c>
      <c r="Q455" s="17"/>
      <c r="R455" s="17"/>
      <c r="S455" s="17"/>
      <c r="T455" s="18"/>
    </row>
    <row r="456" spans="1:20" x14ac:dyDescent="0.2">
      <c r="A456" s="11" t="s">
        <v>38</v>
      </c>
      <c r="B456" s="11" t="s">
        <v>22</v>
      </c>
      <c r="C456" s="1">
        <v>2019</v>
      </c>
      <c r="D456" s="25"/>
      <c r="E456" s="15">
        <v>18.37115</v>
      </c>
      <c r="F456" s="16">
        <f t="shared" ref="F456:F457" si="454">IF(COUNT(E452:E456)&lt;3,"",AVERAGE(E452:E456))</f>
        <v>19.119464833333332</v>
      </c>
      <c r="G456" s="15">
        <v>8.9818695652173908</v>
      </c>
      <c r="H456" s="16">
        <f t="shared" ref="H456:H457" si="455">IF(COUNT(G452:G456)&lt;3,"",AVERAGE(G452:G456))</f>
        <v>9.2880778586956527</v>
      </c>
      <c r="I456" s="16">
        <f t="shared" si="444"/>
        <v>12.919489445652175</v>
      </c>
      <c r="J456" s="15">
        <v>17.818713333333331</v>
      </c>
      <c r="K456" s="16">
        <f t="shared" ref="K456:K457" si="456">IF(COUNT(J452:J456)&lt;3,"",AVERAGE(J452:J456))</f>
        <v>18.25915058333333</v>
      </c>
      <c r="L456" s="21">
        <f>IF(L455="","",L455-N437)</f>
        <v>24.330286868798407</v>
      </c>
      <c r="Q456" s="17"/>
      <c r="R456" s="17"/>
      <c r="S456" s="17"/>
      <c r="T456" s="18"/>
    </row>
    <row r="457" spans="1:20" x14ac:dyDescent="0.2">
      <c r="A457" s="11" t="s">
        <v>38</v>
      </c>
      <c r="B457" s="11" t="s">
        <v>22</v>
      </c>
      <c r="C457" s="1">
        <v>2020</v>
      </c>
      <c r="D457" s="25"/>
      <c r="E457" s="15">
        <v>16.728393749999999</v>
      </c>
      <c r="F457" s="16">
        <f t="shared" si="454"/>
        <v>18.339704000000001</v>
      </c>
      <c r="G457" s="15">
        <v>8.3244369565217387</v>
      </c>
      <c r="H457" s="16">
        <f t="shared" si="455"/>
        <v>9.0652112499999991</v>
      </c>
      <c r="I457" s="16">
        <f t="shared" si="444"/>
        <v>12.919489445652175</v>
      </c>
      <c r="J457" s="15">
        <v>15.765838333333333</v>
      </c>
      <c r="K457" s="16">
        <f t="shared" si="456"/>
        <v>17.444634333333333</v>
      </c>
      <c r="L457" s="21">
        <f>IF(L456="","",L456-N437)</f>
        <v>24.003077808736219</v>
      </c>
      <c r="Q457" s="17"/>
      <c r="R457" s="17"/>
      <c r="S457" s="17"/>
      <c r="T457" s="18"/>
    </row>
    <row r="458" spans="1:20" x14ac:dyDescent="0.2">
      <c r="A458" s="11" t="s">
        <v>38</v>
      </c>
      <c r="B458" s="11" t="s">
        <v>22</v>
      </c>
      <c r="C458" s="1">
        <v>2021</v>
      </c>
      <c r="D458" s="25"/>
      <c r="E458" s="24"/>
      <c r="F458" s="25"/>
      <c r="G458" s="24"/>
      <c r="H458" s="25"/>
      <c r="I458" s="16">
        <f t="shared" si="444"/>
        <v>12.919489445652175</v>
      </c>
      <c r="J458" s="25"/>
      <c r="K458" s="25"/>
      <c r="L458" s="21">
        <f>IF(L457="","",L457-N437)</f>
        <v>23.675868748674031</v>
      </c>
      <c r="Q458" s="17"/>
      <c r="R458" s="17"/>
      <c r="S458" s="17"/>
      <c r="T458" s="18"/>
    </row>
    <row r="459" spans="1:20" x14ac:dyDescent="0.2">
      <c r="A459" s="11" t="s">
        <v>38</v>
      </c>
      <c r="B459" s="11" t="s">
        <v>22</v>
      </c>
      <c r="C459" s="1">
        <v>2022</v>
      </c>
      <c r="D459" s="25"/>
      <c r="E459" s="24"/>
      <c r="F459" s="25"/>
      <c r="G459" s="24"/>
      <c r="H459" s="25"/>
      <c r="I459" s="16">
        <f t="shared" si="444"/>
        <v>12.919489445652175</v>
      </c>
      <c r="J459" s="25"/>
      <c r="K459" s="25"/>
      <c r="L459" s="21">
        <f>IF(L458="","",L458-N437)</f>
        <v>23.348659688611843</v>
      </c>
      <c r="Q459" s="17"/>
      <c r="R459" s="17"/>
      <c r="S459" s="17"/>
      <c r="T459" s="18"/>
    </row>
    <row r="460" spans="1:20" x14ac:dyDescent="0.2">
      <c r="A460" s="11" t="s">
        <v>38</v>
      </c>
      <c r="B460" s="11" t="s">
        <v>22</v>
      </c>
      <c r="C460" s="1">
        <v>2023</v>
      </c>
      <c r="D460" s="25"/>
      <c r="E460" s="24"/>
      <c r="F460" s="25"/>
      <c r="G460" s="24"/>
      <c r="H460" s="25"/>
      <c r="I460" s="16">
        <f t="shared" si="444"/>
        <v>12.919489445652175</v>
      </c>
      <c r="J460" s="25"/>
      <c r="K460" s="25"/>
      <c r="L460" s="21">
        <f>IF(L459="","",L459-N437)</f>
        <v>23.021450628549655</v>
      </c>
      <c r="Q460" s="17"/>
      <c r="R460" s="17"/>
      <c r="S460" s="17"/>
      <c r="T460" s="18"/>
    </row>
    <row r="461" spans="1:20" x14ac:dyDescent="0.2">
      <c r="A461" s="11" t="s">
        <v>38</v>
      </c>
      <c r="B461" s="11" t="s">
        <v>22</v>
      </c>
      <c r="C461" s="1">
        <v>2024</v>
      </c>
      <c r="D461" s="25"/>
      <c r="E461" s="24"/>
      <c r="F461" s="25"/>
      <c r="G461" s="24"/>
      <c r="H461" s="25"/>
      <c r="I461" s="16">
        <f t="shared" si="444"/>
        <v>12.919489445652175</v>
      </c>
      <c r="J461" s="25"/>
      <c r="K461" s="25"/>
      <c r="L461" s="21">
        <f>IF(L460="","",L460-N437)</f>
        <v>22.694241568487467</v>
      </c>
      <c r="Q461" s="17"/>
      <c r="R461" s="17"/>
      <c r="S461" s="17"/>
      <c r="T461" s="18"/>
    </row>
    <row r="462" spans="1:20" x14ac:dyDescent="0.2">
      <c r="A462" s="11" t="s">
        <v>38</v>
      </c>
      <c r="B462" s="11" t="s">
        <v>22</v>
      </c>
      <c r="C462" s="1">
        <v>2025</v>
      </c>
      <c r="D462" s="25"/>
      <c r="E462" s="24"/>
      <c r="F462" s="25"/>
      <c r="G462" s="24"/>
      <c r="H462" s="25"/>
      <c r="I462" s="16">
        <f t="shared" si="444"/>
        <v>12.919489445652175</v>
      </c>
      <c r="J462" s="25"/>
      <c r="K462" s="25"/>
      <c r="L462" s="21">
        <f>IF(L461="","",L461-N437)</f>
        <v>22.367032508425279</v>
      </c>
      <c r="Q462" s="17"/>
      <c r="R462" s="17"/>
      <c r="S462" s="17"/>
      <c r="T462" s="18"/>
    </row>
    <row r="463" spans="1:20" x14ac:dyDescent="0.2">
      <c r="A463" s="11" t="s">
        <v>38</v>
      </c>
      <c r="B463" s="11" t="s">
        <v>22</v>
      </c>
      <c r="C463" s="1">
        <v>2026</v>
      </c>
      <c r="D463" s="25"/>
      <c r="E463" s="24"/>
      <c r="F463" s="25"/>
      <c r="G463" s="24"/>
      <c r="H463" s="25"/>
      <c r="I463" s="16">
        <f t="shared" si="444"/>
        <v>12.919489445652175</v>
      </c>
      <c r="J463" s="25"/>
      <c r="K463" s="25"/>
      <c r="L463" s="21">
        <f>IF(L462="","",L462-N437)</f>
        <v>22.039823448363091</v>
      </c>
      <c r="Q463" s="17"/>
      <c r="R463" s="17"/>
      <c r="S463" s="17"/>
      <c r="T463" s="18"/>
    </row>
    <row r="464" spans="1:20" x14ac:dyDescent="0.2">
      <c r="A464" s="11" t="s">
        <v>38</v>
      </c>
      <c r="B464" s="11" t="s">
        <v>22</v>
      </c>
      <c r="C464" s="1">
        <v>2027</v>
      </c>
      <c r="D464" s="25"/>
      <c r="E464" s="24"/>
      <c r="F464" s="25"/>
      <c r="G464" s="24"/>
      <c r="H464" s="25"/>
      <c r="I464" s="16">
        <f t="shared" si="444"/>
        <v>12.919489445652175</v>
      </c>
      <c r="J464" s="25"/>
      <c r="K464" s="25"/>
      <c r="L464" s="21">
        <f>IF(L463="","",L463-N437)</f>
        <v>21.712614388300903</v>
      </c>
      <c r="Q464" s="17"/>
      <c r="R464" s="17"/>
      <c r="S464" s="17"/>
      <c r="T464" s="18"/>
    </row>
    <row r="465" spans="1:20" x14ac:dyDescent="0.2">
      <c r="A465" s="11" t="s">
        <v>38</v>
      </c>
      <c r="B465" s="11" t="s">
        <v>22</v>
      </c>
      <c r="C465" s="1">
        <v>2028</v>
      </c>
      <c r="D465" s="25"/>
      <c r="E465" s="24"/>
      <c r="F465" s="25"/>
      <c r="G465" s="24"/>
      <c r="H465" s="25"/>
      <c r="I465" s="16">
        <f t="shared" si="444"/>
        <v>12.919489445652175</v>
      </c>
      <c r="J465" s="25"/>
      <c r="K465" s="25"/>
      <c r="L465" s="21">
        <f>IF(L464="","",L464-N437)</f>
        <v>21.385405328238715</v>
      </c>
      <c r="Q465" s="17"/>
      <c r="R465" s="17"/>
      <c r="S465" s="17"/>
      <c r="T465" s="18"/>
    </row>
    <row r="466" spans="1:20" x14ac:dyDescent="0.2">
      <c r="A466" s="11" t="s">
        <v>39</v>
      </c>
      <c r="B466" s="11" t="s">
        <v>23</v>
      </c>
      <c r="C466" s="1">
        <v>2000</v>
      </c>
      <c r="D466" s="25"/>
      <c r="E466" s="16"/>
      <c r="F466" s="16"/>
      <c r="G466" s="16"/>
      <c r="H466" s="16"/>
      <c r="I466" s="16"/>
      <c r="J466" s="16"/>
      <c r="K466" s="16"/>
      <c r="L466" s="16"/>
      <c r="M466" s="1">
        <f>(F481-O466)/49</f>
        <v>0.16008137895353711</v>
      </c>
      <c r="N466" s="1">
        <f>(K481-P466)/49</f>
        <v>0.16345196777849477</v>
      </c>
      <c r="O466" s="11">
        <f>AC21</f>
        <v>11.847513101000001</v>
      </c>
      <c r="P466" s="11">
        <f>AE21</f>
        <v>10.44525621</v>
      </c>
      <c r="Q466" s="17"/>
      <c r="R466" s="17"/>
      <c r="S466" s="17"/>
      <c r="T466" s="18"/>
    </row>
    <row r="467" spans="1:20" x14ac:dyDescent="0.2">
      <c r="A467" s="11" t="s">
        <v>39</v>
      </c>
      <c r="B467" s="11" t="s">
        <v>23</v>
      </c>
      <c r="C467" s="1">
        <v>2001</v>
      </c>
      <c r="D467" s="25"/>
      <c r="E467" s="16"/>
      <c r="F467" s="16"/>
      <c r="G467" s="16"/>
      <c r="H467" s="16"/>
      <c r="I467" s="16"/>
      <c r="J467" s="16"/>
      <c r="K467" s="16"/>
      <c r="L467" s="16"/>
      <c r="Q467" s="17"/>
      <c r="R467" s="17"/>
      <c r="S467" s="17"/>
      <c r="T467" s="18"/>
    </row>
    <row r="468" spans="1:20" x14ac:dyDescent="0.2">
      <c r="A468" s="11" t="s">
        <v>39</v>
      </c>
      <c r="B468" s="11" t="s">
        <v>23</v>
      </c>
      <c r="C468" s="1">
        <v>2002</v>
      </c>
      <c r="D468" s="25"/>
      <c r="E468" s="16"/>
      <c r="F468" s="16"/>
      <c r="G468" s="16"/>
      <c r="H468" s="16"/>
      <c r="I468" s="16"/>
      <c r="J468" s="16"/>
      <c r="K468" s="16"/>
      <c r="L468" s="16"/>
      <c r="Q468" s="17"/>
      <c r="R468" s="17"/>
      <c r="S468" s="17"/>
      <c r="T468" s="18"/>
    </row>
    <row r="469" spans="1:20" x14ac:dyDescent="0.2">
      <c r="A469" s="11" t="s">
        <v>39</v>
      </c>
      <c r="B469" s="11" t="s">
        <v>23</v>
      </c>
      <c r="C469" s="1">
        <v>2003</v>
      </c>
      <c r="D469" s="25"/>
      <c r="E469" s="16"/>
      <c r="F469" s="16"/>
      <c r="G469" s="16"/>
      <c r="H469" s="16"/>
      <c r="I469" s="16"/>
      <c r="J469" s="16"/>
      <c r="K469" s="16"/>
      <c r="L469" s="16"/>
      <c r="Q469" s="17"/>
      <c r="R469" s="17"/>
      <c r="S469" s="17"/>
      <c r="T469" s="18"/>
    </row>
    <row r="470" spans="1:20" x14ac:dyDescent="0.2">
      <c r="A470" s="11" t="s">
        <v>39</v>
      </c>
      <c r="B470" s="11" t="s">
        <v>23</v>
      </c>
      <c r="C470" s="1">
        <v>2004</v>
      </c>
      <c r="D470" s="25"/>
      <c r="E470" s="16"/>
      <c r="F470" s="16"/>
      <c r="G470" s="16"/>
      <c r="H470" s="16"/>
      <c r="I470" s="16"/>
      <c r="J470" s="16"/>
      <c r="K470" s="16" t="str">
        <f t="shared" ref="K470" si="457">IF(COUNT(J466:J470)&lt;3,"",AVERAGE(J466:J470))</f>
        <v/>
      </c>
      <c r="L470" s="16"/>
      <c r="Q470" s="17"/>
      <c r="R470" s="17"/>
      <c r="S470" s="17"/>
      <c r="T470" s="18"/>
    </row>
    <row r="471" spans="1:20" x14ac:dyDescent="0.2">
      <c r="A471" s="11" t="s">
        <v>39</v>
      </c>
      <c r="B471" s="11" t="s">
        <v>23</v>
      </c>
      <c r="C471" s="1">
        <v>2005</v>
      </c>
      <c r="D471" s="25"/>
      <c r="E471" s="16"/>
      <c r="F471" s="16"/>
      <c r="G471" s="16"/>
      <c r="H471" s="16"/>
      <c r="I471" s="16"/>
      <c r="J471" s="16"/>
      <c r="K471" s="16" t="str">
        <f t="shared" ref="K471" si="458">IF(COUNT(J467:J471)&lt;3,"",AVERAGE(J467:J471))</f>
        <v/>
      </c>
      <c r="L471" s="21"/>
      <c r="Q471" s="17"/>
      <c r="R471" s="17"/>
      <c r="S471" s="17"/>
      <c r="T471" s="18"/>
    </row>
    <row r="472" spans="1:20" x14ac:dyDescent="0.2">
      <c r="A472" s="11" t="s">
        <v>39</v>
      </c>
      <c r="B472" s="11" t="s">
        <v>23</v>
      </c>
      <c r="C472" s="1">
        <v>2006</v>
      </c>
      <c r="D472" s="25"/>
      <c r="E472" s="16"/>
      <c r="F472" s="16"/>
      <c r="G472" s="16"/>
      <c r="H472" s="16"/>
      <c r="I472" s="16"/>
      <c r="J472" s="16"/>
      <c r="K472" s="16"/>
      <c r="L472" s="21"/>
      <c r="Q472" s="17"/>
      <c r="R472" s="17"/>
      <c r="S472" s="17"/>
      <c r="T472" s="18"/>
    </row>
    <row r="473" spans="1:20" x14ac:dyDescent="0.2">
      <c r="A473" s="11" t="s">
        <v>39</v>
      </c>
      <c r="B473" s="11" t="s">
        <v>23</v>
      </c>
      <c r="C473" s="1">
        <v>2007</v>
      </c>
      <c r="D473" s="25"/>
      <c r="E473" s="16"/>
      <c r="F473" s="16"/>
      <c r="G473" s="16"/>
      <c r="H473" s="16"/>
      <c r="I473" s="16"/>
      <c r="J473" s="16"/>
      <c r="K473" s="16"/>
      <c r="L473" s="21"/>
      <c r="Q473" s="17"/>
      <c r="R473" s="17"/>
      <c r="S473" s="17"/>
      <c r="T473" s="18"/>
    </row>
    <row r="474" spans="1:20" x14ac:dyDescent="0.2">
      <c r="A474" s="11" t="s">
        <v>39</v>
      </c>
      <c r="B474" s="11" t="s">
        <v>23</v>
      </c>
      <c r="C474" s="1">
        <v>2008</v>
      </c>
      <c r="D474" s="25"/>
      <c r="E474" s="16"/>
      <c r="F474" s="16"/>
      <c r="G474" s="16"/>
      <c r="H474" s="16"/>
      <c r="I474" s="16"/>
      <c r="J474" s="16"/>
      <c r="K474" s="16"/>
      <c r="L474" s="21"/>
      <c r="Q474" s="17"/>
      <c r="R474" s="17"/>
      <c r="S474" s="17"/>
      <c r="T474" s="18"/>
    </row>
    <row r="475" spans="1:20" x14ac:dyDescent="0.2">
      <c r="A475" s="11" t="s">
        <v>39</v>
      </c>
      <c r="B475" s="11" t="s">
        <v>23</v>
      </c>
      <c r="C475" s="1">
        <v>2009</v>
      </c>
      <c r="D475" s="25"/>
      <c r="E475" s="16"/>
      <c r="F475" s="16"/>
      <c r="G475" s="16"/>
      <c r="H475" s="16"/>
      <c r="I475" s="16"/>
      <c r="J475" s="16"/>
      <c r="K475" s="16"/>
      <c r="L475" s="21"/>
      <c r="Q475" s="17"/>
      <c r="R475" s="17"/>
      <c r="S475" s="17"/>
      <c r="T475" s="18"/>
    </row>
    <row r="476" spans="1:20" x14ac:dyDescent="0.2">
      <c r="A476" s="11" t="s">
        <v>39</v>
      </c>
      <c r="B476" s="11" t="s">
        <v>23</v>
      </c>
      <c r="C476" s="1">
        <v>2010</v>
      </c>
      <c r="D476" s="25"/>
      <c r="E476" s="16"/>
      <c r="F476" s="16"/>
      <c r="G476" s="16"/>
      <c r="H476" s="16"/>
      <c r="I476" s="16"/>
      <c r="J476" s="16"/>
      <c r="K476" s="16"/>
      <c r="L476" s="21"/>
      <c r="Q476" s="17"/>
      <c r="R476" s="17"/>
      <c r="S476" s="17"/>
      <c r="T476" s="18"/>
    </row>
    <row r="477" spans="1:20" x14ac:dyDescent="0.2">
      <c r="A477" s="11" t="s">
        <v>39</v>
      </c>
      <c r="B477" s="11" t="s">
        <v>23</v>
      </c>
      <c r="C477" s="1">
        <v>2011</v>
      </c>
      <c r="D477" s="25"/>
      <c r="E477" s="15">
        <v>21.170548399999998</v>
      </c>
      <c r="F477" s="16"/>
      <c r="G477" s="15">
        <v>9.8425745833333327</v>
      </c>
      <c r="H477" s="16"/>
      <c r="I477" s="16"/>
      <c r="J477" s="15">
        <v>19.791599599999994</v>
      </c>
      <c r="K477" s="16"/>
      <c r="L477" s="21"/>
      <c r="Q477" s="17"/>
      <c r="R477" s="17"/>
      <c r="S477" s="17"/>
      <c r="T477" s="18"/>
    </row>
    <row r="478" spans="1:20" x14ac:dyDescent="0.2">
      <c r="A478" s="11" t="s">
        <v>39</v>
      </c>
      <c r="B478" s="11" t="s">
        <v>23</v>
      </c>
      <c r="C478" s="1">
        <v>2012</v>
      </c>
      <c r="D478" s="25"/>
      <c r="E478" s="15">
        <v>19.947904000000001</v>
      </c>
      <c r="F478" s="16"/>
      <c r="G478" s="15">
        <v>9.3434383333333333</v>
      </c>
      <c r="H478" s="16"/>
      <c r="I478" s="16"/>
      <c r="J478" s="15">
        <v>18.387963200000002</v>
      </c>
      <c r="K478" s="16"/>
      <c r="L478" s="21"/>
      <c r="Q478" s="17"/>
      <c r="R478" s="17"/>
      <c r="S478" s="17"/>
      <c r="T478" s="18"/>
    </row>
    <row r="479" spans="1:20" x14ac:dyDescent="0.2">
      <c r="A479" s="11" t="s">
        <v>39</v>
      </c>
      <c r="B479" s="11" t="s">
        <v>23</v>
      </c>
      <c r="C479" s="1">
        <v>2013</v>
      </c>
      <c r="D479" s="25"/>
      <c r="E479" s="15">
        <v>19.348009565217389</v>
      </c>
      <c r="F479" s="16">
        <f t="shared" ref="F479:H479" si="459">IF(COUNT(E475:E479)&lt;3,"",AVERAGE(E475:E479))</f>
        <v>20.155487321739127</v>
      </c>
      <c r="G479" s="15">
        <v>8.1721652173913029</v>
      </c>
      <c r="H479" s="16">
        <f t="shared" si="459"/>
        <v>9.1193927113526563</v>
      </c>
      <c r="I479" s="16"/>
      <c r="J479" s="15">
        <v>18.279308260869566</v>
      </c>
      <c r="K479" s="16">
        <f t="shared" ref="K479" si="460">IF(COUNT(J475:J479)&lt;3,"",AVERAGE(J475:J479))</f>
        <v>18.819623686956522</v>
      </c>
      <c r="L479" s="21"/>
      <c r="Q479" s="17"/>
      <c r="R479" s="17"/>
      <c r="S479" s="17"/>
      <c r="T479" s="18"/>
    </row>
    <row r="480" spans="1:20" x14ac:dyDescent="0.2">
      <c r="A480" s="11" t="s">
        <v>39</v>
      </c>
      <c r="B480" s="11" t="s">
        <v>23</v>
      </c>
      <c r="C480" s="1">
        <v>2014</v>
      </c>
      <c r="D480" s="25"/>
      <c r="E480" s="15">
        <v>18.614101818181815</v>
      </c>
      <c r="F480" s="16">
        <f t="shared" ref="F480:H480" si="461">IF(COUNT(E476:E480)&lt;3,"",AVERAGE(E476:E480))</f>
        <v>19.7701409458498</v>
      </c>
      <c r="G480" s="15">
        <v>8.3286113636363659</v>
      </c>
      <c r="H480" s="16">
        <f t="shared" si="461"/>
        <v>8.9216973744235837</v>
      </c>
      <c r="I480" s="16"/>
      <c r="J480" s="15">
        <v>17.821018181818179</v>
      </c>
      <c r="K480" s="16">
        <f t="shared" ref="K480" si="462">IF(COUNT(J476:J480)&lt;3,"",AVERAGE(J476:J480))</f>
        <v>18.569972310671936</v>
      </c>
      <c r="L480" s="21"/>
      <c r="Q480" s="17"/>
      <c r="R480" s="17"/>
      <c r="S480" s="17"/>
      <c r="T480" s="18"/>
    </row>
    <row r="481" spans="1:20" x14ac:dyDescent="0.2">
      <c r="A481" s="11" t="s">
        <v>39</v>
      </c>
      <c r="B481" s="11" t="s">
        <v>23</v>
      </c>
      <c r="C481" s="39">
        <v>2015</v>
      </c>
      <c r="D481" s="25"/>
      <c r="E481" s="15">
        <v>19.376939565217391</v>
      </c>
      <c r="F481" s="16">
        <f t="shared" ref="F481:H481" si="463">IF(COUNT(E477:E481)&lt;3,"",AVERAGE(E477:E481))</f>
        <v>19.691500669723318</v>
      </c>
      <c r="G481" s="15">
        <v>7.9824940909090909</v>
      </c>
      <c r="H481" s="16">
        <f t="shared" si="463"/>
        <v>8.7338567177206858</v>
      </c>
      <c r="I481" s="16">
        <f t="shared" ref="I481" si="464">IF(H481="","",H481)</f>
        <v>8.7338567177206858</v>
      </c>
      <c r="J481" s="15">
        <v>17.992123913043478</v>
      </c>
      <c r="K481" s="16">
        <f>IF(COUNT(J477:J481)&lt;3,"",AVERAGE(J477:J481))</f>
        <v>18.454402631146245</v>
      </c>
      <c r="L481" s="16">
        <f>IF(K481="","",K481)</f>
        <v>18.454402631146245</v>
      </c>
      <c r="Q481" s="17"/>
      <c r="R481" s="17"/>
      <c r="S481" s="17"/>
      <c r="T481" s="18"/>
    </row>
    <row r="482" spans="1:20" x14ac:dyDescent="0.2">
      <c r="A482" s="11" t="s">
        <v>39</v>
      </c>
      <c r="B482" s="11" t="s">
        <v>23</v>
      </c>
      <c r="C482" s="1">
        <v>2016</v>
      </c>
      <c r="D482" s="25"/>
      <c r="E482" s="15">
        <v>17.164917916666671</v>
      </c>
      <c r="F482" s="16">
        <f t="shared" ref="F482:H482" si="465">IF(COUNT(E478:E482)&lt;3,"",AVERAGE(E478:E482))</f>
        <v>18.890374573056654</v>
      </c>
      <c r="G482" s="15">
        <v>7.7872147826086975</v>
      </c>
      <c r="H482" s="16">
        <f t="shared" si="465"/>
        <v>8.3227847575757572</v>
      </c>
      <c r="I482" s="16">
        <f t="shared" ref="I482:I494" si="466">I481</f>
        <v>8.7338567177206858</v>
      </c>
      <c r="J482" s="15">
        <v>16.016802083333335</v>
      </c>
      <c r="K482" s="16">
        <f t="shared" ref="K482" si="467">IF(COUNT(J478:J482)&lt;3,"",AVERAGE(J478:J482))</f>
        <v>17.699443127812909</v>
      </c>
      <c r="L482" s="21">
        <f>IF(L481="","",L481-N466)</f>
        <v>18.290950663367749</v>
      </c>
      <c r="Q482" s="17"/>
      <c r="R482" s="17"/>
      <c r="S482" s="17"/>
      <c r="T482" s="18"/>
    </row>
    <row r="483" spans="1:20" x14ac:dyDescent="0.2">
      <c r="A483" s="11" t="s">
        <v>39</v>
      </c>
      <c r="B483" s="11" t="s">
        <v>23</v>
      </c>
      <c r="C483" s="1">
        <v>2017</v>
      </c>
      <c r="D483" s="25"/>
      <c r="E483" s="15">
        <v>18.063139130434784</v>
      </c>
      <c r="F483" s="16">
        <f t="shared" ref="F483:F484" si="468">IF(COUNT(E479:E483)&lt;3,"",AVERAGE(E479:E483))</f>
        <v>18.513421599143612</v>
      </c>
      <c r="G483" s="15">
        <v>8.7219981818181811</v>
      </c>
      <c r="H483" s="16">
        <f t="shared" ref="H483:H484" si="469">IF(COUNT(G479:G483)&lt;3,"",AVERAGE(G479:G483))</f>
        <v>8.1984967272727278</v>
      </c>
      <c r="I483" s="16">
        <f t="shared" si="466"/>
        <v>8.7338567177206858</v>
      </c>
      <c r="J483" s="15">
        <v>16.876811739130435</v>
      </c>
      <c r="K483" s="16">
        <f t="shared" ref="K483:K484" si="470">IF(COUNT(J479:J483)&lt;3,"",AVERAGE(J479:J483))</f>
        <v>17.397212835638999</v>
      </c>
      <c r="L483" s="21">
        <f>IF(L482="","",L482-N466)</f>
        <v>18.127498695589253</v>
      </c>
      <c r="Q483" s="17"/>
      <c r="R483" s="17"/>
      <c r="S483" s="17"/>
      <c r="T483" s="18"/>
    </row>
    <row r="484" spans="1:20" x14ac:dyDescent="0.2">
      <c r="A484" s="11" t="s">
        <v>39</v>
      </c>
      <c r="B484" s="11" t="s">
        <v>23</v>
      </c>
      <c r="C484" s="1">
        <v>2018</v>
      </c>
      <c r="D484" s="25"/>
      <c r="E484" s="15">
        <v>17.488014166666662</v>
      </c>
      <c r="F484" s="16">
        <f t="shared" si="468"/>
        <v>18.141422519433462</v>
      </c>
      <c r="G484" s="15">
        <v>7.8732804347826075</v>
      </c>
      <c r="H484" s="16">
        <f t="shared" si="469"/>
        <v>8.1387197707509884</v>
      </c>
      <c r="I484" s="16">
        <f t="shared" si="466"/>
        <v>8.7338567177206858</v>
      </c>
      <c r="J484" s="15">
        <v>16.500334583333334</v>
      </c>
      <c r="K484" s="16">
        <f t="shared" si="470"/>
        <v>17.04141810013175</v>
      </c>
      <c r="L484" s="21">
        <f>IF(L483="","",L483-N466)</f>
        <v>17.964046727810757</v>
      </c>
      <c r="Q484" s="17"/>
      <c r="R484" s="17"/>
      <c r="S484" s="17"/>
      <c r="T484" s="18"/>
    </row>
    <row r="485" spans="1:20" x14ac:dyDescent="0.2">
      <c r="A485" s="11" t="s">
        <v>39</v>
      </c>
      <c r="B485" s="11" t="s">
        <v>23</v>
      </c>
      <c r="C485" s="1">
        <v>2019</v>
      </c>
      <c r="D485" s="25"/>
      <c r="E485" s="15">
        <v>16.450515652173912</v>
      </c>
      <c r="F485" s="16">
        <f t="shared" ref="F485:F486" si="471">IF(COUNT(E481:E485)&lt;3,"",AVERAGE(E481:E485))</f>
        <v>17.708705286231883</v>
      </c>
      <c r="G485" s="15">
        <v>7.611004545454545</v>
      </c>
      <c r="H485" s="16">
        <f t="shared" ref="H485:H486" si="472">IF(COUNT(G481:G485)&lt;3,"",AVERAGE(G481:G485))</f>
        <v>7.9951984071146258</v>
      </c>
      <c r="I485" s="16">
        <f t="shared" si="466"/>
        <v>8.7338567177206858</v>
      </c>
      <c r="J485" s="15">
        <v>15.259381304347826</v>
      </c>
      <c r="K485" s="16">
        <f t="shared" ref="K485:K486" si="473">IF(COUNT(J481:J485)&lt;3,"",AVERAGE(J481:J485))</f>
        <v>16.52909072463768</v>
      </c>
      <c r="L485" s="21">
        <f>IF(L484="","",L484-N466)</f>
        <v>17.800594760032261</v>
      </c>
      <c r="Q485" s="17"/>
      <c r="R485" s="17"/>
      <c r="S485" s="17"/>
      <c r="T485" s="18"/>
    </row>
    <row r="486" spans="1:20" x14ac:dyDescent="0.2">
      <c r="A486" s="11" t="s">
        <v>39</v>
      </c>
      <c r="B486" s="11" t="s">
        <v>23</v>
      </c>
      <c r="C486" s="1">
        <v>2020</v>
      </c>
      <c r="D486" s="25"/>
      <c r="E486" s="15">
        <v>16.664214347826086</v>
      </c>
      <c r="F486" s="16">
        <f t="shared" si="471"/>
        <v>17.166160242753627</v>
      </c>
      <c r="G486" s="15">
        <v>7.7907781818181805</v>
      </c>
      <c r="H486" s="16">
        <f t="shared" si="472"/>
        <v>7.956855225296442</v>
      </c>
      <c r="I486" s="16">
        <f t="shared" si="466"/>
        <v>8.7338567177206858</v>
      </c>
      <c r="J486" s="15">
        <v>15.301262608695653</v>
      </c>
      <c r="K486" s="16">
        <f t="shared" si="473"/>
        <v>15.990918463768116</v>
      </c>
      <c r="L486" s="21">
        <f>IF(L485="","",L485-N466)</f>
        <v>17.637142792253766</v>
      </c>
      <c r="Q486" s="17"/>
      <c r="R486" s="17"/>
      <c r="S486" s="17"/>
      <c r="T486" s="18"/>
    </row>
    <row r="487" spans="1:20" x14ac:dyDescent="0.2">
      <c r="A487" s="11" t="s">
        <v>39</v>
      </c>
      <c r="B487" s="11" t="s">
        <v>23</v>
      </c>
      <c r="C487" s="1">
        <v>2021</v>
      </c>
      <c r="D487" s="25"/>
      <c r="E487" s="24"/>
      <c r="F487" s="25"/>
      <c r="G487" s="24"/>
      <c r="H487" s="25"/>
      <c r="I487" s="16">
        <f t="shared" si="466"/>
        <v>8.7338567177206858</v>
      </c>
      <c r="J487" s="25"/>
      <c r="K487" s="25"/>
      <c r="L487" s="21">
        <f>IF(L486="","",L486-N466)</f>
        <v>17.47369082447527</v>
      </c>
      <c r="Q487" s="17"/>
      <c r="R487" s="17"/>
      <c r="S487" s="17"/>
      <c r="T487" s="18"/>
    </row>
    <row r="488" spans="1:20" x14ac:dyDescent="0.2">
      <c r="A488" s="11" t="s">
        <v>39</v>
      </c>
      <c r="B488" s="11" t="s">
        <v>23</v>
      </c>
      <c r="C488" s="1">
        <v>2022</v>
      </c>
      <c r="D488" s="25"/>
      <c r="E488" s="24"/>
      <c r="F488" s="25"/>
      <c r="G488" s="24"/>
      <c r="H488" s="25"/>
      <c r="I488" s="16">
        <f t="shared" si="466"/>
        <v>8.7338567177206858</v>
      </c>
      <c r="J488" s="25"/>
      <c r="K488" s="25"/>
      <c r="L488" s="21">
        <f>IF(L487="","",L487-N466)</f>
        <v>17.310238856696774</v>
      </c>
      <c r="Q488" s="17"/>
      <c r="R488" s="17"/>
      <c r="S488" s="17"/>
      <c r="T488" s="18"/>
    </row>
    <row r="489" spans="1:20" x14ac:dyDescent="0.2">
      <c r="A489" s="11" t="s">
        <v>39</v>
      </c>
      <c r="B489" s="11" t="s">
        <v>23</v>
      </c>
      <c r="C489" s="1">
        <v>2023</v>
      </c>
      <c r="D489" s="25"/>
      <c r="E489" s="24"/>
      <c r="F489" s="25"/>
      <c r="G489" s="24"/>
      <c r="H489" s="25"/>
      <c r="I489" s="16">
        <f t="shared" si="466"/>
        <v>8.7338567177206858</v>
      </c>
      <c r="J489" s="25"/>
      <c r="K489" s="25"/>
      <c r="L489" s="21">
        <f>IF(L488="","",L488-N466)</f>
        <v>17.146786888918278</v>
      </c>
      <c r="Q489" s="17"/>
      <c r="R489" s="17"/>
      <c r="S489" s="17"/>
      <c r="T489" s="18"/>
    </row>
    <row r="490" spans="1:20" x14ac:dyDescent="0.2">
      <c r="A490" s="11" t="s">
        <v>39</v>
      </c>
      <c r="B490" s="11" t="s">
        <v>23</v>
      </c>
      <c r="C490" s="1">
        <v>2024</v>
      </c>
      <c r="D490" s="25"/>
      <c r="E490" s="24"/>
      <c r="F490" s="25"/>
      <c r="G490" s="24"/>
      <c r="H490" s="25"/>
      <c r="I490" s="16">
        <f t="shared" si="466"/>
        <v>8.7338567177206858</v>
      </c>
      <c r="J490" s="25"/>
      <c r="K490" s="25"/>
      <c r="L490" s="21">
        <f>IF(L489="","",L489-N466)</f>
        <v>16.983334921139782</v>
      </c>
      <c r="Q490" s="17"/>
      <c r="R490" s="17"/>
      <c r="S490" s="17"/>
      <c r="T490" s="18"/>
    </row>
    <row r="491" spans="1:20" x14ac:dyDescent="0.2">
      <c r="A491" s="11" t="s">
        <v>39</v>
      </c>
      <c r="B491" s="11" t="s">
        <v>23</v>
      </c>
      <c r="C491" s="1">
        <v>2025</v>
      </c>
      <c r="D491" s="25"/>
      <c r="E491" s="24"/>
      <c r="F491" s="25"/>
      <c r="G491" s="24"/>
      <c r="H491" s="25"/>
      <c r="I491" s="16">
        <f t="shared" si="466"/>
        <v>8.7338567177206858</v>
      </c>
      <c r="J491" s="25"/>
      <c r="K491" s="25"/>
      <c r="L491" s="21">
        <f>IF(L490="","",L490-N466)</f>
        <v>16.819882953361287</v>
      </c>
      <c r="Q491" s="17"/>
      <c r="R491" s="17"/>
      <c r="S491" s="17"/>
      <c r="T491" s="18"/>
    </row>
    <row r="492" spans="1:20" x14ac:dyDescent="0.2">
      <c r="A492" s="11" t="s">
        <v>39</v>
      </c>
      <c r="B492" s="11" t="s">
        <v>23</v>
      </c>
      <c r="C492" s="1">
        <v>2026</v>
      </c>
      <c r="D492" s="25"/>
      <c r="E492" s="24"/>
      <c r="F492" s="25"/>
      <c r="G492" s="24"/>
      <c r="H492" s="25"/>
      <c r="I492" s="16">
        <f t="shared" si="466"/>
        <v>8.7338567177206858</v>
      </c>
      <c r="J492" s="25"/>
      <c r="K492" s="25"/>
      <c r="L492" s="21">
        <f>IF(L491="","",L491-N466)</f>
        <v>16.656430985582791</v>
      </c>
      <c r="Q492" s="17"/>
      <c r="R492" s="17"/>
      <c r="S492" s="17"/>
      <c r="T492" s="18"/>
    </row>
    <row r="493" spans="1:20" x14ac:dyDescent="0.2">
      <c r="A493" s="11" t="s">
        <v>39</v>
      </c>
      <c r="B493" s="11" t="s">
        <v>23</v>
      </c>
      <c r="C493" s="1">
        <v>2027</v>
      </c>
      <c r="D493" s="25"/>
      <c r="E493" s="24"/>
      <c r="F493" s="25"/>
      <c r="G493" s="24"/>
      <c r="H493" s="25"/>
      <c r="I493" s="16">
        <f t="shared" si="466"/>
        <v>8.7338567177206858</v>
      </c>
      <c r="J493" s="25"/>
      <c r="K493" s="25"/>
      <c r="L493" s="21">
        <f>IF(L492="","",L492-N466)</f>
        <v>16.492979017804295</v>
      </c>
      <c r="Q493" s="17"/>
      <c r="R493" s="17"/>
      <c r="S493" s="17"/>
      <c r="T493" s="18"/>
    </row>
    <row r="494" spans="1:20" x14ac:dyDescent="0.2">
      <c r="A494" s="11" t="s">
        <v>39</v>
      </c>
      <c r="B494" s="11" t="s">
        <v>23</v>
      </c>
      <c r="C494" s="1">
        <v>2028</v>
      </c>
      <c r="D494" s="25"/>
      <c r="E494" s="24"/>
      <c r="F494" s="25"/>
      <c r="G494" s="24"/>
      <c r="H494" s="25"/>
      <c r="I494" s="16">
        <f t="shared" si="466"/>
        <v>8.7338567177206858</v>
      </c>
      <c r="J494" s="25"/>
      <c r="K494" s="25"/>
      <c r="L494" s="21">
        <f>IF(L493="","",L493-N466)</f>
        <v>16.329527050025799</v>
      </c>
      <c r="Q494" s="17"/>
      <c r="R494" s="17"/>
      <c r="S494" s="17"/>
      <c r="T494" s="18"/>
    </row>
    <row r="495" spans="1:20" x14ac:dyDescent="0.2">
      <c r="A495" s="11" t="s">
        <v>40</v>
      </c>
      <c r="B495" s="11" t="s">
        <v>24</v>
      </c>
      <c r="C495" s="1">
        <v>2000</v>
      </c>
      <c r="D495" s="25"/>
      <c r="E495" s="16"/>
      <c r="F495" s="16"/>
      <c r="G495" s="16"/>
      <c r="H495" s="16"/>
      <c r="I495" s="16"/>
      <c r="J495" s="16"/>
      <c r="K495" s="16"/>
      <c r="L495" s="16"/>
      <c r="M495" s="1">
        <f>(F502-O495)/57</f>
        <v>0.20762818528578678</v>
      </c>
      <c r="N495" s="1">
        <f>(K502-P495)/57</f>
        <v>0.24445331612763793</v>
      </c>
      <c r="O495" s="11">
        <f>AC22</f>
        <v>14.011031108999999</v>
      </c>
      <c r="P495" s="11">
        <f>AE22</f>
        <v>11.10561803</v>
      </c>
      <c r="Q495" s="17"/>
      <c r="R495" s="17"/>
      <c r="S495" s="17"/>
      <c r="T495" s="18"/>
    </row>
    <row r="496" spans="1:20" x14ac:dyDescent="0.2">
      <c r="A496" s="11" t="s">
        <v>40</v>
      </c>
      <c r="B496" s="11" t="s">
        <v>24</v>
      </c>
      <c r="C496" s="1">
        <v>2001</v>
      </c>
      <c r="D496" s="25"/>
      <c r="E496" s="16"/>
      <c r="F496" s="16"/>
      <c r="G496" s="16"/>
      <c r="H496" s="16"/>
      <c r="I496" s="16"/>
      <c r="J496" s="16"/>
      <c r="K496" s="16"/>
      <c r="L496" s="16"/>
      <c r="Q496" s="17"/>
      <c r="R496" s="17"/>
      <c r="S496" s="17"/>
      <c r="T496" s="18"/>
    </row>
    <row r="497" spans="1:20" x14ac:dyDescent="0.2">
      <c r="A497" s="11" t="s">
        <v>40</v>
      </c>
      <c r="B497" s="11" t="s">
        <v>24</v>
      </c>
      <c r="C497" s="1">
        <v>2002</v>
      </c>
      <c r="D497" s="25"/>
      <c r="E497" s="16"/>
      <c r="F497" s="16"/>
      <c r="G497" s="16"/>
      <c r="H497" s="16"/>
      <c r="I497" s="16"/>
      <c r="J497" s="16"/>
      <c r="K497" s="16"/>
      <c r="L497" s="16"/>
      <c r="Q497" s="17"/>
      <c r="R497" s="17"/>
      <c r="S497" s="17"/>
      <c r="T497" s="18"/>
    </row>
    <row r="498" spans="1:20" x14ac:dyDescent="0.2">
      <c r="A498" s="11" t="s">
        <v>40</v>
      </c>
      <c r="B498" s="11" t="s">
        <v>24</v>
      </c>
      <c r="C498" s="1">
        <v>2003</v>
      </c>
      <c r="D498" s="25"/>
      <c r="E498" s="15">
        <v>27.549042499999995</v>
      </c>
      <c r="F498" s="16"/>
      <c r="G498" s="15">
        <v>11.827653157894735</v>
      </c>
      <c r="H498" s="16"/>
      <c r="I498" s="16"/>
      <c r="J498" s="15">
        <v>26.557620499999995</v>
      </c>
      <c r="K498" s="16"/>
      <c r="L498" s="16"/>
      <c r="Q498" s="17"/>
      <c r="R498" s="17"/>
      <c r="S498" s="17"/>
      <c r="T498" s="18"/>
    </row>
    <row r="499" spans="1:20" x14ac:dyDescent="0.2">
      <c r="A499" s="11" t="s">
        <v>40</v>
      </c>
      <c r="B499" s="11" t="s">
        <v>24</v>
      </c>
      <c r="C499" s="1">
        <v>2004</v>
      </c>
      <c r="D499" s="25"/>
      <c r="E499" s="15">
        <v>25.01736782608695</v>
      </c>
      <c r="F499" s="16"/>
      <c r="G499" s="15">
        <v>12.250898636363639</v>
      </c>
      <c r="H499" s="16"/>
      <c r="I499" s="16"/>
      <c r="J499" s="15">
        <v>24.379589130434788</v>
      </c>
      <c r="K499" s="16"/>
      <c r="L499" s="16"/>
      <c r="Q499" s="17"/>
      <c r="R499" s="17"/>
      <c r="S499" s="17"/>
      <c r="T499" s="18"/>
    </row>
    <row r="500" spans="1:20" x14ac:dyDescent="0.2">
      <c r="A500" s="11" t="s">
        <v>40</v>
      </c>
      <c r="B500" s="11" t="s">
        <v>24</v>
      </c>
      <c r="C500" s="1">
        <v>2005</v>
      </c>
      <c r="D500" s="25"/>
      <c r="E500" s="15">
        <v>26.411340434782613</v>
      </c>
      <c r="F500" s="16">
        <f t="shared" ref="F500:H502" si="474">IF(COUNT(E496:E500)&lt;3,"",AVERAGE(E496:E500))</f>
        <v>26.325916920289853</v>
      </c>
      <c r="G500" s="15">
        <v>12.31475681818182</v>
      </c>
      <c r="H500" s="16">
        <f t="shared" si="474"/>
        <v>12.131102870813399</v>
      </c>
      <c r="I500" s="16">
        <f t="shared" ref="I500" si="475">IF(H500="","",H500)</f>
        <v>12.131102870813399</v>
      </c>
      <c r="J500" s="15">
        <v>25.699680434782614</v>
      </c>
      <c r="K500" s="16">
        <f t="shared" ref="K500" si="476">IF(COUNT(J496:J500)&lt;3,"",AVERAGE(J496:J500))</f>
        <v>25.545630021739129</v>
      </c>
      <c r="L500" s="16"/>
      <c r="Q500" s="17"/>
      <c r="R500" s="17"/>
      <c r="S500" s="17"/>
      <c r="T500" s="18"/>
    </row>
    <row r="501" spans="1:20" x14ac:dyDescent="0.2">
      <c r="A501" s="11" t="s">
        <v>40</v>
      </c>
      <c r="B501" s="11" t="s">
        <v>24</v>
      </c>
      <c r="C501" s="1">
        <v>2006</v>
      </c>
      <c r="D501" s="25"/>
      <c r="E501" s="15">
        <v>25.82871217391304</v>
      </c>
      <c r="F501" s="16">
        <f t="shared" ref="F501" si="477">IF(COUNT(E497:E501)&lt;3,"",AVERAGE(E497:E501))</f>
        <v>26.201615733695647</v>
      </c>
      <c r="G501" s="15">
        <v>11.224942608695653</v>
      </c>
      <c r="H501" s="16">
        <f t="shared" si="474"/>
        <v>11.904562805283962</v>
      </c>
      <c r="I501" s="16">
        <f t="shared" ref="I501:I523" si="478">I500</f>
        <v>12.131102870813399</v>
      </c>
      <c r="J501" s="15">
        <v>24.896864347826089</v>
      </c>
      <c r="K501" s="16">
        <f t="shared" ref="K501" si="479">IF(COUNT(J497:J501)&lt;3,"",AVERAGE(J497:J501))</f>
        <v>25.383438603260871</v>
      </c>
      <c r="L501" s="16"/>
      <c r="Q501" s="17"/>
      <c r="R501" s="17"/>
      <c r="S501" s="17"/>
      <c r="T501" s="18"/>
    </row>
    <row r="502" spans="1:20" x14ac:dyDescent="0.2">
      <c r="A502" s="11" t="s">
        <v>40</v>
      </c>
      <c r="B502" s="11" t="s">
        <v>24</v>
      </c>
      <c r="C502" s="39">
        <v>2007</v>
      </c>
      <c r="D502" s="25"/>
      <c r="E502" s="15">
        <v>24.422725416666665</v>
      </c>
      <c r="F502" s="16">
        <f t="shared" ref="F502" si="480">IF(COUNT(E498:E502)&lt;3,"",AVERAGE(E498:E502))</f>
        <v>25.845837670289846</v>
      </c>
      <c r="G502" s="15">
        <v>10.463125217391307</v>
      </c>
      <c r="H502" s="16">
        <f t="shared" si="474"/>
        <v>11.616275287705431</v>
      </c>
      <c r="I502" s="16">
        <f t="shared" si="478"/>
        <v>12.131102870813399</v>
      </c>
      <c r="J502" s="15">
        <v>23.663530833333329</v>
      </c>
      <c r="K502" s="16">
        <f t="shared" ref="K502" si="481">IF(COUNT(J498:J502)&lt;3,"",AVERAGE(J498:J502))</f>
        <v>25.039457049275363</v>
      </c>
      <c r="L502" s="16">
        <f>IF(K502="","",K502)</f>
        <v>25.039457049275363</v>
      </c>
      <c r="Q502" s="17"/>
      <c r="R502" s="17"/>
      <c r="S502" s="17"/>
      <c r="T502" s="18"/>
    </row>
    <row r="503" spans="1:20" x14ac:dyDescent="0.2">
      <c r="A503" s="11" t="s">
        <v>40</v>
      </c>
      <c r="B503" s="11" t="s">
        <v>24</v>
      </c>
      <c r="C503" s="1">
        <v>2008</v>
      </c>
      <c r="D503" s="25"/>
      <c r="E503" s="15">
        <v>24.367912083333334</v>
      </c>
      <c r="F503" s="16">
        <f t="shared" ref="F503:H503" si="482">IF(COUNT(E499:E503)&lt;3,"",AVERAGE(E499:E503))</f>
        <v>25.20961158695652</v>
      </c>
      <c r="G503" s="15">
        <v>10.767825217391305</v>
      </c>
      <c r="H503" s="16">
        <f t="shared" si="482"/>
        <v>11.404309699604743</v>
      </c>
      <c r="I503" s="16">
        <f t="shared" si="478"/>
        <v>12.131102870813399</v>
      </c>
      <c r="J503" s="15">
        <v>22.5504</v>
      </c>
      <c r="K503" s="16">
        <f t="shared" ref="K503" si="483">IF(COUNT(J499:J503)&lt;3,"",AVERAGE(J499:J503))</f>
        <v>24.238012949275365</v>
      </c>
      <c r="L503" s="21">
        <f>IF(L502="","",L502-N495)</f>
        <v>24.795003733147723</v>
      </c>
      <c r="Q503" s="17"/>
      <c r="R503" s="17"/>
      <c r="S503" s="17"/>
      <c r="T503" s="18"/>
    </row>
    <row r="504" spans="1:20" x14ac:dyDescent="0.2">
      <c r="A504" s="11" t="s">
        <v>40</v>
      </c>
      <c r="B504" s="11" t="s">
        <v>24</v>
      </c>
      <c r="C504" s="1">
        <v>2009</v>
      </c>
      <c r="D504" s="25"/>
      <c r="E504" s="15">
        <v>23.082441249999999</v>
      </c>
      <c r="F504" s="16">
        <f t="shared" ref="F504:H504" si="484">IF(COUNT(E500:E504)&lt;3,"",AVERAGE(E500:E504))</f>
        <v>24.822626271739132</v>
      </c>
      <c r="G504" s="15">
        <v>9.9416026086956499</v>
      </c>
      <c r="H504" s="16">
        <f t="shared" si="484"/>
        <v>10.942450494071148</v>
      </c>
      <c r="I504" s="16">
        <f t="shared" si="478"/>
        <v>12.131102870813399</v>
      </c>
      <c r="J504" s="15">
        <v>22.002061666666666</v>
      </c>
      <c r="K504" s="16">
        <f t="shared" ref="K504" si="485">IF(COUNT(J500:J504)&lt;3,"",AVERAGE(J500:J504))</f>
        <v>23.762507456521739</v>
      </c>
      <c r="L504" s="21">
        <f>IF(L503="","",L503-N495)</f>
        <v>24.550550417020084</v>
      </c>
      <c r="Q504" s="17"/>
      <c r="R504" s="17"/>
      <c r="S504" s="17"/>
      <c r="T504" s="18"/>
    </row>
    <row r="505" spans="1:20" x14ac:dyDescent="0.2">
      <c r="A505" s="11" t="s">
        <v>40</v>
      </c>
      <c r="B505" s="11" t="s">
        <v>24</v>
      </c>
      <c r="C505" s="1">
        <v>2010</v>
      </c>
      <c r="D505" s="25"/>
      <c r="E505" s="15">
        <v>22.393798750000002</v>
      </c>
      <c r="F505" s="16">
        <f t="shared" ref="F505:H505" si="486">IF(COUNT(E501:E505)&lt;3,"",AVERAGE(E501:E505))</f>
        <v>24.019117934782606</v>
      </c>
      <c r="G505" s="15">
        <v>9.9847104347826079</v>
      </c>
      <c r="H505" s="16">
        <f t="shared" si="486"/>
        <v>10.476441217391304</v>
      </c>
      <c r="I505" s="16">
        <f t="shared" si="478"/>
        <v>12.131102870813399</v>
      </c>
      <c r="J505" s="15">
        <v>21.047616666666666</v>
      </c>
      <c r="K505" s="16">
        <f t="shared" ref="K505" si="487">IF(COUNT(J501:J505)&lt;3,"",AVERAGE(J501:J505))</f>
        <v>22.832094702898551</v>
      </c>
      <c r="L505" s="21">
        <f>IF(L504="","",L504-N495)</f>
        <v>24.306097100892444</v>
      </c>
      <c r="Q505" s="17"/>
      <c r="R505" s="17"/>
      <c r="S505" s="17"/>
      <c r="T505" s="18"/>
    </row>
    <row r="506" spans="1:20" x14ac:dyDescent="0.2">
      <c r="A506" s="11" t="s">
        <v>40</v>
      </c>
      <c r="B506" s="11" t="s">
        <v>24</v>
      </c>
      <c r="C506" s="1">
        <v>2011</v>
      </c>
      <c r="D506" s="25"/>
      <c r="E506" s="15">
        <v>22.465676086956517</v>
      </c>
      <c r="F506" s="16">
        <f t="shared" ref="F506:H506" si="488">IF(COUNT(E502:E506)&lt;3,"",AVERAGE(E502:E506))</f>
        <v>23.346510717391304</v>
      </c>
      <c r="G506" s="15">
        <v>11.293091739130434</v>
      </c>
      <c r="H506" s="16">
        <f t="shared" si="488"/>
        <v>10.490071043478261</v>
      </c>
      <c r="I506" s="16">
        <f t="shared" si="478"/>
        <v>12.131102870813399</v>
      </c>
      <c r="J506" s="15">
        <v>20.860792608695647</v>
      </c>
      <c r="K506" s="16">
        <f t="shared" ref="K506" si="489">IF(COUNT(J502:J506)&lt;3,"",AVERAGE(J502:J506))</f>
        <v>22.024880355072462</v>
      </c>
      <c r="L506" s="21">
        <f>IF(L505="","",L505-N495)</f>
        <v>24.061643784764804</v>
      </c>
      <c r="Q506" s="17"/>
      <c r="R506" s="17"/>
      <c r="S506" s="17"/>
      <c r="T506" s="18"/>
    </row>
    <row r="507" spans="1:20" x14ac:dyDescent="0.2">
      <c r="A507" s="11" t="s">
        <v>40</v>
      </c>
      <c r="B507" s="11" t="s">
        <v>24</v>
      </c>
      <c r="C507" s="1">
        <v>2012</v>
      </c>
      <c r="D507" s="25"/>
      <c r="E507" s="15">
        <v>20.289999565217389</v>
      </c>
      <c r="F507" s="16">
        <f t="shared" ref="F507:H507" si="490">IF(COUNT(E503:E507)&lt;3,"",AVERAGE(E503:E507))</f>
        <v>22.519965547101449</v>
      </c>
      <c r="G507" s="15">
        <v>9.9289768181818197</v>
      </c>
      <c r="H507" s="16">
        <f t="shared" si="490"/>
        <v>10.383241363636364</v>
      </c>
      <c r="I507" s="16">
        <f t="shared" si="478"/>
        <v>12.131102870813399</v>
      </c>
      <c r="J507" s="15">
        <v>18.542100000000001</v>
      </c>
      <c r="K507" s="16">
        <f t="shared" ref="K507" si="491">IF(COUNT(J503:J507)&lt;3,"",AVERAGE(J503:J507))</f>
        <v>21.000594188405795</v>
      </c>
      <c r="L507" s="21">
        <f>IF(L506="","",L506-N495)</f>
        <v>23.817190468637165</v>
      </c>
      <c r="Q507" s="17"/>
      <c r="R507" s="17"/>
      <c r="S507" s="17"/>
      <c r="T507" s="18"/>
    </row>
    <row r="508" spans="1:20" x14ac:dyDescent="0.2">
      <c r="A508" s="11" t="s">
        <v>40</v>
      </c>
      <c r="B508" s="11" t="s">
        <v>24</v>
      </c>
      <c r="C508" s="1">
        <v>2013</v>
      </c>
      <c r="D508" s="25"/>
      <c r="E508" s="15">
        <v>20.556830000000001</v>
      </c>
      <c r="F508" s="16">
        <f t="shared" ref="F508:H508" si="492">IF(COUNT(E504:E508)&lt;3,"",AVERAGE(E504:E508))</f>
        <v>21.757749130434782</v>
      </c>
      <c r="G508" s="15">
        <v>8.9246995238095241</v>
      </c>
      <c r="H508" s="16">
        <f t="shared" si="492"/>
        <v>10.014616224920008</v>
      </c>
      <c r="I508" s="16">
        <f t="shared" si="478"/>
        <v>12.131102870813399</v>
      </c>
      <c r="J508" s="15">
        <v>19.411017272727271</v>
      </c>
      <c r="K508" s="16">
        <f t="shared" ref="K508" si="493">IF(COUNT(J504:J508)&lt;3,"",AVERAGE(J504:J508))</f>
        <v>20.372717642951251</v>
      </c>
      <c r="L508" s="21">
        <f>IF(L507="","",L507-N495)</f>
        <v>23.572737152509525</v>
      </c>
      <c r="Q508" s="17"/>
      <c r="R508" s="17"/>
      <c r="S508" s="17"/>
      <c r="T508" s="18"/>
    </row>
    <row r="509" spans="1:20" x14ac:dyDescent="0.2">
      <c r="A509" s="11" t="s">
        <v>40</v>
      </c>
      <c r="B509" s="11" t="s">
        <v>24</v>
      </c>
      <c r="C509" s="1">
        <v>2014</v>
      </c>
      <c r="D509" s="25"/>
      <c r="E509" s="15">
        <v>20.268158636363637</v>
      </c>
      <c r="F509" s="16">
        <f t="shared" ref="F509:H509" si="494">IF(COUNT(E505:E509)&lt;3,"",AVERAGE(E505:E509))</f>
        <v>21.194892607707509</v>
      </c>
      <c r="G509" s="15">
        <v>10.228745238095236</v>
      </c>
      <c r="H509" s="16">
        <f t="shared" si="494"/>
        <v>10.072044750799924</v>
      </c>
      <c r="I509" s="16">
        <f t="shared" si="478"/>
        <v>12.131102870813399</v>
      </c>
      <c r="J509" s="15">
        <v>17.738464545454548</v>
      </c>
      <c r="K509" s="16">
        <f t="shared" ref="K509" si="495">IF(COUNT(J505:J509)&lt;3,"",AVERAGE(J505:J509))</f>
        <v>19.519998218708828</v>
      </c>
      <c r="L509" s="21">
        <f>IF(L508="","",L508-N495)</f>
        <v>23.328283836381885</v>
      </c>
      <c r="Q509" s="17"/>
      <c r="R509" s="17"/>
      <c r="S509" s="17"/>
      <c r="T509" s="18"/>
    </row>
    <row r="510" spans="1:20" x14ac:dyDescent="0.2">
      <c r="A510" s="11" t="s">
        <v>40</v>
      </c>
      <c r="B510" s="11" t="s">
        <v>24</v>
      </c>
      <c r="C510" s="1">
        <v>2015</v>
      </c>
      <c r="D510" s="25"/>
      <c r="E510" s="15">
        <v>21.504413043478262</v>
      </c>
      <c r="F510" s="16">
        <f t="shared" ref="F510:H510" si="496">IF(COUNT(E506:E510)&lt;3,"",AVERAGE(E506:E510))</f>
        <v>21.017015466403162</v>
      </c>
      <c r="G510" s="15">
        <v>10.137876818181821</v>
      </c>
      <c r="H510" s="16">
        <f t="shared" si="496"/>
        <v>10.102678027479767</v>
      </c>
      <c r="I510" s="16">
        <f t="shared" si="478"/>
        <v>12.131102870813399</v>
      </c>
      <c r="J510" s="15">
        <v>19.056430434782609</v>
      </c>
      <c r="K510" s="16">
        <f t="shared" ref="K510" si="497">IF(COUNT(J506:J510)&lt;3,"",AVERAGE(J506:J510))</f>
        <v>19.121760972332016</v>
      </c>
      <c r="L510" s="21">
        <f>IF(L509="","",L509-N495)</f>
        <v>23.083830520254246</v>
      </c>
      <c r="Q510" s="17"/>
      <c r="R510" s="17"/>
      <c r="S510" s="17"/>
      <c r="T510" s="18"/>
    </row>
    <row r="511" spans="1:20" x14ac:dyDescent="0.2">
      <c r="A511" s="11" t="s">
        <v>40</v>
      </c>
      <c r="B511" s="11" t="s">
        <v>24</v>
      </c>
      <c r="C511" s="1">
        <v>2016</v>
      </c>
      <c r="D511" s="25"/>
      <c r="E511" s="15">
        <v>19.70430416666667</v>
      </c>
      <c r="F511" s="16">
        <f t="shared" ref="F511:H511" si="498">IF(COUNT(E507:E511)&lt;3,"",AVERAGE(E507:E511))</f>
        <v>20.464741082345192</v>
      </c>
      <c r="G511" s="15">
        <v>9.4215283333333346</v>
      </c>
      <c r="H511" s="16">
        <f t="shared" si="498"/>
        <v>9.7283653463203486</v>
      </c>
      <c r="I511" s="16">
        <f t="shared" si="478"/>
        <v>12.131102870813399</v>
      </c>
      <c r="J511" s="15">
        <v>16.452991666666666</v>
      </c>
      <c r="K511" s="16">
        <f>IF(COUNT(J507:J511)&lt;3,"",AVERAGE(J507:J511))</f>
        <v>18.24020078392622</v>
      </c>
      <c r="L511" s="21">
        <f>IF(L510="","",L510-N495)</f>
        <v>22.839377204126606</v>
      </c>
      <c r="Q511" s="17"/>
      <c r="R511" s="17"/>
      <c r="S511" s="17"/>
      <c r="T511" s="18"/>
    </row>
    <row r="512" spans="1:20" x14ac:dyDescent="0.2">
      <c r="A512" s="11" t="s">
        <v>40</v>
      </c>
      <c r="B512" s="11" t="s">
        <v>24</v>
      </c>
      <c r="C512" s="1">
        <v>2017</v>
      </c>
      <c r="D512" s="25"/>
      <c r="E512" s="15">
        <v>20.759020454545457</v>
      </c>
      <c r="F512" s="16">
        <f t="shared" ref="F512:F513" si="499">IF(COUNT(E508:E512)&lt;3,"",AVERAGE(E508:E512))</f>
        <v>20.55854526021081</v>
      </c>
      <c r="G512" s="15">
        <v>10.031427619047619</v>
      </c>
      <c r="H512" s="16">
        <f t="shared" ref="H512:H513" si="500">IF(COUNT(G508:G512)&lt;3,"",AVERAGE(G508:G512))</f>
        <v>9.7488555064935074</v>
      </c>
      <c r="I512" s="16">
        <f t="shared" si="478"/>
        <v>12.131102870813399</v>
      </c>
      <c r="J512" s="15">
        <v>16.744654090909094</v>
      </c>
      <c r="K512" s="16">
        <f>IF(COUNT(J508:J512)&lt;3,"",AVERAGE(J508:J512))</f>
        <v>17.880711602108036</v>
      </c>
      <c r="L512" s="21">
        <f>IF(L511="","",L511-N495)</f>
        <v>22.594923887998966</v>
      </c>
      <c r="Q512" s="17"/>
      <c r="R512" s="17"/>
      <c r="S512" s="17"/>
      <c r="T512" s="18"/>
    </row>
    <row r="513" spans="1:20" x14ac:dyDescent="0.2">
      <c r="A513" s="11" t="s">
        <v>40</v>
      </c>
      <c r="B513" s="11" t="s">
        <v>24</v>
      </c>
      <c r="C513" s="1">
        <v>2018</v>
      </c>
      <c r="D513" s="25"/>
      <c r="E513" s="15">
        <v>19.420118181818186</v>
      </c>
      <c r="F513" s="16">
        <f t="shared" si="499"/>
        <v>20.331202896574442</v>
      </c>
      <c r="G513" s="15">
        <v>8.7252376190476202</v>
      </c>
      <c r="H513" s="16">
        <f t="shared" si="500"/>
        <v>9.7089631255411266</v>
      </c>
      <c r="I513" s="16">
        <f t="shared" si="478"/>
        <v>12.131102870813399</v>
      </c>
      <c r="J513" s="15">
        <v>16.432894545454545</v>
      </c>
      <c r="K513" s="16">
        <f>IF(COUNT(J509:J513)&lt;3,"",AVERAGE(J509:J513))</f>
        <v>17.285087056653492</v>
      </c>
      <c r="L513" s="21">
        <f>IF(L512="","",L512-N495)</f>
        <v>22.350470571871327</v>
      </c>
      <c r="Q513" s="17"/>
      <c r="R513" s="17"/>
      <c r="S513" s="17"/>
      <c r="T513" s="18"/>
    </row>
    <row r="514" spans="1:20" x14ac:dyDescent="0.2">
      <c r="A514" s="11" t="s">
        <v>40</v>
      </c>
      <c r="B514" s="11" t="s">
        <v>24</v>
      </c>
      <c r="C514" s="1">
        <v>2019</v>
      </c>
      <c r="D514" s="25"/>
      <c r="E514" s="15">
        <v>17.657186250000002</v>
      </c>
      <c r="F514" s="16">
        <f t="shared" ref="F514:F515" si="501">IF(COUNT(E510:E514)&lt;3,"",AVERAGE(E510:E514))</f>
        <v>19.809008419301716</v>
      </c>
      <c r="G514" s="15">
        <v>8.651947391304347</v>
      </c>
      <c r="H514" s="16">
        <f t="shared" ref="H514:H515" si="502">IF(COUNT(G510:G514)&lt;3,"",AVERAGE(G510:G514))</f>
        <v>9.3936035561829492</v>
      </c>
      <c r="I514" s="16">
        <f t="shared" si="478"/>
        <v>12.131102870813399</v>
      </c>
      <c r="J514" s="15">
        <v>16.0063925</v>
      </c>
      <c r="K514" s="16">
        <f>IF(COUNT(J510:J514)&lt;3,"",AVERAGE(J510:J514))</f>
        <v>16.938672647562584</v>
      </c>
      <c r="L514" s="21">
        <f>IF(L513="","",L513-N495)</f>
        <v>22.106017255743687</v>
      </c>
      <c r="Q514" s="17"/>
      <c r="R514" s="17"/>
      <c r="S514" s="17"/>
      <c r="T514" s="18"/>
    </row>
    <row r="515" spans="1:20" x14ac:dyDescent="0.2">
      <c r="A515" s="11" t="s">
        <v>40</v>
      </c>
      <c r="B515" s="11" t="s">
        <v>24</v>
      </c>
      <c r="C515" s="1">
        <v>2020</v>
      </c>
      <c r="D515" s="25"/>
      <c r="E515" s="15">
        <v>18.015604999999994</v>
      </c>
      <c r="F515" s="16">
        <f t="shared" si="501"/>
        <v>19.111246810606058</v>
      </c>
      <c r="G515" s="15">
        <v>8.9857090476190464</v>
      </c>
      <c r="H515" s="16">
        <f t="shared" si="502"/>
        <v>9.1631700020703928</v>
      </c>
      <c r="I515" s="16">
        <f t="shared" si="478"/>
        <v>12.131102870813399</v>
      </c>
      <c r="J515" s="15">
        <v>15.247635909090906</v>
      </c>
      <c r="K515" s="16">
        <f>IF(COUNT(J511:J515)&lt;3,"",AVERAGE(J511:J515))</f>
        <v>16.17691374242424</v>
      </c>
      <c r="L515" s="21">
        <f>IF(L514="","",L514-N495)</f>
        <v>21.861563939616047</v>
      </c>
      <c r="Q515" s="17"/>
      <c r="R515" s="17"/>
      <c r="S515" s="17"/>
      <c r="T515" s="18"/>
    </row>
    <row r="516" spans="1:20" x14ac:dyDescent="0.2">
      <c r="A516" s="11" t="s">
        <v>40</v>
      </c>
      <c r="B516" s="11" t="s">
        <v>24</v>
      </c>
      <c r="C516" s="1">
        <v>2021</v>
      </c>
      <c r="D516" s="25"/>
      <c r="E516" s="24"/>
      <c r="F516" s="25"/>
      <c r="G516" s="24"/>
      <c r="H516" s="25"/>
      <c r="I516" s="16">
        <f t="shared" si="478"/>
        <v>12.131102870813399</v>
      </c>
      <c r="J516" s="25"/>
      <c r="K516" s="25"/>
      <c r="L516" s="21">
        <f>IF(L515="","",L515-N495)</f>
        <v>21.617110623488408</v>
      </c>
      <c r="Q516" s="17"/>
      <c r="R516" s="17"/>
      <c r="S516" s="17"/>
      <c r="T516" s="18"/>
    </row>
    <row r="517" spans="1:20" x14ac:dyDescent="0.2">
      <c r="A517" s="11" t="s">
        <v>40</v>
      </c>
      <c r="B517" s="11" t="s">
        <v>24</v>
      </c>
      <c r="C517" s="1">
        <v>2022</v>
      </c>
      <c r="D517" s="25"/>
      <c r="E517" s="24"/>
      <c r="F517" s="25"/>
      <c r="G517" s="24"/>
      <c r="H517" s="25"/>
      <c r="I517" s="16">
        <f t="shared" si="478"/>
        <v>12.131102870813399</v>
      </c>
      <c r="J517" s="25"/>
      <c r="K517" s="25"/>
      <c r="L517" s="21">
        <f>IF(L516="","",L516-N495)</f>
        <v>21.372657307360768</v>
      </c>
      <c r="Q517" s="17"/>
      <c r="R517" s="17"/>
      <c r="S517" s="17"/>
      <c r="T517" s="18"/>
    </row>
    <row r="518" spans="1:20" x14ac:dyDescent="0.2">
      <c r="A518" s="11" t="s">
        <v>40</v>
      </c>
      <c r="B518" s="11" t="s">
        <v>24</v>
      </c>
      <c r="C518" s="1">
        <v>2023</v>
      </c>
      <c r="D518" s="25"/>
      <c r="E518" s="24"/>
      <c r="F518" s="25"/>
      <c r="G518" s="24"/>
      <c r="H518" s="25"/>
      <c r="I518" s="16">
        <f t="shared" si="478"/>
        <v>12.131102870813399</v>
      </c>
      <c r="J518" s="25"/>
      <c r="K518" s="25"/>
      <c r="L518" s="21">
        <f>IF(L517="","",L517-N495)</f>
        <v>21.128203991233129</v>
      </c>
      <c r="Q518" s="17"/>
      <c r="R518" s="17"/>
      <c r="S518" s="17"/>
      <c r="T518" s="18"/>
    </row>
    <row r="519" spans="1:20" x14ac:dyDescent="0.2">
      <c r="A519" s="11" t="s">
        <v>40</v>
      </c>
      <c r="B519" s="11" t="s">
        <v>24</v>
      </c>
      <c r="C519" s="1">
        <v>2024</v>
      </c>
      <c r="D519" s="25"/>
      <c r="E519" s="24"/>
      <c r="F519" s="25"/>
      <c r="G519" s="24"/>
      <c r="H519" s="25"/>
      <c r="I519" s="16">
        <f t="shared" si="478"/>
        <v>12.131102870813399</v>
      </c>
      <c r="J519" s="25"/>
      <c r="K519" s="25"/>
      <c r="L519" s="21">
        <f>IF(L518="","",L518-N495)</f>
        <v>20.883750675105489</v>
      </c>
      <c r="Q519" s="17"/>
      <c r="R519" s="17"/>
      <c r="S519" s="17"/>
      <c r="T519" s="18"/>
    </row>
    <row r="520" spans="1:20" x14ac:dyDescent="0.2">
      <c r="A520" s="11" t="s">
        <v>40</v>
      </c>
      <c r="B520" s="11" t="s">
        <v>24</v>
      </c>
      <c r="C520" s="1">
        <v>2025</v>
      </c>
      <c r="D520" s="25"/>
      <c r="E520" s="24"/>
      <c r="F520" s="25"/>
      <c r="G520" s="24"/>
      <c r="H520" s="25"/>
      <c r="I520" s="16">
        <f t="shared" si="478"/>
        <v>12.131102870813399</v>
      </c>
      <c r="J520" s="25"/>
      <c r="K520" s="25"/>
      <c r="L520" s="21">
        <f>IF(L519="","",L519-N495)</f>
        <v>20.639297358977849</v>
      </c>
      <c r="Q520" s="17"/>
      <c r="R520" s="17"/>
      <c r="S520" s="17"/>
      <c r="T520" s="18"/>
    </row>
    <row r="521" spans="1:20" x14ac:dyDescent="0.2">
      <c r="A521" s="11" t="s">
        <v>40</v>
      </c>
      <c r="B521" s="11" t="s">
        <v>24</v>
      </c>
      <c r="C521" s="1">
        <v>2026</v>
      </c>
      <c r="D521" s="25"/>
      <c r="E521" s="24"/>
      <c r="F521" s="25"/>
      <c r="G521" s="24"/>
      <c r="H521" s="25"/>
      <c r="I521" s="16">
        <f t="shared" si="478"/>
        <v>12.131102870813399</v>
      </c>
      <c r="J521" s="25"/>
      <c r="K521" s="25"/>
      <c r="L521" s="21">
        <f>IF(L520="","",L520-N495)</f>
        <v>20.39484404285021</v>
      </c>
      <c r="Q521" s="17"/>
      <c r="R521" s="17"/>
      <c r="S521" s="17"/>
      <c r="T521" s="18"/>
    </row>
    <row r="522" spans="1:20" x14ac:dyDescent="0.2">
      <c r="A522" s="11" t="s">
        <v>40</v>
      </c>
      <c r="B522" s="11" t="s">
        <v>24</v>
      </c>
      <c r="C522" s="1">
        <v>2027</v>
      </c>
      <c r="D522" s="25"/>
      <c r="E522" s="24"/>
      <c r="F522" s="25"/>
      <c r="G522" s="24"/>
      <c r="H522" s="25"/>
      <c r="I522" s="16">
        <f t="shared" si="478"/>
        <v>12.131102870813399</v>
      </c>
      <c r="J522" s="25"/>
      <c r="K522" s="25"/>
      <c r="L522" s="21">
        <f>IF(L521="","",L521-N495)</f>
        <v>20.15039072672257</v>
      </c>
      <c r="Q522" s="17"/>
      <c r="R522" s="17"/>
      <c r="S522" s="17"/>
      <c r="T522" s="18"/>
    </row>
    <row r="523" spans="1:20" x14ac:dyDescent="0.2">
      <c r="A523" s="11" t="s">
        <v>40</v>
      </c>
      <c r="B523" s="11" t="s">
        <v>24</v>
      </c>
      <c r="C523" s="1">
        <v>2028</v>
      </c>
      <c r="D523" s="25"/>
      <c r="E523" s="24"/>
      <c r="F523" s="25"/>
      <c r="G523" s="24"/>
      <c r="H523" s="25"/>
      <c r="I523" s="16">
        <f t="shared" si="478"/>
        <v>12.131102870813399</v>
      </c>
      <c r="J523" s="25"/>
      <c r="K523" s="25"/>
      <c r="L523" s="21">
        <f>IF(L522="","",L522-N495)</f>
        <v>19.90593741059493</v>
      </c>
      <c r="Q523" s="17"/>
      <c r="R523" s="17"/>
      <c r="S523" s="17"/>
      <c r="T523" s="18"/>
    </row>
    <row r="524" spans="1:20" x14ac:dyDescent="0.2">
      <c r="A524" s="11" t="s">
        <v>41</v>
      </c>
      <c r="B524" s="11" t="s">
        <v>25</v>
      </c>
      <c r="C524" s="1">
        <v>2000</v>
      </c>
      <c r="D524" s="16"/>
      <c r="E524" s="16"/>
      <c r="F524" s="16"/>
      <c r="G524" s="16"/>
      <c r="H524" s="16"/>
      <c r="I524" s="16"/>
      <c r="J524" s="16"/>
      <c r="K524" s="16"/>
      <c r="L524" s="16"/>
      <c r="M524" s="1">
        <f>(F528-O524)/60</f>
        <v>0.2888457383074074</v>
      </c>
      <c r="N524" s="1">
        <f>(K528-P524)/60</f>
        <v>0.29889344418518515</v>
      </c>
      <c r="O524" s="11">
        <f>AC23</f>
        <v>11.357734496000001</v>
      </c>
      <c r="P524" s="11">
        <f>AE23</f>
        <v>10.18005501</v>
      </c>
      <c r="Q524" s="17"/>
      <c r="R524" s="17"/>
      <c r="S524" s="17"/>
      <c r="T524" s="18"/>
    </row>
    <row r="525" spans="1:20" x14ac:dyDescent="0.2">
      <c r="A525" s="11" t="s">
        <v>41</v>
      </c>
      <c r="B525" s="11" t="s">
        <v>25</v>
      </c>
      <c r="C525" s="1">
        <v>2001</v>
      </c>
      <c r="D525" s="16"/>
      <c r="E525" s="16"/>
      <c r="F525" s="16"/>
      <c r="G525" s="16"/>
      <c r="H525" s="16"/>
      <c r="I525" s="16"/>
      <c r="J525" s="16"/>
      <c r="K525" s="16"/>
      <c r="L525" s="16"/>
      <c r="Q525" s="17"/>
      <c r="R525" s="17"/>
      <c r="S525" s="17"/>
      <c r="T525" s="18"/>
    </row>
    <row r="526" spans="1:20" x14ac:dyDescent="0.2">
      <c r="A526" s="11" t="s">
        <v>41</v>
      </c>
      <c r="B526" s="11" t="s">
        <v>25</v>
      </c>
      <c r="C526" s="1">
        <v>2002</v>
      </c>
      <c r="D526" s="16"/>
      <c r="E526" s="15">
        <v>29.359204799999997</v>
      </c>
      <c r="F526" s="16"/>
      <c r="G526" s="15">
        <v>14.748650833333331</v>
      </c>
      <c r="H526" s="16"/>
      <c r="I526" s="16"/>
      <c r="J526" s="15">
        <v>28.739827599999995</v>
      </c>
      <c r="K526" s="16"/>
      <c r="L526" s="16"/>
      <c r="Q526" s="17"/>
      <c r="R526" s="17"/>
      <c r="S526" s="17"/>
      <c r="T526" s="18"/>
    </row>
    <row r="527" spans="1:20" x14ac:dyDescent="0.2">
      <c r="A527" s="11" t="s">
        <v>41</v>
      </c>
      <c r="B527" s="11" t="s">
        <v>25</v>
      </c>
      <c r="C527" s="1">
        <v>2003</v>
      </c>
      <c r="D527" s="16"/>
      <c r="E527" s="15">
        <v>28.293869583333333</v>
      </c>
      <c r="F527" s="16"/>
      <c r="G527" s="15">
        <v>13.756677826086957</v>
      </c>
      <c r="H527" s="16"/>
      <c r="I527" s="16"/>
      <c r="J527" s="15">
        <v>27.755194583333331</v>
      </c>
      <c r="K527" s="16"/>
      <c r="L527" s="16"/>
      <c r="Q527" s="17"/>
      <c r="R527" s="17"/>
      <c r="S527" s="17"/>
      <c r="T527" s="18"/>
    </row>
    <row r="528" spans="1:20" x14ac:dyDescent="0.2">
      <c r="A528" s="11" t="s">
        <v>41</v>
      </c>
      <c r="B528" s="11" t="s">
        <v>25</v>
      </c>
      <c r="C528" s="1">
        <v>2004</v>
      </c>
      <c r="D528" s="16">
        <f>IF(F528="","",F528)</f>
        <v>28.688478794444446</v>
      </c>
      <c r="E528" s="15">
        <v>28.412362000000002</v>
      </c>
      <c r="F528" s="16">
        <f t="shared" ref="F528:H528" si="503">IF(COUNT(E524:E528)&lt;3,"",AVERAGE(E524:E528))</f>
        <v>28.688478794444446</v>
      </c>
      <c r="G528" s="15">
        <v>13.757831249999997</v>
      </c>
      <c r="H528" s="16">
        <f t="shared" si="503"/>
        <v>14.087719969806761</v>
      </c>
      <c r="I528" s="16">
        <f t="shared" ref="I528" si="504">IF(H528="","",H528)</f>
        <v>14.087719969806761</v>
      </c>
      <c r="J528" s="15">
        <v>27.845962800000002</v>
      </c>
      <c r="K528" s="16">
        <f t="shared" ref="K528" si="505">IF(COUNT(J524:J528)&lt;3,"",AVERAGE(J524:J528))</f>
        <v>28.113661661111109</v>
      </c>
      <c r="L528" s="16">
        <f>IF(K528="","",K528)</f>
        <v>28.113661661111109</v>
      </c>
      <c r="M528" s="21"/>
      <c r="N528" s="21"/>
      <c r="Q528" s="17"/>
      <c r="R528" s="17"/>
      <c r="S528" s="17"/>
      <c r="T528" s="18"/>
    </row>
    <row r="529" spans="1:20" x14ac:dyDescent="0.2">
      <c r="A529" s="11" t="s">
        <v>41</v>
      </c>
      <c r="B529" s="11" t="s">
        <v>25</v>
      </c>
      <c r="C529" s="1">
        <v>2005</v>
      </c>
      <c r="D529" s="21">
        <f>IF(D528="","",D528-M524)</f>
        <v>28.399633056137038</v>
      </c>
      <c r="E529" s="15">
        <v>31.482763750000004</v>
      </c>
      <c r="F529" s="16">
        <f t="shared" ref="F529:H529" si="506">IF(COUNT(E525:E529)&lt;3,"",AVERAGE(E525:E529))</f>
        <v>29.387050033333335</v>
      </c>
      <c r="G529" s="15">
        <v>14.775887826086958</v>
      </c>
      <c r="H529" s="16">
        <f t="shared" si="506"/>
        <v>14.25976193387681</v>
      </c>
      <c r="I529" s="16">
        <f>I528</f>
        <v>14.087719969806761</v>
      </c>
      <c r="J529" s="15">
        <v>31.105698333333333</v>
      </c>
      <c r="K529" s="16">
        <f t="shared" ref="K529" si="507">IF(COUNT(J525:J529)&lt;3,"",AVERAGE(J525:J529))</f>
        <v>28.861670829166666</v>
      </c>
      <c r="L529" s="21">
        <f>IF(L528="","",L528-N524)</f>
        <v>27.814768216925923</v>
      </c>
      <c r="M529" s="21"/>
      <c r="N529" s="21"/>
      <c r="Q529" s="17"/>
      <c r="R529" s="17"/>
      <c r="S529" s="17"/>
      <c r="T529" s="18"/>
    </row>
    <row r="530" spans="1:20" x14ac:dyDescent="0.2">
      <c r="A530" s="11" t="s">
        <v>41</v>
      </c>
      <c r="B530" s="11" t="s">
        <v>25</v>
      </c>
      <c r="C530" s="1">
        <v>2006</v>
      </c>
      <c r="D530" s="21">
        <f>IF(D529="","",D529-M524)</f>
        <v>28.110787317829629</v>
      </c>
      <c r="E530" s="15">
        <v>28.562779166666669</v>
      </c>
      <c r="F530" s="16">
        <f t="shared" ref="F530:H530" si="508">IF(COUNT(E526:E530)&lt;3,"",AVERAGE(E526:E530))</f>
        <v>29.222195859999999</v>
      </c>
      <c r="G530" s="15">
        <v>13.022329565217394</v>
      </c>
      <c r="H530" s="16">
        <f t="shared" si="508"/>
        <v>14.012275460144926</v>
      </c>
      <c r="I530" s="16">
        <f t="shared" ref="I530:I552" si="509">I529</f>
        <v>14.087719969806761</v>
      </c>
      <c r="J530" s="15">
        <v>27.83208375000001</v>
      </c>
      <c r="K530" s="16">
        <f t="shared" ref="K530" si="510">IF(COUNT(J526:J530)&lt;3,"",AVERAGE(J526:J530))</f>
        <v>28.655753413333333</v>
      </c>
      <c r="L530" s="21">
        <f>IF(L529="","",L529-N524)</f>
        <v>27.515874772740737</v>
      </c>
      <c r="M530" s="21"/>
      <c r="N530" s="21"/>
      <c r="Q530" s="17"/>
      <c r="R530" s="17"/>
      <c r="S530" s="17"/>
      <c r="T530" s="18"/>
    </row>
    <row r="531" spans="1:20" x14ac:dyDescent="0.2">
      <c r="A531" s="11" t="s">
        <v>41</v>
      </c>
      <c r="B531" s="11" t="s">
        <v>25</v>
      </c>
      <c r="C531" s="1">
        <v>2007</v>
      </c>
      <c r="D531" s="21">
        <f>IF(D530="","",D530-M524)</f>
        <v>27.821941579522221</v>
      </c>
      <c r="E531" s="15">
        <v>29.096820416666674</v>
      </c>
      <c r="F531" s="16">
        <f t="shared" ref="F531:H531" si="511">IF(COUNT(E527:E531)&lt;3,"",AVERAGE(E527:E531))</f>
        <v>29.169718983333336</v>
      </c>
      <c r="G531" s="15">
        <v>12.914940869565216</v>
      </c>
      <c r="H531" s="16">
        <f t="shared" si="511"/>
        <v>13.645533467391303</v>
      </c>
      <c r="I531" s="16">
        <f t="shared" si="509"/>
        <v>14.087719969806761</v>
      </c>
      <c r="J531" s="15">
        <v>28.069876249999997</v>
      </c>
      <c r="K531" s="16">
        <f t="shared" ref="K531" si="512">IF(COUNT(J527:J531)&lt;3,"",AVERAGE(J527:J531))</f>
        <v>28.521763143333335</v>
      </c>
      <c r="L531" s="21">
        <f>IF(L530="","",L530-N524)</f>
        <v>27.216981328555551</v>
      </c>
      <c r="M531" s="21"/>
      <c r="N531" s="21"/>
      <c r="Q531" s="17"/>
      <c r="R531" s="17"/>
      <c r="S531" s="17"/>
      <c r="T531" s="18"/>
    </row>
    <row r="532" spans="1:20" x14ac:dyDescent="0.2">
      <c r="A532" s="11" t="s">
        <v>41</v>
      </c>
      <c r="B532" s="11" t="s">
        <v>25</v>
      </c>
      <c r="C532" s="1">
        <v>2008</v>
      </c>
      <c r="D532" s="21">
        <f>IF(D531="","",D531-M524)</f>
        <v>27.533095841214813</v>
      </c>
      <c r="E532" s="15">
        <v>26.669301666666666</v>
      </c>
      <c r="F532" s="16">
        <f t="shared" ref="F532:H532" si="513">IF(COUNT(E528:E532)&lt;3,"",AVERAGE(E528:E532))</f>
        <v>28.844805400000002</v>
      </c>
      <c r="G532" s="15">
        <v>13.2967625</v>
      </c>
      <c r="H532" s="16">
        <f t="shared" si="513"/>
        <v>13.553550402173911</v>
      </c>
      <c r="I532" s="16">
        <f t="shared" si="509"/>
        <v>14.087719969806761</v>
      </c>
      <c r="J532" s="15">
        <v>25.69945916666666</v>
      </c>
      <c r="K532" s="16">
        <f t="shared" ref="K532" si="514">IF(COUNT(J528:J532)&lt;3,"",AVERAGE(J528:J532))</f>
        <v>28.110616060000002</v>
      </c>
      <c r="L532" s="21">
        <f>IF(L531="","",L531-N524)</f>
        <v>26.918087884370365</v>
      </c>
      <c r="M532" s="21"/>
      <c r="N532" s="21"/>
      <c r="Q532" s="17"/>
      <c r="R532" s="17"/>
      <c r="S532" s="17"/>
      <c r="T532" s="18"/>
    </row>
    <row r="533" spans="1:20" x14ac:dyDescent="0.2">
      <c r="A533" s="11" t="s">
        <v>41</v>
      </c>
      <c r="B533" s="11" t="s">
        <v>25</v>
      </c>
      <c r="C533" s="1">
        <v>2009</v>
      </c>
      <c r="D533" s="21">
        <f>IF(D532="","",D532-M524)</f>
        <v>27.244250102907404</v>
      </c>
      <c r="E533" s="15">
        <v>25.944022499999999</v>
      </c>
      <c r="F533" s="16">
        <f t="shared" ref="F533:H533" si="515">IF(COUNT(E529:E533)&lt;3,"",AVERAGE(E529:E533))</f>
        <v>28.351137500000004</v>
      </c>
      <c r="G533" s="15">
        <v>11.806320000000003</v>
      </c>
      <c r="H533" s="16">
        <f t="shared" si="515"/>
        <v>13.163248152173916</v>
      </c>
      <c r="I533" s="16">
        <f t="shared" si="509"/>
        <v>14.087719969806761</v>
      </c>
      <c r="J533" s="15">
        <v>25.501394583333337</v>
      </c>
      <c r="K533" s="16">
        <f t="shared" ref="K533" si="516">IF(COUNT(J529:J533)&lt;3,"",AVERAGE(J529:J533))</f>
        <v>27.641702416666668</v>
      </c>
      <c r="L533" s="21">
        <f>IF(L532="","",L532-N524)</f>
        <v>26.619194440185179</v>
      </c>
      <c r="M533" s="21"/>
      <c r="N533" s="21"/>
      <c r="Q533" s="17"/>
      <c r="R533" s="17"/>
      <c r="S533" s="17"/>
      <c r="T533" s="18"/>
    </row>
    <row r="534" spans="1:20" x14ac:dyDescent="0.2">
      <c r="A534" s="11" t="s">
        <v>41</v>
      </c>
      <c r="B534" s="11" t="s">
        <v>25</v>
      </c>
      <c r="C534" s="1">
        <v>2010</v>
      </c>
      <c r="D534" s="21">
        <f>IF(D533="","",D533-M524)</f>
        <v>26.955404364599996</v>
      </c>
      <c r="E534" s="15">
        <v>26.244345833333337</v>
      </c>
      <c r="F534" s="16">
        <f t="shared" ref="F534:H534" si="517">IF(COUNT(E530:E534)&lt;3,"",AVERAGE(E530:E534))</f>
        <v>27.303453916666673</v>
      </c>
      <c r="G534" s="15">
        <v>11.538020869565216</v>
      </c>
      <c r="H534" s="16">
        <f t="shared" si="517"/>
        <v>12.515674760869567</v>
      </c>
      <c r="I534" s="16">
        <f t="shared" si="509"/>
        <v>14.087719969806761</v>
      </c>
      <c r="J534" s="15">
        <v>25.822133333333337</v>
      </c>
      <c r="K534" s="16">
        <f t="shared" ref="K534" si="518">IF(COUNT(J530:J534)&lt;3,"",AVERAGE(J530:J534))</f>
        <v>26.584989416666666</v>
      </c>
      <c r="L534" s="21">
        <f>IF(L533="","",L533-N524)</f>
        <v>26.320300995999993</v>
      </c>
      <c r="M534" s="21"/>
      <c r="N534" s="21"/>
      <c r="Q534" s="17"/>
      <c r="R534" s="17"/>
      <c r="S534" s="17"/>
      <c r="T534" s="18"/>
    </row>
    <row r="535" spans="1:20" x14ac:dyDescent="0.2">
      <c r="A535" s="11" t="s">
        <v>41</v>
      </c>
      <c r="B535" s="11" t="s">
        <v>25</v>
      </c>
      <c r="C535" s="1">
        <v>2011</v>
      </c>
      <c r="D535" s="21">
        <f>IF(D534="","",D534-M524)</f>
        <v>26.666558626292588</v>
      </c>
      <c r="E535" s="16"/>
      <c r="F535" s="16"/>
      <c r="G535" s="16"/>
      <c r="H535" s="16"/>
      <c r="I535" s="16">
        <f t="shared" si="509"/>
        <v>14.087719969806761</v>
      </c>
      <c r="J535" s="16"/>
      <c r="K535" s="16"/>
      <c r="L535" s="21">
        <f>IF(L534="","",L534-N524)</f>
        <v>26.021407551814807</v>
      </c>
      <c r="M535" s="21"/>
      <c r="N535" s="21"/>
      <c r="Q535" s="17"/>
      <c r="R535" s="17"/>
      <c r="S535" s="17"/>
      <c r="T535" s="18"/>
    </row>
    <row r="536" spans="1:20" x14ac:dyDescent="0.2">
      <c r="A536" s="11" t="s">
        <v>41</v>
      </c>
      <c r="B536" s="11" t="s">
        <v>25</v>
      </c>
      <c r="C536" s="1">
        <v>2012</v>
      </c>
      <c r="D536" s="21">
        <f>IF(D535="","",D535-M524)</f>
        <v>26.377712887985179</v>
      </c>
      <c r="E536" s="16"/>
      <c r="F536" s="16"/>
      <c r="G536" s="16"/>
      <c r="H536" s="16"/>
      <c r="I536" s="16">
        <f t="shared" si="509"/>
        <v>14.087719969806761</v>
      </c>
      <c r="J536" s="16"/>
      <c r="K536" s="16"/>
      <c r="L536" s="21">
        <f>IF(L535="","",L535-N524)</f>
        <v>25.722514107629621</v>
      </c>
      <c r="M536" s="21"/>
      <c r="N536" s="21"/>
      <c r="Q536" s="17"/>
      <c r="R536" s="17"/>
      <c r="S536" s="17"/>
      <c r="T536" s="18"/>
    </row>
    <row r="537" spans="1:20" x14ac:dyDescent="0.2">
      <c r="A537" s="11" t="s">
        <v>41</v>
      </c>
      <c r="B537" s="11" t="s">
        <v>25</v>
      </c>
      <c r="C537" s="1">
        <v>2013</v>
      </c>
      <c r="D537" s="21">
        <f>IF(D536="","",D536-M524)</f>
        <v>26.088867149677771</v>
      </c>
      <c r="E537" s="16"/>
      <c r="F537" s="16"/>
      <c r="G537" s="16"/>
      <c r="H537" s="16"/>
      <c r="I537" s="16">
        <f t="shared" si="509"/>
        <v>14.087719969806761</v>
      </c>
      <c r="J537" s="16"/>
      <c r="K537" s="16"/>
      <c r="L537" s="21">
        <f>IF(L536="","",L536-N524)</f>
        <v>25.423620663444435</v>
      </c>
      <c r="M537" s="21"/>
      <c r="N537" s="21"/>
      <c r="Q537" s="17"/>
      <c r="R537" s="17"/>
      <c r="S537" s="17"/>
      <c r="T537" s="18"/>
    </row>
    <row r="538" spans="1:20" x14ac:dyDescent="0.2">
      <c r="A538" s="11" t="s">
        <v>41</v>
      </c>
      <c r="B538" s="11" t="s">
        <v>25</v>
      </c>
      <c r="C538" s="1">
        <v>2014</v>
      </c>
      <c r="D538" s="21">
        <f>IF(D537="","",D537-M524)</f>
        <v>25.800021411370363</v>
      </c>
      <c r="E538" s="16"/>
      <c r="F538" s="16"/>
      <c r="G538" s="16"/>
      <c r="H538" s="16"/>
      <c r="I538" s="16">
        <f t="shared" si="509"/>
        <v>14.087719969806761</v>
      </c>
      <c r="J538" s="16"/>
      <c r="K538" s="16"/>
      <c r="L538" s="21">
        <f>IF(L537="","",L537-N524)</f>
        <v>25.124727219259249</v>
      </c>
      <c r="M538" s="21"/>
      <c r="N538" s="21"/>
      <c r="Q538" s="17"/>
      <c r="R538" s="17"/>
      <c r="S538" s="17"/>
      <c r="T538" s="18"/>
    </row>
    <row r="539" spans="1:20" x14ac:dyDescent="0.2">
      <c r="A539" s="11" t="s">
        <v>41</v>
      </c>
      <c r="B539" s="11" t="s">
        <v>25</v>
      </c>
      <c r="C539" s="1">
        <v>2015</v>
      </c>
      <c r="D539" s="21">
        <f>IF(D538="","",D538-M524)</f>
        <v>25.511175673062954</v>
      </c>
      <c r="E539" s="16"/>
      <c r="F539" s="16"/>
      <c r="G539" s="16"/>
      <c r="H539" s="16"/>
      <c r="I539" s="16">
        <f t="shared" si="509"/>
        <v>14.087719969806761</v>
      </c>
      <c r="J539" s="16"/>
      <c r="K539" s="16"/>
      <c r="L539" s="21">
        <f>IF(L538="","",L538-N524)</f>
        <v>24.825833775074063</v>
      </c>
      <c r="M539" s="21"/>
      <c r="N539" s="21"/>
      <c r="Q539" s="17"/>
      <c r="R539" s="17"/>
      <c r="S539" s="17"/>
      <c r="T539" s="18"/>
    </row>
    <row r="540" spans="1:20" x14ac:dyDescent="0.2">
      <c r="A540" s="11" t="s">
        <v>41</v>
      </c>
      <c r="B540" s="11" t="s">
        <v>25</v>
      </c>
      <c r="C540" s="1">
        <v>2016</v>
      </c>
      <c r="D540" s="21">
        <f>IF(D539="","",D539-M524)</f>
        <v>25.222329934755546</v>
      </c>
      <c r="E540" s="16"/>
      <c r="F540" s="16"/>
      <c r="G540" s="16"/>
      <c r="H540" s="16"/>
      <c r="I540" s="16">
        <f t="shared" si="509"/>
        <v>14.087719969806761</v>
      </c>
      <c r="J540" s="16"/>
      <c r="K540" s="16"/>
      <c r="L540" s="21">
        <f>IF(L539="","",L539-N524)</f>
        <v>24.526940330888877</v>
      </c>
      <c r="M540" s="21"/>
      <c r="N540" s="21"/>
      <c r="Q540" s="17"/>
      <c r="R540" s="17"/>
      <c r="S540" s="17"/>
      <c r="T540" s="18"/>
    </row>
    <row r="541" spans="1:20" x14ac:dyDescent="0.2">
      <c r="A541" s="11" t="s">
        <v>41</v>
      </c>
      <c r="B541" s="11" t="s">
        <v>25</v>
      </c>
      <c r="C541" s="1">
        <v>2017</v>
      </c>
      <c r="D541" s="21">
        <f>IF(D540="","",D540-M524)</f>
        <v>24.933484196448138</v>
      </c>
      <c r="E541" s="16"/>
      <c r="F541" s="16"/>
      <c r="G541" s="16"/>
      <c r="H541" s="16"/>
      <c r="I541" s="16">
        <f t="shared" si="509"/>
        <v>14.087719969806761</v>
      </c>
      <c r="J541" s="16"/>
      <c r="K541" s="16"/>
      <c r="L541" s="21">
        <f>IF(L540="","",L540-N524)</f>
        <v>24.228046886703691</v>
      </c>
      <c r="M541" s="21"/>
      <c r="N541" s="21"/>
      <c r="Q541" s="17"/>
      <c r="R541" s="17"/>
      <c r="S541" s="17"/>
      <c r="T541" s="18"/>
    </row>
    <row r="542" spans="1:20" x14ac:dyDescent="0.2">
      <c r="A542" s="11" t="s">
        <v>41</v>
      </c>
      <c r="B542" s="11" t="s">
        <v>25</v>
      </c>
      <c r="C542" s="1">
        <v>2018</v>
      </c>
      <c r="D542" s="21">
        <f>IF(D541="","",D541-M524)</f>
        <v>24.644638458140729</v>
      </c>
      <c r="E542" s="16"/>
      <c r="F542" s="16"/>
      <c r="G542" s="16"/>
      <c r="H542" s="16"/>
      <c r="I542" s="16">
        <f t="shared" si="509"/>
        <v>14.087719969806761</v>
      </c>
      <c r="J542" s="16"/>
      <c r="K542" s="16"/>
      <c r="L542" s="21">
        <f>IF(L541="","",L541-N524)</f>
        <v>23.929153442518505</v>
      </c>
      <c r="M542" s="21"/>
      <c r="N542" s="21"/>
      <c r="Q542" s="17"/>
      <c r="R542" s="17"/>
      <c r="S542" s="17"/>
      <c r="T542" s="18"/>
    </row>
    <row r="543" spans="1:20" x14ac:dyDescent="0.2">
      <c r="A543" s="11" t="s">
        <v>41</v>
      </c>
      <c r="B543" s="11" t="s">
        <v>25</v>
      </c>
      <c r="C543" s="1">
        <v>2019</v>
      </c>
      <c r="D543" s="21">
        <f>IF(D542="","",D542-M524)</f>
        <v>24.355792719833321</v>
      </c>
      <c r="E543" s="16"/>
      <c r="F543" s="16"/>
      <c r="G543" s="16"/>
      <c r="H543" s="16"/>
      <c r="I543" s="16">
        <f t="shared" si="509"/>
        <v>14.087719969806761</v>
      </c>
      <c r="J543" s="16"/>
      <c r="K543" s="16"/>
      <c r="L543" s="21">
        <f>IF(L542="","",L542-N524)</f>
        <v>23.630259998333319</v>
      </c>
      <c r="M543" s="21"/>
      <c r="N543" s="21"/>
      <c r="Q543" s="17"/>
      <c r="R543" s="17"/>
      <c r="S543" s="17"/>
      <c r="T543" s="18"/>
    </row>
    <row r="544" spans="1:20" x14ac:dyDescent="0.2">
      <c r="A544" s="11" t="s">
        <v>41</v>
      </c>
      <c r="B544" s="11" t="s">
        <v>25</v>
      </c>
      <c r="C544" s="1">
        <v>2020</v>
      </c>
      <c r="D544" s="21">
        <f>IF(D543="","",D543-M524)</f>
        <v>24.066946981525913</v>
      </c>
      <c r="E544" s="16"/>
      <c r="F544" s="16"/>
      <c r="G544" s="16"/>
      <c r="H544" s="16"/>
      <c r="I544" s="16">
        <f t="shared" si="509"/>
        <v>14.087719969806761</v>
      </c>
      <c r="J544" s="16"/>
      <c r="K544" s="16"/>
      <c r="L544" s="21">
        <f>IF(L543="","",L543-N524)</f>
        <v>23.331366554148133</v>
      </c>
      <c r="M544" s="21"/>
      <c r="N544" s="21"/>
      <c r="Q544" s="17"/>
      <c r="R544" s="17"/>
      <c r="S544" s="17"/>
      <c r="T544" s="18"/>
    </row>
    <row r="545" spans="1:20" x14ac:dyDescent="0.2">
      <c r="A545" s="11" t="s">
        <v>41</v>
      </c>
      <c r="B545" s="11" t="s">
        <v>25</v>
      </c>
      <c r="C545" s="1">
        <v>2021</v>
      </c>
      <c r="D545" s="21">
        <f>IF(D544="","",D544-M524)</f>
        <v>23.778101243218504</v>
      </c>
      <c r="E545" s="16"/>
      <c r="F545" s="16"/>
      <c r="G545" s="16"/>
      <c r="H545" s="16"/>
      <c r="I545" s="16">
        <f t="shared" si="509"/>
        <v>14.087719969806761</v>
      </c>
      <c r="J545" s="16"/>
      <c r="K545" s="16"/>
      <c r="L545" s="21">
        <f>IF(L544="","",L544-N524)</f>
        <v>23.032473109962947</v>
      </c>
      <c r="M545" s="21"/>
      <c r="N545" s="21"/>
      <c r="Q545" s="17"/>
      <c r="R545" s="17"/>
      <c r="S545" s="17"/>
      <c r="T545" s="18"/>
    </row>
    <row r="546" spans="1:20" x14ac:dyDescent="0.2">
      <c r="A546" s="11" t="s">
        <v>41</v>
      </c>
      <c r="B546" s="11" t="s">
        <v>25</v>
      </c>
      <c r="C546" s="1">
        <v>2022</v>
      </c>
      <c r="D546" s="21">
        <f>IF(D545="","",D545-M524)</f>
        <v>23.489255504911096</v>
      </c>
      <c r="E546" s="16"/>
      <c r="F546" s="16"/>
      <c r="G546" s="16"/>
      <c r="H546" s="16"/>
      <c r="I546" s="16">
        <f t="shared" si="509"/>
        <v>14.087719969806761</v>
      </c>
      <c r="J546" s="16"/>
      <c r="K546" s="16"/>
      <c r="L546" s="21">
        <f>IF(L545="","",L545-N524)</f>
        <v>22.733579665777761</v>
      </c>
      <c r="M546" s="21"/>
      <c r="N546" s="21"/>
      <c r="Q546" s="17"/>
      <c r="R546" s="17"/>
      <c r="S546" s="17"/>
      <c r="T546" s="18"/>
    </row>
    <row r="547" spans="1:20" x14ac:dyDescent="0.2">
      <c r="A547" s="11" t="s">
        <v>41</v>
      </c>
      <c r="B547" s="11" t="s">
        <v>25</v>
      </c>
      <c r="C547" s="1">
        <v>2023</v>
      </c>
      <c r="D547" s="21">
        <f>IF(D546="","",D546-M524)</f>
        <v>23.200409766603688</v>
      </c>
      <c r="E547" s="16"/>
      <c r="F547" s="16"/>
      <c r="G547" s="16"/>
      <c r="H547" s="16"/>
      <c r="I547" s="16">
        <f t="shared" si="509"/>
        <v>14.087719969806761</v>
      </c>
      <c r="J547" s="16"/>
      <c r="K547" s="16"/>
      <c r="L547" s="21">
        <f>IF(L546="","",L546-N524)</f>
        <v>22.434686221592575</v>
      </c>
      <c r="M547" s="21"/>
      <c r="N547" s="21"/>
      <c r="Q547" s="17"/>
      <c r="R547" s="17"/>
      <c r="S547" s="17"/>
      <c r="T547" s="18"/>
    </row>
    <row r="548" spans="1:20" x14ac:dyDescent="0.2">
      <c r="A548" s="11" t="s">
        <v>41</v>
      </c>
      <c r="B548" s="11" t="s">
        <v>25</v>
      </c>
      <c r="C548" s="1">
        <v>2024</v>
      </c>
      <c r="D548" s="21">
        <f>IF(D547="","",D547-M524)</f>
        <v>22.911564028296279</v>
      </c>
      <c r="E548" s="16"/>
      <c r="F548" s="16"/>
      <c r="G548" s="16"/>
      <c r="H548" s="16"/>
      <c r="I548" s="16">
        <f t="shared" si="509"/>
        <v>14.087719969806761</v>
      </c>
      <c r="J548" s="16"/>
      <c r="K548" s="16"/>
      <c r="L548" s="21">
        <f>IF(L547="","",L547-N524)</f>
        <v>22.135792777407389</v>
      </c>
      <c r="M548" s="21"/>
      <c r="N548" s="21"/>
      <c r="Q548" s="17"/>
      <c r="R548" s="17"/>
      <c r="S548" s="17"/>
      <c r="T548" s="18"/>
    </row>
    <row r="549" spans="1:20" x14ac:dyDescent="0.2">
      <c r="A549" s="11" t="s">
        <v>41</v>
      </c>
      <c r="B549" s="11" t="s">
        <v>25</v>
      </c>
      <c r="C549" s="1">
        <v>2025</v>
      </c>
      <c r="D549" s="21">
        <f>IF(D548="","",D548-M524)</f>
        <v>22.622718289988871</v>
      </c>
      <c r="E549" s="16"/>
      <c r="F549" s="16"/>
      <c r="G549" s="16"/>
      <c r="H549" s="16"/>
      <c r="I549" s="16">
        <f t="shared" si="509"/>
        <v>14.087719969806761</v>
      </c>
      <c r="J549" s="16"/>
      <c r="K549" s="16"/>
      <c r="L549" s="21">
        <f>IF(L548="","",L548-N524)</f>
        <v>21.836899333222203</v>
      </c>
      <c r="M549" s="21"/>
      <c r="N549" s="21"/>
      <c r="Q549" s="17"/>
      <c r="R549" s="17"/>
      <c r="S549" s="17"/>
      <c r="T549" s="18"/>
    </row>
    <row r="550" spans="1:20" x14ac:dyDescent="0.2">
      <c r="A550" s="11" t="s">
        <v>41</v>
      </c>
      <c r="B550" s="11" t="s">
        <v>25</v>
      </c>
      <c r="C550" s="1">
        <v>2026</v>
      </c>
      <c r="D550" s="21">
        <f>IF(D549="","",D549-M524)</f>
        <v>22.333872551681463</v>
      </c>
      <c r="E550" s="16"/>
      <c r="F550" s="16"/>
      <c r="G550" s="16"/>
      <c r="H550" s="16"/>
      <c r="I550" s="16">
        <f t="shared" si="509"/>
        <v>14.087719969806761</v>
      </c>
      <c r="J550" s="16"/>
      <c r="K550" s="16"/>
      <c r="L550" s="21">
        <f>IF(L549="","",L549-N524)</f>
        <v>21.538005889037017</v>
      </c>
      <c r="M550" s="21"/>
      <c r="N550" s="21"/>
      <c r="Q550" s="17"/>
      <c r="R550" s="17"/>
      <c r="S550" s="17"/>
      <c r="T550" s="18"/>
    </row>
    <row r="551" spans="1:20" x14ac:dyDescent="0.2">
      <c r="A551" s="11" t="s">
        <v>41</v>
      </c>
      <c r="B551" s="11" t="s">
        <v>25</v>
      </c>
      <c r="C551" s="1">
        <v>2027</v>
      </c>
      <c r="D551" s="21">
        <f>IF(D550="","",D550-M524)</f>
        <v>22.045026813374054</v>
      </c>
      <c r="E551" s="16"/>
      <c r="F551" s="16"/>
      <c r="G551" s="16"/>
      <c r="H551" s="16"/>
      <c r="I551" s="16">
        <f t="shared" si="509"/>
        <v>14.087719969806761</v>
      </c>
      <c r="J551" s="16"/>
      <c r="K551" s="16"/>
      <c r="L551" s="21">
        <f>IF(L550="","",L550-N524)</f>
        <v>21.23911244485183</v>
      </c>
      <c r="M551" s="21"/>
      <c r="N551" s="21"/>
      <c r="Q551" s="17"/>
      <c r="R551" s="17"/>
      <c r="S551" s="17"/>
      <c r="T551" s="18"/>
    </row>
    <row r="552" spans="1:20" x14ac:dyDescent="0.2">
      <c r="A552" s="11" t="s">
        <v>41</v>
      </c>
      <c r="B552" s="11" t="s">
        <v>25</v>
      </c>
      <c r="C552" s="1">
        <v>2028</v>
      </c>
      <c r="D552" s="21">
        <f>IF(D551="","",D551-M524)</f>
        <v>21.756181075066646</v>
      </c>
      <c r="E552" s="16"/>
      <c r="F552" s="16"/>
      <c r="G552" s="16"/>
      <c r="H552" s="16"/>
      <c r="I552" s="16">
        <f t="shared" si="509"/>
        <v>14.087719969806761</v>
      </c>
      <c r="J552" s="16"/>
      <c r="K552" s="16"/>
      <c r="L552" s="21">
        <f>IF(L551="","",L551-N524)</f>
        <v>20.940219000666644</v>
      </c>
      <c r="M552" s="21"/>
      <c r="N552" s="21"/>
      <c r="Q552" s="17"/>
      <c r="R552" s="17"/>
      <c r="S552" s="17"/>
      <c r="T552" s="18"/>
    </row>
    <row r="553" spans="1:20" x14ac:dyDescent="0.2">
      <c r="A553" s="11" t="s">
        <v>42</v>
      </c>
      <c r="B553" s="11" t="s">
        <v>26</v>
      </c>
      <c r="C553" s="1">
        <v>2000</v>
      </c>
      <c r="D553" s="16"/>
      <c r="E553" s="16"/>
      <c r="F553" s="16"/>
      <c r="G553" s="16"/>
      <c r="H553" s="16"/>
      <c r="I553" s="16"/>
      <c r="J553" s="16"/>
      <c r="K553" s="16"/>
      <c r="L553" s="16"/>
      <c r="M553" s="1">
        <f>(F557-O553)/60</f>
        <v>0.24121454773703702</v>
      </c>
      <c r="N553" s="1">
        <f>(K557-P553)/60</f>
        <v>0.24653811392592606</v>
      </c>
      <c r="O553" s="11">
        <f>AC24</f>
        <v>12.422644408</v>
      </c>
      <c r="P553" s="11">
        <f>AE24</f>
        <v>10.901723519999999</v>
      </c>
      <c r="Q553" s="17"/>
      <c r="R553" s="17"/>
      <c r="S553" s="17"/>
      <c r="T553" s="18"/>
    </row>
    <row r="554" spans="1:20" x14ac:dyDescent="0.2">
      <c r="A554" s="11" t="s">
        <v>42</v>
      </c>
      <c r="B554" s="11" t="s">
        <v>26</v>
      </c>
      <c r="C554" s="1">
        <v>2001</v>
      </c>
      <c r="D554" s="16"/>
      <c r="E554" s="16"/>
      <c r="F554" s="16"/>
      <c r="G554" s="16"/>
      <c r="H554" s="16"/>
      <c r="I554" s="16"/>
      <c r="J554" s="16"/>
      <c r="K554" s="16"/>
      <c r="L554" s="16"/>
      <c r="Q554" s="17"/>
      <c r="R554" s="17"/>
      <c r="S554" s="17"/>
      <c r="T554" s="18"/>
    </row>
    <row r="555" spans="1:20" x14ac:dyDescent="0.2">
      <c r="A555" s="11" t="s">
        <v>42</v>
      </c>
      <c r="B555" s="11" t="s">
        <v>26</v>
      </c>
      <c r="C555" s="1">
        <v>2002</v>
      </c>
      <c r="D555" s="16"/>
      <c r="E555" s="15">
        <v>26.925820416666664</v>
      </c>
      <c r="F555" s="16"/>
      <c r="G555" s="15">
        <v>10.343604782608697</v>
      </c>
      <c r="H555" s="16"/>
      <c r="I555" s="16"/>
      <c r="J555" s="15">
        <v>25.590612083333337</v>
      </c>
      <c r="K555" s="16"/>
      <c r="L555" s="16"/>
      <c r="Q555" s="17"/>
      <c r="R555" s="17"/>
      <c r="S555" s="17"/>
      <c r="T555" s="18"/>
    </row>
    <row r="556" spans="1:20" x14ac:dyDescent="0.2">
      <c r="A556" s="11" t="s">
        <v>42</v>
      </c>
      <c r="B556" s="11" t="s">
        <v>26</v>
      </c>
      <c r="C556" s="1">
        <v>2003</v>
      </c>
      <c r="D556" s="16"/>
      <c r="E556" s="15">
        <v>26.631756400000004</v>
      </c>
      <c r="F556" s="16"/>
      <c r="G556" s="15">
        <v>9.3090483333333349</v>
      </c>
      <c r="H556" s="16"/>
      <c r="I556" s="16"/>
      <c r="J556" s="15">
        <v>25.530884400000005</v>
      </c>
      <c r="K556" s="16"/>
      <c r="L556" s="16"/>
      <c r="Q556" s="17"/>
      <c r="R556" s="17"/>
      <c r="S556" s="17"/>
      <c r="T556" s="18"/>
    </row>
    <row r="557" spans="1:20" x14ac:dyDescent="0.2">
      <c r="A557" s="11" t="s">
        <v>42</v>
      </c>
      <c r="B557" s="11" t="s">
        <v>26</v>
      </c>
      <c r="C557" s="1">
        <v>2004</v>
      </c>
      <c r="D557" s="16">
        <f>IF(F557="","",F557)</f>
        <v>26.895517272222222</v>
      </c>
      <c r="E557" s="15">
        <v>27.128975000000001</v>
      </c>
      <c r="F557" s="16">
        <f t="shared" ref="F557:H557" si="519">IF(COUNT(E553:E557)&lt;3,"",AVERAGE(E553:E557))</f>
        <v>26.895517272222222</v>
      </c>
      <c r="G557" s="15">
        <v>9.845921304347824</v>
      </c>
      <c r="H557" s="16">
        <f t="shared" si="519"/>
        <v>9.8328581400966186</v>
      </c>
      <c r="I557" s="16">
        <f t="shared" ref="I557" si="520">IF(H557="","",H557)</f>
        <v>9.8328581400966186</v>
      </c>
      <c r="J557" s="15">
        <v>25.960534583333338</v>
      </c>
      <c r="K557" s="16">
        <f t="shared" ref="K557" si="521">IF(COUNT(J553:J557)&lt;3,"",AVERAGE(J553:J557))</f>
        <v>25.694010355555562</v>
      </c>
      <c r="L557" s="16">
        <f>IF(K557="","",K557)</f>
        <v>25.694010355555562</v>
      </c>
      <c r="M557" s="21"/>
      <c r="N557" s="21"/>
      <c r="Q557" s="17"/>
      <c r="R557" s="17"/>
      <c r="S557" s="17"/>
      <c r="T557" s="18"/>
    </row>
    <row r="558" spans="1:20" x14ac:dyDescent="0.2">
      <c r="A558" s="11" t="s">
        <v>42</v>
      </c>
      <c r="B558" s="11" t="s">
        <v>26</v>
      </c>
      <c r="C558" s="1">
        <v>2005</v>
      </c>
      <c r="D558" s="21">
        <f>IF(D557="","",D557-M553)</f>
        <v>26.654302724485184</v>
      </c>
      <c r="E558" s="15">
        <v>28.387477500000003</v>
      </c>
      <c r="F558" s="16">
        <f t="shared" ref="F558:H558" si="522">IF(COUNT(E554:E558)&lt;3,"",AVERAGE(E554:E558))</f>
        <v>27.268507329166667</v>
      </c>
      <c r="G558" s="15">
        <v>8.8707162499999992</v>
      </c>
      <c r="H558" s="16">
        <f t="shared" si="522"/>
        <v>9.5923226675724642</v>
      </c>
      <c r="I558" s="16">
        <f>I557</f>
        <v>9.8328581400966186</v>
      </c>
      <c r="J558" s="15">
        <v>27.240924583333335</v>
      </c>
      <c r="K558" s="16">
        <f t="shared" ref="K558" si="523">IF(COUNT(J554:J558)&lt;3,"",AVERAGE(J554:J558))</f>
        <v>26.080738912500006</v>
      </c>
      <c r="L558" s="21">
        <f>IF(L557="","",L557-N553)</f>
        <v>25.447472241629637</v>
      </c>
      <c r="M558" s="21"/>
      <c r="N558" s="21"/>
      <c r="Q558" s="17"/>
      <c r="R558" s="17"/>
      <c r="S558" s="17"/>
      <c r="T558" s="18"/>
    </row>
    <row r="559" spans="1:20" x14ac:dyDescent="0.2">
      <c r="A559" s="11" t="s">
        <v>42</v>
      </c>
      <c r="B559" s="11" t="s">
        <v>26</v>
      </c>
      <c r="C559" s="1">
        <v>2006</v>
      </c>
      <c r="D559" s="21">
        <f>IF(D558="","",D558-M553)</f>
        <v>26.413088176748147</v>
      </c>
      <c r="E559" s="15">
        <v>26.056612800000003</v>
      </c>
      <c r="F559" s="16">
        <f t="shared" ref="F559:H559" si="524">IF(COUNT(E555:E559)&lt;3,"",AVERAGE(E555:E559))</f>
        <v>27.026128423333336</v>
      </c>
      <c r="G559" s="15">
        <v>8.3939312499999996</v>
      </c>
      <c r="H559" s="16">
        <f t="shared" si="524"/>
        <v>9.3526443840579709</v>
      </c>
      <c r="I559" s="16">
        <f t="shared" ref="I559:I581" si="525">I558</f>
        <v>9.8328581400966186</v>
      </c>
      <c r="J559" s="15">
        <v>24.932792800000001</v>
      </c>
      <c r="K559" s="16">
        <f t="shared" ref="K559" si="526">IF(COUNT(J555:J559)&lt;3,"",AVERAGE(J555:J559))</f>
        <v>25.851149690000007</v>
      </c>
      <c r="L559" s="21">
        <f>IF(L558="","",L558-N553)</f>
        <v>25.200934127703711</v>
      </c>
      <c r="M559" s="21"/>
      <c r="N559" s="21"/>
      <c r="Q559" s="17"/>
      <c r="R559" s="17"/>
      <c r="S559" s="17"/>
      <c r="T559" s="18"/>
    </row>
    <row r="560" spans="1:20" x14ac:dyDescent="0.2">
      <c r="A560" s="11" t="s">
        <v>42</v>
      </c>
      <c r="B560" s="11" t="s">
        <v>26</v>
      </c>
      <c r="C560" s="1">
        <v>2007</v>
      </c>
      <c r="D560" s="21">
        <f>IF(D559="","",D559-M553)</f>
        <v>26.17187362901111</v>
      </c>
      <c r="E560" s="15">
        <v>27.011572083333334</v>
      </c>
      <c r="F560" s="16">
        <f t="shared" ref="F560:H560" si="527">IF(COUNT(E556:E560)&lt;3,"",AVERAGE(E556:E560))</f>
        <v>27.043278756666673</v>
      </c>
      <c r="G560" s="15">
        <v>7.8770713043478251</v>
      </c>
      <c r="H560" s="16">
        <f t="shared" si="527"/>
        <v>8.8593376884057964</v>
      </c>
      <c r="I560" s="16">
        <f t="shared" si="525"/>
        <v>9.8328581400966186</v>
      </c>
      <c r="J560" s="15">
        <v>26.690732916666661</v>
      </c>
      <c r="K560" s="16">
        <f t="shared" ref="K560" si="528">IF(COUNT(J556:J560)&lt;3,"",AVERAGE(J556:J560))</f>
        <v>26.071173856666668</v>
      </c>
      <c r="L560" s="21">
        <f>IF(L559="","",L559-N553)</f>
        <v>24.954396013777785</v>
      </c>
      <c r="M560" s="21"/>
      <c r="N560" s="21"/>
      <c r="Q560" s="17"/>
      <c r="R560" s="17"/>
      <c r="S560" s="17"/>
      <c r="T560" s="18"/>
    </row>
    <row r="561" spans="1:20" x14ac:dyDescent="0.2">
      <c r="A561" s="11" t="s">
        <v>42</v>
      </c>
      <c r="B561" s="11" t="s">
        <v>26</v>
      </c>
      <c r="C561" s="1">
        <v>2008</v>
      </c>
      <c r="D561" s="21">
        <f>IF(D560="","",D560-M553)</f>
        <v>25.930659081274072</v>
      </c>
      <c r="E561" s="15"/>
      <c r="F561" s="16">
        <f t="shared" ref="F561:H561" si="529">IF(COUNT(E557:E561)&lt;3,"",AVERAGE(E557:E561))</f>
        <v>27.146159345833333</v>
      </c>
      <c r="G561" s="15"/>
      <c r="H561" s="16">
        <f t="shared" si="529"/>
        <v>8.7469100271739109</v>
      </c>
      <c r="I561" s="16">
        <f t="shared" si="525"/>
        <v>9.8328581400966186</v>
      </c>
      <c r="J561" s="15"/>
      <c r="K561" s="16">
        <f t="shared" ref="K561" si="530">IF(COUNT(J557:J561)&lt;3,"",AVERAGE(J557:J561))</f>
        <v>26.206246220833336</v>
      </c>
      <c r="L561" s="21">
        <f>IF(L560="","",L560-N553)</f>
        <v>24.707857899851859</v>
      </c>
      <c r="M561" s="21"/>
      <c r="N561" s="21"/>
      <c r="Q561" s="17"/>
      <c r="R561" s="17"/>
      <c r="S561" s="17"/>
      <c r="T561" s="18"/>
    </row>
    <row r="562" spans="1:20" x14ac:dyDescent="0.2">
      <c r="A562" s="11" t="s">
        <v>42</v>
      </c>
      <c r="B562" s="11" t="s">
        <v>26</v>
      </c>
      <c r="C562" s="1">
        <v>2009</v>
      </c>
      <c r="D562" s="21">
        <f>IF(D561="","",D561-M553)</f>
        <v>25.689444533537035</v>
      </c>
      <c r="E562" s="15">
        <v>21.01566708333333</v>
      </c>
      <c r="F562" s="16">
        <f t="shared" ref="F562:H562" si="531">IF(COUNT(E558:E562)&lt;3,"",AVERAGE(E558:E562))</f>
        <v>25.617832366666665</v>
      </c>
      <c r="G562" s="15">
        <v>6.9689258333333335</v>
      </c>
      <c r="H562" s="16">
        <f t="shared" si="531"/>
        <v>8.0276611594202905</v>
      </c>
      <c r="I562" s="16">
        <f t="shared" si="525"/>
        <v>9.8328581400966186</v>
      </c>
      <c r="J562" s="15">
        <v>20.55594291666667</v>
      </c>
      <c r="K562" s="16">
        <f t="shared" ref="K562" si="532">IF(COUNT(J558:J562)&lt;3,"",AVERAGE(J558:J562))</f>
        <v>24.855098304166667</v>
      </c>
      <c r="L562" s="21">
        <f>IF(L561="","",L561-N553)</f>
        <v>24.461319785925934</v>
      </c>
      <c r="M562" s="21"/>
      <c r="N562" s="21"/>
      <c r="Q562" s="17"/>
      <c r="R562" s="17"/>
      <c r="S562" s="17"/>
      <c r="T562" s="18"/>
    </row>
    <row r="563" spans="1:20" x14ac:dyDescent="0.2">
      <c r="A563" s="11" t="s">
        <v>42</v>
      </c>
      <c r="B563" s="11" t="s">
        <v>26</v>
      </c>
      <c r="C563" s="1">
        <v>2010</v>
      </c>
      <c r="D563" s="21">
        <f>IF(D562="","",D562-M553)</f>
        <v>25.448229985799998</v>
      </c>
      <c r="E563" s="15">
        <v>21.359839565217385</v>
      </c>
      <c r="F563" s="16">
        <f t="shared" ref="F563:H563" si="533">IF(COUNT(E559:E563)&lt;3,"",AVERAGE(E559:E563))</f>
        <v>23.860922882971014</v>
      </c>
      <c r="G563" s="15">
        <v>6.711987727272728</v>
      </c>
      <c r="H563" s="16">
        <f t="shared" si="533"/>
        <v>7.4879790287384713</v>
      </c>
      <c r="I563" s="16">
        <f t="shared" si="525"/>
        <v>9.8328581400966186</v>
      </c>
      <c r="J563" s="15">
        <v>20.635859565217388</v>
      </c>
      <c r="K563" s="16">
        <f t="shared" ref="K563" si="534">IF(COUNT(J559:J563)&lt;3,"",AVERAGE(J559:J563))</f>
        <v>23.203832049637679</v>
      </c>
      <c r="L563" s="21">
        <f>IF(L562="","",L562-N553)</f>
        <v>24.214781672000008</v>
      </c>
      <c r="M563" s="21"/>
      <c r="N563" s="21"/>
      <c r="Q563" s="17"/>
      <c r="R563" s="17"/>
      <c r="S563" s="17"/>
      <c r="T563" s="18"/>
    </row>
    <row r="564" spans="1:20" x14ac:dyDescent="0.2">
      <c r="A564" s="11" t="s">
        <v>42</v>
      </c>
      <c r="B564" s="11" t="s">
        <v>26</v>
      </c>
      <c r="C564" s="1">
        <v>2011</v>
      </c>
      <c r="D564" s="21">
        <f>IF(D563="","",D563-M553)</f>
        <v>25.20701543806296</v>
      </c>
      <c r="E564" s="15">
        <v>21.655846521739132</v>
      </c>
      <c r="F564" s="16">
        <f t="shared" ref="F564:H564" si="535">IF(COUNT(E560:E564)&lt;3,"",AVERAGE(E560:E564))</f>
        <v>22.760731313405795</v>
      </c>
      <c r="G564" s="15">
        <v>8.0593699999999995</v>
      </c>
      <c r="H564" s="16">
        <f t="shared" si="535"/>
        <v>7.4043387162384722</v>
      </c>
      <c r="I564" s="16">
        <f t="shared" si="525"/>
        <v>9.8328581400966186</v>
      </c>
      <c r="J564" s="15">
        <v>20.366310869565215</v>
      </c>
      <c r="K564" s="16">
        <f t="shared" ref="K564" si="536">IF(COUNT(J560:J564)&lt;3,"",AVERAGE(J560:J564))</f>
        <v>22.062211567028982</v>
      </c>
      <c r="L564" s="21">
        <f>IF(L563="","",L563-N553)</f>
        <v>23.968243558074082</v>
      </c>
      <c r="M564" s="21"/>
      <c r="N564" s="21"/>
      <c r="Q564" s="17"/>
      <c r="R564" s="17"/>
      <c r="S564" s="17"/>
      <c r="T564" s="18"/>
    </row>
    <row r="565" spans="1:20" x14ac:dyDescent="0.2">
      <c r="A565" s="11" t="s">
        <v>42</v>
      </c>
      <c r="B565" s="11" t="s">
        <v>26</v>
      </c>
      <c r="C565" s="1">
        <v>2012</v>
      </c>
      <c r="D565" s="21">
        <f>IF(D564="","",D564-M553)</f>
        <v>24.965800890325923</v>
      </c>
      <c r="E565" s="15">
        <v>19.784942916666669</v>
      </c>
      <c r="F565" s="16">
        <f t="shared" ref="F565:H565" si="537">IF(COUNT(E561:E565)&lt;3,"",AVERAGE(E561:E565))</f>
        <v>20.954074021739128</v>
      </c>
      <c r="G565" s="15">
        <v>7.5033495652173929</v>
      </c>
      <c r="H565" s="16">
        <f t="shared" si="537"/>
        <v>7.3109082814558626</v>
      </c>
      <c r="I565" s="16">
        <f t="shared" si="525"/>
        <v>9.8328581400966186</v>
      </c>
      <c r="J565" s="15">
        <v>19.078586249999997</v>
      </c>
      <c r="K565" s="16">
        <f t="shared" ref="K565" si="538">IF(COUNT(J561:J565)&lt;3,"",AVERAGE(J561:J565))</f>
        <v>20.159174900362316</v>
      </c>
      <c r="L565" s="21">
        <f>IF(L564="","",L564-N553)</f>
        <v>23.721705444148157</v>
      </c>
      <c r="M565" s="21"/>
      <c r="N565" s="21"/>
      <c r="Q565" s="17"/>
      <c r="R565" s="17"/>
      <c r="S565" s="17"/>
      <c r="T565" s="18"/>
    </row>
    <row r="566" spans="1:20" x14ac:dyDescent="0.2">
      <c r="A566" s="11" t="s">
        <v>42</v>
      </c>
      <c r="B566" s="11" t="s">
        <v>26</v>
      </c>
      <c r="C566" s="1">
        <v>2013</v>
      </c>
      <c r="D566" s="21">
        <f>IF(D565="","",D565-M553)</f>
        <v>24.724586342588886</v>
      </c>
      <c r="E566" s="15">
        <v>18.915210833333337</v>
      </c>
      <c r="F566" s="16">
        <f t="shared" ref="F566:H566" si="539">IF(COUNT(E562:E566)&lt;3,"",AVERAGE(E562:E566))</f>
        <v>20.546301384057969</v>
      </c>
      <c r="G566" s="15">
        <v>6.7017237500000002</v>
      </c>
      <c r="H566" s="16">
        <f t="shared" si="539"/>
        <v>7.1890713751646897</v>
      </c>
      <c r="I566" s="16">
        <f t="shared" si="525"/>
        <v>9.8328581400966186</v>
      </c>
      <c r="J566" s="15">
        <v>18.006366666666665</v>
      </c>
      <c r="K566" s="16">
        <f t="shared" ref="K566" si="540">IF(COUNT(J562:J566)&lt;3,"",AVERAGE(J562:J566))</f>
        <v>19.728613253623188</v>
      </c>
      <c r="L566" s="21">
        <f>IF(L565="","",L565-N553)</f>
        <v>23.475167330222231</v>
      </c>
      <c r="M566" s="21"/>
      <c r="N566" s="21"/>
      <c r="Q566" s="17"/>
      <c r="R566" s="17"/>
      <c r="S566" s="17"/>
      <c r="T566" s="18"/>
    </row>
    <row r="567" spans="1:20" x14ac:dyDescent="0.2">
      <c r="A567" s="11" t="s">
        <v>42</v>
      </c>
      <c r="B567" s="11" t="s">
        <v>26</v>
      </c>
      <c r="C567" s="1">
        <v>2014</v>
      </c>
      <c r="D567" s="21">
        <f>IF(D566="","",D566-M553)</f>
        <v>24.483371794851848</v>
      </c>
      <c r="E567" s="15">
        <v>17.725751666666664</v>
      </c>
      <c r="F567" s="16">
        <f t="shared" ref="F567:H567" si="541">IF(COUNT(E563:E567)&lt;3,"",AVERAGE(E563:E567))</f>
        <v>19.888318300724638</v>
      </c>
      <c r="G567" s="15">
        <v>7.3464473913043475</v>
      </c>
      <c r="H567" s="16">
        <f t="shared" si="541"/>
        <v>7.2645756867588931</v>
      </c>
      <c r="I567" s="16">
        <f t="shared" si="525"/>
        <v>9.8328581400966186</v>
      </c>
      <c r="J567" s="15">
        <v>16.597944999999999</v>
      </c>
      <c r="K567" s="16">
        <f t="shared" ref="K567" si="542">IF(COUNT(J563:J567)&lt;3,"",AVERAGE(J563:J567))</f>
        <v>18.937013670289851</v>
      </c>
      <c r="L567" s="21">
        <f>IF(L566="","",L566-N553)</f>
        <v>23.228629216296305</v>
      </c>
      <c r="M567" s="21"/>
      <c r="N567" s="21"/>
      <c r="Q567" s="17"/>
      <c r="R567" s="17"/>
      <c r="S567" s="17"/>
      <c r="T567" s="18"/>
    </row>
    <row r="568" spans="1:20" x14ac:dyDescent="0.2">
      <c r="A568" s="11" t="s">
        <v>42</v>
      </c>
      <c r="B568" s="11" t="s">
        <v>26</v>
      </c>
      <c r="C568" s="1">
        <v>2015</v>
      </c>
      <c r="D568" s="21">
        <f>IF(D567="","",D567-M553)</f>
        <v>24.242157247114811</v>
      </c>
      <c r="E568" s="15">
        <v>18.757392173913043</v>
      </c>
      <c r="F568" s="16">
        <f t="shared" ref="F568:H568" si="543">IF(COUNT(E564:E568)&lt;3,"",AVERAGE(E564:E568))</f>
        <v>19.367828822463771</v>
      </c>
      <c r="G568" s="15">
        <v>6.0810368181818184</v>
      </c>
      <c r="H568" s="16">
        <f t="shared" si="543"/>
        <v>7.1383855049407119</v>
      </c>
      <c r="I568" s="16">
        <f t="shared" si="525"/>
        <v>9.8328581400966186</v>
      </c>
      <c r="J568" s="15">
        <v>17.448864347826088</v>
      </c>
      <c r="K568" s="16">
        <f t="shared" ref="K568" si="544">IF(COUNT(J564:J568)&lt;3,"",AVERAGE(J564:J568))</f>
        <v>18.299614626811593</v>
      </c>
      <c r="L568" s="21">
        <f>IF(L567="","",L567-N553)</f>
        <v>22.982091102370379</v>
      </c>
      <c r="M568" s="21"/>
      <c r="N568" s="21"/>
      <c r="Q568" s="17"/>
      <c r="R568" s="17"/>
      <c r="S568" s="17"/>
      <c r="T568" s="18"/>
    </row>
    <row r="569" spans="1:20" x14ac:dyDescent="0.2">
      <c r="A569" s="11" t="s">
        <v>42</v>
      </c>
      <c r="B569" s="11" t="s">
        <v>26</v>
      </c>
      <c r="C569" s="1">
        <v>2016</v>
      </c>
      <c r="D569" s="21">
        <f>IF(D568="","",D568-M553)</f>
        <v>24.000942699377774</v>
      </c>
      <c r="E569" s="15">
        <v>17.671428333333335</v>
      </c>
      <c r="F569" s="16">
        <f t="shared" ref="F569:H569" si="545">IF(COUNT(E565:E569)&lt;3,"",AVERAGE(E565:E569))</f>
        <v>18.570945184782609</v>
      </c>
      <c r="G569" s="15">
        <v>6.3024308695652165</v>
      </c>
      <c r="H569" s="16">
        <f t="shared" si="545"/>
        <v>6.7869976788537558</v>
      </c>
      <c r="I569" s="16">
        <f t="shared" si="525"/>
        <v>9.8328581400966186</v>
      </c>
      <c r="J569" s="15">
        <v>14.75307666666667</v>
      </c>
      <c r="K569" s="16">
        <f t="shared" ref="K569" si="546">IF(COUNT(J565:J569)&lt;3,"",AVERAGE(J565:J569))</f>
        <v>17.176967786231884</v>
      </c>
      <c r="L569" s="21">
        <f>IF(L568="","",L568-N553)</f>
        <v>22.735552988444454</v>
      </c>
      <c r="M569" s="21"/>
      <c r="N569" s="21"/>
      <c r="Q569" s="17"/>
      <c r="R569" s="17"/>
      <c r="S569" s="17"/>
      <c r="T569" s="18"/>
    </row>
    <row r="570" spans="1:20" x14ac:dyDescent="0.2">
      <c r="A570" s="11" t="s">
        <v>42</v>
      </c>
      <c r="B570" s="11" t="s">
        <v>26</v>
      </c>
      <c r="C570" s="1">
        <v>2017</v>
      </c>
      <c r="D570" s="21">
        <f>IF(D569="","",D569-M553)</f>
        <v>23.759728151640736</v>
      </c>
      <c r="E570" s="15">
        <v>16.510978749999996</v>
      </c>
      <c r="F570" s="16">
        <f t="shared" ref="F570:F571" si="547">IF(COUNT(E566:E570)&lt;3,"",AVERAGE(E566:E570))</f>
        <v>17.916152351449277</v>
      </c>
      <c r="G570" s="15">
        <v>6.1934169565217392</v>
      </c>
      <c r="H570" s="16">
        <f t="shared" ref="H570:H571" si="548">IF(COUNT(G566:G570)&lt;3,"",AVERAGE(G566:G570))</f>
        <v>6.5250111571146245</v>
      </c>
      <c r="I570" s="16">
        <f t="shared" si="525"/>
        <v>9.8328581400966186</v>
      </c>
      <c r="J570" s="15">
        <v>15.063801666666665</v>
      </c>
      <c r="K570" s="16">
        <f t="shared" ref="K570:K571" si="549">IF(COUNT(J566:J570)&lt;3,"",AVERAGE(J566:J570))</f>
        <v>16.374010869565218</v>
      </c>
      <c r="L570" s="21">
        <f>IF(L569="","",L569-N553)</f>
        <v>22.489014874518528</v>
      </c>
      <c r="M570" s="21"/>
      <c r="N570" s="21"/>
      <c r="Q570" s="17"/>
      <c r="R570" s="17"/>
      <c r="S570" s="17"/>
      <c r="T570" s="18"/>
    </row>
    <row r="571" spans="1:20" x14ac:dyDescent="0.2">
      <c r="A571" s="11" t="s">
        <v>42</v>
      </c>
      <c r="B571" s="11" t="s">
        <v>26</v>
      </c>
      <c r="C571" s="1">
        <v>2018</v>
      </c>
      <c r="D571" s="21">
        <f>IF(D570="","",D570-M553)</f>
        <v>23.518513603903699</v>
      </c>
      <c r="E571" s="15">
        <v>16.872485833333332</v>
      </c>
      <c r="F571" s="16">
        <f t="shared" si="547"/>
        <v>17.507607351449273</v>
      </c>
      <c r="G571" s="15">
        <v>6.0307930434782602</v>
      </c>
      <c r="H571" s="16">
        <f t="shared" si="548"/>
        <v>6.3908250158102771</v>
      </c>
      <c r="I571" s="16">
        <f t="shared" si="525"/>
        <v>9.8328581400966186</v>
      </c>
      <c r="J571" s="15">
        <v>14.923769999999998</v>
      </c>
      <c r="K571" s="16">
        <f t="shared" si="549"/>
        <v>15.757491536231885</v>
      </c>
      <c r="L571" s="21">
        <f>IF(L570="","",L570-N553)</f>
        <v>22.242476760592602</v>
      </c>
      <c r="M571" s="21"/>
      <c r="N571" s="21"/>
      <c r="Q571" s="17"/>
      <c r="R571" s="17"/>
      <c r="S571" s="17"/>
      <c r="T571" s="18"/>
    </row>
    <row r="572" spans="1:20" x14ac:dyDescent="0.2">
      <c r="A572" s="11" t="s">
        <v>42</v>
      </c>
      <c r="B572" s="11" t="s">
        <v>26</v>
      </c>
      <c r="C572" s="1">
        <v>2019</v>
      </c>
      <c r="D572" s="21">
        <f>IF(D571="","",D571-M553)</f>
        <v>23.277299056166662</v>
      </c>
      <c r="E572" s="15">
        <v>16.156040000000001</v>
      </c>
      <c r="F572" s="16">
        <f t="shared" ref="F572:F573" si="550">IF(COUNT(E568:E572)&lt;3,"",AVERAGE(E568:E572))</f>
        <v>17.193665018115944</v>
      </c>
      <c r="G572" s="15">
        <v>5.4607439130434772</v>
      </c>
      <c r="H572" s="16">
        <f t="shared" ref="H572:H573" si="551">IF(COUNT(G568:G572)&lt;3,"",AVERAGE(G568:G572))</f>
        <v>6.0136843201581023</v>
      </c>
      <c r="I572" s="16">
        <f t="shared" si="525"/>
        <v>9.8328581400966186</v>
      </c>
      <c r="J572" s="15">
        <v>14.438524583333333</v>
      </c>
      <c r="K572" s="16">
        <f t="shared" ref="K572:K573" si="552">IF(COUNT(J568:J572)&lt;3,"",AVERAGE(J568:J572))</f>
        <v>15.325607452898549</v>
      </c>
      <c r="L572" s="21">
        <f>IF(L571="","",L571-N553)</f>
        <v>21.995938646666676</v>
      </c>
      <c r="M572" s="21"/>
      <c r="N572" s="21"/>
      <c r="Q572" s="17"/>
      <c r="R572" s="17"/>
      <c r="S572" s="17"/>
      <c r="T572" s="18"/>
    </row>
    <row r="573" spans="1:20" x14ac:dyDescent="0.2">
      <c r="A573" s="11" t="s">
        <v>42</v>
      </c>
      <c r="B573" s="11" t="s">
        <v>26</v>
      </c>
      <c r="C573" s="1">
        <v>2020</v>
      </c>
      <c r="D573" s="21">
        <f>IF(D572="","",D572-M553)</f>
        <v>23.036084508429624</v>
      </c>
      <c r="E573" s="15">
        <v>15.037145217391306</v>
      </c>
      <c r="F573" s="16">
        <f t="shared" si="550"/>
        <v>16.449615626811596</v>
      </c>
      <c r="G573" s="15">
        <v>5.8284009090909086</v>
      </c>
      <c r="H573" s="16">
        <f t="shared" si="551"/>
        <v>5.9631571383399198</v>
      </c>
      <c r="I573" s="16">
        <f t="shared" si="525"/>
        <v>9.8328581400966186</v>
      </c>
      <c r="J573" s="15">
        <v>13.697954347826089</v>
      </c>
      <c r="K573" s="16">
        <f t="shared" si="552"/>
        <v>14.575425452898552</v>
      </c>
      <c r="L573" s="21">
        <f>IF(L572="","",L572-N553)</f>
        <v>21.749400532740751</v>
      </c>
      <c r="M573" s="21"/>
      <c r="N573" s="21"/>
      <c r="Q573" s="17"/>
      <c r="R573" s="17"/>
      <c r="S573" s="17"/>
      <c r="T573" s="18"/>
    </row>
    <row r="574" spans="1:20" x14ac:dyDescent="0.2">
      <c r="A574" s="11" t="s">
        <v>42</v>
      </c>
      <c r="B574" s="11" t="s">
        <v>26</v>
      </c>
      <c r="C574" s="1">
        <v>2021</v>
      </c>
      <c r="D574" s="21">
        <f>IF(D573="","",D573-M553)</f>
        <v>22.794869960692587</v>
      </c>
      <c r="E574" s="24"/>
      <c r="F574" s="25"/>
      <c r="G574" s="24"/>
      <c r="H574" s="25"/>
      <c r="I574" s="16">
        <f t="shared" si="525"/>
        <v>9.8328581400966186</v>
      </c>
      <c r="J574" s="25"/>
      <c r="K574" s="25"/>
      <c r="L574" s="21">
        <f>IF(L573="","",L573-N553)</f>
        <v>21.502862418814825</v>
      </c>
      <c r="M574" s="21"/>
      <c r="N574" s="21"/>
      <c r="Q574" s="17"/>
      <c r="R574" s="17"/>
      <c r="S574" s="17"/>
      <c r="T574" s="18"/>
    </row>
    <row r="575" spans="1:20" x14ac:dyDescent="0.2">
      <c r="A575" s="11" t="s">
        <v>42</v>
      </c>
      <c r="B575" s="11" t="s">
        <v>26</v>
      </c>
      <c r="C575" s="1">
        <v>2022</v>
      </c>
      <c r="D575" s="21">
        <f>IF(D574="","",D574-M553)</f>
        <v>22.55365541295555</v>
      </c>
      <c r="E575" s="24"/>
      <c r="F575" s="25"/>
      <c r="G575" s="24"/>
      <c r="H575" s="25"/>
      <c r="I575" s="16">
        <f t="shared" si="525"/>
        <v>9.8328581400966186</v>
      </c>
      <c r="J575" s="25"/>
      <c r="K575" s="25"/>
      <c r="L575" s="21">
        <f>IF(L574="","",L574-N553)</f>
        <v>21.256324304888899</v>
      </c>
      <c r="M575" s="21"/>
      <c r="N575" s="21"/>
      <c r="Q575" s="17"/>
      <c r="R575" s="17"/>
      <c r="S575" s="17"/>
      <c r="T575" s="18"/>
    </row>
    <row r="576" spans="1:20" x14ac:dyDescent="0.2">
      <c r="A576" s="11" t="s">
        <v>42</v>
      </c>
      <c r="B576" s="11" t="s">
        <v>26</v>
      </c>
      <c r="C576" s="1">
        <v>2023</v>
      </c>
      <c r="D576" s="21">
        <f>IF(D575="","",D575-M553)</f>
        <v>22.312440865218512</v>
      </c>
      <c r="E576" s="24"/>
      <c r="F576" s="25"/>
      <c r="G576" s="24"/>
      <c r="H576" s="25"/>
      <c r="I576" s="16">
        <f t="shared" si="525"/>
        <v>9.8328581400966186</v>
      </c>
      <c r="J576" s="25"/>
      <c r="K576" s="25"/>
      <c r="L576" s="21">
        <f>IF(L575="","",L575-N553)</f>
        <v>21.009786190962974</v>
      </c>
      <c r="M576" s="21"/>
      <c r="N576" s="21"/>
      <c r="Q576" s="17"/>
      <c r="R576" s="17"/>
      <c r="S576" s="17"/>
      <c r="T576" s="18"/>
    </row>
    <row r="577" spans="1:20" x14ac:dyDescent="0.2">
      <c r="A577" s="11" t="s">
        <v>42</v>
      </c>
      <c r="B577" s="11" t="s">
        <v>26</v>
      </c>
      <c r="C577" s="1">
        <v>2024</v>
      </c>
      <c r="D577" s="21">
        <f>IF(D576="","",D576-M553)</f>
        <v>22.071226317481475</v>
      </c>
      <c r="E577" s="24"/>
      <c r="F577" s="25"/>
      <c r="G577" s="24"/>
      <c r="H577" s="25"/>
      <c r="I577" s="16">
        <f t="shared" si="525"/>
        <v>9.8328581400966186</v>
      </c>
      <c r="J577" s="25"/>
      <c r="K577" s="25"/>
      <c r="L577" s="21">
        <f>IF(L576="","",L576-N553)</f>
        <v>20.763248077037048</v>
      </c>
      <c r="M577" s="21"/>
      <c r="N577" s="21"/>
      <c r="Q577" s="17"/>
      <c r="R577" s="17"/>
      <c r="S577" s="17"/>
      <c r="T577" s="18"/>
    </row>
    <row r="578" spans="1:20" x14ac:dyDescent="0.2">
      <c r="A578" s="11" t="s">
        <v>42</v>
      </c>
      <c r="B578" s="11" t="s">
        <v>26</v>
      </c>
      <c r="C578" s="1">
        <v>2025</v>
      </c>
      <c r="D578" s="21">
        <f>IF(D577="","",D577-M553)</f>
        <v>21.830011769744438</v>
      </c>
      <c r="E578" s="24"/>
      <c r="F578" s="25"/>
      <c r="G578" s="24"/>
      <c r="H578" s="25"/>
      <c r="I578" s="16">
        <f t="shared" si="525"/>
        <v>9.8328581400966186</v>
      </c>
      <c r="J578" s="25"/>
      <c r="K578" s="25"/>
      <c r="L578" s="21">
        <f>IF(L577="","",L577-N553)</f>
        <v>20.516709963111122</v>
      </c>
      <c r="M578" s="21"/>
      <c r="N578" s="21"/>
      <c r="Q578" s="17"/>
      <c r="R578" s="17"/>
      <c r="S578" s="17"/>
      <c r="T578" s="18"/>
    </row>
    <row r="579" spans="1:20" x14ac:dyDescent="0.2">
      <c r="A579" s="11" t="s">
        <v>42</v>
      </c>
      <c r="B579" s="11" t="s">
        <v>26</v>
      </c>
      <c r="C579" s="1">
        <v>2026</v>
      </c>
      <c r="D579" s="21">
        <f>IF(D578="","",D578-M553)</f>
        <v>21.5887972220074</v>
      </c>
      <c r="E579" s="24"/>
      <c r="F579" s="25"/>
      <c r="G579" s="24"/>
      <c r="H579" s="25"/>
      <c r="I579" s="16">
        <f t="shared" si="525"/>
        <v>9.8328581400966186</v>
      </c>
      <c r="J579" s="25"/>
      <c r="K579" s="25"/>
      <c r="L579" s="21">
        <f>IF(L578="","",L578-N553)</f>
        <v>20.270171849185196</v>
      </c>
      <c r="M579" s="21"/>
      <c r="N579" s="21"/>
      <c r="Q579" s="17"/>
      <c r="R579" s="17"/>
      <c r="S579" s="17"/>
      <c r="T579" s="18"/>
    </row>
    <row r="580" spans="1:20" x14ac:dyDescent="0.2">
      <c r="A580" s="11" t="s">
        <v>42</v>
      </c>
      <c r="B580" s="11" t="s">
        <v>26</v>
      </c>
      <c r="C580" s="1">
        <v>2027</v>
      </c>
      <c r="D580" s="21">
        <f>IF(D579="","",D579-M553)</f>
        <v>21.347582674270363</v>
      </c>
      <c r="E580" s="24"/>
      <c r="F580" s="25"/>
      <c r="G580" s="24"/>
      <c r="H580" s="25"/>
      <c r="I580" s="16">
        <f t="shared" si="525"/>
        <v>9.8328581400966186</v>
      </c>
      <c r="J580" s="25"/>
      <c r="K580" s="25"/>
      <c r="L580" s="21">
        <f>IF(L579="","",L579-N553)</f>
        <v>20.023633735259271</v>
      </c>
      <c r="M580" s="21"/>
      <c r="N580" s="21"/>
      <c r="Q580" s="17"/>
      <c r="R580" s="17"/>
      <c r="S580" s="17"/>
      <c r="T580" s="18"/>
    </row>
    <row r="581" spans="1:20" x14ac:dyDescent="0.2">
      <c r="A581" s="11" t="s">
        <v>42</v>
      </c>
      <c r="B581" s="11" t="s">
        <v>26</v>
      </c>
      <c r="C581" s="1">
        <v>2028</v>
      </c>
      <c r="D581" s="21">
        <f>IF(D580="","",D580-M553)</f>
        <v>21.106368126533326</v>
      </c>
      <c r="E581" s="24"/>
      <c r="F581" s="25"/>
      <c r="G581" s="24"/>
      <c r="H581" s="25"/>
      <c r="I581" s="16">
        <f t="shared" si="525"/>
        <v>9.8328581400966186</v>
      </c>
      <c r="J581" s="25"/>
      <c r="K581" s="25"/>
      <c r="L581" s="21">
        <f>IF(L580="","",L580-N553)</f>
        <v>19.777095621333345</v>
      </c>
      <c r="M581" s="21"/>
      <c r="N581" s="21"/>
      <c r="Q581" s="17"/>
      <c r="R581" s="17"/>
      <c r="S581" s="17"/>
      <c r="T581" s="18"/>
    </row>
    <row r="582" spans="1:20" x14ac:dyDescent="0.2">
      <c r="A582" s="11" t="s">
        <v>43</v>
      </c>
      <c r="B582" s="11" t="s">
        <v>27</v>
      </c>
      <c r="C582" s="1">
        <v>2000</v>
      </c>
      <c r="D582" s="25"/>
      <c r="E582" s="16"/>
      <c r="F582" s="16"/>
      <c r="G582" s="16"/>
      <c r="H582" s="16"/>
      <c r="I582" s="16"/>
      <c r="J582" s="25"/>
      <c r="K582" s="16"/>
      <c r="L582" s="16"/>
      <c r="M582" s="1">
        <f>(F591-O582)/55</f>
        <v>0.32325770586745711</v>
      </c>
      <c r="N582" s="1">
        <f>(K591-P582)/55</f>
        <v>0.3204662408484848</v>
      </c>
      <c r="O582" s="11">
        <f>AC25</f>
        <v>12.237864506999999</v>
      </c>
      <c r="P582" s="11">
        <f>AE25</f>
        <v>10.864220420000001</v>
      </c>
      <c r="Q582" s="17"/>
      <c r="R582" s="17"/>
      <c r="S582" s="17"/>
      <c r="T582" s="18"/>
    </row>
    <row r="583" spans="1:20" x14ac:dyDescent="0.2">
      <c r="A583" s="11" t="s">
        <v>43</v>
      </c>
      <c r="B583" s="11" t="s">
        <v>27</v>
      </c>
      <c r="C583" s="1">
        <v>2001</v>
      </c>
      <c r="D583" s="25"/>
      <c r="E583" s="16"/>
      <c r="F583" s="16"/>
      <c r="G583" s="16"/>
      <c r="H583" s="16"/>
      <c r="I583" s="16"/>
      <c r="J583" s="25"/>
      <c r="K583" s="16"/>
      <c r="L583" s="16"/>
      <c r="Q583" s="17"/>
      <c r="R583" s="17"/>
      <c r="S583" s="17"/>
      <c r="T583" s="18"/>
    </row>
    <row r="584" spans="1:20" x14ac:dyDescent="0.2">
      <c r="A584" s="11" t="s">
        <v>43</v>
      </c>
      <c r="B584" s="11" t="s">
        <v>27</v>
      </c>
      <c r="C584" s="1">
        <v>2002</v>
      </c>
      <c r="D584" s="25"/>
      <c r="E584" s="16"/>
      <c r="F584" s="16"/>
      <c r="G584" s="16"/>
      <c r="H584" s="16"/>
      <c r="I584" s="16"/>
      <c r="J584" s="25"/>
      <c r="K584" s="16"/>
      <c r="L584" s="16"/>
      <c r="Q584" s="17"/>
      <c r="R584" s="17"/>
      <c r="S584" s="17"/>
      <c r="T584" s="18"/>
    </row>
    <row r="585" spans="1:20" x14ac:dyDescent="0.2">
      <c r="A585" s="11" t="s">
        <v>43</v>
      </c>
      <c r="B585" s="11" t="s">
        <v>27</v>
      </c>
      <c r="C585" s="1">
        <v>2003</v>
      </c>
      <c r="D585" s="25"/>
      <c r="E585" s="16"/>
      <c r="F585" s="16"/>
      <c r="G585" s="16"/>
      <c r="H585" s="16"/>
      <c r="I585" s="16"/>
      <c r="J585" s="25"/>
      <c r="K585" s="16"/>
      <c r="L585" s="16"/>
      <c r="Q585" s="17"/>
      <c r="R585" s="17"/>
      <c r="S585" s="17"/>
      <c r="T585" s="18"/>
    </row>
    <row r="586" spans="1:20" x14ac:dyDescent="0.2">
      <c r="A586" s="11" t="s">
        <v>43</v>
      </c>
      <c r="B586" s="11" t="s">
        <v>27</v>
      </c>
      <c r="C586" s="1">
        <v>2004</v>
      </c>
      <c r="D586" s="25"/>
      <c r="E586" s="16"/>
      <c r="F586" s="16"/>
      <c r="G586" s="16"/>
      <c r="H586" s="16"/>
      <c r="I586" s="16"/>
      <c r="J586" s="25"/>
      <c r="K586" s="16"/>
      <c r="L586" s="16"/>
      <c r="Q586" s="17"/>
      <c r="R586" s="17"/>
      <c r="S586" s="17"/>
      <c r="T586" s="32"/>
    </row>
    <row r="587" spans="1:20" x14ac:dyDescent="0.2">
      <c r="A587" s="11" t="s">
        <v>43</v>
      </c>
      <c r="B587" s="11" t="s">
        <v>27</v>
      </c>
      <c r="C587" s="1">
        <v>2005</v>
      </c>
      <c r="D587" s="25"/>
      <c r="E587" s="15">
        <v>32.044319166666661</v>
      </c>
      <c r="F587" s="16"/>
      <c r="G587" s="15">
        <v>16.533741249999999</v>
      </c>
      <c r="H587" s="16"/>
      <c r="I587" s="16"/>
      <c r="J587" s="15">
        <v>30.15247458333333</v>
      </c>
      <c r="K587" s="16"/>
      <c r="L587" s="21"/>
      <c r="Q587" s="17"/>
      <c r="R587" s="17"/>
      <c r="S587" s="17"/>
      <c r="T587" s="32"/>
    </row>
    <row r="588" spans="1:20" x14ac:dyDescent="0.2">
      <c r="A588" s="11" t="s">
        <v>43</v>
      </c>
      <c r="B588" s="11" t="s">
        <v>27</v>
      </c>
      <c r="C588" s="1">
        <v>2006</v>
      </c>
      <c r="D588" s="25"/>
      <c r="E588" s="15">
        <v>31.48951375</v>
      </c>
      <c r="F588" s="16"/>
      <c r="G588" s="15">
        <v>14.935519583333337</v>
      </c>
      <c r="H588" s="16"/>
      <c r="I588" s="16"/>
      <c r="J588" s="15">
        <v>29.435300416666674</v>
      </c>
      <c r="K588" s="16"/>
      <c r="L588" s="21"/>
      <c r="Q588" s="17"/>
      <c r="R588" s="17"/>
      <c r="S588" s="17"/>
      <c r="T588" s="32"/>
    </row>
    <row r="589" spans="1:20" x14ac:dyDescent="0.2">
      <c r="A589" s="11" t="s">
        <v>43</v>
      </c>
      <c r="B589" s="11" t="s">
        <v>27</v>
      </c>
      <c r="C589" s="1">
        <v>2007</v>
      </c>
      <c r="D589" s="25"/>
      <c r="E589" s="15">
        <v>30.911847916666659</v>
      </c>
      <c r="F589" s="16">
        <f t="shared" ref="F589:H589" si="553">IF(COUNT(E585:E589)&lt;3,"",AVERAGE(E585:E589))</f>
        <v>31.481893611111104</v>
      </c>
      <c r="G589" s="15">
        <v>15.274236956521737</v>
      </c>
      <c r="H589" s="16">
        <f t="shared" si="553"/>
        <v>15.581165929951689</v>
      </c>
      <c r="I589" s="16"/>
      <c r="J589" s="15">
        <v>29.880007083333329</v>
      </c>
      <c r="K589" s="16">
        <f t="shared" ref="K589" si="554">IF(COUNT(J585:J589)&lt;3,"",AVERAGE(J585:J589))</f>
        <v>29.822594027777779</v>
      </c>
      <c r="L589" s="21"/>
      <c r="Q589" s="17"/>
      <c r="R589" s="17"/>
      <c r="S589" s="17"/>
      <c r="T589" s="18"/>
    </row>
    <row r="590" spans="1:20" x14ac:dyDescent="0.2">
      <c r="A590" s="11" t="s">
        <v>43</v>
      </c>
      <c r="B590" s="11" t="s">
        <v>27</v>
      </c>
      <c r="C590" s="1">
        <v>2008</v>
      </c>
      <c r="D590" s="25"/>
      <c r="E590" s="15">
        <v>28.054951250000002</v>
      </c>
      <c r="F590" s="16">
        <f t="shared" ref="F590:H590" si="555">IF(COUNT(E586:E590)&lt;3,"",AVERAGE(E586:E590))</f>
        <v>30.625158020833329</v>
      </c>
      <c r="G590" s="15">
        <v>15.786183043478262</v>
      </c>
      <c r="H590" s="16">
        <f t="shared" si="555"/>
        <v>15.632420208333333</v>
      </c>
      <c r="I590" s="16"/>
      <c r="J590" s="15">
        <v>26.456876249999997</v>
      </c>
      <c r="K590" s="16">
        <f t="shared" ref="K590" si="556">IF(COUNT(J586:J590)&lt;3,"",AVERAGE(J586:J590))</f>
        <v>28.981164583333332</v>
      </c>
      <c r="L590" s="21"/>
      <c r="Q590" s="17"/>
      <c r="R590" s="17"/>
      <c r="S590" s="17"/>
      <c r="T590" s="18"/>
    </row>
    <row r="591" spans="1:20" x14ac:dyDescent="0.2">
      <c r="A591" s="11" t="s">
        <v>43</v>
      </c>
      <c r="B591" s="11" t="s">
        <v>27</v>
      </c>
      <c r="C591" s="39">
        <v>2009</v>
      </c>
      <c r="D591" s="25"/>
      <c r="E591" s="15">
        <v>27.584559565217393</v>
      </c>
      <c r="F591" s="16">
        <f t="shared" ref="F591:H591" si="557">IF(COUNT(E587:E591)&lt;3,"",AVERAGE(E587:E591))</f>
        <v>30.01703832971014</v>
      </c>
      <c r="G591" s="15">
        <v>14.468965000000003</v>
      </c>
      <c r="H591" s="16">
        <f t="shared" si="557"/>
        <v>15.399729166666665</v>
      </c>
      <c r="I591" s="16">
        <f t="shared" ref="I591" si="558">IF(H591="","",H591)</f>
        <v>15.399729166666665</v>
      </c>
      <c r="J591" s="15">
        <v>26.524659999999994</v>
      </c>
      <c r="K591" s="16">
        <f t="shared" ref="K591" si="559">IF(COUNT(J587:J591)&lt;3,"",AVERAGE(J587:J591))</f>
        <v>28.489863666666661</v>
      </c>
      <c r="L591" s="16">
        <f>IF(K591="","",K591)</f>
        <v>28.489863666666661</v>
      </c>
      <c r="Q591" s="17"/>
      <c r="R591" s="17"/>
      <c r="S591" s="17"/>
      <c r="T591" s="18"/>
    </row>
    <row r="592" spans="1:20" x14ac:dyDescent="0.2">
      <c r="A592" s="11" t="s">
        <v>43</v>
      </c>
      <c r="B592" s="11" t="s">
        <v>27</v>
      </c>
      <c r="C592" s="1">
        <v>2010</v>
      </c>
      <c r="D592" s="25"/>
      <c r="E592" s="16"/>
      <c r="F592" s="16"/>
      <c r="G592" s="16"/>
      <c r="H592" s="16"/>
      <c r="I592" s="16">
        <f t="shared" ref="I592:I610" si="560">I591</f>
        <v>15.399729166666665</v>
      </c>
      <c r="J592" s="16"/>
      <c r="K592" s="16"/>
      <c r="L592" s="21">
        <f>IF(L591="","",L591-N582)</f>
        <v>28.169397425818175</v>
      </c>
      <c r="Q592" s="17"/>
      <c r="R592" s="17"/>
      <c r="S592" s="17"/>
      <c r="T592" s="18"/>
    </row>
    <row r="593" spans="1:20" x14ac:dyDescent="0.2">
      <c r="A593" s="11" t="s">
        <v>43</v>
      </c>
      <c r="B593" s="11" t="s">
        <v>27</v>
      </c>
      <c r="C593" s="1">
        <v>2011</v>
      </c>
      <c r="D593" s="25"/>
      <c r="E593" s="16"/>
      <c r="F593" s="16"/>
      <c r="G593" s="16"/>
      <c r="H593" s="16"/>
      <c r="I593" s="16">
        <f t="shared" si="560"/>
        <v>15.399729166666665</v>
      </c>
      <c r="J593" s="16"/>
      <c r="K593" s="16"/>
      <c r="L593" s="21">
        <f>IF(L592="","",L592-N582)</f>
        <v>27.84893118496969</v>
      </c>
      <c r="Q593" s="17"/>
      <c r="R593" s="17"/>
      <c r="S593" s="17"/>
      <c r="T593" s="18"/>
    </row>
    <row r="594" spans="1:20" x14ac:dyDescent="0.2">
      <c r="A594" s="11" t="s">
        <v>43</v>
      </c>
      <c r="B594" s="11" t="s">
        <v>27</v>
      </c>
      <c r="C594" s="1">
        <v>2012</v>
      </c>
      <c r="D594" s="25"/>
      <c r="E594" s="16"/>
      <c r="F594" s="16"/>
      <c r="G594" s="16"/>
      <c r="H594" s="16"/>
      <c r="I594" s="16">
        <f t="shared" si="560"/>
        <v>15.399729166666665</v>
      </c>
      <c r="J594" s="16"/>
      <c r="K594" s="16"/>
      <c r="L594" s="21">
        <f>IF(L593="","",L593-N582)</f>
        <v>27.528464944121204</v>
      </c>
      <c r="Q594" s="17"/>
      <c r="R594" s="17"/>
      <c r="S594" s="17"/>
      <c r="T594" s="32"/>
    </row>
    <row r="595" spans="1:20" x14ac:dyDescent="0.2">
      <c r="A595" s="11" t="s">
        <v>43</v>
      </c>
      <c r="B595" s="11" t="s">
        <v>27</v>
      </c>
      <c r="C595" s="1">
        <v>2013</v>
      </c>
      <c r="D595" s="25"/>
      <c r="E595" s="16"/>
      <c r="F595" s="16"/>
      <c r="G595" s="16"/>
      <c r="H595" s="16"/>
      <c r="I595" s="16">
        <f t="shared" si="560"/>
        <v>15.399729166666665</v>
      </c>
      <c r="J595" s="16"/>
      <c r="K595" s="16"/>
      <c r="L595" s="21">
        <f>IF(L594="","",L594-N582)</f>
        <v>27.207998703272718</v>
      </c>
      <c r="Q595" s="17"/>
      <c r="R595" s="17"/>
      <c r="S595" s="17"/>
      <c r="T595" s="32"/>
    </row>
    <row r="596" spans="1:20" x14ac:dyDescent="0.2">
      <c r="A596" s="11" t="s">
        <v>43</v>
      </c>
      <c r="B596" s="11" t="s">
        <v>27</v>
      </c>
      <c r="C596" s="1">
        <v>2014</v>
      </c>
      <c r="D596" s="25"/>
      <c r="E596" s="16"/>
      <c r="F596" s="16"/>
      <c r="G596" s="16"/>
      <c r="H596" s="16"/>
      <c r="I596" s="16">
        <f t="shared" si="560"/>
        <v>15.399729166666665</v>
      </c>
      <c r="J596" s="16"/>
      <c r="K596" s="16"/>
      <c r="L596" s="21">
        <f>IF(L595="","",L595-N582)</f>
        <v>26.887532462424232</v>
      </c>
      <c r="Q596" s="17"/>
      <c r="R596" s="17"/>
      <c r="S596" s="17"/>
      <c r="T596" s="18"/>
    </row>
    <row r="597" spans="1:20" x14ac:dyDescent="0.2">
      <c r="A597" s="11" t="s">
        <v>43</v>
      </c>
      <c r="B597" s="11" t="s">
        <v>27</v>
      </c>
      <c r="C597" s="1">
        <v>2015</v>
      </c>
      <c r="D597" s="25"/>
      <c r="E597" s="16"/>
      <c r="F597" s="16"/>
      <c r="G597" s="16"/>
      <c r="H597" s="16"/>
      <c r="I597" s="16">
        <f t="shared" si="560"/>
        <v>15.399729166666665</v>
      </c>
      <c r="J597" s="16"/>
      <c r="K597" s="16"/>
      <c r="L597" s="21">
        <f>IF(L596="","",L596-N582)</f>
        <v>26.567066221575747</v>
      </c>
      <c r="Q597" s="17"/>
      <c r="R597" s="17"/>
      <c r="S597" s="17"/>
      <c r="T597" s="18"/>
    </row>
    <row r="598" spans="1:20" x14ac:dyDescent="0.2">
      <c r="A598" s="11" t="s">
        <v>43</v>
      </c>
      <c r="B598" s="11" t="s">
        <v>27</v>
      </c>
      <c r="C598" s="1">
        <v>2016</v>
      </c>
      <c r="D598" s="25"/>
      <c r="E598" s="16"/>
      <c r="F598" s="16"/>
      <c r="G598" s="16"/>
      <c r="H598" s="16"/>
      <c r="I598" s="16">
        <f t="shared" si="560"/>
        <v>15.399729166666665</v>
      </c>
      <c r="J598" s="16"/>
      <c r="K598" s="16"/>
      <c r="L598" s="21">
        <f>IF(L597="","",L597-N582)</f>
        <v>26.246599980727261</v>
      </c>
      <c r="Q598" s="17"/>
      <c r="R598" s="17"/>
      <c r="S598" s="17"/>
      <c r="T598" s="18"/>
    </row>
    <row r="599" spans="1:20" x14ac:dyDescent="0.2">
      <c r="A599" s="11" t="s">
        <v>43</v>
      </c>
      <c r="B599" s="11" t="s">
        <v>27</v>
      </c>
      <c r="C599" s="1">
        <v>2017</v>
      </c>
      <c r="D599" s="25"/>
      <c r="E599" s="16"/>
      <c r="F599" s="16"/>
      <c r="G599" s="16"/>
      <c r="H599" s="16"/>
      <c r="I599" s="16">
        <f t="shared" si="560"/>
        <v>15.399729166666665</v>
      </c>
      <c r="J599" s="16"/>
      <c r="K599" s="16"/>
      <c r="L599" s="21">
        <f>IF(L598="","",L598-N582)</f>
        <v>25.926133739878775</v>
      </c>
      <c r="Q599" s="17"/>
      <c r="R599" s="17"/>
      <c r="S599" s="17"/>
      <c r="T599" s="18"/>
    </row>
    <row r="600" spans="1:20" x14ac:dyDescent="0.2">
      <c r="A600" s="11" t="s">
        <v>43</v>
      </c>
      <c r="B600" s="11" t="s">
        <v>27</v>
      </c>
      <c r="C600" s="1">
        <v>2018</v>
      </c>
      <c r="D600" s="25"/>
      <c r="E600" s="16"/>
      <c r="F600" s="16"/>
      <c r="G600" s="16"/>
      <c r="H600" s="16"/>
      <c r="I600" s="16">
        <f t="shared" si="560"/>
        <v>15.399729166666665</v>
      </c>
      <c r="J600" s="16"/>
      <c r="K600" s="16"/>
      <c r="L600" s="21">
        <f>IF(L599="","",L599-N582)</f>
        <v>25.605667499030289</v>
      </c>
      <c r="Q600" s="17"/>
      <c r="R600" s="17"/>
      <c r="S600" s="17"/>
      <c r="T600" s="18"/>
    </row>
    <row r="601" spans="1:20" x14ac:dyDescent="0.2">
      <c r="A601" s="11" t="s">
        <v>43</v>
      </c>
      <c r="B601" s="11" t="s">
        <v>27</v>
      </c>
      <c r="C601" s="1">
        <v>2019</v>
      </c>
      <c r="D601" s="25"/>
      <c r="E601" s="16"/>
      <c r="F601" s="16"/>
      <c r="G601" s="16"/>
      <c r="H601" s="16"/>
      <c r="I601" s="16">
        <f t="shared" si="560"/>
        <v>15.399729166666665</v>
      </c>
      <c r="J601" s="16"/>
      <c r="K601" s="16"/>
      <c r="L601" s="21">
        <f>IF(L600="","",L600-N582)</f>
        <v>25.285201258181804</v>
      </c>
      <c r="Q601" s="17"/>
      <c r="R601" s="17"/>
      <c r="S601" s="17"/>
      <c r="T601" s="18"/>
    </row>
    <row r="602" spans="1:20" x14ac:dyDescent="0.2">
      <c r="A602" s="11" t="s">
        <v>43</v>
      </c>
      <c r="B602" s="11" t="s">
        <v>27</v>
      </c>
      <c r="C602" s="1">
        <v>2020</v>
      </c>
      <c r="D602" s="25"/>
      <c r="E602" s="16"/>
      <c r="F602" s="16"/>
      <c r="G602" s="16"/>
      <c r="H602" s="16"/>
      <c r="I602" s="16">
        <f t="shared" si="560"/>
        <v>15.399729166666665</v>
      </c>
      <c r="J602" s="16"/>
      <c r="K602" s="16"/>
      <c r="L602" s="21">
        <f>IF(L601="","",L601-N582)</f>
        <v>24.964735017333318</v>
      </c>
      <c r="Q602" s="17"/>
      <c r="R602" s="17"/>
      <c r="S602" s="17"/>
      <c r="T602" s="18"/>
    </row>
    <row r="603" spans="1:20" x14ac:dyDescent="0.2">
      <c r="A603" s="11" t="s">
        <v>43</v>
      </c>
      <c r="B603" s="11" t="s">
        <v>27</v>
      </c>
      <c r="C603" s="1">
        <v>2021</v>
      </c>
      <c r="D603" s="25"/>
      <c r="E603" s="16"/>
      <c r="F603" s="16"/>
      <c r="G603" s="16"/>
      <c r="H603" s="16"/>
      <c r="I603" s="16">
        <f t="shared" si="560"/>
        <v>15.399729166666665</v>
      </c>
      <c r="J603" s="16"/>
      <c r="K603" s="16"/>
      <c r="L603" s="21">
        <f>IF(L602="","",L602-N582)</f>
        <v>24.644268776484832</v>
      </c>
      <c r="Q603" s="17"/>
      <c r="R603" s="17"/>
      <c r="S603" s="17"/>
      <c r="T603" s="18"/>
    </row>
    <row r="604" spans="1:20" x14ac:dyDescent="0.2">
      <c r="A604" s="11" t="s">
        <v>43</v>
      </c>
      <c r="B604" s="11" t="s">
        <v>27</v>
      </c>
      <c r="C604" s="1">
        <v>2022</v>
      </c>
      <c r="D604" s="25"/>
      <c r="E604" s="16"/>
      <c r="F604" s="16"/>
      <c r="G604" s="16"/>
      <c r="H604" s="16"/>
      <c r="I604" s="16">
        <f t="shared" si="560"/>
        <v>15.399729166666665</v>
      </c>
      <c r="J604" s="16"/>
      <c r="K604" s="16"/>
      <c r="L604" s="21">
        <f>IF(L603="","",L603-N582)</f>
        <v>24.323802535636347</v>
      </c>
      <c r="Q604" s="17"/>
      <c r="R604" s="17"/>
      <c r="S604" s="17"/>
      <c r="T604" s="18"/>
    </row>
    <row r="605" spans="1:20" x14ac:dyDescent="0.2">
      <c r="A605" s="11" t="s">
        <v>43</v>
      </c>
      <c r="B605" s="11" t="s">
        <v>27</v>
      </c>
      <c r="C605" s="1">
        <v>2023</v>
      </c>
      <c r="D605" s="25"/>
      <c r="E605" s="16"/>
      <c r="F605" s="16"/>
      <c r="G605" s="16"/>
      <c r="H605" s="16"/>
      <c r="I605" s="16">
        <f t="shared" si="560"/>
        <v>15.399729166666665</v>
      </c>
      <c r="J605" s="16"/>
      <c r="K605" s="16"/>
      <c r="L605" s="21">
        <f>IF(L604="","",L604-N582)</f>
        <v>24.003336294787861</v>
      </c>
      <c r="Q605" s="17"/>
      <c r="R605" s="17"/>
      <c r="S605" s="17"/>
      <c r="T605" s="18"/>
    </row>
    <row r="606" spans="1:20" x14ac:dyDescent="0.2">
      <c r="A606" s="11" t="s">
        <v>43</v>
      </c>
      <c r="B606" s="11" t="s">
        <v>27</v>
      </c>
      <c r="C606" s="1">
        <v>2024</v>
      </c>
      <c r="D606" s="25"/>
      <c r="E606" s="16"/>
      <c r="F606" s="16"/>
      <c r="G606" s="16"/>
      <c r="H606" s="16"/>
      <c r="I606" s="16">
        <f t="shared" si="560"/>
        <v>15.399729166666665</v>
      </c>
      <c r="J606" s="16"/>
      <c r="K606" s="16"/>
      <c r="L606" s="21">
        <f>IF(L605="","",L605-N582)</f>
        <v>23.682870053939375</v>
      </c>
      <c r="Q606" s="17"/>
      <c r="R606" s="17"/>
      <c r="S606" s="17"/>
      <c r="T606" s="18"/>
    </row>
    <row r="607" spans="1:20" x14ac:dyDescent="0.2">
      <c r="A607" s="11" t="s">
        <v>43</v>
      </c>
      <c r="B607" s="11" t="s">
        <v>27</v>
      </c>
      <c r="C607" s="1">
        <v>2025</v>
      </c>
      <c r="D607" s="25"/>
      <c r="E607" s="16"/>
      <c r="F607" s="16"/>
      <c r="G607" s="16"/>
      <c r="H607" s="16"/>
      <c r="I607" s="16">
        <f t="shared" si="560"/>
        <v>15.399729166666665</v>
      </c>
      <c r="J607" s="16"/>
      <c r="K607" s="16"/>
      <c r="L607" s="21">
        <f>IF(L606="","",L606-N582)</f>
        <v>23.362403813090889</v>
      </c>
      <c r="Q607" s="17"/>
      <c r="R607" s="17"/>
      <c r="S607" s="17"/>
      <c r="T607" s="18"/>
    </row>
    <row r="608" spans="1:20" x14ac:dyDescent="0.2">
      <c r="A608" s="11" t="s">
        <v>43</v>
      </c>
      <c r="B608" s="11" t="s">
        <v>27</v>
      </c>
      <c r="C608" s="1">
        <v>2026</v>
      </c>
      <c r="D608" s="25"/>
      <c r="E608" s="16"/>
      <c r="F608" s="16"/>
      <c r="G608" s="16"/>
      <c r="H608" s="16"/>
      <c r="I608" s="16">
        <f t="shared" si="560"/>
        <v>15.399729166666665</v>
      </c>
      <c r="J608" s="16"/>
      <c r="K608" s="16"/>
      <c r="L608" s="21">
        <f>IF(L607="","",L607-N582)</f>
        <v>23.041937572242404</v>
      </c>
      <c r="Q608" s="17"/>
      <c r="R608" s="17"/>
      <c r="S608" s="17"/>
      <c r="T608" s="18"/>
    </row>
    <row r="609" spans="1:20" x14ac:dyDescent="0.2">
      <c r="A609" s="11" t="s">
        <v>43</v>
      </c>
      <c r="B609" s="11" t="s">
        <v>27</v>
      </c>
      <c r="C609" s="1">
        <v>2027</v>
      </c>
      <c r="D609" s="25"/>
      <c r="E609" s="16"/>
      <c r="F609" s="16"/>
      <c r="G609" s="16"/>
      <c r="H609" s="16"/>
      <c r="I609" s="16">
        <f t="shared" si="560"/>
        <v>15.399729166666665</v>
      </c>
      <c r="J609" s="16"/>
      <c r="K609" s="16"/>
      <c r="L609" s="21">
        <f>IF(L608="","",L608-N582)</f>
        <v>22.721471331393918</v>
      </c>
      <c r="Q609" s="17"/>
      <c r="R609" s="17"/>
      <c r="S609" s="17"/>
      <c r="T609" s="18"/>
    </row>
    <row r="610" spans="1:20" x14ac:dyDescent="0.2">
      <c r="A610" s="11" t="s">
        <v>43</v>
      </c>
      <c r="B610" s="11" t="s">
        <v>27</v>
      </c>
      <c r="C610" s="1">
        <v>2028</v>
      </c>
      <c r="D610" s="25"/>
      <c r="E610" s="16"/>
      <c r="F610" s="16"/>
      <c r="G610" s="16"/>
      <c r="H610" s="16"/>
      <c r="I610" s="16">
        <f t="shared" si="560"/>
        <v>15.399729166666665</v>
      </c>
      <c r="J610" s="16"/>
      <c r="K610" s="16"/>
      <c r="L610" s="21">
        <f>IF(L609="","",L609-N582)</f>
        <v>22.401005090545432</v>
      </c>
      <c r="Q610" s="17"/>
      <c r="R610" s="17"/>
      <c r="S610" s="17"/>
      <c r="T610" s="18"/>
    </row>
    <row r="611" spans="1:20" x14ac:dyDescent="0.2">
      <c r="A611" s="11" t="s">
        <v>44</v>
      </c>
      <c r="B611" s="11" t="s">
        <v>28</v>
      </c>
      <c r="C611" s="1">
        <v>2000</v>
      </c>
      <c r="D611" s="25"/>
      <c r="E611" s="16"/>
      <c r="F611" s="16"/>
      <c r="G611" s="16"/>
      <c r="H611" s="16"/>
      <c r="I611" s="16"/>
      <c r="J611" s="16"/>
      <c r="K611" s="16"/>
      <c r="L611" s="16"/>
      <c r="M611" s="1">
        <f>(F623-O611)/52</f>
        <v>0.15057561375083611</v>
      </c>
      <c r="N611" s="1">
        <f>(K623-P611)/52</f>
        <v>0.16607340903260873</v>
      </c>
      <c r="O611" s="11">
        <f>AC26</f>
        <v>11.130642368</v>
      </c>
      <c r="P611" s="11">
        <f>AE26</f>
        <v>9.5462922090000006</v>
      </c>
      <c r="Q611" s="17"/>
      <c r="R611" s="17"/>
      <c r="S611" s="17"/>
      <c r="T611" s="18"/>
    </row>
    <row r="612" spans="1:20" x14ac:dyDescent="0.2">
      <c r="A612" s="11" t="s">
        <v>44</v>
      </c>
      <c r="B612" s="11" t="s">
        <v>28</v>
      </c>
      <c r="C612" s="1">
        <v>2001</v>
      </c>
      <c r="D612" s="25"/>
      <c r="E612" s="16"/>
      <c r="F612" s="16"/>
      <c r="G612" s="16"/>
      <c r="H612" s="16"/>
      <c r="I612" s="16"/>
      <c r="J612" s="16"/>
      <c r="K612" s="16"/>
      <c r="L612" s="16"/>
      <c r="Q612" s="17"/>
      <c r="R612" s="17"/>
      <c r="S612" s="17"/>
      <c r="T612" s="18"/>
    </row>
    <row r="613" spans="1:20" x14ac:dyDescent="0.2">
      <c r="A613" s="11" t="s">
        <v>44</v>
      </c>
      <c r="B613" s="11" t="s">
        <v>28</v>
      </c>
      <c r="C613" s="1">
        <v>2002</v>
      </c>
      <c r="D613" s="25"/>
      <c r="E613" s="16"/>
      <c r="F613" s="16"/>
      <c r="G613" s="16"/>
      <c r="H613" s="16"/>
      <c r="I613" s="16"/>
      <c r="J613" s="16"/>
      <c r="K613" s="16"/>
      <c r="L613" s="16"/>
      <c r="Q613" s="17"/>
      <c r="R613" s="17"/>
      <c r="S613" s="17"/>
      <c r="T613" s="18"/>
    </row>
    <row r="614" spans="1:20" x14ac:dyDescent="0.2">
      <c r="A614" s="11" t="s">
        <v>44</v>
      </c>
      <c r="B614" s="11" t="s">
        <v>28</v>
      </c>
      <c r="C614" s="1">
        <v>2003</v>
      </c>
      <c r="D614" s="25"/>
      <c r="E614" s="16"/>
      <c r="F614" s="16"/>
      <c r="G614" s="16"/>
      <c r="H614" s="16"/>
      <c r="I614" s="16"/>
      <c r="J614" s="16"/>
      <c r="K614" s="16"/>
      <c r="L614" s="16"/>
      <c r="Q614" s="17"/>
      <c r="R614" s="17"/>
      <c r="S614" s="17"/>
      <c r="T614" s="18"/>
    </row>
    <row r="615" spans="1:20" x14ac:dyDescent="0.2">
      <c r="A615" s="11" t="s">
        <v>44</v>
      </c>
      <c r="B615" s="11" t="s">
        <v>28</v>
      </c>
      <c r="C615" s="1">
        <v>2004</v>
      </c>
      <c r="D615" s="25"/>
      <c r="E615" s="16"/>
      <c r="F615" s="16"/>
      <c r="G615" s="16"/>
      <c r="H615" s="16" t="str">
        <f t="shared" ref="H615" si="561">IF(COUNT(G611:G615)&lt;3,"",AVERAGE(G611:G615))</f>
        <v/>
      </c>
      <c r="I615" s="16"/>
      <c r="J615" s="16" t="str">
        <f t="shared" ref="J615:J618" si="562">IF(COUNT(I611:I615)&lt;3,"",AVERAGE(I611:I615))</f>
        <v/>
      </c>
      <c r="K615" s="16" t="str">
        <f t="shared" ref="K615" si="563">IF(COUNT(J611:J615)&lt;3,"",AVERAGE(J611:J615))</f>
        <v/>
      </c>
      <c r="L615" s="16"/>
      <c r="Q615" s="17"/>
      <c r="R615" s="17"/>
      <c r="S615" s="17"/>
      <c r="T615" s="18"/>
    </row>
    <row r="616" spans="1:20" x14ac:dyDescent="0.2">
      <c r="A616" s="11" t="s">
        <v>44</v>
      </c>
      <c r="B616" s="11" t="s">
        <v>28</v>
      </c>
      <c r="C616" s="1">
        <v>2005</v>
      </c>
      <c r="D616" s="25"/>
      <c r="E616" s="16"/>
      <c r="F616" s="16"/>
      <c r="G616" s="16"/>
      <c r="H616" s="16"/>
      <c r="I616" s="16"/>
      <c r="J616" s="16" t="str">
        <f t="shared" si="562"/>
        <v/>
      </c>
      <c r="K616" s="16" t="str">
        <f t="shared" ref="K616" si="564">IF(COUNT(J612:J616)&lt;3,"",AVERAGE(J612:J616))</f>
        <v/>
      </c>
      <c r="L616" s="21"/>
      <c r="Q616" s="17"/>
      <c r="R616" s="17"/>
      <c r="S616" s="17"/>
      <c r="T616" s="18"/>
    </row>
    <row r="617" spans="1:20" x14ac:dyDescent="0.2">
      <c r="A617" s="11" t="s">
        <v>44</v>
      </c>
      <c r="B617" s="11" t="s">
        <v>28</v>
      </c>
      <c r="C617" s="1">
        <v>2006</v>
      </c>
      <c r="D617" s="25"/>
      <c r="E617" s="16"/>
      <c r="F617" s="16"/>
      <c r="G617" s="16"/>
      <c r="H617" s="16"/>
      <c r="I617" s="16"/>
      <c r="J617" s="16" t="str">
        <f t="shared" si="562"/>
        <v/>
      </c>
      <c r="K617" s="16" t="str">
        <f t="shared" ref="K617" si="565">IF(COUNT(J613:J617)&lt;3,"",AVERAGE(J613:J617))</f>
        <v/>
      </c>
      <c r="L617" s="21"/>
      <c r="Q617" s="17"/>
      <c r="R617" s="17"/>
      <c r="S617" s="17"/>
      <c r="T617" s="18"/>
    </row>
    <row r="618" spans="1:20" x14ac:dyDescent="0.2">
      <c r="A618" s="11" t="s">
        <v>44</v>
      </c>
      <c r="B618" s="11" t="s">
        <v>28</v>
      </c>
      <c r="C618" s="1">
        <v>2007</v>
      </c>
      <c r="D618" s="25"/>
      <c r="E618" s="16"/>
      <c r="F618" s="16"/>
      <c r="G618" s="16"/>
      <c r="H618" s="16"/>
      <c r="I618" s="16"/>
      <c r="J618" s="16" t="str">
        <f t="shared" si="562"/>
        <v/>
      </c>
      <c r="K618" s="16" t="str">
        <f t="shared" ref="K618" si="566">IF(COUNT(J614:J618)&lt;3,"",AVERAGE(J614:J618))</f>
        <v/>
      </c>
      <c r="L618" s="21"/>
      <c r="Q618" s="17"/>
      <c r="R618" s="17"/>
      <c r="S618" s="17"/>
      <c r="T618" s="18"/>
    </row>
    <row r="619" spans="1:20" x14ac:dyDescent="0.2">
      <c r="A619" s="11" t="s">
        <v>44</v>
      </c>
      <c r="B619" s="11" t="s">
        <v>28</v>
      </c>
      <c r="C619" s="1">
        <v>2008</v>
      </c>
      <c r="D619" s="25"/>
      <c r="E619" s="15">
        <v>19.637479565217394</v>
      </c>
      <c r="F619" s="16"/>
      <c r="G619" s="15">
        <v>6.5602978260869556</v>
      </c>
      <c r="H619" s="16"/>
      <c r="I619" s="16"/>
      <c r="J619" s="15">
        <v>18.807553043478261</v>
      </c>
      <c r="K619" s="16" t="str">
        <f t="shared" ref="K619" si="567">IF(COUNT(J615:J619)&lt;3,"",AVERAGE(J615:J619))</f>
        <v/>
      </c>
      <c r="L619" s="21"/>
      <c r="Q619" s="17"/>
      <c r="R619" s="17"/>
      <c r="S619" s="17"/>
      <c r="T619" s="18"/>
    </row>
    <row r="620" spans="1:20" x14ac:dyDescent="0.2">
      <c r="A620" s="11" t="s">
        <v>44</v>
      </c>
      <c r="B620" s="11" t="s">
        <v>28</v>
      </c>
      <c r="C620" s="1">
        <v>2009</v>
      </c>
      <c r="D620" s="25"/>
      <c r="E620" s="15">
        <v>18.970492399999998</v>
      </c>
      <c r="F620" s="16"/>
      <c r="G620" s="15">
        <v>4.8245258333333334</v>
      </c>
      <c r="H620" s="16"/>
      <c r="I620" s="16"/>
      <c r="J620" s="15">
        <v>18.195785200000003</v>
      </c>
      <c r="K620" s="16" t="str">
        <f t="shared" ref="K620" si="568">IF(COUNT(J616:J620)&lt;3,"",AVERAGE(J616:J620))</f>
        <v/>
      </c>
      <c r="L620" s="21"/>
      <c r="Q620" s="17"/>
      <c r="R620" s="17"/>
      <c r="S620" s="17"/>
      <c r="T620" s="18"/>
    </row>
    <row r="621" spans="1:20" x14ac:dyDescent="0.2">
      <c r="A621" s="11" t="s">
        <v>44</v>
      </c>
      <c r="B621" s="11" t="s">
        <v>28</v>
      </c>
      <c r="C621" s="1">
        <v>2010</v>
      </c>
      <c r="D621" s="25"/>
      <c r="E621" s="15">
        <v>19.290675200000006</v>
      </c>
      <c r="F621" s="16">
        <f t="shared" ref="F621:H621" si="569">IF(COUNT(E617:E621)&lt;3,"",AVERAGE(E617:E621))</f>
        <v>19.299549055072465</v>
      </c>
      <c r="G621" s="15">
        <v>5.1394904166666668</v>
      </c>
      <c r="H621" s="16">
        <f t="shared" si="569"/>
        <v>5.5081046920289856</v>
      </c>
      <c r="I621" s="16"/>
      <c r="J621" s="15">
        <v>18.791609200000003</v>
      </c>
      <c r="K621" s="16">
        <f t="shared" ref="K621" si="570">IF(COUNT(J617:J621)&lt;3,"",AVERAGE(J617:J621))</f>
        <v>18.598315814492757</v>
      </c>
      <c r="L621" s="21"/>
      <c r="Q621" s="17"/>
      <c r="R621" s="17"/>
      <c r="S621" s="17"/>
      <c r="T621" s="18"/>
    </row>
    <row r="622" spans="1:20" x14ac:dyDescent="0.2">
      <c r="A622" s="11" t="s">
        <v>44</v>
      </c>
      <c r="B622" s="11" t="s">
        <v>28</v>
      </c>
      <c r="C622" s="1">
        <v>2011</v>
      </c>
      <c r="D622" s="25"/>
      <c r="E622" s="15">
        <v>18.89130625</v>
      </c>
      <c r="F622" s="16">
        <f t="shared" ref="F622:H622" si="571">IF(COUNT(E618:E622)&lt;3,"",AVERAGE(E618:E622))</f>
        <v>19.197488353804349</v>
      </c>
      <c r="G622" s="15">
        <v>5.6338408695652173</v>
      </c>
      <c r="H622" s="16">
        <f t="shared" si="571"/>
        <v>5.5395387364130428</v>
      </c>
      <c r="I622" s="16"/>
      <c r="J622" s="15">
        <v>17.871408749999997</v>
      </c>
      <c r="K622" s="16">
        <f t="shared" ref="K622" si="572">IF(COUNT(J618:J622)&lt;3,"",AVERAGE(J618:J622))</f>
        <v>18.416589048369566</v>
      </c>
      <c r="L622" s="21"/>
      <c r="Q622" s="17"/>
      <c r="R622" s="17"/>
      <c r="S622" s="17"/>
      <c r="T622" s="18"/>
    </row>
    <row r="623" spans="1:20" x14ac:dyDescent="0.2">
      <c r="A623" s="11" t="s">
        <v>44</v>
      </c>
      <c r="B623" s="11" t="s">
        <v>28</v>
      </c>
      <c r="C623" s="39">
        <v>2012</v>
      </c>
      <c r="D623" s="25"/>
      <c r="E623" s="15">
        <v>18.012918000000003</v>
      </c>
      <c r="F623" s="16">
        <f t="shared" ref="F623:H623" si="573">IF(COUNT(E619:E623)&lt;3,"",AVERAGE(E619:E623))</f>
        <v>18.960574283043478</v>
      </c>
      <c r="G623" s="15">
        <v>5.5487466666666672</v>
      </c>
      <c r="H623" s="16">
        <f t="shared" si="573"/>
        <v>5.5413803224637679</v>
      </c>
      <c r="I623" s="16">
        <f t="shared" ref="I623" si="574">IF(H623="","",H623)</f>
        <v>5.5413803224637679</v>
      </c>
      <c r="J623" s="15">
        <v>17.244191199999999</v>
      </c>
      <c r="K623" s="16">
        <f t="shared" ref="K623" si="575">IF(COUNT(J619:J623)&lt;3,"",AVERAGE(J619:J623))</f>
        <v>18.182109478695654</v>
      </c>
      <c r="L623" s="16">
        <f>IF(K623="","",K623)</f>
        <v>18.182109478695654</v>
      </c>
      <c r="Q623" s="17"/>
      <c r="R623" s="17"/>
      <c r="S623" s="17"/>
      <c r="T623" s="18"/>
    </row>
    <row r="624" spans="1:20" x14ac:dyDescent="0.2">
      <c r="A624" s="11" t="s">
        <v>44</v>
      </c>
      <c r="B624" s="11" t="s">
        <v>28</v>
      </c>
      <c r="C624" s="1">
        <v>2013</v>
      </c>
      <c r="D624" s="25"/>
      <c r="E624" s="15">
        <v>16.616626250000003</v>
      </c>
      <c r="F624" s="16">
        <f t="shared" ref="F624:H624" si="576">IF(COUNT(E620:E624)&lt;3,"",AVERAGE(E620:E624))</f>
        <v>18.356403620000002</v>
      </c>
      <c r="G624" s="15">
        <v>5.1161650000000005</v>
      </c>
      <c r="H624" s="16">
        <f t="shared" si="576"/>
        <v>5.2525537572463774</v>
      </c>
      <c r="I624" s="16">
        <f t="shared" ref="I624:I639" si="577">I623</f>
        <v>5.5413803224637679</v>
      </c>
      <c r="J624" s="15">
        <v>15.954989583333331</v>
      </c>
      <c r="K624" s="16">
        <f t="shared" ref="K624" si="578">IF(COUNT(J620:J624)&lt;3,"",AVERAGE(J620:J624))</f>
        <v>17.611596786666667</v>
      </c>
      <c r="L624" s="21">
        <f>IF(L623="","",L623-N611)</f>
        <v>18.016036069663045</v>
      </c>
      <c r="Q624" s="17"/>
      <c r="R624" s="17"/>
      <c r="S624" s="17"/>
      <c r="T624" s="18"/>
    </row>
    <row r="625" spans="1:20" x14ac:dyDescent="0.2">
      <c r="A625" s="11" t="s">
        <v>44</v>
      </c>
      <c r="B625" s="11" t="s">
        <v>28</v>
      </c>
      <c r="C625" s="1">
        <v>2014</v>
      </c>
      <c r="D625" s="25"/>
      <c r="E625" s="15">
        <v>16.665345833333333</v>
      </c>
      <c r="F625" s="16">
        <f t="shared" ref="F625:H625" si="579">IF(COUNT(E621:E625)&lt;3,"",AVERAGE(E621:E625))</f>
        <v>17.895374306666668</v>
      </c>
      <c r="G625" s="15">
        <v>4.879375416666667</v>
      </c>
      <c r="H625" s="16">
        <f t="shared" si="579"/>
        <v>5.2635236739130438</v>
      </c>
      <c r="I625" s="16">
        <f t="shared" si="577"/>
        <v>5.5413803224637679</v>
      </c>
      <c r="J625" s="15">
        <v>16.247881666666668</v>
      </c>
      <c r="K625" s="16">
        <f t="shared" ref="K625" si="580">IF(COUNT(J621:J625)&lt;3,"",AVERAGE(J621:J625))</f>
        <v>17.22201608</v>
      </c>
      <c r="L625" s="21">
        <f>IF(L624="","",L624-N611)</f>
        <v>17.849962660630435</v>
      </c>
      <c r="Q625" s="17"/>
      <c r="R625" s="17"/>
      <c r="S625" s="17"/>
      <c r="T625" s="18"/>
    </row>
    <row r="626" spans="1:20" x14ac:dyDescent="0.2">
      <c r="A626" s="11" t="s">
        <v>44</v>
      </c>
      <c r="B626" s="11" t="s">
        <v>28</v>
      </c>
      <c r="C626" s="1">
        <v>2015</v>
      </c>
      <c r="D626" s="25"/>
      <c r="E626" s="15">
        <v>16.885416249999995</v>
      </c>
      <c r="F626" s="16">
        <f t="shared" ref="F626:H626" si="581">IF(COUNT(E622:E626)&lt;3,"",AVERAGE(E622:E626))</f>
        <v>17.414322516666665</v>
      </c>
      <c r="G626" s="15">
        <v>4.5699247826086955</v>
      </c>
      <c r="H626" s="16">
        <f t="shared" si="581"/>
        <v>5.1496105471014504</v>
      </c>
      <c r="I626" s="16">
        <f t="shared" si="577"/>
        <v>5.5413803224637679</v>
      </c>
      <c r="J626" s="15">
        <v>15.659312083333331</v>
      </c>
      <c r="K626" s="16">
        <f t="shared" ref="K626" si="582">IF(COUNT(J622:J626)&lt;3,"",AVERAGE(J622:J626))</f>
        <v>16.595556656666666</v>
      </c>
      <c r="L626" s="21">
        <f>IF(L625="","",L625-N611)</f>
        <v>17.683889251597826</v>
      </c>
      <c r="Q626" s="17"/>
      <c r="R626" s="17"/>
      <c r="S626" s="17"/>
      <c r="T626" s="18"/>
    </row>
    <row r="627" spans="1:20" x14ac:dyDescent="0.2">
      <c r="A627" s="11" t="s">
        <v>44</v>
      </c>
      <c r="B627" s="11" t="s">
        <v>28</v>
      </c>
      <c r="C627" s="1">
        <v>2016</v>
      </c>
      <c r="D627" s="25"/>
      <c r="E627" s="15">
        <v>14.209349166666668</v>
      </c>
      <c r="F627" s="16">
        <f t="shared" ref="F627:H627" si="583">IF(COUNT(E623:E627)&lt;3,"",AVERAGE(E623:E627))</f>
        <v>16.477931099999999</v>
      </c>
      <c r="G627" s="15">
        <v>4.5716365217391317</v>
      </c>
      <c r="H627" s="16">
        <f t="shared" si="583"/>
        <v>4.9371696775362324</v>
      </c>
      <c r="I627" s="16">
        <f t="shared" si="577"/>
        <v>5.5413803224637679</v>
      </c>
      <c r="J627" s="15">
        <v>12.874801666666668</v>
      </c>
      <c r="K627" s="16">
        <f t="shared" ref="K627" si="584">IF(COUNT(J623:J627)&lt;3,"",AVERAGE(J623:J627))</f>
        <v>15.596235240000002</v>
      </c>
      <c r="L627" s="21">
        <f>IF(L626="","",L626-N611)</f>
        <v>17.517815842565216</v>
      </c>
      <c r="Q627" s="17"/>
      <c r="R627" s="17"/>
      <c r="S627" s="17"/>
      <c r="T627" s="18"/>
    </row>
    <row r="628" spans="1:20" x14ac:dyDescent="0.2">
      <c r="A628" s="11" t="s">
        <v>44</v>
      </c>
      <c r="B628" s="11" t="s">
        <v>28</v>
      </c>
      <c r="C628" s="1">
        <v>2017</v>
      </c>
      <c r="D628" s="25"/>
      <c r="E628" s="15">
        <v>14.540516250000003</v>
      </c>
      <c r="F628" s="16">
        <f t="shared" ref="F628:F629" si="585">IF(COUNT(E624:E628)&lt;3,"",AVERAGE(E624:E628))</f>
        <v>15.783450750000004</v>
      </c>
      <c r="G628" s="15">
        <v>5.2693560869565221</v>
      </c>
      <c r="H628" s="16">
        <f t="shared" ref="H628:H631" si="586">IF(COUNT(G624:G628)&lt;3,"",AVERAGE(G624:G628))</f>
        <v>4.8812915615942032</v>
      </c>
      <c r="I628" s="16">
        <f t="shared" si="577"/>
        <v>5.5413803224637679</v>
      </c>
      <c r="J628" s="15">
        <v>12.705468750000001</v>
      </c>
      <c r="K628" s="16">
        <f t="shared" ref="K628:K629" si="587">IF(COUNT(J624:J628)&lt;3,"",AVERAGE(J624:J628))</f>
        <v>14.68849075</v>
      </c>
      <c r="L628" s="21">
        <f>IF(L627="","",L627-N611)</f>
        <v>17.351742433532607</v>
      </c>
      <c r="Q628" s="17"/>
      <c r="R628" s="17"/>
      <c r="S628" s="17"/>
      <c r="T628" s="18"/>
    </row>
    <row r="629" spans="1:20" x14ac:dyDescent="0.2">
      <c r="A629" s="11" t="s">
        <v>44</v>
      </c>
      <c r="B629" s="11" t="s">
        <v>28</v>
      </c>
      <c r="C629" s="1">
        <v>2018</v>
      </c>
      <c r="D629" s="25"/>
      <c r="E629" s="15">
        <v>15.091665833333332</v>
      </c>
      <c r="F629" s="16">
        <f t="shared" si="585"/>
        <v>15.478458666666665</v>
      </c>
      <c r="G629" s="15">
        <v>4.2142339130434783</v>
      </c>
      <c r="H629" s="16">
        <f t="shared" si="586"/>
        <v>4.7009053442028996</v>
      </c>
      <c r="I629" s="16">
        <f t="shared" si="577"/>
        <v>5.5413803224637679</v>
      </c>
      <c r="J629" s="15">
        <v>13.28038083333333</v>
      </c>
      <c r="K629" s="16">
        <f t="shared" si="587"/>
        <v>14.153568999999999</v>
      </c>
      <c r="L629" s="21">
        <f>IF(L628="","",L628-N611)</f>
        <v>17.185669024499997</v>
      </c>
      <c r="Q629" s="17"/>
      <c r="R629" s="17"/>
      <c r="S629" s="17"/>
      <c r="T629" s="18"/>
    </row>
    <row r="630" spans="1:20" x14ac:dyDescent="0.2">
      <c r="A630" s="11" t="s">
        <v>44</v>
      </c>
      <c r="B630" s="11" t="s">
        <v>28</v>
      </c>
      <c r="C630" s="1">
        <v>2019</v>
      </c>
      <c r="D630" s="25"/>
      <c r="E630" s="15">
        <v>14.0355496</v>
      </c>
      <c r="F630" s="16">
        <f t="shared" ref="F630:F631" si="588">IF(COUNT(E626:E630)&lt;3,"",AVERAGE(E626:E630))</f>
        <v>14.952499419999999</v>
      </c>
      <c r="G630" s="15">
        <v>3.9944208333333329</v>
      </c>
      <c r="H630" s="16">
        <f t="shared" si="586"/>
        <v>4.5239144275362317</v>
      </c>
      <c r="I630" s="16">
        <f t="shared" si="577"/>
        <v>5.5413803224637679</v>
      </c>
      <c r="J630" s="15">
        <v>12.872901200000001</v>
      </c>
      <c r="K630" s="16">
        <f t="shared" ref="K630:K631" si="589">IF(COUNT(J626:J630)&lt;3,"",AVERAGE(J626:J630))</f>
        <v>13.478572906666665</v>
      </c>
      <c r="L630" s="21">
        <f>IF(L629="","",L629-N611)</f>
        <v>17.019595615467388</v>
      </c>
      <c r="Q630" s="17"/>
      <c r="R630" s="17"/>
      <c r="S630" s="17"/>
      <c r="T630" s="18"/>
    </row>
    <row r="631" spans="1:20" x14ac:dyDescent="0.2">
      <c r="A631" s="11" t="s">
        <v>44</v>
      </c>
      <c r="B631" s="11" t="s">
        <v>28</v>
      </c>
      <c r="C631" s="1">
        <v>2020</v>
      </c>
      <c r="D631" s="25"/>
      <c r="E631" s="15">
        <v>13.635422</v>
      </c>
      <c r="F631" s="16">
        <f t="shared" si="588"/>
        <v>14.302500570000001</v>
      </c>
      <c r="G631" s="15">
        <v>4.480506666666666</v>
      </c>
      <c r="H631" s="16">
        <f t="shared" si="586"/>
        <v>4.5060308043478265</v>
      </c>
      <c r="I631" s="16">
        <f t="shared" si="577"/>
        <v>5.5413803224637679</v>
      </c>
      <c r="J631" s="15">
        <v>12.472285999999999</v>
      </c>
      <c r="K631" s="16">
        <f t="shared" si="589"/>
        <v>12.841167690000001</v>
      </c>
      <c r="L631" s="21">
        <f>IF(L630="","",L630-N611)</f>
        <v>16.853522206434778</v>
      </c>
      <c r="Q631" s="17"/>
      <c r="R631" s="17"/>
      <c r="S631" s="17"/>
      <c r="T631" s="18"/>
    </row>
    <row r="632" spans="1:20" x14ac:dyDescent="0.2">
      <c r="A632" s="11" t="s">
        <v>44</v>
      </c>
      <c r="B632" s="11" t="s">
        <v>28</v>
      </c>
      <c r="C632" s="1">
        <v>2021</v>
      </c>
      <c r="D632" s="25"/>
      <c r="E632" s="24"/>
      <c r="F632" s="25"/>
      <c r="G632" s="24"/>
      <c r="H632" s="25"/>
      <c r="I632" s="16">
        <f t="shared" si="577"/>
        <v>5.5413803224637679</v>
      </c>
      <c r="J632" s="25"/>
      <c r="K632" s="25"/>
      <c r="L632" s="21">
        <f>IF(L631="","",L631-N611)</f>
        <v>16.687448797402169</v>
      </c>
      <c r="Q632" s="17"/>
      <c r="R632" s="17"/>
      <c r="S632" s="17"/>
      <c r="T632" s="18"/>
    </row>
    <row r="633" spans="1:20" x14ac:dyDescent="0.2">
      <c r="A633" s="11" t="s">
        <v>44</v>
      </c>
      <c r="B633" s="11" t="s">
        <v>28</v>
      </c>
      <c r="C633" s="1">
        <v>2022</v>
      </c>
      <c r="D633" s="25"/>
      <c r="E633" s="24"/>
      <c r="F633" s="25"/>
      <c r="G633" s="24"/>
      <c r="H633" s="25"/>
      <c r="I633" s="16">
        <f t="shared" si="577"/>
        <v>5.5413803224637679</v>
      </c>
      <c r="J633" s="25"/>
      <c r="K633" s="25"/>
      <c r="L633" s="21">
        <f>IF(L632="","",L632-N611)</f>
        <v>16.52137538836956</v>
      </c>
      <c r="Q633" s="17"/>
      <c r="R633" s="17"/>
      <c r="S633" s="17"/>
      <c r="T633" s="18"/>
    </row>
    <row r="634" spans="1:20" x14ac:dyDescent="0.2">
      <c r="A634" s="11" t="s">
        <v>44</v>
      </c>
      <c r="B634" s="11" t="s">
        <v>28</v>
      </c>
      <c r="C634" s="1">
        <v>2023</v>
      </c>
      <c r="D634" s="25"/>
      <c r="E634" s="24"/>
      <c r="F634" s="25"/>
      <c r="G634" s="24"/>
      <c r="H634" s="25"/>
      <c r="I634" s="16">
        <f t="shared" si="577"/>
        <v>5.5413803224637679</v>
      </c>
      <c r="J634" s="25"/>
      <c r="K634" s="25"/>
      <c r="L634" s="21">
        <f>IF(L633="","",L633-N611)</f>
        <v>16.35530197933695</v>
      </c>
      <c r="Q634" s="17"/>
      <c r="R634" s="17"/>
      <c r="S634" s="17"/>
      <c r="T634" s="18"/>
    </row>
    <row r="635" spans="1:20" x14ac:dyDescent="0.2">
      <c r="A635" s="11" t="s">
        <v>44</v>
      </c>
      <c r="B635" s="11" t="s">
        <v>28</v>
      </c>
      <c r="C635" s="1">
        <v>2024</v>
      </c>
      <c r="D635" s="25"/>
      <c r="E635" s="24"/>
      <c r="F635" s="25"/>
      <c r="G635" s="24"/>
      <c r="H635" s="25"/>
      <c r="I635" s="16">
        <f t="shared" si="577"/>
        <v>5.5413803224637679</v>
      </c>
      <c r="J635" s="25"/>
      <c r="K635" s="25"/>
      <c r="L635" s="21">
        <f>IF(L634="","",L634-N611)</f>
        <v>16.189228570304341</v>
      </c>
      <c r="Q635" s="17"/>
      <c r="R635" s="17"/>
      <c r="S635" s="17"/>
      <c r="T635" s="18"/>
    </row>
    <row r="636" spans="1:20" x14ac:dyDescent="0.2">
      <c r="A636" s="11" t="s">
        <v>44</v>
      </c>
      <c r="B636" s="11" t="s">
        <v>28</v>
      </c>
      <c r="C636" s="1">
        <v>2025</v>
      </c>
      <c r="D636" s="25"/>
      <c r="E636" s="24"/>
      <c r="F636" s="25"/>
      <c r="G636" s="24"/>
      <c r="H636" s="25"/>
      <c r="I636" s="16">
        <f t="shared" si="577"/>
        <v>5.5413803224637679</v>
      </c>
      <c r="J636" s="25"/>
      <c r="K636" s="25"/>
      <c r="L636" s="21">
        <f>IF(L635="","",L635-N611)</f>
        <v>16.023155161271731</v>
      </c>
      <c r="Q636" s="17"/>
      <c r="R636" s="17"/>
      <c r="S636" s="17"/>
      <c r="T636" s="18"/>
    </row>
    <row r="637" spans="1:20" x14ac:dyDescent="0.2">
      <c r="A637" s="11" t="s">
        <v>44</v>
      </c>
      <c r="B637" s="11" t="s">
        <v>28</v>
      </c>
      <c r="C637" s="1">
        <v>2026</v>
      </c>
      <c r="D637" s="25"/>
      <c r="E637" s="24"/>
      <c r="F637" s="25"/>
      <c r="G637" s="24"/>
      <c r="H637" s="25"/>
      <c r="I637" s="16">
        <f t="shared" si="577"/>
        <v>5.5413803224637679</v>
      </c>
      <c r="J637" s="25"/>
      <c r="K637" s="25"/>
      <c r="L637" s="21">
        <f>IF(L636="","",L636-N611)</f>
        <v>15.857081752239122</v>
      </c>
      <c r="Q637" s="17"/>
      <c r="R637" s="17"/>
      <c r="S637" s="17"/>
      <c r="T637" s="18"/>
    </row>
    <row r="638" spans="1:20" x14ac:dyDescent="0.2">
      <c r="A638" s="11" t="s">
        <v>44</v>
      </c>
      <c r="B638" s="11" t="s">
        <v>28</v>
      </c>
      <c r="C638" s="1">
        <v>2027</v>
      </c>
      <c r="D638" s="25"/>
      <c r="E638" s="24"/>
      <c r="F638" s="25"/>
      <c r="G638" s="24"/>
      <c r="H638" s="25"/>
      <c r="I638" s="16">
        <f t="shared" si="577"/>
        <v>5.5413803224637679</v>
      </c>
      <c r="J638" s="25"/>
      <c r="K638" s="25"/>
      <c r="L638" s="21">
        <f>IF(L637="","",L637-N611)</f>
        <v>15.691008343206512</v>
      </c>
      <c r="Q638" s="17"/>
      <c r="R638" s="17"/>
      <c r="S638" s="17"/>
      <c r="T638" s="18"/>
    </row>
    <row r="639" spans="1:20" x14ac:dyDescent="0.2">
      <c r="A639" s="11" t="s">
        <v>44</v>
      </c>
      <c r="B639" s="11" t="s">
        <v>28</v>
      </c>
      <c r="C639" s="1">
        <v>2028</v>
      </c>
      <c r="D639" s="25"/>
      <c r="E639" s="24"/>
      <c r="F639" s="25"/>
      <c r="G639" s="24"/>
      <c r="H639" s="25"/>
      <c r="I639" s="16">
        <f t="shared" si="577"/>
        <v>5.5413803224637679</v>
      </c>
      <c r="J639" s="25"/>
      <c r="K639" s="25"/>
      <c r="L639" s="21">
        <f>IF(L638="","",L638-N611)</f>
        <v>15.524934934173903</v>
      </c>
      <c r="Q639" s="17"/>
      <c r="R639" s="17"/>
      <c r="S639" s="17"/>
      <c r="T639" s="18"/>
    </row>
    <row r="640" spans="1:20" x14ac:dyDescent="0.2">
      <c r="A640" s="11" t="s">
        <v>84</v>
      </c>
      <c r="B640" s="11" t="s">
        <v>86</v>
      </c>
      <c r="C640" s="1">
        <v>2000</v>
      </c>
      <c r="D640" s="16"/>
      <c r="E640" s="16"/>
      <c r="F640" s="16"/>
      <c r="G640" s="16"/>
      <c r="H640" s="16"/>
      <c r="I640" s="16"/>
      <c r="J640" s="16"/>
      <c r="K640" s="16"/>
      <c r="L640" s="16"/>
      <c r="M640" s="1">
        <f>(F645-O640)/59</f>
        <v>0.20900736150896582</v>
      </c>
      <c r="O640" s="11">
        <f>AC27</f>
        <v>12.653805363</v>
      </c>
      <c r="Q640" s="17"/>
      <c r="R640" s="17"/>
      <c r="S640" s="17"/>
      <c r="T640" s="32"/>
    </row>
    <row r="641" spans="1:20" x14ac:dyDescent="0.2">
      <c r="A641" s="11" t="s">
        <v>84</v>
      </c>
      <c r="B641" s="11" t="s">
        <v>86</v>
      </c>
      <c r="C641" s="1">
        <v>2001</v>
      </c>
      <c r="D641" s="16"/>
      <c r="E641" s="16"/>
      <c r="F641" s="16"/>
      <c r="G641" s="16"/>
      <c r="H641" s="16"/>
      <c r="I641" s="16"/>
      <c r="J641" s="16"/>
      <c r="K641" s="16"/>
      <c r="L641" s="16"/>
      <c r="Q641" s="17"/>
      <c r="R641" s="17"/>
      <c r="S641" s="17"/>
      <c r="T641" s="32"/>
    </row>
    <row r="642" spans="1:20" x14ac:dyDescent="0.2">
      <c r="A642" s="11" t="s">
        <v>84</v>
      </c>
      <c r="B642" s="11" t="s">
        <v>86</v>
      </c>
      <c r="C642" s="1">
        <v>2002</v>
      </c>
      <c r="D642" s="16"/>
      <c r="E642" s="16"/>
      <c r="F642" s="16"/>
      <c r="G642" s="16"/>
      <c r="H642" s="16"/>
      <c r="I642" s="16"/>
      <c r="J642" s="16"/>
      <c r="K642" s="16"/>
      <c r="L642" s="16"/>
      <c r="Q642" s="17"/>
      <c r="R642" s="17"/>
      <c r="S642" s="17"/>
      <c r="T642" s="32"/>
    </row>
    <row r="643" spans="1:20" x14ac:dyDescent="0.2">
      <c r="A643" s="11" t="s">
        <v>84</v>
      </c>
      <c r="B643" s="11" t="s">
        <v>86</v>
      </c>
      <c r="C643" s="1">
        <v>2003</v>
      </c>
      <c r="D643" s="16"/>
      <c r="E643" s="15">
        <v>26.327387916666662</v>
      </c>
      <c r="F643" s="16"/>
      <c r="G643" s="15">
        <v>10.856852608695648</v>
      </c>
      <c r="H643" s="16"/>
      <c r="I643" s="16"/>
      <c r="J643" s="16"/>
      <c r="K643" s="16"/>
      <c r="L643" s="16"/>
      <c r="Q643" s="17"/>
      <c r="R643" s="17"/>
      <c r="S643" s="17"/>
      <c r="T643" s="32"/>
    </row>
    <row r="644" spans="1:20" x14ac:dyDescent="0.2">
      <c r="A644" s="11" t="s">
        <v>84</v>
      </c>
      <c r="B644" s="11" t="s">
        <v>86</v>
      </c>
      <c r="C644" s="1">
        <v>2004</v>
      </c>
      <c r="D644" s="16"/>
      <c r="E644" s="15">
        <v>23.939173333333333</v>
      </c>
      <c r="F644" s="16"/>
      <c r="G644" s="15">
        <v>11.047770869565218</v>
      </c>
      <c r="H644" s="16"/>
      <c r="I644" s="16"/>
      <c r="J644" s="16"/>
      <c r="K644" s="16"/>
      <c r="L644" s="16"/>
      <c r="Q644" s="17"/>
      <c r="R644" s="17"/>
      <c r="S644" s="17"/>
      <c r="T644" s="32"/>
    </row>
    <row r="645" spans="1:20" x14ac:dyDescent="0.2">
      <c r="A645" s="11" t="s">
        <v>84</v>
      </c>
      <c r="B645" s="11" t="s">
        <v>86</v>
      </c>
      <c r="C645" s="1">
        <v>2005</v>
      </c>
      <c r="D645" s="16"/>
      <c r="E645" s="15">
        <v>24.689157826086959</v>
      </c>
      <c r="F645" s="16">
        <f t="shared" ref="F645" si="590">IF(COUNT(E641:E645)&lt;3,"",AVERAGE(E641:E645))</f>
        <v>24.985239692028983</v>
      </c>
      <c r="G645" s="15">
        <v>10.353950000000001</v>
      </c>
      <c r="H645" s="16">
        <f t="shared" ref="H645" si="591">IF(COUNT(G641:G645)&lt;3,"",AVERAGE(G641:G645))</f>
        <v>10.752857826086958</v>
      </c>
      <c r="I645" s="16">
        <f t="shared" ref="I645" si="592">IF(H645="","",H645)</f>
        <v>10.752857826086958</v>
      </c>
      <c r="J645" s="16"/>
      <c r="K645" s="16"/>
      <c r="L645" s="16"/>
      <c r="Q645" s="17"/>
      <c r="R645" s="17"/>
      <c r="S645" s="17"/>
      <c r="T645" s="32"/>
    </row>
    <row r="646" spans="1:20" x14ac:dyDescent="0.2">
      <c r="A646" s="11" t="s">
        <v>84</v>
      </c>
      <c r="B646" s="11" t="s">
        <v>86</v>
      </c>
      <c r="C646" s="1">
        <v>2006</v>
      </c>
      <c r="D646" s="16"/>
      <c r="E646" s="16"/>
      <c r="F646" s="16"/>
      <c r="G646" s="16"/>
      <c r="H646" s="16"/>
      <c r="I646" s="16">
        <f t="shared" ref="I646:I668" si="593">I645</f>
        <v>10.752857826086958</v>
      </c>
      <c r="J646" s="16"/>
      <c r="K646" s="16"/>
      <c r="L646" s="16"/>
      <c r="Q646" s="17"/>
      <c r="R646" s="17"/>
      <c r="S646" s="17"/>
      <c r="T646" s="32"/>
    </row>
    <row r="647" spans="1:20" x14ac:dyDescent="0.2">
      <c r="A647" s="11" t="s">
        <v>84</v>
      </c>
      <c r="B647" s="11" t="s">
        <v>86</v>
      </c>
      <c r="C647" s="1">
        <v>2007</v>
      </c>
      <c r="D647" s="16"/>
      <c r="E647" s="16"/>
      <c r="F647" s="16"/>
      <c r="G647" s="16"/>
      <c r="H647" s="16"/>
      <c r="I647" s="16">
        <f t="shared" si="593"/>
        <v>10.752857826086958</v>
      </c>
      <c r="J647" s="16"/>
      <c r="K647" s="16"/>
      <c r="L647" s="16"/>
      <c r="Q647" s="17"/>
      <c r="R647" s="17"/>
      <c r="S647" s="17"/>
      <c r="T647" s="32"/>
    </row>
    <row r="648" spans="1:20" x14ac:dyDescent="0.2">
      <c r="A648" s="11" t="s">
        <v>84</v>
      </c>
      <c r="B648" s="11" t="s">
        <v>86</v>
      </c>
      <c r="C648" s="1">
        <v>2008</v>
      </c>
      <c r="D648" s="16"/>
      <c r="E648" s="16"/>
      <c r="F648" s="16"/>
      <c r="G648" s="16"/>
      <c r="H648" s="16"/>
      <c r="I648" s="16">
        <f t="shared" si="593"/>
        <v>10.752857826086958</v>
      </c>
      <c r="J648" s="16"/>
      <c r="K648" s="16"/>
      <c r="L648" s="16"/>
      <c r="Q648" s="17"/>
      <c r="R648" s="17"/>
      <c r="S648" s="17"/>
    </row>
    <row r="649" spans="1:20" x14ac:dyDescent="0.2">
      <c r="A649" s="11" t="s">
        <v>84</v>
      </c>
      <c r="B649" s="11" t="s">
        <v>86</v>
      </c>
      <c r="C649" s="1">
        <v>2009</v>
      </c>
      <c r="D649" s="16"/>
      <c r="E649" s="16"/>
      <c r="F649" s="16"/>
      <c r="G649" s="16"/>
      <c r="H649" s="16"/>
      <c r="I649" s="16">
        <f t="shared" si="593"/>
        <v>10.752857826086958</v>
      </c>
      <c r="J649" s="16"/>
      <c r="K649" s="16"/>
      <c r="L649" s="16"/>
      <c r="Q649" s="17"/>
      <c r="R649" s="17"/>
      <c r="S649" s="17"/>
    </row>
    <row r="650" spans="1:20" x14ac:dyDescent="0.2">
      <c r="A650" s="11" t="s">
        <v>84</v>
      </c>
      <c r="B650" s="11" t="s">
        <v>86</v>
      </c>
      <c r="C650" s="1">
        <v>2010</v>
      </c>
      <c r="D650" s="16"/>
      <c r="E650" s="16"/>
      <c r="F650" s="16"/>
      <c r="G650" s="16"/>
      <c r="H650" s="16"/>
      <c r="I650" s="16">
        <f t="shared" si="593"/>
        <v>10.752857826086958</v>
      </c>
      <c r="J650" s="16"/>
      <c r="K650" s="16"/>
      <c r="L650" s="16"/>
      <c r="Q650" s="17"/>
      <c r="R650" s="17"/>
      <c r="S650" s="17"/>
    </row>
    <row r="651" spans="1:20" x14ac:dyDescent="0.2">
      <c r="A651" s="11" t="s">
        <v>84</v>
      </c>
      <c r="B651" s="11" t="s">
        <v>86</v>
      </c>
      <c r="C651" s="1">
        <v>2011</v>
      </c>
      <c r="D651" s="16"/>
      <c r="E651" s="16"/>
      <c r="F651" s="16"/>
      <c r="G651" s="16"/>
      <c r="H651" s="16"/>
      <c r="I651" s="16">
        <f t="shared" si="593"/>
        <v>10.752857826086958</v>
      </c>
      <c r="J651" s="16"/>
      <c r="K651" s="16"/>
      <c r="L651" s="16"/>
      <c r="Q651" s="17"/>
      <c r="R651" s="17"/>
      <c r="S651" s="17"/>
    </row>
    <row r="652" spans="1:20" x14ac:dyDescent="0.2">
      <c r="A652" s="11" t="s">
        <v>84</v>
      </c>
      <c r="B652" s="11" t="s">
        <v>86</v>
      </c>
      <c r="C652" s="1">
        <v>2012</v>
      </c>
      <c r="D652" s="16"/>
      <c r="E652" s="16"/>
      <c r="F652" s="16"/>
      <c r="G652" s="16"/>
      <c r="H652" s="16"/>
      <c r="I652" s="16">
        <f t="shared" si="593"/>
        <v>10.752857826086958</v>
      </c>
      <c r="J652" s="16"/>
      <c r="K652" s="16"/>
      <c r="L652" s="16"/>
      <c r="Q652" s="17"/>
      <c r="R652" s="17"/>
      <c r="S652" s="17"/>
    </row>
    <row r="653" spans="1:20" x14ac:dyDescent="0.2">
      <c r="A653" s="11" t="s">
        <v>84</v>
      </c>
      <c r="B653" s="11" t="s">
        <v>86</v>
      </c>
      <c r="C653" s="1">
        <v>2013</v>
      </c>
      <c r="D653" s="16"/>
      <c r="E653" s="16"/>
      <c r="F653" s="16"/>
      <c r="G653" s="16"/>
      <c r="H653" s="16"/>
      <c r="I653" s="16">
        <f t="shared" si="593"/>
        <v>10.752857826086958</v>
      </c>
      <c r="J653" s="16"/>
      <c r="K653" s="16"/>
      <c r="L653" s="16"/>
      <c r="Q653" s="17"/>
      <c r="R653" s="17"/>
      <c r="S653" s="17"/>
    </row>
    <row r="654" spans="1:20" x14ac:dyDescent="0.2">
      <c r="A654" s="11" t="s">
        <v>84</v>
      </c>
      <c r="B654" s="11" t="s">
        <v>86</v>
      </c>
      <c r="C654" s="1">
        <v>2014</v>
      </c>
      <c r="D654" s="16"/>
      <c r="E654" s="16"/>
      <c r="F654" s="16"/>
      <c r="G654" s="16"/>
      <c r="H654" s="16"/>
      <c r="I654" s="16">
        <f t="shared" si="593"/>
        <v>10.752857826086958</v>
      </c>
      <c r="J654" s="16"/>
      <c r="K654" s="16"/>
      <c r="L654" s="16"/>
      <c r="Q654" s="17"/>
      <c r="R654" s="17"/>
      <c r="S654" s="17"/>
    </row>
    <row r="655" spans="1:20" x14ac:dyDescent="0.2">
      <c r="A655" s="11" t="s">
        <v>84</v>
      </c>
      <c r="B655" s="11" t="s">
        <v>86</v>
      </c>
      <c r="C655" s="1">
        <v>2015</v>
      </c>
      <c r="D655" s="16"/>
      <c r="E655" s="16"/>
      <c r="F655" s="16"/>
      <c r="G655" s="16"/>
      <c r="H655" s="16"/>
      <c r="I655" s="16">
        <f t="shared" si="593"/>
        <v>10.752857826086958</v>
      </c>
      <c r="J655" s="16"/>
      <c r="K655" s="16"/>
      <c r="L655" s="16"/>
      <c r="Q655" s="17"/>
      <c r="R655" s="17"/>
      <c r="S655" s="17"/>
    </row>
    <row r="656" spans="1:20" x14ac:dyDescent="0.2">
      <c r="A656" s="11" t="s">
        <v>84</v>
      </c>
      <c r="B656" s="11" t="s">
        <v>86</v>
      </c>
      <c r="C656" s="1">
        <v>2016</v>
      </c>
      <c r="D656" s="16"/>
      <c r="E656" s="16"/>
      <c r="F656" s="16"/>
      <c r="G656" s="16"/>
      <c r="H656" s="16"/>
      <c r="I656" s="16">
        <f t="shared" si="593"/>
        <v>10.752857826086958</v>
      </c>
      <c r="J656" s="16"/>
      <c r="K656" s="16"/>
      <c r="L656" s="16"/>
      <c r="Q656" s="17"/>
      <c r="R656" s="17"/>
      <c r="S656" s="17"/>
    </row>
    <row r="657" spans="1:20" x14ac:dyDescent="0.2">
      <c r="A657" s="11" t="s">
        <v>84</v>
      </c>
      <c r="B657" s="11" t="s">
        <v>86</v>
      </c>
      <c r="C657" s="1">
        <v>2017</v>
      </c>
      <c r="D657" s="16"/>
      <c r="E657" s="16"/>
      <c r="F657" s="16"/>
      <c r="G657" s="16"/>
      <c r="H657" s="16"/>
      <c r="I657" s="16">
        <f t="shared" si="593"/>
        <v>10.752857826086958</v>
      </c>
      <c r="J657" s="16"/>
      <c r="K657" s="16"/>
      <c r="L657" s="16"/>
      <c r="Q657" s="17"/>
      <c r="R657" s="17"/>
      <c r="S657" s="17"/>
    </row>
    <row r="658" spans="1:20" x14ac:dyDescent="0.2">
      <c r="A658" s="11" t="s">
        <v>84</v>
      </c>
      <c r="B658" s="11" t="s">
        <v>86</v>
      </c>
      <c r="C658" s="1">
        <v>2018</v>
      </c>
      <c r="D658" s="16"/>
      <c r="E658" s="16"/>
      <c r="F658" s="16"/>
      <c r="G658" s="16"/>
      <c r="H658" s="16"/>
      <c r="I658" s="16">
        <f t="shared" si="593"/>
        <v>10.752857826086958</v>
      </c>
      <c r="J658" s="16"/>
      <c r="K658" s="16"/>
      <c r="L658" s="16"/>
      <c r="Q658" s="17"/>
      <c r="R658" s="17"/>
      <c r="S658" s="17"/>
    </row>
    <row r="659" spans="1:20" x14ac:dyDescent="0.2">
      <c r="A659" s="11" t="s">
        <v>84</v>
      </c>
      <c r="B659" s="11" t="s">
        <v>86</v>
      </c>
      <c r="C659" s="1">
        <v>2019</v>
      </c>
      <c r="D659" s="16"/>
      <c r="E659" s="16"/>
      <c r="F659" s="16"/>
      <c r="G659" s="16"/>
      <c r="H659" s="16"/>
      <c r="I659" s="16">
        <f t="shared" si="593"/>
        <v>10.752857826086958</v>
      </c>
      <c r="J659" s="16"/>
      <c r="K659" s="16"/>
      <c r="L659" s="16"/>
      <c r="Q659" s="17"/>
      <c r="R659" s="17"/>
      <c r="S659" s="17"/>
      <c r="T659" s="33"/>
    </row>
    <row r="660" spans="1:20" x14ac:dyDescent="0.2">
      <c r="A660" s="11" t="s">
        <v>84</v>
      </c>
      <c r="B660" s="11" t="s">
        <v>86</v>
      </c>
      <c r="C660" s="1">
        <v>2020</v>
      </c>
      <c r="D660" s="16"/>
      <c r="E660" s="16"/>
      <c r="F660" s="16"/>
      <c r="G660" s="16"/>
      <c r="H660" s="16"/>
      <c r="I660" s="16">
        <f t="shared" si="593"/>
        <v>10.752857826086958</v>
      </c>
      <c r="J660" s="16"/>
      <c r="K660" s="16"/>
      <c r="L660" s="16"/>
      <c r="Q660" s="17"/>
      <c r="R660" s="17"/>
      <c r="S660" s="17"/>
      <c r="T660" s="33"/>
    </row>
    <row r="661" spans="1:20" x14ac:dyDescent="0.2">
      <c r="A661" s="11" t="s">
        <v>84</v>
      </c>
      <c r="B661" s="11" t="s">
        <v>86</v>
      </c>
      <c r="C661" s="1">
        <v>2021</v>
      </c>
      <c r="D661" s="16"/>
      <c r="E661" s="16"/>
      <c r="F661" s="16"/>
      <c r="G661" s="16"/>
      <c r="H661" s="16"/>
      <c r="I661" s="16">
        <f t="shared" si="593"/>
        <v>10.752857826086958</v>
      </c>
      <c r="J661" s="16"/>
      <c r="K661" s="16"/>
      <c r="L661" s="16"/>
      <c r="Q661" s="17"/>
      <c r="R661" s="17"/>
      <c r="S661" s="17"/>
      <c r="T661" s="33"/>
    </row>
    <row r="662" spans="1:20" x14ac:dyDescent="0.2">
      <c r="A662" s="11" t="s">
        <v>84</v>
      </c>
      <c r="B662" s="11" t="s">
        <v>86</v>
      </c>
      <c r="C662" s="1">
        <v>2022</v>
      </c>
      <c r="D662" s="16"/>
      <c r="E662" s="16"/>
      <c r="F662" s="16"/>
      <c r="G662" s="16"/>
      <c r="H662" s="16"/>
      <c r="I662" s="16">
        <f t="shared" si="593"/>
        <v>10.752857826086958</v>
      </c>
      <c r="J662" s="16"/>
      <c r="K662" s="16"/>
      <c r="L662" s="16"/>
      <c r="Q662" s="17"/>
      <c r="R662" s="17"/>
      <c r="S662" s="17"/>
      <c r="T662" s="33"/>
    </row>
    <row r="663" spans="1:20" x14ac:dyDescent="0.2">
      <c r="A663" s="11" t="s">
        <v>84</v>
      </c>
      <c r="B663" s="11" t="s">
        <v>86</v>
      </c>
      <c r="C663" s="1">
        <v>2023</v>
      </c>
      <c r="D663" s="16"/>
      <c r="E663" s="16"/>
      <c r="F663" s="16"/>
      <c r="G663" s="16"/>
      <c r="H663" s="16"/>
      <c r="I663" s="16">
        <f t="shared" si="593"/>
        <v>10.752857826086958</v>
      </c>
      <c r="J663" s="16"/>
      <c r="K663" s="16"/>
      <c r="L663" s="16"/>
      <c r="Q663" s="17"/>
      <c r="R663" s="17"/>
      <c r="S663" s="17"/>
      <c r="T663" s="33"/>
    </row>
    <row r="664" spans="1:20" x14ac:dyDescent="0.2">
      <c r="A664" s="11" t="s">
        <v>84</v>
      </c>
      <c r="B664" s="11" t="s">
        <v>86</v>
      </c>
      <c r="C664" s="1">
        <v>2024</v>
      </c>
      <c r="D664" s="16"/>
      <c r="E664" s="16"/>
      <c r="F664" s="16"/>
      <c r="G664" s="16"/>
      <c r="H664" s="16"/>
      <c r="I664" s="16">
        <f t="shared" si="593"/>
        <v>10.752857826086958</v>
      </c>
      <c r="J664" s="16"/>
      <c r="K664" s="16"/>
      <c r="L664" s="16"/>
      <c r="Q664" s="20"/>
      <c r="R664" s="20"/>
      <c r="S664" s="20"/>
      <c r="T664" s="33"/>
    </row>
    <row r="665" spans="1:20" x14ac:dyDescent="0.2">
      <c r="A665" s="11" t="s">
        <v>84</v>
      </c>
      <c r="B665" s="11" t="s">
        <v>86</v>
      </c>
      <c r="C665" s="1">
        <v>2025</v>
      </c>
      <c r="D665" s="16"/>
      <c r="E665" s="16"/>
      <c r="F665" s="16"/>
      <c r="G665" s="16"/>
      <c r="H665" s="16"/>
      <c r="I665" s="16">
        <f t="shared" si="593"/>
        <v>10.752857826086958</v>
      </c>
      <c r="J665" s="16"/>
      <c r="K665" s="16"/>
      <c r="L665" s="16"/>
      <c r="Q665" s="20"/>
      <c r="R665" s="20"/>
      <c r="S665" s="20"/>
      <c r="T665" s="33"/>
    </row>
    <row r="666" spans="1:20" x14ac:dyDescent="0.2">
      <c r="A666" s="11" t="s">
        <v>84</v>
      </c>
      <c r="B666" s="11" t="s">
        <v>86</v>
      </c>
      <c r="C666" s="1">
        <v>2026</v>
      </c>
      <c r="D666" s="16"/>
      <c r="E666" s="16"/>
      <c r="F666" s="16"/>
      <c r="G666" s="16"/>
      <c r="H666" s="16"/>
      <c r="I666" s="16">
        <f t="shared" si="593"/>
        <v>10.752857826086958</v>
      </c>
      <c r="J666" s="16"/>
      <c r="K666" s="16"/>
      <c r="L666" s="16"/>
      <c r="Q666" s="20"/>
      <c r="R666" s="20"/>
      <c r="S666" s="20"/>
      <c r="T666" s="33"/>
    </row>
    <row r="667" spans="1:20" x14ac:dyDescent="0.2">
      <c r="A667" s="11" t="s">
        <v>84</v>
      </c>
      <c r="B667" s="11" t="s">
        <v>86</v>
      </c>
      <c r="C667" s="1">
        <v>2027</v>
      </c>
      <c r="D667" s="16"/>
      <c r="E667" s="16"/>
      <c r="F667" s="16"/>
      <c r="G667" s="16"/>
      <c r="H667" s="16"/>
      <c r="I667" s="16">
        <f t="shared" si="593"/>
        <v>10.752857826086958</v>
      </c>
      <c r="J667" s="16"/>
      <c r="K667" s="16"/>
      <c r="L667" s="16"/>
      <c r="Q667" s="20"/>
      <c r="R667" s="20"/>
      <c r="S667" s="20"/>
      <c r="T667" s="33"/>
    </row>
    <row r="668" spans="1:20" x14ac:dyDescent="0.2">
      <c r="A668" s="11" t="s">
        <v>84</v>
      </c>
      <c r="B668" s="11" t="s">
        <v>86</v>
      </c>
      <c r="C668" s="1">
        <v>2028</v>
      </c>
      <c r="D668" s="16"/>
      <c r="E668" s="16"/>
      <c r="F668" s="16"/>
      <c r="G668" s="16"/>
      <c r="H668" s="16"/>
      <c r="I668" s="16">
        <f t="shared" si="593"/>
        <v>10.752857826086958</v>
      </c>
      <c r="J668" s="16"/>
      <c r="K668" s="16"/>
      <c r="L668" s="16"/>
      <c r="Q668" s="20"/>
      <c r="R668" s="20"/>
      <c r="S668" s="20"/>
      <c r="T668" s="33"/>
    </row>
    <row r="669" spans="1:20" x14ac:dyDescent="0.2">
      <c r="A669" s="11" t="s">
        <v>85</v>
      </c>
      <c r="B669" s="11" t="s">
        <v>87</v>
      </c>
      <c r="C669" s="1">
        <v>2000</v>
      </c>
      <c r="D669" s="16"/>
      <c r="E669" s="16"/>
      <c r="F669" s="16"/>
      <c r="G669" s="16"/>
      <c r="H669" s="16"/>
      <c r="I669" s="16"/>
      <c r="J669" s="16"/>
      <c r="K669" s="16"/>
      <c r="L669" s="16"/>
      <c r="M669" s="1">
        <f>(F679-O669)/54</f>
        <v>0.16244432558239399</v>
      </c>
      <c r="N669" s="1">
        <f>(K679-P669)/54</f>
        <v>0.17246655926194307</v>
      </c>
      <c r="O669" s="11">
        <f>AC28</f>
        <v>12.71455577</v>
      </c>
      <c r="P669" s="11">
        <f>AE28</f>
        <v>10.33967451</v>
      </c>
      <c r="Q669" s="17"/>
      <c r="R669" s="17"/>
      <c r="S669" s="17"/>
      <c r="T669" s="32"/>
    </row>
    <row r="670" spans="1:20" x14ac:dyDescent="0.2">
      <c r="A670" s="11" t="s">
        <v>85</v>
      </c>
      <c r="B670" s="11" t="s">
        <v>87</v>
      </c>
      <c r="C670" s="1">
        <v>2001</v>
      </c>
      <c r="D670" s="16"/>
      <c r="E670" s="16"/>
      <c r="F670" s="16"/>
      <c r="G670" s="16"/>
      <c r="H670" s="16"/>
      <c r="I670" s="16"/>
      <c r="J670" s="16"/>
      <c r="K670" s="16"/>
      <c r="L670" s="16"/>
      <c r="Q670" s="17"/>
      <c r="R670" s="17"/>
      <c r="S670" s="17"/>
      <c r="T670" s="32"/>
    </row>
    <row r="671" spans="1:20" x14ac:dyDescent="0.2">
      <c r="A671" s="11" t="s">
        <v>85</v>
      </c>
      <c r="B671" s="11" t="s">
        <v>87</v>
      </c>
      <c r="C671" s="1">
        <v>2002</v>
      </c>
      <c r="D671" s="16"/>
      <c r="E671" s="16"/>
      <c r="F671" s="16"/>
      <c r="G671" s="16"/>
      <c r="H671" s="16"/>
      <c r="I671" s="16"/>
      <c r="J671" s="16"/>
      <c r="K671" s="16"/>
      <c r="L671" s="16"/>
      <c r="Q671" s="17"/>
      <c r="R671" s="17"/>
      <c r="S671" s="17"/>
      <c r="T671" s="32"/>
    </row>
    <row r="672" spans="1:20" x14ac:dyDescent="0.2">
      <c r="A672" s="11" t="s">
        <v>85</v>
      </c>
      <c r="B672" s="11" t="s">
        <v>87</v>
      </c>
      <c r="C672" s="1">
        <v>2003</v>
      </c>
      <c r="D672" s="16"/>
      <c r="E672" s="16"/>
      <c r="F672" s="16"/>
      <c r="G672" s="16"/>
      <c r="H672" s="16"/>
      <c r="I672" s="16"/>
      <c r="J672" s="16"/>
      <c r="K672" s="16"/>
      <c r="L672" s="16"/>
      <c r="Q672" s="17"/>
      <c r="R672" s="17"/>
      <c r="S672" s="17"/>
      <c r="T672" s="32"/>
    </row>
    <row r="673" spans="1:20" x14ac:dyDescent="0.2">
      <c r="A673" s="11" t="s">
        <v>85</v>
      </c>
      <c r="B673" s="11" t="s">
        <v>87</v>
      </c>
      <c r="C673" s="1">
        <v>2004</v>
      </c>
      <c r="D673" s="16"/>
      <c r="E673" s="16"/>
      <c r="F673" s="16"/>
      <c r="G673" s="16"/>
      <c r="H673" s="16"/>
      <c r="I673" s="16"/>
      <c r="J673" s="16"/>
      <c r="K673" s="16"/>
      <c r="L673" s="16"/>
      <c r="Q673" s="17"/>
      <c r="R673" s="17"/>
      <c r="S673" s="17"/>
      <c r="T673" s="32"/>
    </row>
    <row r="674" spans="1:20" x14ac:dyDescent="0.2">
      <c r="A674" s="11" t="s">
        <v>85</v>
      </c>
      <c r="B674" s="11" t="s">
        <v>87</v>
      </c>
      <c r="C674" s="1">
        <v>2005</v>
      </c>
      <c r="D674" s="16"/>
      <c r="E674" s="16"/>
      <c r="F674" s="16"/>
      <c r="G674" s="16"/>
      <c r="H674" s="16"/>
      <c r="I674" s="16"/>
      <c r="J674" s="16"/>
      <c r="K674" s="16"/>
      <c r="L674" s="16"/>
      <c r="Q674" s="17"/>
      <c r="R674" s="17"/>
      <c r="S674" s="17"/>
      <c r="T674" s="32"/>
    </row>
    <row r="675" spans="1:20" x14ac:dyDescent="0.2">
      <c r="A675" s="11" t="s">
        <v>85</v>
      </c>
      <c r="B675" s="11" t="s">
        <v>87</v>
      </c>
      <c r="C675" s="1">
        <v>2006</v>
      </c>
      <c r="D675" s="16"/>
      <c r="E675" s="15">
        <v>22.600577391304341</v>
      </c>
      <c r="F675" s="16"/>
      <c r="G675" s="15">
        <v>9.1772077272727266</v>
      </c>
      <c r="H675" s="16"/>
      <c r="I675" s="16"/>
      <c r="J675" s="15">
        <v>21.628290434782606</v>
      </c>
      <c r="K675" s="16"/>
      <c r="L675" s="16"/>
      <c r="Q675" s="17"/>
      <c r="R675" s="17"/>
      <c r="S675" s="17"/>
      <c r="T675" s="32"/>
    </row>
    <row r="676" spans="1:20" x14ac:dyDescent="0.2">
      <c r="A676" s="11" t="s">
        <v>85</v>
      </c>
      <c r="B676" s="11" t="s">
        <v>87</v>
      </c>
      <c r="C676" s="1">
        <v>2007</v>
      </c>
      <c r="D676" s="16"/>
      <c r="E676" s="15">
        <v>21.922367500000004</v>
      </c>
      <c r="F676" s="16"/>
      <c r="G676" s="15">
        <v>8.3738608695652186</v>
      </c>
      <c r="H676" s="16"/>
      <c r="I676" s="16"/>
      <c r="J676" s="15">
        <v>20.411500833333331</v>
      </c>
      <c r="K676" s="16"/>
      <c r="L676" s="16"/>
      <c r="Q676" s="17"/>
      <c r="R676" s="17"/>
      <c r="S676" s="17"/>
      <c r="T676" s="32"/>
    </row>
    <row r="677" spans="1:20" x14ac:dyDescent="0.2">
      <c r="A677" s="11" t="s">
        <v>85</v>
      </c>
      <c r="B677" s="11" t="s">
        <v>87</v>
      </c>
      <c r="C677" s="1">
        <v>2008</v>
      </c>
      <c r="D677" s="16"/>
      <c r="E677" s="15">
        <v>21.079497083333333</v>
      </c>
      <c r="F677" s="16">
        <f t="shared" ref="F677:H677" si="594">IF(COUNT(E673:E677)&lt;3,"",AVERAGE(E673:E677))</f>
        <v>21.86748065821256</v>
      </c>
      <c r="G677" s="15">
        <v>8.5169665217391302</v>
      </c>
      <c r="H677" s="16">
        <f t="shared" si="594"/>
        <v>8.6893450395256906</v>
      </c>
      <c r="I677" s="16"/>
      <c r="J677" s="15">
        <v>19.229337500000003</v>
      </c>
      <c r="K677" s="16">
        <f t="shared" ref="K677:K685" si="595">IF(COUNT(J673:J677)&lt;3,"",AVERAGE(J673:J677))</f>
        <v>20.42304292270531</v>
      </c>
      <c r="L677" s="16"/>
      <c r="Q677" s="17"/>
      <c r="R677" s="17"/>
      <c r="S677" s="17"/>
    </row>
    <row r="678" spans="1:20" x14ac:dyDescent="0.2">
      <c r="A678" s="11" t="s">
        <v>85</v>
      </c>
      <c r="B678" s="11" t="s">
        <v>87</v>
      </c>
      <c r="C678" s="1">
        <v>2009</v>
      </c>
      <c r="D678" s="16"/>
      <c r="E678" s="15">
        <v>21.508638260869567</v>
      </c>
      <c r="F678" s="16">
        <f t="shared" ref="F678:H678" si="596">IF(COUNT(E674:E678)&lt;3,"",AVERAGE(E674:E678))</f>
        <v>21.777770058876811</v>
      </c>
      <c r="G678" s="15">
        <v>7.5527354545454548</v>
      </c>
      <c r="H678" s="16">
        <f t="shared" si="596"/>
        <v>8.4051926432806319</v>
      </c>
      <c r="I678" s="16"/>
      <c r="J678" s="15">
        <v>19.245283478260873</v>
      </c>
      <c r="K678" s="16">
        <f t="shared" si="595"/>
        <v>20.128603061594202</v>
      </c>
      <c r="L678" s="16"/>
      <c r="Q678" s="17"/>
      <c r="R678" s="17"/>
      <c r="S678" s="17"/>
    </row>
    <row r="679" spans="1:20" x14ac:dyDescent="0.2">
      <c r="A679" s="11" t="s">
        <v>85</v>
      </c>
      <c r="B679" s="11" t="s">
        <v>87</v>
      </c>
      <c r="C679" s="39">
        <v>2010</v>
      </c>
      <c r="D679" s="16"/>
      <c r="E679" s="15">
        <v>20.321666521739129</v>
      </c>
      <c r="F679" s="16">
        <f t="shared" ref="F679:H679" si="597">IF(COUNT(E675:E679)&lt;3,"",AVERAGE(E675:E679))</f>
        <v>21.486549351449277</v>
      </c>
      <c r="G679" s="15">
        <v>7.2416345454545459</v>
      </c>
      <c r="H679" s="16">
        <f t="shared" si="597"/>
        <v>8.1724810237154148</v>
      </c>
      <c r="I679" s="16">
        <f t="shared" ref="I679" si="598">IF(H679="","",H679)</f>
        <v>8.1724810237154148</v>
      </c>
      <c r="J679" s="15">
        <v>17.749931304347825</v>
      </c>
      <c r="K679" s="16">
        <f t="shared" si="595"/>
        <v>19.652868710144926</v>
      </c>
      <c r="L679" s="16">
        <f>IF(K679="","",K679)</f>
        <v>19.652868710144926</v>
      </c>
      <c r="Q679" s="17"/>
      <c r="R679" s="17"/>
      <c r="S679" s="17"/>
    </row>
    <row r="680" spans="1:20" x14ac:dyDescent="0.2">
      <c r="A680" s="11" t="s">
        <v>85</v>
      </c>
      <c r="B680" s="11" t="s">
        <v>87</v>
      </c>
      <c r="C680" s="1">
        <v>2011</v>
      </c>
      <c r="D680" s="16"/>
      <c r="E680" s="15">
        <v>20.435356956521737</v>
      </c>
      <c r="F680" s="16">
        <f t="shared" ref="F680:H680" si="599">IF(COUNT(E676:E680)&lt;3,"",AVERAGE(E676:E680))</f>
        <v>21.053505264492753</v>
      </c>
      <c r="G680" s="15">
        <v>8.3828104545454529</v>
      </c>
      <c r="H680" s="16">
        <f t="shared" si="599"/>
        <v>8.0136015691699605</v>
      </c>
      <c r="I680" s="16">
        <f t="shared" ref="I680:I697" si="600">I679</f>
        <v>8.1724810237154148</v>
      </c>
      <c r="J680" s="15">
        <v>17.970047391304348</v>
      </c>
      <c r="K680" s="16">
        <f t="shared" si="595"/>
        <v>18.921220101449276</v>
      </c>
      <c r="L680" s="21">
        <f>IF(L679="","",L679-N669)</f>
        <v>19.480402150882984</v>
      </c>
      <c r="Q680" s="17"/>
      <c r="R680" s="17"/>
      <c r="S680" s="17"/>
    </row>
    <row r="681" spans="1:20" x14ac:dyDescent="0.2">
      <c r="A681" s="11" t="s">
        <v>85</v>
      </c>
      <c r="B681" s="11" t="s">
        <v>87</v>
      </c>
      <c r="C681" s="1">
        <v>2012</v>
      </c>
      <c r="D681" s="16"/>
      <c r="E681" s="15">
        <v>18.989170909090909</v>
      </c>
      <c r="F681" s="16">
        <f t="shared" ref="F681:H681" si="601">IF(COUNT(E677:E681)&lt;3,"",AVERAGE(E677:E681))</f>
        <v>20.466865946310936</v>
      </c>
      <c r="G681" s="15">
        <v>8.5040085714285709</v>
      </c>
      <c r="H681" s="16">
        <f t="shared" si="601"/>
        <v>8.0396311095426309</v>
      </c>
      <c r="I681" s="16">
        <f t="shared" si="600"/>
        <v>8.1724810237154148</v>
      </c>
      <c r="J681" s="15">
        <v>16.348090909090907</v>
      </c>
      <c r="K681" s="16">
        <f t="shared" si="595"/>
        <v>18.108538116600791</v>
      </c>
      <c r="L681" s="21">
        <f>IF(L680="","",L680-N669)</f>
        <v>19.307935591621042</v>
      </c>
      <c r="Q681" s="17"/>
      <c r="R681" s="17"/>
      <c r="S681" s="17"/>
    </row>
    <row r="682" spans="1:20" x14ac:dyDescent="0.2">
      <c r="A682" s="11" t="s">
        <v>85</v>
      </c>
      <c r="B682" s="11" t="s">
        <v>87</v>
      </c>
      <c r="C682" s="1">
        <v>2013</v>
      </c>
      <c r="D682" s="16"/>
      <c r="E682" s="15">
        <v>18.65373363636364</v>
      </c>
      <c r="F682" s="16">
        <f t="shared" ref="F682:H682" si="602">IF(COUNT(E678:E682)&lt;3,"",AVERAGE(E678:E682))</f>
        <v>19.981713256916997</v>
      </c>
      <c r="G682" s="15">
        <v>8.1893338095238093</v>
      </c>
      <c r="H682" s="16">
        <f t="shared" si="602"/>
        <v>7.9741045670995678</v>
      </c>
      <c r="I682" s="16">
        <f t="shared" si="600"/>
        <v>8.1724810237154148</v>
      </c>
      <c r="J682" s="15">
        <v>16.199672727272723</v>
      </c>
      <c r="K682" s="16">
        <f t="shared" si="595"/>
        <v>17.502605162055339</v>
      </c>
      <c r="L682" s="21">
        <f>IF(L681="","",L681-N669)</f>
        <v>19.135469032359101</v>
      </c>
      <c r="Q682" s="17"/>
      <c r="R682" s="17"/>
      <c r="S682" s="17"/>
    </row>
    <row r="683" spans="1:20" x14ac:dyDescent="0.2">
      <c r="A683" s="11" t="s">
        <v>85</v>
      </c>
      <c r="B683" s="11" t="s">
        <v>87</v>
      </c>
      <c r="C683" s="1">
        <v>2014</v>
      </c>
      <c r="D683" s="16"/>
      <c r="E683" s="15">
        <v>18.105896190476191</v>
      </c>
      <c r="F683" s="16">
        <f t="shared" ref="F683:H683" si="603">IF(COUNT(E679:E683)&lt;3,"",AVERAGE(E679:E683))</f>
        <v>19.301164842838318</v>
      </c>
      <c r="G683" s="15">
        <v>7.7682715</v>
      </c>
      <c r="H683" s="16">
        <f t="shared" si="603"/>
        <v>8.0172117761904751</v>
      </c>
      <c r="I683" s="16">
        <f t="shared" si="600"/>
        <v>8.1724810237154148</v>
      </c>
      <c r="J683" s="15">
        <v>15.967726666666662</v>
      </c>
      <c r="K683" s="16">
        <f t="shared" si="595"/>
        <v>16.847093799736491</v>
      </c>
      <c r="L683" s="21">
        <f>IF(L682="","",L682-N669)</f>
        <v>18.963002473097159</v>
      </c>
      <c r="Q683" s="17"/>
      <c r="R683" s="17"/>
      <c r="S683" s="17"/>
    </row>
    <row r="684" spans="1:20" x14ac:dyDescent="0.2">
      <c r="A684" s="11" t="s">
        <v>85</v>
      </c>
      <c r="B684" s="11" t="s">
        <v>87</v>
      </c>
      <c r="C684" s="1">
        <v>2015</v>
      </c>
      <c r="D684" s="16"/>
      <c r="E684" s="15">
        <v>19.552583913043485</v>
      </c>
      <c r="F684" s="16">
        <f t="shared" ref="F684:H684" si="604">IF(COUNT(E680:E684)&lt;3,"",AVERAGE(E680:E684))</f>
        <v>19.147348321099191</v>
      </c>
      <c r="G684" s="15">
        <v>6.9617822727272713</v>
      </c>
      <c r="H684" s="16">
        <f t="shared" si="604"/>
        <v>7.9612413216450211</v>
      </c>
      <c r="I684" s="16">
        <f t="shared" si="600"/>
        <v>8.1724810237154148</v>
      </c>
      <c r="J684" s="15">
        <v>17.731445652173914</v>
      </c>
      <c r="K684" s="16">
        <f t="shared" si="595"/>
        <v>16.843396669301711</v>
      </c>
      <c r="L684" s="21">
        <f>IF(L683="","",L683-N669)</f>
        <v>18.790535913835217</v>
      </c>
      <c r="Q684" s="17"/>
      <c r="R684" s="17"/>
      <c r="S684" s="17"/>
    </row>
    <row r="685" spans="1:20" x14ac:dyDescent="0.2">
      <c r="A685" s="11" t="s">
        <v>85</v>
      </c>
      <c r="B685" s="11" t="s">
        <v>87</v>
      </c>
      <c r="C685" s="1">
        <v>2016</v>
      </c>
      <c r="D685" s="16"/>
      <c r="E685" s="15">
        <v>17.148852380952381</v>
      </c>
      <c r="F685" s="16">
        <f t="shared" ref="F685:H685" si="605">IF(COUNT(E681:E685)&lt;3,"",AVERAGE(E681:E685))</f>
        <v>18.490047405985319</v>
      </c>
      <c r="G685" s="15">
        <v>6.7449510000000004</v>
      </c>
      <c r="H685" s="16">
        <f t="shared" si="605"/>
        <v>7.6336694307359307</v>
      </c>
      <c r="I685" s="16">
        <f t="shared" si="600"/>
        <v>8.1724810237154148</v>
      </c>
      <c r="J685" s="15">
        <v>15.218513333333336</v>
      </c>
      <c r="K685" s="16">
        <f t="shared" si="595"/>
        <v>16.293089857707507</v>
      </c>
      <c r="L685" s="21">
        <f>IF(L684="","",L684-N669)</f>
        <v>18.618069354573276</v>
      </c>
      <c r="Q685" s="17"/>
      <c r="R685" s="17"/>
      <c r="S685" s="17"/>
    </row>
    <row r="686" spans="1:20" x14ac:dyDescent="0.2">
      <c r="A686" s="11" t="s">
        <v>85</v>
      </c>
      <c r="B686" s="11" t="s">
        <v>87</v>
      </c>
      <c r="C686" s="1">
        <v>2017</v>
      </c>
      <c r="D686" s="16"/>
      <c r="E686" s="15">
        <v>16.227250909090909</v>
      </c>
      <c r="F686" s="16">
        <f t="shared" ref="F686:F687" si="606">IF(COUNT(E682:E686)&lt;3,"",AVERAGE(E682:E686))</f>
        <v>17.937663405985322</v>
      </c>
      <c r="G686" s="15">
        <v>8.1090809523809515</v>
      </c>
      <c r="H686" s="16">
        <f t="shared" ref="H686:H687" si="607">IF(COUNT(G682:G686)&lt;3,"",AVERAGE(G682:G686))</f>
        <v>7.5546839069264067</v>
      </c>
      <c r="I686" s="16">
        <f t="shared" si="600"/>
        <v>8.1724810237154148</v>
      </c>
      <c r="J686" s="15">
        <v>14.552621818181819</v>
      </c>
      <c r="K686" s="16">
        <f t="shared" ref="K686:K687" si="608">IF(COUNT(J682:J686)&lt;3,"",AVERAGE(J682:J686))</f>
        <v>15.93399603952569</v>
      </c>
      <c r="L686" s="21">
        <f>IF(L685="","",L685-N669)</f>
        <v>18.445602795311334</v>
      </c>
      <c r="Q686" s="17"/>
      <c r="R686" s="17"/>
      <c r="S686" s="17"/>
    </row>
    <row r="687" spans="1:20" x14ac:dyDescent="0.2">
      <c r="A687" s="11" t="s">
        <v>85</v>
      </c>
      <c r="B687" s="11" t="s">
        <v>87</v>
      </c>
      <c r="C687" s="1">
        <v>2018</v>
      </c>
      <c r="D687" s="16"/>
      <c r="E687" s="15">
        <v>17.092293333333334</v>
      </c>
      <c r="F687" s="16">
        <f t="shared" si="606"/>
        <v>17.625375345379261</v>
      </c>
      <c r="G687" s="15">
        <v>7.4469352173913048</v>
      </c>
      <c r="H687" s="16">
        <f t="shared" si="607"/>
        <v>7.4062041884999061</v>
      </c>
      <c r="I687" s="16">
        <f t="shared" si="600"/>
        <v>8.1724810237154148</v>
      </c>
      <c r="J687" s="15">
        <v>15.797858333333332</v>
      </c>
      <c r="K687" s="16">
        <f t="shared" si="608"/>
        <v>15.853633160737811</v>
      </c>
      <c r="L687" s="21">
        <f>IF(L686="","",L686-N669)</f>
        <v>18.273136236049393</v>
      </c>
      <c r="Q687" s="17"/>
      <c r="R687" s="17"/>
      <c r="S687" s="17"/>
    </row>
    <row r="688" spans="1:20" x14ac:dyDescent="0.2">
      <c r="A688" s="11" t="s">
        <v>85</v>
      </c>
      <c r="B688" s="11" t="s">
        <v>87</v>
      </c>
      <c r="C688" s="1">
        <v>2019</v>
      </c>
      <c r="D688" s="16"/>
      <c r="E688" s="15">
        <v>16.523355454545452</v>
      </c>
      <c r="F688" s="16">
        <f t="shared" ref="F688:F689" si="609">IF(COUNT(E684:E688)&lt;3,"",AVERAGE(E684:E688))</f>
        <v>17.308867198193113</v>
      </c>
      <c r="G688" s="15">
        <v>6.7545914285714295</v>
      </c>
      <c r="H688" s="16">
        <f t="shared" ref="H688:H689" si="610">IF(COUNT(G684:G688)&lt;3,"",AVERAGE(G684:G688))</f>
        <v>7.2034681742141915</v>
      </c>
      <c r="I688" s="16">
        <f t="shared" si="600"/>
        <v>8.1724810237154148</v>
      </c>
      <c r="J688" s="15">
        <v>14.326475909090908</v>
      </c>
      <c r="K688" s="16">
        <f t="shared" ref="K688:K689" si="611">IF(COUNT(J684:J688)&lt;3,"",AVERAGE(J684:J688))</f>
        <v>15.525383009222661</v>
      </c>
      <c r="L688" s="21">
        <f>IF(L687="","",L687-N669)</f>
        <v>18.100669676787451</v>
      </c>
      <c r="Q688" s="17"/>
      <c r="R688" s="17"/>
      <c r="S688" s="17"/>
      <c r="T688" s="33"/>
    </row>
    <row r="689" spans="1:20" x14ac:dyDescent="0.2">
      <c r="A689" s="11" t="s">
        <v>85</v>
      </c>
      <c r="B689" s="11" t="s">
        <v>87</v>
      </c>
      <c r="C689" s="1">
        <v>2020</v>
      </c>
      <c r="D689" s="16"/>
      <c r="E689" s="15"/>
      <c r="F689" s="16">
        <f t="shared" si="609"/>
        <v>16.747938019480518</v>
      </c>
      <c r="G689" s="15"/>
      <c r="H689" s="16">
        <f t="shared" si="610"/>
        <v>7.2638896495859218</v>
      </c>
      <c r="I689" s="16">
        <f t="shared" si="600"/>
        <v>8.1724810237154148</v>
      </c>
      <c r="J689" s="15"/>
      <c r="K689" s="16">
        <f t="shared" si="611"/>
        <v>14.973867348484848</v>
      </c>
      <c r="L689" s="21">
        <f>IF(L688="","",L688-N669)</f>
        <v>17.928203117525509</v>
      </c>
      <c r="Q689" s="17"/>
      <c r="R689" s="17"/>
      <c r="S689" s="17"/>
      <c r="T689" s="33"/>
    </row>
    <row r="690" spans="1:20" x14ac:dyDescent="0.2">
      <c r="A690" s="11" t="s">
        <v>85</v>
      </c>
      <c r="B690" s="11" t="s">
        <v>87</v>
      </c>
      <c r="C690" s="1">
        <v>2021</v>
      </c>
      <c r="D690" s="16"/>
      <c r="E690" s="24"/>
      <c r="F690" s="25"/>
      <c r="G690" s="24"/>
      <c r="H690" s="25"/>
      <c r="I690" s="16">
        <f t="shared" si="600"/>
        <v>8.1724810237154148</v>
      </c>
      <c r="J690" s="30"/>
      <c r="K690" s="25"/>
      <c r="L690" s="21">
        <f>IF(L689="","",L689-N669)</f>
        <v>17.755736558263568</v>
      </c>
      <c r="Q690" s="17"/>
      <c r="R690" s="17"/>
      <c r="S690" s="17"/>
      <c r="T690" s="33"/>
    </row>
    <row r="691" spans="1:20" x14ac:dyDescent="0.2">
      <c r="A691" s="11" t="s">
        <v>85</v>
      </c>
      <c r="B691" s="11" t="s">
        <v>87</v>
      </c>
      <c r="C691" s="1">
        <v>2022</v>
      </c>
      <c r="D691" s="16"/>
      <c r="E691" s="24"/>
      <c r="F691" s="25"/>
      <c r="G691" s="24"/>
      <c r="H691" s="25"/>
      <c r="I691" s="16">
        <f t="shared" si="600"/>
        <v>8.1724810237154148</v>
      </c>
      <c r="J691" s="30"/>
      <c r="K691" s="25"/>
      <c r="L691" s="21">
        <f>IF(L690="","",L690-N669)</f>
        <v>17.583269999001626</v>
      </c>
      <c r="Q691" s="17"/>
      <c r="R691" s="17"/>
      <c r="S691" s="17"/>
      <c r="T691" s="33"/>
    </row>
    <row r="692" spans="1:20" x14ac:dyDescent="0.2">
      <c r="A692" s="11" t="s">
        <v>85</v>
      </c>
      <c r="B692" s="11" t="s">
        <v>87</v>
      </c>
      <c r="C692" s="1">
        <v>2023</v>
      </c>
      <c r="D692" s="16"/>
      <c r="E692" s="24"/>
      <c r="F692" s="25"/>
      <c r="G692" s="24"/>
      <c r="H692" s="25"/>
      <c r="I692" s="16">
        <f t="shared" si="600"/>
        <v>8.1724810237154148</v>
      </c>
      <c r="J692" s="30"/>
      <c r="K692" s="25"/>
      <c r="L692" s="21">
        <f>IF(L691="","",L691-N669)</f>
        <v>17.410803439739684</v>
      </c>
      <c r="Q692" s="17"/>
      <c r="R692" s="17"/>
      <c r="S692" s="17"/>
      <c r="T692" s="33"/>
    </row>
    <row r="693" spans="1:20" x14ac:dyDescent="0.2">
      <c r="A693" s="11" t="s">
        <v>85</v>
      </c>
      <c r="B693" s="11" t="s">
        <v>87</v>
      </c>
      <c r="C693" s="1">
        <v>2024</v>
      </c>
      <c r="D693" s="16"/>
      <c r="E693" s="24"/>
      <c r="F693" s="25"/>
      <c r="G693" s="24"/>
      <c r="H693" s="25"/>
      <c r="I693" s="16">
        <f t="shared" si="600"/>
        <v>8.1724810237154148</v>
      </c>
      <c r="J693" s="30"/>
      <c r="K693" s="25"/>
      <c r="L693" s="21">
        <f>IF(L692="","",L692-N669)</f>
        <v>17.238336880477743</v>
      </c>
      <c r="Q693" s="20"/>
      <c r="R693" s="20"/>
      <c r="S693" s="20"/>
      <c r="T693" s="33"/>
    </row>
    <row r="694" spans="1:20" x14ac:dyDescent="0.2">
      <c r="A694" s="11" t="s">
        <v>85</v>
      </c>
      <c r="B694" s="11" t="s">
        <v>87</v>
      </c>
      <c r="C694" s="1">
        <v>2025</v>
      </c>
      <c r="D694" s="16"/>
      <c r="E694" s="24"/>
      <c r="F694" s="25"/>
      <c r="G694" s="24"/>
      <c r="H694" s="25"/>
      <c r="I694" s="16">
        <f t="shared" si="600"/>
        <v>8.1724810237154148</v>
      </c>
      <c r="J694" s="30"/>
      <c r="K694" s="25"/>
      <c r="L694" s="21">
        <f>IF(L693="","",L693-N669)</f>
        <v>17.065870321215801</v>
      </c>
      <c r="Q694" s="20"/>
      <c r="R694" s="20"/>
      <c r="S694" s="20"/>
      <c r="T694" s="33"/>
    </row>
    <row r="695" spans="1:20" x14ac:dyDescent="0.2">
      <c r="A695" s="11" t="s">
        <v>85</v>
      </c>
      <c r="B695" s="11" t="s">
        <v>87</v>
      </c>
      <c r="C695" s="1">
        <v>2026</v>
      </c>
      <c r="D695" s="16"/>
      <c r="E695" s="24"/>
      <c r="F695" s="25"/>
      <c r="G695" s="24"/>
      <c r="H695" s="25"/>
      <c r="I695" s="16">
        <f t="shared" si="600"/>
        <v>8.1724810237154148</v>
      </c>
      <c r="J695" s="30"/>
      <c r="K695" s="25"/>
      <c r="L695" s="21">
        <f>IF(L694="","",L694-N669)</f>
        <v>16.893403761953859</v>
      </c>
      <c r="Q695" s="20"/>
      <c r="R695" s="20"/>
      <c r="S695" s="20"/>
      <c r="T695" s="33"/>
    </row>
    <row r="696" spans="1:20" x14ac:dyDescent="0.2">
      <c r="A696" s="11" t="s">
        <v>85</v>
      </c>
      <c r="B696" s="11" t="s">
        <v>87</v>
      </c>
      <c r="C696" s="1">
        <v>2027</v>
      </c>
      <c r="D696" s="16"/>
      <c r="E696" s="24"/>
      <c r="F696" s="25"/>
      <c r="G696" s="24"/>
      <c r="H696" s="25"/>
      <c r="I696" s="16">
        <f t="shared" si="600"/>
        <v>8.1724810237154148</v>
      </c>
      <c r="J696" s="30"/>
      <c r="K696" s="25"/>
      <c r="L696" s="21">
        <f>IF(L695="","",L695-N669)</f>
        <v>16.720937202691918</v>
      </c>
      <c r="Q696" s="20"/>
      <c r="R696" s="20"/>
      <c r="S696" s="20"/>
      <c r="T696" s="33"/>
    </row>
    <row r="697" spans="1:20" x14ac:dyDescent="0.2">
      <c r="A697" s="11" t="s">
        <v>85</v>
      </c>
      <c r="B697" s="11" t="s">
        <v>87</v>
      </c>
      <c r="C697" s="1">
        <v>2028</v>
      </c>
      <c r="D697" s="16"/>
      <c r="E697" s="24"/>
      <c r="F697" s="25"/>
      <c r="G697" s="24"/>
      <c r="H697" s="25"/>
      <c r="I697" s="16">
        <f t="shared" si="600"/>
        <v>8.1724810237154148</v>
      </c>
      <c r="J697" s="30"/>
      <c r="K697" s="25"/>
      <c r="L697" s="21">
        <f>IF(L696="","",L696-N669)</f>
        <v>16.548470643429976</v>
      </c>
      <c r="Q697" s="20"/>
      <c r="R697" s="20"/>
      <c r="S697" s="20"/>
      <c r="T697" s="33"/>
    </row>
    <row r="698" spans="1:20" x14ac:dyDescent="0.2">
      <c r="A698" s="11" t="s">
        <v>45</v>
      </c>
      <c r="B698" s="11" t="s">
        <v>29</v>
      </c>
      <c r="C698" s="1">
        <v>2000</v>
      </c>
      <c r="D698" s="16"/>
      <c r="E698" s="16"/>
      <c r="F698" s="16"/>
      <c r="G698" s="16"/>
      <c r="H698" s="16"/>
      <c r="I698" s="16"/>
      <c r="J698" s="16"/>
      <c r="K698" s="16"/>
      <c r="L698" s="16"/>
      <c r="M698" s="1">
        <f>(F702-O698)/60</f>
        <v>0.21810504815370368</v>
      </c>
      <c r="N698" s="1">
        <f>(K702-P698)/60</f>
        <v>0.23261298882769724</v>
      </c>
      <c r="O698" s="11">
        <f>AC29</f>
        <v>11.840768083</v>
      </c>
      <c r="P698" s="11">
        <f>AE29</f>
        <v>10.28532843</v>
      </c>
      <c r="Q698" s="17"/>
      <c r="R698" s="17"/>
      <c r="S698" s="17"/>
      <c r="T698" s="18"/>
    </row>
    <row r="699" spans="1:20" x14ac:dyDescent="0.2">
      <c r="A699" s="11" t="s">
        <v>45</v>
      </c>
      <c r="B699" s="11" t="s">
        <v>29</v>
      </c>
      <c r="C699" s="1">
        <v>2001</v>
      </c>
      <c r="D699" s="16"/>
      <c r="E699" s="16"/>
      <c r="F699" s="16"/>
      <c r="G699" s="16"/>
      <c r="H699" s="16"/>
      <c r="I699" s="16"/>
      <c r="J699" s="16"/>
      <c r="K699" s="16"/>
      <c r="L699" s="16"/>
      <c r="Q699" s="17"/>
      <c r="R699" s="17"/>
      <c r="S699" s="17"/>
      <c r="T699" s="18"/>
    </row>
    <row r="700" spans="1:20" x14ac:dyDescent="0.2">
      <c r="A700" s="11" t="s">
        <v>45</v>
      </c>
      <c r="B700" s="11" t="s">
        <v>29</v>
      </c>
      <c r="C700" s="1">
        <v>2002</v>
      </c>
      <c r="D700" s="16"/>
      <c r="E700" s="15">
        <v>26.288006956521741</v>
      </c>
      <c r="F700" s="16"/>
      <c r="G700" s="15">
        <v>8.6730982608695673</v>
      </c>
      <c r="H700" s="16"/>
      <c r="I700" s="16"/>
      <c r="J700" s="15">
        <v>25.33999043478261</v>
      </c>
      <c r="K700" s="16"/>
      <c r="L700" s="16"/>
      <c r="Q700" s="17"/>
      <c r="R700" s="17"/>
      <c r="S700" s="17"/>
      <c r="T700" s="18"/>
    </row>
    <row r="701" spans="1:20" x14ac:dyDescent="0.2">
      <c r="A701" s="11" t="s">
        <v>45</v>
      </c>
      <c r="B701" s="11" t="s">
        <v>29</v>
      </c>
      <c r="C701" s="1">
        <v>2003</v>
      </c>
      <c r="D701" s="16"/>
      <c r="E701" s="15">
        <v>23.823352916666668</v>
      </c>
      <c r="F701" s="16"/>
      <c r="G701" s="15">
        <v>7.8206516666666666</v>
      </c>
      <c r="H701" s="16"/>
      <c r="I701" s="16"/>
      <c r="J701" s="15">
        <v>23.253684583333328</v>
      </c>
      <c r="K701" s="16"/>
      <c r="L701" s="16"/>
      <c r="Q701" s="17"/>
      <c r="R701" s="17"/>
      <c r="S701" s="17"/>
      <c r="T701" s="18"/>
    </row>
    <row r="702" spans="1:20" x14ac:dyDescent="0.2">
      <c r="A702" s="11" t="s">
        <v>45</v>
      </c>
      <c r="B702" s="11" t="s">
        <v>29</v>
      </c>
      <c r="C702" s="1">
        <v>2004</v>
      </c>
      <c r="D702" s="16">
        <f>IF(F702="","",F702)</f>
        <v>24.927070972222221</v>
      </c>
      <c r="E702" s="15">
        <v>24.669853043478259</v>
      </c>
      <c r="F702" s="16">
        <f t="shared" ref="F702:H702" si="612">IF(COUNT(E698:E702)&lt;3,"",AVERAGE(E698:E702))</f>
        <v>24.927070972222221</v>
      </c>
      <c r="G702" s="15">
        <v>8.2586300000000019</v>
      </c>
      <c r="H702" s="16">
        <f t="shared" si="612"/>
        <v>8.2507933091787464</v>
      </c>
      <c r="I702" s="16">
        <f t="shared" ref="I702" si="613">IF(H702="","",H702)</f>
        <v>8.2507933091787464</v>
      </c>
      <c r="J702" s="15">
        <v>24.132648260869566</v>
      </c>
      <c r="K702" s="16">
        <f t="shared" ref="K702" si="614">IF(COUNT(J698:J702)&lt;3,"",AVERAGE(J698:J702))</f>
        <v>24.242107759661835</v>
      </c>
      <c r="L702" s="16">
        <f>IF(K702="","",K702)</f>
        <v>24.242107759661835</v>
      </c>
      <c r="M702" s="21"/>
      <c r="N702" s="21"/>
      <c r="Q702" s="17"/>
      <c r="R702" s="17"/>
      <c r="S702" s="17"/>
      <c r="T702" s="18"/>
    </row>
    <row r="703" spans="1:20" x14ac:dyDescent="0.2">
      <c r="A703" s="11" t="s">
        <v>45</v>
      </c>
      <c r="B703" s="11" t="s">
        <v>29</v>
      </c>
      <c r="C703" s="1">
        <v>2005</v>
      </c>
      <c r="D703" s="21">
        <f>IF(D702="","",D702-M698)</f>
        <v>24.708965924068519</v>
      </c>
      <c r="E703" s="15">
        <v>25.927798000000003</v>
      </c>
      <c r="F703" s="16">
        <f t="shared" ref="F703:H703" si="615">IF(COUNT(E699:E703)&lt;3,"",AVERAGE(E699:E703))</f>
        <v>25.177252729166668</v>
      </c>
      <c r="G703" s="15">
        <v>7.9381908333333335</v>
      </c>
      <c r="H703" s="16">
        <f t="shared" si="615"/>
        <v>8.1726426902173941</v>
      </c>
      <c r="I703" s="16">
        <f>I702</f>
        <v>8.2507933091787464</v>
      </c>
      <c r="J703" s="15">
        <v>25.3586408</v>
      </c>
      <c r="K703" s="16">
        <f t="shared" ref="K703" si="616">IF(COUNT(J699:J703)&lt;3,"",AVERAGE(J699:J703))</f>
        <v>24.521241019746377</v>
      </c>
      <c r="L703" s="21">
        <f>IF(L702="","",L702-N698)</f>
        <v>24.009494770834138</v>
      </c>
      <c r="M703" s="21"/>
      <c r="N703" s="21"/>
      <c r="Q703" s="17"/>
      <c r="R703" s="17"/>
      <c r="S703" s="17"/>
      <c r="T703" s="18"/>
    </row>
    <row r="704" spans="1:20" x14ac:dyDescent="0.2">
      <c r="A704" s="11" t="s">
        <v>45</v>
      </c>
      <c r="B704" s="11" t="s">
        <v>29</v>
      </c>
      <c r="C704" s="1">
        <v>2006</v>
      </c>
      <c r="D704" s="21">
        <f>IF(D703="","",D703-M698)</f>
        <v>24.490860875914816</v>
      </c>
      <c r="E704" s="15">
        <v>22.357689583333336</v>
      </c>
      <c r="F704" s="16">
        <f t="shared" ref="F704:H704" si="617">IF(COUNT(E700:E704)&lt;3,"",AVERAGE(E700:E704))</f>
        <v>24.613340100000002</v>
      </c>
      <c r="G704" s="15">
        <v>7.9688947826086958</v>
      </c>
      <c r="H704" s="16">
        <f t="shared" si="617"/>
        <v>8.1318931086956532</v>
      </c>
      <c r="I704" s="16">
        <f t="shared" ref="I704:I726" si="618">I703</f>
        <v>8.2507933091787464</v>
      </c>
      <c r="J704" s="15">
        <v>21.355445416666669</v>
      </c>
      <c r="K704" s="16">
        <f t="shared" ref="K704" si="619">IF(COUNT(J700:J704)&lt;3,"",AVERAGE(J700:J704))</f>
        <v>23.888081899130434</v>
      </c>
      <c r="L704" s="21">
        <f>IF(L703="","",L703-N698)</f>
        <v>23.776881782006441</v>
      </c>
      <c r="M704" s="21"/>
      <c r="N704" s="21"/>
      <c r="Q704" s="17"/>
      <c r="R704" s="17"/>
      <c r="S704" s="17"/>
      <c r="T704" s="18"/>
    </row>
    <row r="705" spans="1:20" x14ac:dyDescent="0.2">
      <c r="A705" s="11" t="s">
        <v>45</v>
      </c>
      <c r="B705" s="11" t="s">
        <v>29</v>
      </c>
      <c r="C705" s="1">
        <v>2007</v>
      </c>
      <c r="D705" s="21">
        <f>IF(D704="","",D704-M698)</f>
        <v>24.272755827761113</v>
      </c>
      <c r="E705" s="15">
        <v>24.065742916666665</v>
      </c>
      <c r="F705" s="16">
        <f t="shared" ref="F705:H705" si="620">IF(COUNT(E701:E705)&lt;3,"",AVERAGE(E701:E705))</f>
        <v>24.168887292028987</v>
      </c>
      <c r="G705" s="15">
        <v>7.7074495652173942</v>
      </c>
      <c r="H705" s="16">
        <f t="shared" si="620"/>
        <v>7.9387633695652182</v>
      </c>
      <c r="I705" s="16">
        <f t="shared" si="618"/>
        <v>8.2507933091787464</v>
      </c>
      <c r="J705" s="15">
        <v>23.555982916666665</v>
      </c>
      <c r="K705" s="16">
        <f t="shared" ref="K705" si="621">IF(COUNT(J701:J705)&lt;3,"",AVERAGE(J701:J705))</f>
        <v>23.531280395507245</v>
      </c>
      <c r="L705" s="21">
        <f>IF(L704="","",L704-N698)</f>
        <v>23.544268793178745</v>
      </c>
      <c r="M705" s="21"/>
      <c r="N705" s="21"/>
      <c r="Q705" s="17"/>
      <c r="R705" s="17"/>
      <c r="S705" s="17"/>
      <c r="T705" s="18"/>
    </row>
    <row r="706" spans="1:20" x14ac:dyDescent="0.2">
      <c r="A706" s="11" t="s">
        <v>45</v>
      </c>
      <c r="B706" s="11" t="s">
        <v>29</v>
      </c>
      <c r="C706" s="1">
        <v>2008</v>
      </c>
      <c r="D706" s="21">
        <f>IF(D705="","",D705-M698)</f>
        <v>24.05465077960741</v>
      </c>
      <c r="E706" s="15">
        <v>20.319804800000007</v>
      </c>
      <c r="F706" s="16">
        <f t="shared" ref="F706:H706" si="622">IF(COUNT(E702:E706)&lt;3,"",AVERAGE(E702:E706))</f>
        <v>23.468177668695652</v>
      </c>
      <c r="G706" s="15">
        <v>7.5836800000000002</v>
      </c>
      <c r="H706" s="16">
        <f t="shared" si="622"/>
        <v>7.8913690362318842</v>
      </c>
      <c r="I706" s="16">
        <f t="shared" si="618"/>
        <v>8.2507933091787464</v>
      </c>
      <c r="J706" s="15">
        <v>19.628086800000005</v>
      </c>
      <c r="K706" s="16">
        <f t="shared" ref="K706" si="623">IF(COUNT(J702:J706)&lt;3,"",AVERAGE(J702:J706))</f>
        <v>22.806160838840579</v>
      </c>
      <c r="L706" s="21">
        <f>IF(L705="","",L705-N698)</f>
        <v>23.311655804351048</v>
      </c>
      <c r="M706" s="21"/>
      <c r="N706" s="21"/>
      <c r="Q706" s="17"/>
      <c r="R706" s="17"/>
      <c r="S706" s="17"/>
      <c r="T706" s="18"/>
    </row>
    <row r="707" spans="1:20" x14ac:dyDescent="0.2">
      <c r="A707" s="11" t="s">
        <v>45</v>
      </c>
      <c r="B707" s="11" t="s">
        <v>29</v>
      </c>
      <c r="C707" s="1">
        <v>2009</v>
      </c>
      <c r="D707" s="21">
        <f>IF(D706="","",D706-M698)</f>
        <v>23.836545731453707</v>
      </c>
      <c r="E707" s="15">
        <v>19.236726521739126</v>
      </c>
      <c r="F707" s="16">
        <f t="shared" ref="F707:H707" si="624">IF(COUNT(E703:E707)&lt;3,"",AVERAGE(E703:E707))</f>
        <v>22.381552364347826</v>
      </c>
      <c r="G707" s="15">
        <v>6.2672772727272728</v>
      </c>
      <c r="H707" s="16">
        <f t="shared" si="624"/>
        <v>7.4930984907773395</v>
      </c>
      <c r="I707" s="16">
        <f t="shared" si="618"/>
        <v>8.2507933091787464</v>
      </c>
      <c r="J707" s="15">
        <v>18.613714347826086</v>
      </c>
      <c r="K707" s="16">
        <f t="shared" ref="K707" si="625">IF(COUNT(J703:J707)&lt;3,"",AVERAGE(J703:J707))</f>
        <v>21.702374056231886</v>
      </c>
      <c r="L707" s="21">
        <f>IF(L706="","",L706-N698)</f>
        <v>23.079042815523351</v>
      </c>
      <c r="M707" s="21"/>
      <c r="N707" s="21"/>
      <c r="Q707" s="17"/>
      <c r="R707" s="17"/>
      <c r="S707" s="17"/>
      <c r="T707" s="18"/>
    </row>
    <row r="708" spans="1:20" x14ac:dyDescent="0.2">
      <c r="A708" s="11" t="s">
        <v>45</v>
      </c>
      <c r="B708" s="11" t="s">
        <v>29</v>
      </c>
      <c r="C708" s="1">
        <v>2010</v>
      </c>
      <c r="D708" s="21">
        <f>IF(D707="","",D707-M698)</f>
        <v>23.618440683300005</v>
      </c>
      <c r="E708" s="15">
        <v>19.374982608695653</v>
      </c>
      <c r="F708" s="16">
        <f t="shared" ref="F708:H708" si="626">IF(COUNT(E704:E708)&lt;3,"",AVERAGE(E704:E708))</f>
        <v>21.070989286086956</v>
      </c>
      <c r="G708" s="15">
        <v>6.7741427272727259</v>
      </c>
      <c r="H708" s="16">
        <f t="shared" si="626"/>
        <v>7.2602888695652181</v>
      </c>
      <c r="I708" s="16">
        <f t="shared" si="618"/>
        <v>8.2507933091787464</v>
      </c>
      <c r="J708" s="15">
        <v>18.903293478260867</v>
      </c>
      <c r="K708" s="16">
        <f t="shared" ref="K708" si="627">IF(COUNT(J704:J708)&lt;3,"",AVERAGE(J704:J708))</f>
        <v>20.411304591884058</v>
      </c>
      <c r="L708" s="21">
        <f>IF(L707="","",L707-N698)</f>
        <v>22.846429826695655</v>
      </c>
      <c r="M708" s="21"/>
      <c r="N708" s="21"/>
      <c r="Q708" s="17"/>
      <c r="R708" s="17"/>
      <c r="S708" s="17"/>
      <c r="T708" s="18"/>
    </row>
    <row r="709" spans="1:20" x14ac:dyDescent="0.2">
      <c r="A709" s="11" t="s">
        <v>45</v>
      </c>
      <c r="B709" s="11" t="s">
        <v>29</v>
      </c>
      <c r="C709" s="1">
        <v>2011</v>
      </c>
      <c r="D709" s="21">
        <f>IF(D708="","",D708-M698)</f>
        <v>23.400335635146302</v>
      </c>
      <c r="E709" s="15">
        <v>20.188063913043475</v>
      </c>
      <c r="F709" s="16">
        <f t="shared" ref="F709:H709" si="628">IF(COUNT(E705:E709)&lt;3,"",AVERAGE(E705:E709))</f>
        <v>20.637064152028987</v>
      </c>
      <c r="G709" s="15">
        <v>7.8196281818181808</v>
      </c>
      <c r="H709" s="16">
        <f t="shared" si="628"/>
        <v>7.2304355494071144</v>
      </c>
      <c r="I709" s="16">
        <f t="shared" si="618"/>
        <v>8.2507933091787464</v>
      </c>
      <c r="J709" s="15">
        <v>19.574157391304347</v>
      </c>
      <c r="K709" s="16">
        <f t="shared" ref="K709" si="629">IF(COUNT(J705:J709)&lt;3,"",AVERAGE(J705:J709))</f>
        <v>20.055046986811597</v>
      </c>
      <c r="L709" s="21">
        <f>IF(L708="","",L708-N698)</f>
        <v>22.613816837867958</v>
      </c>
      <c r="M709" s="21"/>
      <c r="N709" s="21"/>
      <c r="Q709" s="17"/>
      <c r="R709" s="17"/>
      <c r="S709" s="17"/>
      <c r="T709" s="18"/>
    </row>
    <row r="710" spans="1:20" x14ac:dyDescent="0.2">
      <c r="A710" s="11" t="s">
        <v>45</v>
      </c>
      <c r="B710" s="11" t="s">
        <v>29</v>
      </c>
      <c r="C710" s="1">
        <v>2012</v>
      </c>
      <c r="D710" s="21">
        <f>IF(D709="","",D709-M698)</f>
        <v>23.182230586992599</v>
      </c>
      <c r="E710" s="15">
        <v>17.747721199999997</v>
      </c>
      <c r="F710" s="16">
        <f t="shared" ref="F710:H710" si="630">IF(COUNT(E706:E710)&lt;3,"",AVERAGE(E706:E710))</f>
        <v>19.37345980869565</v>
      </c>
      <c r="G710" s="15">
        <v>6.3958870833333323</v>
      </c>
      <c r="H710" s="16">
        <f t="shared" si="630"/>
        <v>6.9681230530303022</v>
      </c>
      <c r="I710" s="16">
        <f t="shared" si="618"/>
        <v>8.2507933091787464</v>
      </c>
      <c r="J710" s="15">
        <v>17.139173599999999</v>
      </c>
      <c r="K710" s="16">
        <f t="shared" ref="K710" si="631">IF(COUNT(J706:J710)&lt;3,"",AVERAGE(J706:J710))</f>
        <v>18.77168512347826</v>
      </c>
      <c r="L710" s="21">
        <f>IF(L709="","",L709-N698)</f>
        <v>22.381203849040261</v>
      </c>
      <c r="M710" s="21"/>
      <c r="N710" s="21"/>
      <c r="Q710" s="17"/>
      <c r="R710" s="17"/>
      <c r="S710" s="17"/>
      <c r="T710" s="18"/>
    </row>
    <row r="711" spans="1:20" x14ac:dyDescent="0.2">
      <c r="A711" s="11" t="s">
        <v>45</v>
      </c>
      <c r="B711" s="11" t="s">
        <v>29</v>
      </c>
      <c r="C711" s="1">
        <v>2013</v>
      </c>
      <c r="D711" s="21">
        <f>IF(D710="","",D710-M698)</f>
        <v>22.964125538838896</v>
      </c>
      <c r="E711" s="15">
        <v>16.762613599999998</v>
      </c>
      <c r="F711" s="16">
        <f t="shared" ref="F711:H711" si="632">IF(COUNT(E707:E711)&lt;3,"",AVERAGE(E707:E711))</f>
        <v>18.66202156869565</v>
      </c>
      <c r="G711" s="15">
        <v>6.4759979166666675</v>
      </c>
      <c r="H711" s="16">
        <f t="shared" si="632"/>
        <v>6.7465866363636362</v>
      </c>
      <c r="I711" s="16">
        <f t="shared" si="618"/>
        <v>8.2507933091787464</v>
      </c>
      <c r="J711" s="15">
        <v>16.161634800000002</v>
      </c>
      <c r="K711" s="16">
        <f t="shared" ref="K711" si="633">IF(COUNT(J707:J711)&lt;3,"",AVERAGE(J707:J711))</f>
        <v>18.078394723478262</v>
      </c>
      <c r="L711" s="21">
        <f>IF(L710="","",L710-N698)</f>
        <v>22.148590860212565</v>
      </c>
      <c r="M711" s="21"/>
      <c r="N711" s="21"/>
      <c r="Q711" s="17"/>
      <c r="R711" s="17"/>
      <c r="S711" s="17"/>
      <c r="T711" s="18"/>
    </row>
    <row r="712" spans="1:20" x14ac:dyDescent="0.2">
      <c r="A712" s="11" t="s">
        <v>45</v>
      </c>
      <c r="B712" s="11" t="s">
        <v>29</v>
      </c>
      <c r="C712" s="1">
        <v>2014</v>
      </c>
      <c r="D712" s="21">
        <f>IF(D711="","",D711-M698)</f>
        <v>22.746020490685193</v>
      </c>
      <c r="E712" s="15">
        <v>17.465401250000003</v>
      </c>
      <c r="F712" s="16">
        <f t="shared" ref="F712:H712" si="634">IF(COUNT(E708:E712)&lt;3,"",AVERAGE(E708:E712))</f>
        <v>18.307756514347822</v>
      </c>
      <c r="G712" s="15">
        <v>6.5364730434782619</v>
      </c>
      <c r="H712" s="16">
        <f t="shared" si="634"/>
        <v>6.8004257905138328</v>
      </c>
      <c r="I712" s="16">
        <f t="shared" si="618"/>
        <v>8.2507933091787464</v>
      </c>
      <c r="J712" s="15">
        <v>16.784172083333335</v>
      </c>
      <c r="K712" s="16">
        <f t="shared" ref="K712" si="635">IF(COUNT(J708:J712)&lt;3,"",AVERAGE(J708:J712))</f>
        <v>17.71248627057971</v>
      </c>
      <c r="L712" s="21">
        <f>IF(L711="","",L711-N698)</f>
        <v>21.915977871384868</v>
      </c>
      <c r="M712" s="21"/>
      <c r="N712" s="21"/>
      <c r="Q712" s="17"/>
      <c r="R712" s="17"/>
      <c r="S712" s="17"/>
      <c r="T712" s="18"/>
    </row>
    <row r="713" spans="1:20" x14ac:dyDescent="0.2">
      <c r="A713" s="11" t="s">
        <v>45</v>
      </c>
      <c r="B713" s="11" t="s">
        <v>29</v>
      </c>
      <c r="C713" s="1">
        <v>2015</v>
      </c>
      <c r="D713" s="21">
        <f>IF(D712="","",D712-M698)</f>
        <v>22.527915442531491</v>
      </c>
      <c r="E713" s="15">
        <v>17.750041249999995</v>
      </c>
      <c r="F713" s="16">
        <f t="shared" ref="F713:H713" si="636">IF(COUNT(E709:E713)&lt;3,"",AVERAGE(E709:E713))</f>
        <v>17.982768242608692</v>
      </c>
      <c r="G713" s="15">
        <v>5.7198356521739129</v>
      </c>
      <c r="H713" s="16">
        <f t="shared" si="636"/>
        <v>6.5895643754940707</v>
      </c>
      <c r="I713" s="16">
        <f t="shared" si="618"/>
        <v>8.2507933091787464</v>
      </c>
      <c r="J713" s="15">
        <v>16.694594583333334</v>
      </c>
      <c r="K713" s="16">
        <f t="shared" ref="K713" si="637">IF(COUNT(J709:J713)&lt;3,"",AVERAGE(J709:J713))</f>
        <v>17.270746491594203</v>
      </c>
      <c r="L713" s="21">
        <f>IF(L712="","",L712-N698)</f>
        <v>21.683364882557171</v>
      </c>
      <c r="M713" s="21"/>
      <c r="N713" s="21"/>
      <c r="Q713" s="17"/>
      <c r="R713" s="17"/>
      <c r="S713" s="17"/>
      <c r="T713" s="18"/>
    </row>
    <row r="714" spans="1:20" x14ac:dyDescent="0.2">
      <c r="A714" s="11" t="s">
        <v>45</v>
      </c>
      <c r="B714" s="11" t="s">
        <v>29</v>
      </c>
      <c r="C714" s="1">
        <v>2016</v>
      </c>
      <c r="D714" s="21">
        <f>IF(D713="","",D713-M698)</f>
        <v>22.309810394377788</v>
      </c>
      <c r="E714" s="15">
        <v>14.65368125</v>
      </c>
      <c r="F714" s="16">
        <f t="shared" ref="F714:H714" si="638">IF(COUNT(E710:E714)&lt;3,"",AVERAGE(E710:E714))</f>
        <v>16.875891709999998</v>
      </c>
      <c r="G714" s="15">
        <v>5.6467321739130441</v>
      </c>
      <c r="H714" s="16">
        <f t="shared" si="638"/>
        <v>6.154985173913043</v>
      </c>
      <c r="I714" s="16">
        <f t="shared" si="618"/>
        <v>8.2507933091787464</v>
      </c>
      <c r="J714" s="15">
        <v>13.184042916666664</v>
      </c>
      <c r="K714" s="16">
        <f t="shared" ref="K714" si="639">IF(COUNT(J710:J714)&lt;3,"",AVERAGE(J710:J714))</f>
        <v>15.992723596666668</v>
      </c>
      <c r="L714" s="21">
        <f>IF(L713="","",L713-N698)</f>
        <v>21.450751893729475</v>
      </c>
      <c r="M714" s="21"/>
      <c r="N714" s="21"/>
      <c r="Q714" s="17"/>
      <c r="R714" s="17"/>
      <c r="S714" s="17"/>
      <c r="T714" s="18"/>
    </row>
    <row r="715" spans="1:20" x14ac:dyDescent="0.2">
      <c r="A715" s="11" t="s">
        <v>45</v>
      </c>
      <c r="B715" s="11" t="s">
        <v>29</v>
      </c>
      <c r="C715" s="1">
        <v>2017</v>
      </c>
      <c r="D715" s="21">
        <f>IF(D714="","",D714-M698)</f>
        <v>22.091705346224085</v>
      </c>
      <c r="E715" s="15">
        <v>15.144234166666669</v>
      </c>
      <c r="F715" s="16">
        <f t="shared" ref="F715:F716" si="640">IF(COUNT(E711:E715)&lt;3,"",AVERAGE(E711:E715))</f>
        <v>16.355194303333331</v>
      </c>
      <c r="G715" s="15">
        <v>6.0662982608695657</v>
      </c>
      <c r="H715" s="16">
        <f t="shared" ref="H715:H716" si="641">IF(COUNT(G711:G715)&lt;3,"",AVERAGE(G711:G715))</f>
        <v>6.0890674094202906</v>
      </c>
      <c r="I715" s="16">
        <f t="shared" si="618"/>
        <v>8.2507933091787464</v>
      </c>
      <c r="J715" s="15">
        <v>13.095002083333336</v>
      </c>
      <c r="K715" s="16">
        <f t="shared" ref="K715:K716" si="642">IF(COUNT(J711:J715)&lt;3,"",AVERAGE(J711:J715))</f>
        <v>15.183889293333333</v>
      </c>
      <c r="L715" s="21">
        <f>IF(L714="","",L714-N698)</f>
        <v>21.218138904901778</v>
      </c>
      <c r="M715" s="21"/>
      <c r="N715" s="21"/>
      <c r="Q715" s="17"/>
      <c r="R715" s="17"/>
      <c r="S715" s="17"/>
      <c r="T715" s="18"/>
    </row>
    <row r="716" spans="1:20" x14ac:dyDescent="0.2">
      <c r="A716" s="11" t="s">
        <v>45</v>
      </c>
      <c r="B716" s="11" t="s">
        <v>29</v>
      </c>
      <c r="C716" s="1">
        <v>2018</v>
      </c>
      <c r="D716" s="21">
        <f>IF(D715="","",D715-M698)</f>
        <v>21.873600298070382</v>
      </c>
      <c r="E716" s="15">
        <v>16.006360000000001</v>
      </c>
      <c r="F716" s="16">
        <f t="shared" si="640"/>
        <v>16.203943583333334</v>
      </c>
      <c r="G716" s="15">
        <v>5.5628082608695646</v>
      </c>
      <c r="H716" s="16">
        <f t="shared" si="641"/>
        <v>5.9064294782608702</v>
      </c>
      <c r="I716" s="16">
        <f t="shared" si="618"/>
        <v>8.2507933091787464</v>
      </c>
      <c r="J716" s="15">
        <v>14.65666</v>
      </c>
      <c r="K716" s="16">
        <f t="shared" si="642"/>
        <v>14.882894333333335</v>
      </c>
      <c r="L716" s="21">
        <f>IF(L715="","",L715-N698)</f>
        <v>20.985525916074081</v>
      </c>
      <c r="M716" s="21"/>
      <c r="N716" s="21"/>
      <c r="Q716" s="17"/>
      <c r="R716" s="17"/>
      <c r="S716" s="17"/>
      <c r="T716" s="18"/>
    </row>
    <row r="717" spans="1:20" x14ac:dyDescent="0.2">
      <c r="A717" s="11" t="s">
        <v>45</v>
      </c>
      <c r="B717" s="11" t="s">
        <v>29</v>
      </c>
      <c r="C717" s="1">
        <v>2019</v>
      </c>
      <c r="D717" s="21">
        <f>IF(D716="","",D716-M698)</f>
        <v>21.65549524991668</v>
      </c>
      <c r="E717" s="15">
        <v>14.3801048</v>
      </c>
      <c r="F717" s="16">
        <f t="shared" ref="F717:F718" si="643">IF(COUNT(E713:E717)&lt;3,"",AVERAGE(E713:E717))</f>
        <v>15.586884293333332</v>
      </c>
      <c r="G717" s="15">
        <v>5.3050716666666675</v>
      </c>
      <c r="H717" s="16">
        <f t="shared" ref="H717:H718" si="644">IF(COUNT(G713:G717)&lt;3,"",AVERAGE(G713:G717))</f>
        <v>5.6601492028985509</v>
      </c>
      <c r="I717" s="16">
        <f t="shared" si="618"/>
        <v>8.2507933091787464</v>
      </c>
      <c r="J717" s="15">
        <v>13.171472</v>
      </c>
      <c r="K717" s="16">
        <f t="shared" ref="K717:K718" si="645">IF(COUNT(J713:J717)&lt;3,"",AVERAGE(J713:J717))</f>
        <v>14.160354316666666</v>
      </c>
      <c r="L717" s="21">
        <f>IF(L716="","",L716-N698)</f>
        <v>20.752912927246385</v>
      </c>
      <c r="M717" s="21"/>
      <c r="N717" s="21"/>
      <c r="Q717" s="17"/>
      <c r="R717" s="17"/>
      <c r="S717" s="17"/>
      <c r="T717" s="18"/>
    </row>
    <row r="718" spans="1:20" x14ac:dyDescent="0.2">
      <c r="A718" s="11" t="s">
        <v>45</v>
      </c>
      <c r="B718" s="11" t="s">
        <v>29</v>
      </c>
      <c r="C718" s="1">
        <v>2020</v>
      </c>
      <c r="D718" s="21">
        <f>IF(D717="","",D717-M698)</f>
        <v>21.437390201762977</v>
      </c>
      <c r="E718" s="15">
        <v>13.966900869565217</v>
      </c>
      <c r="F718" s="16">
        <f t="shared" si="643"/>
        <v>14.830256217246378</v>
      </c>
      <c r="G718" s="15">
        <v>6.138474545454546</v>
      </c>
      <c r="H718" s="16">
        <f t="shared" si="644"/>
        <v>5.7438769815546777</v>
      </c>
      <c r="I718" s="16">
        <f t="shared" si="618"/>
        <v>8.2507933091787464</v>
      </c>
      <c r="J718" s="15">
        <v>12.59723</v>
      </c>
      <c r="K718" s="16">
        <f t="shared" si="645"/>
        <v>13.340881400000001</v>
      </c>
      <c r="L718" s="21">
        <f>IF(L717="","",L717-N698)</f>
        <v>20.520299938418688</v>
      </c>
      <c r="M718" s="21"/>
      <c r="N718" s="21"/>
      <c r="Q718" s="17"/>
      <c r="R718" s="17"/>
      <c r="S718" s="17"/>
      <c r="T718" s="18"/>
    </row>
    <row r="719" spans="1:20" x14ac:dyDescent="0.2">
      <c r="A719" s="11" t="s">
        <v>45</v>
      </c>
      <c r="B719" s="11" t="s">
        <v>29</v>
      </c>
      <c r="C719" s="1">
        <v>2021</v>
      </c>
      <c r="D719" s="21">
        <f>IF(D718="","",D718-M698)</f>
        <v>21.219285153609274</v>
      </c>
      <c r="E719" s="24"/>
      <c r="F719" s="25"/>
      <c r="G719" s="24"/>
      <c r="H719" s="25"/>
      <c r="I719" s="16">
        <f t="shared" si="618"/>
        <v>8.2507933091787464</v>
      </c>
      <c r="J719" s="25"/>
      <c r="K719" s="25"/>
      <c r="L719" s="21">
        <f>IF(L718="","",L718-N698)</f>
        <v>20.287686949590992</v>
      </c>
      <c r="M719" s="21"/>
      <c r="N719" s="21"/>
      <c r="Q719" s="17"/>
      <c r="R719" s="17"/>
      <c r="S719" s="17"/>
      <c r="T719" s="18"/>
    </row>
    <row r="720" spans="1:20" x14ac:dyDescent="0.2">
      <c r="A720" s="11" t="s">
        <v>45</v>
      </c>
      <c r="B720" s="11" t="s">
        <v>29</v>
      </c>
      <c r="C720" s="1">
        <v>2022</v>
      </c>
      <c r="D720" s="21">
        <f>IF(D719="","",D719-M698)</f>
        <v>21.001180105455571</v>
      </c>
      <c r="E720" s="24"/>
      <c r="F720" s="25"/>
      <c r="G720" s="24"/>
      <c r="H720" s="25"/>
      <c r="I720" s="16">
        <f t="shared" si="618"/>
        <v>8.2507933091787464</v>
      </c>
      <c r="J720" s="25"/>
      <c r="K720" s="25"/>
      <c r="L720" s="21">
        <f>IF(L719="","",L719-N698)</f>
        <v>20.055073960763295</v>
      </c>
      <c r="M720" s="21"/>
      <c r="N720" s="21"/>
      <c r="Q720" s="17"/>
      <c r="R720" s="17"/>
      <c r="S720" s="17"/>
      <c r="T720" s="18"/>
    </row>
    <row r="721" spans="1:20" x14ac:dyDescent="0.2">
      <c r="A721" s="11" t="s">
        <v>45</v>
      </c>
      <c r="B721" s="11" t="s">
        <v>29</v>
      </c>
      <c r="C721" s="1">
        <v>2023</v>
      </c>
      <c r="D721" s="21">
        <f>IF(D720="","",D720-M698)</f>
        <v>20.783075057301868</v>
      </c>
      <c r="E721" s="24"/>
      <c r="F721" s="25"/>
      <c r="G721" s="24"/>
      <c r="H721" s="25"/>
      <c r="I721" s="16">
        <f t="shared" si="618"/>
        <v>8.2507933091787464</v>
      </c>
      <c r="J721" s="25"/>
      <c r="K721" s="25"/>
      <c r="L721" s="21">
        <f>IF(L720="","",L720-N698)</f>
        <v>19.822460971935598</v>
      </c>
      <c r="M721" s="21"/>
      <c r="N721" s="21"/>
      <c r="Q721" s="17"/>
      <c r="R721" s="17"/>
      <c r="S721" s="17"/>
      <c r="T721" s="18"/>
    </row>
    <row r="722" spans="1:20" x14ac:dyDescent="0.2">
      <c r="A722" s="11" t="s">
        <v>45</v>
      </c>
      <c r="B722" s="11" t="s">
        <v>29</v>
      </c>
      <c r="C722" s="1">
        <v>2024</v>
      </c>
      <c r="D722" s="21">
        <f>IF(D721="","",D721-M698)</f>
        <v>20.564970009148166</v>
      </c>
      <c r="E722" s="24"/>
      <c r="F722" s="25"/>
      <c r="G722" s="24"/>
      <c r="H722" s="25"/>
      <c r="I722" s="16">
        <f t="shared" si="618"/>
        <v>8.2507933091787464</v>
      </c>
      <c r="J722" s="25"/>
      <c r="K722" s="25"/>
      <c r="L722" s="21">
        <f>IF(L721="","",L721-N698)</f>
        <v>19.589847983107902</v>
      </c>
      <c r="M722" s="21"/>
      <c r="N722" s="21"/>
      <c r="Q722" s="17"/>
      <c r="R722" s="17"/>
      <c r="S722" s="17"/>
      <c r="T722" s="18"/>
    </row>
    <row r="723" spans="1:20" x14ac:dyDescent="0.2">
      <c r="A723" s="11" t="s">
        <v>45</v>
      </c>
      <c r="B723" s="11" t="s">
        <v>29</v>
      </c>
      <c r="C723" s="1">
        <v>2025</v>
      </c>
      <c r="D723" s="21">
        <f>IF(D722="","",D722-M698)</f>
        <v>20.346864960994463</v>
      </c>
      <c r="E723" s="24"/>
      <c r="F723" s="25"/>
      <c r="G723" s="24"/>
      <c r="H723" s="25"/>
      <c r="I723" s="16">
        <f t="shared" si="618"/>
        <v>8.2507933091787464</v>
      </c>
      <c r="J723" s="25"/>
      <c r="K723" s="25"/>
      <c r="L723" s="21">
        <f>IF(L722="","",L722-N698)</f>
        <v>19.357234994280205</v>
      </c>
      <c r="M723" s="21"/>
      <c r="N723" s="21"/>
      <c r="Q723" s="17"/>
      <c r="R723" s="17"/>
      <c r="S723" s="17"/>
      <c r="T723" s="18"/>
    </row>
    <row r="724" spans="1:20" x14ac:dyDescent="0.2">
      <c r="A724" s="11" t="s">
        <v>45</v>
      </c>
      <c r="B724" s="11" t="s">
        <v>29</v>
      </c>
      <c r="C724" s="1">
        <v>2026</v>
      </c>
      <c r="D724" s="21">
        <f>IF(D723="","",D723-M698)</f>
        <v>20.12875991284076</v>
      </c>
      <c r="E724" s="24"/>
      <c r="F724" s="25"/>
      <c r="G724" s="24"/>
      <c r="H724" s="25"/>
      <c r="I724" s="16">
        <f t="shared" si="618"/>
        <v>8.2507933091787464</v>
      </c>
      <c r="J724" s="25"/>
      <c r="K724" s="25"/>
      <c r="L724" s="21">
        <f>IF(L723="","",L723-N698)</f>
        <v>19.124622005452508</v>
      </c>
      <c r="M724" s="21"/>
      <c r="N724" s="21"/>
      <c r="Q724" s="17"/>
      <c r="R724" s="17"/>
      <c r="S724" s="17"/>
      <c r="T724" s="18"/>
    </row>
    <row r="725" spans="1:20" x14ac:dyDescent="0.2">
      <c r="A725" s="11" t="s">
        <v>45</v>
      </c>
      <c r="B725" s="11" t="s">
        <v>29</v>
      </c>
      <c r="C725" s="1">
        <v>2027</v>
      </c>
      <c r="D725" s="21">
        <f>IF(D724="","",D724-M698)</f>
        <v>19.910654864687057</v>
      </c>
      <c r="E725" s="24"/>
      <c r="F725" s="25"/>
      <c r="G725" s="24"/>
      <c r="H725" s="25"/>
      <c r="I725" s="16">
        <f t="shared" si="618"/>
        <v>8.2507933091787464</v>
      </c>
      <c r="J725" s="25"/>
      <c r="K725" s="25"/>
      <c r="L725" s="21">
        <f>IF(L724="","",L724-N698)</f>
        <v>18.892009016624812</v>
      </c>
      <c r="M725" s="21"/>
      <c r="N725" s="21"/>
      <c r="Q725" s="17"/>
      <c r="R725" s="17"/>
      <c r="S725" s="17"/>
      <c r="T725" s="18"/>
    </row>
    <row r="726" spans="1:20" x14ac:dyDescent="0.2">
      <c r="A726" s="11" t="s">
        <v>45</v>
      </c>
      <c r="B726" s="11" t="s">
        <v>29</v>
      </c>
      <c r="C726" s="1">
        <v>2028</v>
      </c>
      <c r="D726" s="21">
        <f>IF(D725="","",D725-M698)</f>
        <v>19.692549816533354</v>
      </c>
      <c r="E726" s="24"/>
      <c r="F726" s="25"/>
      <c r="G726" s="24"/>
      <c r="H726" s="25"/>
      <c r="I726" s="16">
        <f t="shared" si="618"/>
        <v>8.2507933091787464</v>
      </c>
      <c r="J726" s="25"/>
      <c r="K726" s="25"/>
      <c r="L726" s="21">
        <f>IF(L725="","",L725-N698)</f>
        <v>18.659396027797115</v>
      </c>
      <c r="M726" s="21"/>
      <c r="N726" s="21"/>
      <c r="Q726" s="17"/>
      <c r="R726" s="17"/>
      <c r="S726" s="17"/>
      <c r="T726" s="18"/>
    </row>
    <row r="727" spans="1:20" x14ac:dyDescent="0.2">
      <c r="A727" s="11" t="s">
        <v>4</v>
      </c>
      <c r="B727" s="11" t="s">
        <v>14</v>
      </c>
      <c r="C727" s="1">
        <v>2000</v>
      </c>
      <c r="D727" s="16"/>
      <c r="E727" s="16"/>
      <c r="F727" s="16"/>
      <c r="G727" s="16"/>
      <c r="H727" s="16"/>
      <c r="I727" s="16"/>
      <c r="J727" s="16"/>
      <c r="K727" s="16"/>
      <c r="L727" s="16"/>
      <c r="M727" s="1">
        <f>(F731-O727)/60</f>
        <v>0.16543445058888884</v>
      </c>
      <c r="N727" s="1">
        <f>(K731-P727)/60</f>
        <v>0.17085098161111115</v>
      </c>
      <c r="O727" s="11">
        <f>AC30</f>
        <v>12.420877748000001</v>
      </c>
      <c r="P727" s="11">
        <f>AE30</f>
        <v>10.24276877</v>
      </c>
      <c r="Q727" s="17"/>
      <c r="R727" s="17"/>
      <c r="S727" s="17"/>
      <c r="T727" s="18"/>
    </row>
    <row r="728" spans="1:20" x14ac:dyDescent="0.2">
      <c r="A728" s="11" t="s">
        <v>4</v>
      </c>
      <c r="B728" s="11" t="s">
        <v>14</v>
      </c>
      <c r="C728" s="1">
        <v>2001</v>
      </c>
      <c r="D728" s="16"/>
      <c r="E728" s="16"/>
      <c r="F728" s="16"/>
      <c r="G728" s="16"/>
      <c r="H728" s="16"/>
      <c r="I728" s="16"/>
      <c r="J728" s="16"/>
      <c r="K728" s="16"/>
      <c r="L728" s="16"/>
      <c r="Q728" s="17"/>
      <c r="R728" s="17"/>
      <c r="S728" s="17"/>
      <c r="T728" s="18"/>
    </row>
    <row r="729" spans="1:20" x14ac:dyDescent="0.2">
      <c r="A729" s="11" t="s">
        <v>4</v>
      </c>
      <c r="B729" s="11" t="s">
        <v>14</v>
      </c>
      <c r="C729" s="1">
        <v>2002</v>
      </c>
      <c r="D729" s="16"/>
      <c r="E729" s="15">
        <v>23.730244400000007</v>
      </c>
      <c r="F729" s="16"/>
      <c r="G729" s="15">
        <v>9.3919770833333338</v>
      </c>
      <c r="H729" s="16"/>
      <c r="I729" s="16"/>
      <c r="J729" s="15">
        <v>21.949180400000003</v>
      </c>
      <c r="K729" s="16"/>
      <c r="L729" s="16"/>
      <c r="Q729" s="17"/>
      <c r="R729" s="17"/>
      <c r="S729" s="17"/>
      <c r="T729" s="18"/>
    </row>
    <row r="730" spans="1:20" x14ac:dyDescent="0.2">
      <c r="A730" s="11" t="s">
        <v>4</v>
      </c>
      <c r="B730" s="11" t="s">
        <v>14</v>
      </c>
      <c r="C730" s="1">
        <v>2003</v>
      </c>
      <c r="D730" s="16"/>
      <c r="E730" s="15">
        <v>21.69406875</v>
      </c>
      <c r="F730" s="16"/>
      <c r="G730" s="15">
        <v>9.5310308695652157</v>
      </c>
      <c r="H730" s="16"/>
      <c r="I730" s="16"/>
      <c r="J730" s="15">
        <v>19.487415000000002</v>
      </c>
      <c r="K730" s="16"/>
      <c r="L730" s="16"/>
      <c r="Q730" s="17"/>
      <c r="R730" s="17"/>
      <c r="S730" s="17"/>
      <c r="T730" s="18"/>
    </row>
    <row r="731" spans="1:20" x14ac:dyDescent="0.2">
      <c r="A731" s="11" t="s">
        <v>4</v>
      </c>
      <c r="B731" s="11" t="s">
        <v>14</v>
      </c>
      <c r="C731" s="1">
        <v>2004</v>
      </c>
      <c r="D731" s="16">
        <f>IF(F731="","",F731)</f>
        <v>22.346944783333331</v>
      </c>
      <c r="E731" s="15">
        <v>21.616521199999998</v>
      </c>
      <c r="F731" s="16">
        <f t="shared" ref="F731:H731" si="646">IF(COUNT(E727:E731)&lt;3,"",AVERAGE(E727:E731))</f>
        <v>22.346944783333331</v>
      </c>
      <c r="G731" s="15">
        <v>9.519618333333332</v>
      </c>
      <c r="H731" s="16">
        <f t="shared" si="646"/>
        <v>9.4808754287439623</v>
      </c>
      <c r="I731" s="16">
        <f t="shared" ref="I731" si="647">IF(H731="","",H731)</f>
        <v>9.4808754287439623</v>
      </c>
      <c r="J731" s="15">
        <v>20.044887600000003</v>
      </c>
      <c r="K731" s="16">
        <f t="shared" ref="K731" si="648">IF(COUNT(J727:J731)&lt;3,"",AVERAGE(J727:J731))</f>
        <v>20.493827666666668</v>
      </c>
      <c r="L731" s="16">
        <f>IF(K731="","",K731)</f>
        <v>20.493827666666668</v>
      </c>
      <c r="M731" s="21"/>
      <c r="N731" s="21"/>
      <c r="Q731" s="17"/>
      <c r="R731" s="17"/>
      <c r="S731" s="17"/>
      <c r="T731" s="18"/>
    </row>
    <row r="732" spans="1:20" x14ac:dyDescent="0.2">
      <c r="A732" s="11" t="s">
        <v>4</v>
      </c>
      <c r="B732" s="11" t="s">
        <v>14</v>
      </c>
      <c r="C732" s="1">
        <v>2005</v>
      </c>
      <c r="D732" s="21">
        <f>IF(D731="","",D731-M727)</f>
        <v>22.181510332744441</v>
      </c>
      <c r="E732" s="15">
        <v>21.149060000000002</v>
      </c>
      <c r="F732" s="16">
        <f t="shared" ref="F732:H732" si="649">IF(COUNT(E728:E732)&lt;3,"",AVERAGE(E728:E732))</f>
        <v>22.047473587500001</v>
      </c>
      <c r="G732" s="15">
        <v>8.8008382608695666</v>
      </c>
      <c r="H732" s="16">
        <f t="shared" si="649"/>
        <v>9.3108661367753633</v>
      </c>
      <c r="I732" s="16">
        <f>I731</f>
        <v>9.4808754287439623</v>
      </c>
      <c r="J732" s="15">
        <v>19.330210833333332</v>
      </c>
      <c r="K732" s="16">
        <f t="shared" ref="K732" si="650">IF(COUNT(J728:J732)&lt;3,"",AVERAGE(J728:J732))</f>
        <v>20.202923458333334</v>
      </c>
      <c r="L732" s="21">
        <f>IF(L731="","",L731-N727)</f>
        <v>20.322976685055558</v>
      </c>
      <c r="M732" s="21"/>
      <c r="N732" s="21"/>
      <c r="Q732" s="17"/>
      <c r="R732" s="17"/>
      <c r="S732" s="17"/>
      <c r="T732" s="18"/>
    </row>
    <row r="733" spans="1:20" x14ac:dyDescent="0.2">
      <c r="A733" s="11" t="s">
        <v>4</v>
      </c>
      <c r="B733" s="11" t="s">
        <v>14</v>
      </c>
      <c r="C733" s="1">
        <v>2006</v>
      </c>
      <c r="D733" s="21">
        <f>IF(D732="","",D732-M727)</f>
        <v>22.016075882155551</v>
      </c>
      <c r="E733" s="15">
        <v>21.47534666666667</v>
      </c>
      <c r="F733" s="16">
        <f t="shared" ref="F733:H733" si="651">IF(COUNT(E729:E733)&lt;3,"",AVERAGE(E729:E733))</f>
        <v>21.933048203333335</v>
      </c>
      <c r="G733" s="15">
        <v>9.3650637500000009</v>
      </c>
      <c r="H733" s="16">
        <f t="shared" si="651"/>
        <v>9.3217056594202923</v>
      </c>
      <c r="I733" s="16">
        <f t="shared" ref="I733:I755" si="652">I732</f>
        <v>9.4808754287439623</v>
      </c>
      <c r="J733" s="15">
        <v>20.473694166666672</v>
      </c>
      <c r="K733" s="16">
        <f t="shared" ref="K733" si="653">IF(COUNT(J729:J733)&lt;3,"",AVERAGE(J729:J733))</f>
        <v>20.257077600000002</v>
      </c>
      <c r="L733" s="21">
        <f>IF(L732="","",L732-N727)</f>
        <v>20.152125703444447</v>
      </c>
      <c r="M733" s="21"/>
      <c r="N733" s="21"/>
      <c r="Q733" s="17"/>
      <c r="R733" s="17"/>
      <c r="S733" s="17"/>
      <c r="T733" s="18"/>
    </row>
    <row r="734" spans="1:20" x14ac:dyDescent="0.2">
      <c r="A734" s="11" t="s">
        <v>4</v>
      </c>
      <c r="B734" s="11" t="s">
        <v>14</v>
      </c>
      <c r="C734" s="1">
        <v>2007</v>
      </c>
      <c r="D734" s="21">
        <f>IF(D733="","",D733-M727)</f>
        <v>21.850641431566661</v>
      </c>
      <c r="E734" s="15">
        <v>18.166862499999997</v>
      </c>
      <c r="F734" s="16">
        <f t="shared" ref="F734:H734" si="654">IF(COUNT(E730:E734)&lt;3,"",AVERAGE(E730:E734))</f>
        <v>20.820371823333332</v>
      </c>
      <c r="G734" s="15">
        <v>8.2436043478260892</v>
      </c>
      <c r="H734" s="16">
        <f t="shared" si="654"/>
        <v>9.0920311123188409</v>
      </c>
      <c r="I734" s="16">
        <f t="shared" si="652"/>
        <v>9.4808754287439623</v>
      </c>
      <c r="J734" s="15">
        <v>17.533139583333334</v>
      </c>
      <c r="K734" s="16">
        <f t="shared" ref="K734" si="655">IF(COUNT(J730:J734)&lt;3,"",AVERAGE(J730:J734))</f>
        <v>19.37386943666667</v>
      </c>
      <c r="L734" s="21">
        <f>IF(L733="","",L733-N727)</f>
        <v>19.981274721833337</v>
      </c>
      <c r="M734" s="21"/>
      <c r="N734" s="21"/>
      <c r="Q734" s="17"/>
      <c r="R734" s="17"/>
      <c r="S734" s="17"/>
      <c r="T734" s="18"/>
    </row>
    <row r="735" spans="1:20" x14ac:dyDescent="0.2">
      <c r="A735" s="11" t="s">
        <v>4</v>
      </c>
      <c r="B735" s="11" t="s">
        <v>14</v>
      </c>
      <c r="C735" s="1">
        <v>2008</v>
      </c>
      <c r="D735" s="21">
        <f>IF(D734="","",D734-M727)</f>
        <v>21.685206980977771</v>
      </c>
      <c r="E735" s="15">
        <v>20.230610833333333</v>
      </c>
      <c r="F735" s="16">
        <f t="shared" ref="F735:H735" si="656">IF(COUNT(E731:E735)&lt;3,"",AVERAGE(E731:E735))</f>
        <v>20.527680239999999</v>
      </c>
      <c r="G735" s="15">
        <v>8.2136304166666658</v>
      </c>
      <c r="H735" s="16">
        <f t="shared" si="656"/>
        <v>8.8285510217391323</v>
      </c>
      <c r="I735" s="16">
        <f t="shared" si="652"/>
        <v>9.4808754287439623</v>
      </c>
      <c r="J735" s="15">
        <v>17.74677041666666</v>
      </c>
      <c r="K735" s="16">
        <f t="shared" ref="K735" si="657">IF(COUNT(J731:J735)&lt;3,"",AVERAGE(J731:J735))</f>
        <v>19.025740520000003</v>
      </c>
      <c r="L735" s="21">
        <f>IF(L734="","",L734-N727)</f>
        <v>19.810423740222227</v>
      </c>
      <c r="M735" s="21"/>
      <c r="N735" s="21"/>
      <c r="Q735" s="17"/>
      <c r="R735" s="17"/>
      <c r="S735" s="17"/>
      <c r="T735" s="18"/>
    </row>
    <row r="736" spans="1:20" x14ac:dyDescent="0.2">
      <c r="A736" s="11" t="s">
        <v>4</v>
      </c>
      <c r="B736" s="11" t="s">
        <v>14</v>
      </c>
      <c r="C736" s="1">
        <v>2009</v>
      </c>
      <c r="D736" s="21">
        <f>IF(D735="","",D735-M727)</f>
        <v>21.519772530388881</v>
      </c>
      <c r="E736" s="15">
        <v>19.260849583333336</v>
      </c>
      <c r="F736" s="16">
        <f t="shared" ref="F736:H736" si="658">IF(COUNT(E732:E736)&lt;3,"",AVERAGE(E732:E736))</f>
        <v>20.056545916666668</v>
      </c>
      <c r="G736" s="15">
        <v>8.4022026086956529</v>
      </c>
      <c r="H736" s="16">
        <f t="shared" si="658"/>
        <v>8.605067876811594</v>
      </c>
      <c r="I736" s="16">
        <f t="shared" si="652"/>
        <v>9.4808754287439623</v>
      </c>
      <c r="J736" s="15">
        <v>17.580475833333335</v>
      </c>
      <c r="K736" s="16">
        <f t="shared" ref="K736" si="659">IF(COUNT(J732:J736)&lt;3,"",AVERAGE(J732:J736))</f>
        <v>18.532858166666667</v>
      </c>
      <c r="L736" s="21">
        <f>IF(L735="","",L735-N727)</f>
        <v>19.639572758611116</v>
      </c>
      <c r="M736" s="21"/>
      <c r="N736" s="21"/>
      <c r="Q736" s="17"/>
      <c r="R736" s="17"/>
      <c r="S736" s="17"/>
      <c r="T736" s="18"/>
    </row>
    <row r="737" spans="1:20" x14ac:dyDescent="0.2">
      <c r="A737" s="11" t="s">
        <v>4</v>
      </c>
      <c r="B737" s="11" t="s">
        <v>14</v>
      </c>
      <c r="C737" s="1">
        <v>2010</v>
      </c>
      <c r="D737" s="21">
        <f>IF(D736="","",D736-M727)</f>
        <v>21.354338079799991</v>
      </c>
      <c r="E737" s="15">
        <v>18.656369166666664</v>
      </c>
      <c r="F737" s="16">
        <f t="shared" ref="F737:H737" si="660">IF(COUNT(E733:E737)&lt;3,"",AVERAGE(E733:E737))</f>
        <v>19.558007750000002</v>
      </c>
      <c r="G737" s="15">
        <v>6.8145908695652171</v>
      </c>
      <c r="H737" s="16">
        <f t="shared" si="660"/>
        <v>8.2078183985507245</v>
      </c>
      <c r="I737" s="16">
        <f t="shared" si="652"/>
        <v>9.4808754287439623</v>
      </c>
      <c r="J737" s="15">
        <v>16.160989583333333</v>
      </c>
      <c r="K737" s="16">
        <f t="shared" ref="K737" si="661">IF(COUNT(J733:J737)&lt;3,"",AVERAGE(J733:J737))</f>
        <v>17.899013916666668</v>
      </c>
      <c r="L737" s="21">
        <f>IF(L736="","",L736-N727)</f>
        <v>19.468721777000006</v>
      </c>
      <c r="M737" s="21"/>
      <c r="N737" s="21"/>
      <c r="Q737" s="17"/>
      <c r="R737" s="17"/>
      <c r="S737" s="17"/>
      <c r="T737" s="18"/>
    </row>
    <row r="738" spans="1:20" x14ac:dyDescent="0.2">
      <c r="A738" s="11" t="s">
        <v>4</v>
      </c>
      <c r="B738" s="11" t="s">
        <v>14</v>
      </c>
      <c r="C738" s="1">
        <v>2011</v>
      </c>
      <c r="D738" s="21">
        <f>IF(D737="","",D737-M727)</f>
        <v>21.188903629211101</v>
      </c>
      <c r="E738" s="15">
        <v>17.877620399999998</v>
      </c>
      <c r="F738" s="16">
        <f t="shared" ref="F738:H738" si="662">IF(COUNT(E734:E738)&lt;3,"",AVERAGE(E734:E738))</f>
        <v>18.838462496666665</v>
      </c>
      <c r="G738" s="15">
        <v>8.2530637500000008</v>
      </c>
      <c r="H738" s="16">
        <f t="shared" si="662"/>
        <v>7.985418398550725</v>
      </c>
      <c r="I738" s="16">
        <f t="shared" si="652"/>
        <v>9.4808754287439623</v>
      </c>
      <c r="J738" s="15">
        <v>16.6547652</v>
      </c>
      <c r="K738" s="16">
        <f t="shared" ref="K738" si="663">IF(COUNT(J734:J738)&lt;3,"",AVERAGE(J734:J738))</f>
        <v>17.135228123333331</v>
      </c>
      <c r="L738" s="21">
        <f>IF(L737="","",L737-N727)</f>
        <v>19.297870795388896</v>
      </c>
      <c r="M738" s="21"/>
      <c r="N738" s="21"/>
      <c r="Q738" s="17"/>
      <c r="R738" s="17"/>
      <c r="S738" s="17"/>
      <c r="T738" s="18"/>
    </row>
    <row r="739" spans="1:20" x14ac:dyDescent="0.2">
      <c r="A739" s="11" t="s">
        <v>4</v>
      </c>
      <c r="B739" s="11" t="s">
        <v>14</v>
      </c>
      <c r="C739" s="1">
        <v>2012</v>
      </c>
      <c r="D739" s="21">
        <f>IF(D738="","",D738-M727)</f>
        <v>21.023469178622211</v>
      </c>
      <c r="E739" s="15">
        <v>17.740601249999997</v>
      </c>
      <c r="F739" s="16">
        <f t="shared" ref="F739:H739" si="664">IF(COUNT(E735:E739)&lt;3,"",AVERAGE(E735:E739))</f>
        <v>18.753210246666665</v>
      </c>
      <c r="G739" s="15">
        <v>7.8477858333333366</v>
      </c>
      <c r="H739" s="16">
        <f t="shared" si="664"/>
        <v>7.9062546956521746</v>
      </c>
      <c r="I739" s="16">
        <f t="shared" si="652"/>
        <v>9.4808754287439623</v>
      </c>
      <c r="J739" s="15">
        <v>15.002720416666667</v>
      </c>
      <c r="K739" s="16">
        <f t="shared" ref="K739" si="665">IF(COUNT(J735:J739)&lt;3,"",AVERAGE(J735:J739))</f>
        <v>16.629144289999996</v>
      </c>
      <c r="L739" s="21">
        <f>IF(L738="","",L738-N727)</f>
        <v>19.127019813777785</v>
      </c>
      <c r="M739" s="21"/>
      <c r="N739" s="21"/>
      <c r="Q739" s="17"/>
      <c r="R739" s="17"/>
      <c r="S739" s="17"/>
      <c r="T739" s="18"/>
    </row>
    <row r="740" spans="1:20" x14ac:dyDescent="0.2">
      <c r="A740" s="11" t="s">
        <v>4</v>
      </c>
      <c r="B740" s="11" t="s">
        <v>14</v>
      </c>
      <c r="C740" s="1">
        <v>2013</v>
      </c>
      <c r="D740" s="21">
        <f>IF(D739="","",D739-M727)</f>
        <v>20.858034728033321</v>
      </c>
      <c r="E740" s="15">
        <v>16.516831739130442</v>
      </c>
      <c r="F740" s="16">
        <f t="shared" ref="F740:H740" si="666">IF(COUNT(E736:E740)&lt;3,"",AVERAGE(E736:E740))</f>
        <v>18.010454427826087</v>
      </c>
      <c r="G740" s="15">
        <v>7.1968604545454529</v>
      </c>
      <c r="H740" s="16">
        <f t="shared" si="666"/>
        <v>7.7029007032279324</v>
      </c>
      <c r="I740" s="16">
        <f t="shared" si="652"/>
        <v>9.4808754287439623</v>
      </c>
      <c r="J740" s="15">
        <v>15.021504782608694</v>
      </c>
      <c r="K740" s="16">
        <f t="shared" ref="K740" si="667">IF(COUNT(J736:J740)&lt;3,"",AVERAGE(J736:J740))</f>
        <v>16.084091163188408</v>
      </c>
      <c r="L740" s="21">
        <f>IF(L739="","",L739-N727)</f>
        <v>18.956168832166675</v>
      </c>
      <c r="M740" s="21"/>
      <c r="N740" s="21"/>
      <c r="Q740" s="17"/>
      <c r="R740" s="17"/>
      <c r="S740" s="17"/>
      <c r="T740" s="18"/>
    </row>
    <row r="741" spans="1:20" x14ac:dyDescent="0.2">
      <c r="A741" s="11" t="s">
        <v>4</v>
      </c>
      <c r="B741" s="11" t="s">
        <v>14</v>
      </c>
      <c r="C741" s="1">
        <v>2014</v>
      </c>
      <c r="D741" s="21">
        <f>IF(D740="","",D740-M727)</f>
        <v>20.692600277444431</v>
      </c>
      <c r="E741" s="15">
        <v>17.07971916666666</v>
      </c>
      <c r="F741" s="16">
        <f t="shared" ref="F741:H741" si="668">IF(COUNT(E737:E741)&lt;3,"",AVERAGE(E737:E741))</f>
        <v>17.574228344492752</v>
      </c>
      <c r="G741" s="15">
        <v>8.3867299999999982</v>
      </c>
      <c r="H741" s="16">
        <f t="shared" si="668"/>
        <v>7.6998061814888015</v>
      </c>
      <c r="I741" s="16">
        <f t="shared" si="652"/>
        <v>9.4808754287439623</v>
      </c>
      <c r="J741" s="15">
        <v>15.275872916666664</v>
      </c>
      <c r="K741" s="16">
        <f t="shared" ref="K741" si="669">IF(COUNT(J737:J741)&lt;3,"",AVERAGE(J737:J741))</f>
        <v>15.623170579855071</v>
      </c>
      <c r="L741" s="21">
        <f>IF(L740="","",L740-N727)</f>
        <v>18.785317850555565</v>
      </c>
      <c r="M741" s="21"/>
      <c r="N741" s="21"/>
      <c r="Q741" s="17"/>
      <c r="R741" s="17"/>
      <c r="S741" s="17"/>
      <c r="T741" s="18"/>
    </row>
    <row r="742" spans="1:20" x14ac:dyDescent="0.2">
      <c r="A742" s="11" t="s">
        <v>4</v>
      </c>
      <c r="B742" s="11" t="s">
        <v>14</v>
      </c>
      <c r="C742" s="1">
        <v>2015</v>
      </c>
      <c r="D742" s="21">
        <f>IF(D741="","",D741-M727)</f>
        <v>20.527165826855541</v>
      </c>
      <c r="E742" s="15">
        <v>16.922042083333334</v>
      </c>
      <c r="F742" s="16">
        <f t="shared" ref="F742:H742" si="670">IF(COUNT(E738:E742)&lt;3,"",AVERAGE(E738:E742))</f>
        <v>17.227362927826086</v>
      </c>
      <c r="G742" s="15">
        <v>6.6577882608695669</v>
      </c>
      <c r="H742" s="16">
        <f t="shared" si="670"/>
        <v>7.6684456597496702</v>
      </c>
      <c r="I742" s="16">
        <f t="shared" si="652"/>
        <v>9.4808754287439623</v>
      </c>
      <c r="J742" s="15">
        <v>15.33906125</v>
      </c>
      <c r="K742" s="16">
        <f t="shared" ref="K742" si="671">IF(COUNT(J738:J742)&lt;3,"",AVERAGE(J738:J742))</f>
        <v>15.458784913188406</v>
      </c>
      <c r="L742" s="21">
        <f>IF(L741="","",L741-N727)</f>
        <v>18.614466868944454</v>
      </c>
      <c r="M742" s="21"/>
      <c r="N742" s="21"/>
      <c r="Q742" s="17"/>
      <c r="R742" s="17"/>
      <c r="S742" s="17"/>
      <c r="T742" s="18"/>
    </row>
    <row r="743" spans="1:20" x14ac:dyDescent="0.2">
      <c r="A743" s="11" t="s">
        <v>4</v>
      </c>
      <c r="B743" s="11" t="s">
        <v>14</v>
      </c>
      <c r="C743" s="1">
        <v>2016</v>
      </c>
      <c r="D743" s="21">
        <f>IF(D742="","",D742-M727)</f>
        <v>20.361731376266651</v>
      </c>
      <c r="E743" s="15">
        <v>15.008140416666668</v>
      </c>
      <c r="F743" s="16">
        <f t="shared" ref="F743:H743" si="672">IF(COUNT(E739:E743)&lt;3,"",AVERAGE(E739:E743))</f>
        <v>16.653466931159421</v>
      </c>
      <c r="G743" s="15">
        <v>7.2584882608695658</v>
      </c>
      <c r="H743" s="16">
        <f t="shared" si="672"/>
        <v>7.4695305619235839</v>
      </c>
      <c r="I743" s="16">
        <f t="shared" si="652"/>
        <v>9.4808754287439623</v>
      </c>
      <c r="J743" s="15">
        <v>14.233720000000003</v>
      </c>
      <c r="K743" s="16">
        <f t="shared" ref="K743" si="673">IF(COUNT(J739:J743)&lt;3,"",AVERAGE(J739:J743))</f>
        <v>14.974575873188405</v>
      </c>
      <c r="L743" s="21">
        <f>IF(L742="","",L742-N727)</f>
        <v>18.443615887333344</v>
      </c>
      <c r="M743" s="21"/>
      <c r="N743" s="21"/>
      <c r="Q743" s="17"/>
      <c r="R743" s="17"/>
      <c r="S743" s="17"/>
      <c r="T743" s="18"/>
    </row>
    <row r="744" spans="1:20" x14ac:dyDescent="0.2">
      <c r="A744" s="11" t="s">
        <v>4</v>
      </c>
      <c r="B744" s="11" t="s">
        <v>14</v>
      </c>
      <c r="C744" s="1">
        <v>2017</v>
      </c>
      <c r="D744" s="21">
        <f>IF(D743="","",D743-M727)</f>
        <v>20.19629692567776</v>
      </c>
      <c r="E744" s="15">
        <v>15.775727391304349</v>
      </c>
      <c r="F744" s="16">
        <f t="shared" ref="F744:F745" si="674">IF(COUNT(E740:E744)&lt;3,"",AVERAGE(E740:E744))</f>
        <v>16.260492159420288</v>
      </c>
      <c r="G744" s="15">
        <v>7.6755781818181816</v>
      </c>
      <c r="H744" s="16">
        <f t="shared" ref="H744:H745" si="675">IF(COUNT(G740:G744)&lt;3,"",AVERAGE(G740:G744))</f>
        <v>7.435089031620552</v>
      </c>
      <c r="I744" s="16">
        <f t="shared" si="652"/>
        <v>9.4808754287439623</v>
      </c>
      <c r="J744" s="15">
        <v>13.436801739130436</v>
      </c>
      <c r="K744" s="16">
        <f t="shared" ref="K744:K745" si="676">IF(COUNT(J740:J744)&lt;3,"",AVERAGE(J740:J744))</f>
        <v>14.661392137681158</v>
      </c>
      <c r="L744" s="21">
        <f>IF(L743="","",L743-N727)</f>
        <v>18.272764905722234</v>
      </c>
      <c r="M744" s="21"/>
      <c r="N744" s="21"/>
      <c r="Q744" s="17"/>
      <c r="R744" s="17"/>
      <c r="S744" s="17"/>
      <c r="T744" s="18"/>
    </row>
    <row r="745" spans="1:20" x14ac:dyDescent="0.2">
      <c r="A745" s="11" t="s">
        <v>4</v>
      </c>
      <c r="B745" s="11" t="s">
        <v>14</v>
      </c>
      <c r="C745" s="1">
        <v>2018</v>
      </c>
      <c r="D745" s="21">
        <f>IF(D744="","",D744-M727)</f>
        <v>20.03086247508887</v>
      </c>
      <c r="E745" s="15">
        <v>15.8256675</v>
      </c>
      <c r="F745" s="16">
        <f t="shared" si="674"/>
        <v>16.122259311594199</v>
      </c>
      <c r="G745" s="15">
        <v>6.3296326315789466</v>
      </c>
      <c r="H745" s="16">
        <f t="shared" si="675"/>
        <v>7.2616434670272527</v>
      </c>
      <c r="I745" s="16">
        <f t="shared" si="652"/>
        <v>9.4808754287439623</v>
      </c>
      <c r="J745" s="15">
        <v>14.691232499999998</v>
      </c>
      <c r="K745" s="16">
        <f t="shared" si="676"/>
        <v>14.595337681159421</v>
      </c>
      <c r="L745" s="21">
        <f>IF(L744="","",L744-N727)</f>
        <v>18.101913924111123</v>
      </c>
      <c r="M745" s="21"/>
      <c r="N745" s="21"/>
      <c r="Q745" s="17"/>
      <c r="R745" s="17"/>
      <c r="S745" s="17"/>
      <c r="T745" s="18"/>
    </row>
    <row r="746" spans="1:20" x14ac:dyDescent="0.2">
      <c r="A746" s="11" t="s">
        <v>4</v>
      </c>
      <c r="B746" s="11" t="s">
        <v>14</v>
      </c>
      <c r="C746" s="1">
        <v>2019</v>
      </c>
      <c r="D746" s="21">
        <f>IF(D745="","",D745-M727)</f>
        <v>19.86542802449998</v>
      </c>
      <c r="E746" s="15">
        <v>14.726618636363639</v>
      </c>
      <c r="F746" s="16">
        <f t="shared" ref="F746:F747" si="677">IF(COUNT(E742:E746)&lt;3,"",AVERAGE(E742:E746))</f>
        <v>15.651639205533598</v>
      </c>
      <c r="G746" s="15">
        <v>6.723492380952381</v>
      </c>
      <c r="H746" s="16">
        <f t="shared" ref="H746:H747" si="678">IF(COUNT(G742:G746)&lt;3,"",AVERAGE(G742:G746))</f>
        <v>6.9289959432177284</v>
      </c>
      <c r="I746" s="16">
        <f t="shared" si="652"/>
        <v>9.4808754287439623</v>
      </c>
      <c r="J746" s="15">
        <v>13.360458636363633</v>
      </c>
      <c r="K746" s="16">
        <f t="shared" ref="K746:K747" si="679">IF(COUNT(J742:J746)&lt;3,"",AVERAGE(J742:J746))</f>
        <v>14.212254825098816</v>
      </c>
      <c r="L746" s="21">
        <f>IF(L745="","",L745-N727)</f>
        <v>17.931062942500013</v>
      </c>
      <c r="M746" s="21"/>
      <c r="N746" s="21"/>
      <c r="Q746" s="17"/>
      <c r="R746" s="17"/>
      <c r="S746" s="17"/>
      <c r="T746" s="18"/>
    </row>
    <row r="747" spans="1:20" x14ac:dyDescent="0.2">
      <c r="A747" s="11" t="s">
        <v>4</v>
      </c>
      <c r="B747" s="11" t="s">
        <v>14</v>
      </c>
      <c r="C747" s="1">
        <v>2020</v>
      </c>
      <c r="D747" s="21">
        <f>IF(D746="","",D746-M727)</f>
        <v>19.69999357391109</v>
      </c>
      <c r="E747" s="15">
        <v>14.959789583333333</v>
      </c>
      <c r="F747" s="16">
        <f t="shared" si="677"/>
        <v>15.259188705533598</v>
      </c>
      <c r="G747" s="15">
        <v>7.5514791304347817</v>
      </c>
      <c r="H747" s="16">
        <f t="shared" si="678"/>
        <v>7.1077341171307724</v>
      </c>
      <c r="I747" s="16">
        <f t="shared" si="652"/>
        <v>9.4808754287439623</v>
      </c>
      <c r="J747" s="15">
        <v>13.525290833333331</v>
      </c>
      <c r="K747" s="16">
        <f t="shared" si="679"/>
        <v>13.849500741765478</v>
      </c>
      <c r="L747" s="21">
        <f>IF(L746="","",L746-N727)</f>
        <v>17.760211960888903</v>
      </c>
      <c r="M747" s="21"/>
      <c r="N747" s="21"/>
      <c r="Q747" s="17"/>
      <c r="R747" s="17"/>
      <c r="S747" s="17"/>
      <c r="T747" s="18"/>
    </row>
    <row r="748" spans="1:20" x14ac:dyDescent="0.2">
      <c r="A748" s="11" t="s">
        <v>4</v>
      </c>
      <c r="B748" s="11" t="s">
        <v>14</v>
      </c>
      <c r="C748" s="1">
        <v>2021</v>
      </c>
      <c r="D748" s="21">
        <f>IF(D747="","",D747-M727)</f>
        <v>19.5345591233222</v>
      </c>
      <c r="E748" s="24"/>
      <c r="F748" s="25"/>
      <c r="G748" s="24"/>
      <c r="H748" s="25"/>
      <c r="I748" s="16">
        <f t="shared" si="652"/>
        <v>9.4808754287439623</v>
      </c>
      <c r="J748" s="25"/>
      <c r="K748" s="25"/>
      <c r="L748" s="21">
        <f>IF(L747="","",L747-N727)</f>
        <v>17.589360979277792</v>
      </c>
      <c r="M748" s="21"/>
      <c r="N748" s="21"/>
      <c r="Q748" s="17"/>
      <c r="R748" s="17"/>
      <c r="S748" s="17"/>
      <c r="T748" s="18"/>
    </row>
    <row r="749" spans="1:20" x14ac:dyDescent="0.2">
      <c r="A749" s="11" t="s">
        <v>4</v>
      </c>
      <c r="B749" s="11" t="s">
        <v>14</v>
      </c>
      <c r="C749" s="1">
        <v>2022</v>
      </c>
      <c r="D749" s="21">
        <f>IF(D748="","",D748-M727)</f>
        <v>19.36912467273331</v>
      </c>
      <c r="E749" s="24"/>
      <c r="F749" s="25"/>
      <c r="G749" s="24"/>
      <c r="H749" s="25"/>
      <c r="I749" s="16">
        <f t="shared" si="652"/>
        <v>9.4808754287439623</v>
      </c>
      <c r="J749" s="25"/>
      <c r="K749" s="25"/>
      <c r="L749" s="21">
        <f>IF(L748="","",L748-N727)</f>
        <v>17.418509997666682</v>
      </c>
      <c r="M749" s="21"/>
      <c r="N749" s="21"/>
      <c r="Q749" s="17"/>
      <c r="R749" s="17"/>
      <c r="S749" s="17"/>
      <c r="T749" s="18"/>
    </row>
    <row r="750" spans="1:20" x14ac:dyDescent="0.2">
      <c r="A750" s="11" t="s">
        <v>4</v>
      </c>
      <c r="B750" s="11" t="s">
        <v>14</v>
      </c>
      <c r="C750" s="1">
        <v>2023</v>
      </c>
      <c r="D750" s="21">
        <f>IF(D749="","",D749-M727)</f>
        <v>19.20369022214442</v>
      </c>
      <c r="E750" s="24"/>
      <c r="F750" s="25"/>
      <c r="G750" s="24"/>
      <c r="H750" s="25"/>
      <c r="I750" s="16">
        <f t="shared" si="652"/>
        <v>9.4808754287439623</v>
      </c>
      <c r="J750" s="25"/>
      <c r="K750" s="25"/>
      <c r="L750" s="21">
        <f>IF(L749="","",L749-N727)</f>
        <v>17.247659016055572</v>
      </c>
      <c r="M750" s="21"/>
      <c r="N750" s="21"/>
      <c r="Q750" s="17"/>
      <c r="R750" s="17"/>
      <c r="S750" s="17"/>
      <c r="T750" s="18"/>
    </row>
    <row r="751" spans="1:20" x14ac:dyDescent="0.2">
      <c r="A751" s="11" t="s">
        <v>4</v>
      </c>
      <c r="B751" s="11" t="s">
        <v>14</v>
      </c>
      <c r="C751" s="1">
        <v>2024</v>
      </c>
      <c r="D751" s="21">
        <f>IF(D750="","",D750-M727)</f>
        <v>19.03825577155553</v>
      </c>
      <c r="E751" s="24"/>
      <c r="F751" s="25"/>
      <c r="G751" s="24"/>
      <c r="H751" s="25"/>
      <c r="I751" s="16">
        <f t="shared" si="652"/>
        <v>9.4808754287439623</v>
      </c>
      <c r="J751" s="25"/>
      <c r="K751" s="25"/>
      <c r="L751" s="21">
        <f>IF(L750="","",L750-N727)</f>
        <v>17.076808034444461</v>
      </c>
      <c r="M751" s="21"/>
      <c r="N751" s="21"/>
      <c r="Q751" s="17"/>
      <c r="R751" s="17"/>
      <c r="S751" s="17"/>
      <c r="T751" s="18"/>
    </row>
    <row r="752" spans="1:20" x14ac:dyDescent="0.2">
      <c r="A752" s="11" t="s">
        <v>4</v>
      </c>
      <c r="B752" s="11" t="s">
        <v>14</v>
      </c>
      <c r="C752" s="1">
        <v>2025</v>
      </c>
      <c r="D752" s="21">
        <f>IF(D751="","",D751-M727)</f>
        <v>18.87282132096664</v>
      </c>
      <c r="E752" s="24"/>
      <c r="F752" s="25"/>
      <c r="G752" s="24"/>
      <c r="H752" s="25"/>
      <c r="I752" s="16">
        <f t="shared" si="652"/>
        <v>9.4808754287439623</v>
      </c>
      <c r="J752" s="25"/>
      <c r="K752" s="25"/>
      <c r="L752" s="21">
        <f>IF(L751="","",L751-N727)</f>
        <v>16.905957052833351</v>
      </c>
      <c r="M752" s="21"/>
      <c r="N752" s="21"/>
      <c r="Q752" s="17"/>
      <c r="R752" s="17"/>
      <c r="S752" s="17"/>
      <c r="T752" s="18"/>
    </row>
    <row r="753" spans="1:20" x14ac:dyDescent="0.2">
      <c r="A753" s="11" t="s">
        <v>4</v>
      </c>
      <c r="B753" s="11" t="s">
        <v>14</v>
      </c>
      <c r="C753" s="1">
        <v>2026</v>
      </c>
      <c r="D753" s="21">
        <f>IF(D752="","",D752-M727)</f>
        <v>18.70738687037775</v>
      </c>
      <c r="E753" s="24"/>
      <c r="F753" s="25"/>
      <c r="G753" s="24"/>
      <c r="H753" s="25"/>
      <c r="I753" s="16">
        <f t="shared" si="652"/>
        <v>9.4808754287439623</v>
      </c>
      <c r="J753" s="25"/>
      <c r="K753" s="25"/>
      <c r="L753" s="21">
        <f>IF(L752="","",L752-N727)</f>
        <v>16.735106071222241</v>
      </c>
      <c r="M753" s="21"/>
      <c r="N753" s="21"/>
      <c r="Q753" s="17"/>
      <c r="R753" s="17"/>
      <c r="S753" s="17"/>
      <c r="T753" s="18"/>
    </row>
    <row r="754" spans="1:20" x14ac:dyDescent="0.2">
      <c r="A754" s="11" t="s">
        <v>4</v>
      </c>
      <c r="B754" s="11" t="s">
        <v>14</v>
      </c>
      <c r="C754" s="1">
        <v>2027</v>
      </c>
      <c r="D754" s="21">
        <f>IF(D753="","",D753-M727)</f>
        <v>18.54195241978886</v>
      </c>
      <c r="E754" s="24"/>
      <c r="F754" s="25"/>
      <c r="G754" s="24"/>
      <c r="H754" s="25"/>
      <c r="I754" s="16">
        <f t="shared" si="652"/>
        <v>9.4808754287439623</v>
      </c>
      <c r="J754" s="25"/>
      <c r="K754" s="25"/>
      <c r="L754" s="21">
        <f>IF(L753="","",L753-N727)</f>
        <v>16.56425508961113</v>
      </c>
      <c r="M754" s="21"/>
      <c r="N754" s="21"/>
      <c r="Q754" s="17"/>
      <c r="R754" s="17"/>
      <c r="S754" s="17"/>
      <c r="T754" s="18"/>
    </row>
    <row r="755" spans="1:20" x14ac:dyDescent="0.2">
      <c r="A755" s="11" t="s">
        <v>4</v>
      </c>
      <c r="B755" s="11" t="s">
        <v>14</v>
      </c>
      <c r="C755" s="1">
        <v>2028</v>
      </c>
      <c r="D755" s="21">
        <f>IF(D754="","",D754-M727)</f>
        <v>18.37651796919997</v>
      </c>
      <c r="E755" s="24"/>
      <c r="F755" s="25"/>
      <c r="G755" s="24"/>
      <c r="H755" s="25"/>
      <c r="I755" s="16">
        <f t="shared" si="652"/>
        <v>9.4808754287439623</v>
      </c>
      <c r="J755" s="25"/>
      <c r="K755" s="25"/>
      <c r="L755" s="21">
        <f>IF(L754="","",L754-N727)</f>
        <v>16.39340410800002</v>
      </c>
      <c r="M755" s="21"/>
      <c r="N755" s="21"/>
      <c r="Q755" s="17"/>
      <c r="R755" s="17"/>
      <c r="S755" s="17"/>
      <c r="T755" s="18"/>
    </row>
    <row r="756" spans="1:20" x14ac:dyDescent="0.2">
      <c r="A756" s="11" t="s">
        <v>46</v>
      </c>
      <c r="B756" s="11" t="s">
        <v>30</v>
      </c>
      <c r="C756" s="1">
        <v>2000</v>
      </c>
      <c r="D756" s="16"/>
      <c r="E756" s="16"/>
      <c r="F756" s="16"/>
      <c r="G756" s="16"/>
      <c r="H756" s="16"/>
      <c r="I756" s="16"/>
      <c r="J756" s="16"/>
      <c r="K756" s="16"/>
      <c r="L756" s="16"/>
      <c r="M756" s="1">
        <f>(F760-O756)/60</f>
        <v>0.32490423614629632</v>
      </c>
      <c r="N756" s="1">
        <f>(K760-P756)/60</f>
        <v>0.33401348058888886</v>
      </c>
      <c r="O756" s="11">
        <f>AC31</f>
        <v>10.968831208999999</v>
      </c>
      <c r="P756" s="11">
        <f>AE31</f>
        <v>9.7714112980000003</v>
      </c>
      <c r="Q756" s="17"/>
      <c r="R756" s="17"/>
      <c r="S756" s="17"/>
      <c r="T756" s="18"/>
    </row>
    <row r="757" spans="1:20" x14ac:dyDescent="0.2">
      <c r="A757" s="11" t="s">
        <v>46</v>
      </c>
      <c r="B757" s="11" t="s">
        <v>30</v>
      </c>
      <c r="C757" s="1">
        <v>2001</v>
      </c>
      <c r="D757" s="16"/>
      <c r="E757" s="16"/>
      <c r="F757" s="16"/>
      <c r="G757" s="16"/>
      <c r="H757" s="16"/>
      <c r="I757" s="16"/>
      <c r="J757" s="16"/>
      <c r="K757" s="16"/>
      <c r="L757" s="16"/>
      <c r="Q757" s="17"/>
      <c r="R757" s="17"/>
      <c r="S757" s="17"/>
      <c r="T757" s="18"/>
    </row>
    <row r="758" spans="1:20" x14ac:dyDescent="0.2">
      <c r="A758" s="11" t="s">
        <v>46</v>
      </c>
      <c r="B758" s="11" t="s">
        <v>30</v>
      </c>
      <c r="C758" s="1">
        <v>2002</v>
      </c>
      <c r="D758" s="16"/>
      <c r="E758" s="15">
        <v>30.725122499999998</v>
      </c>
      <c r="F758" s="16"/>
      <c r="G758" s="15">
        <v>15.594571304347825</v>
      </c>
      <c r="H758" s="16"/>
      <c r="I758" s="16"/>
      <c r="J758" s="15">
        <v>29.768062083333334</v>
      </c>
      <c r="K758" s="16"/>
      <c r="L758" s="16"/>
      <c r="Q758" s="17"/>
      <c r="R758" s="17"/>
      <c r="S758" s="17"/>
      <c r="T758" s="18"/>
    </row>
    <row r="759" spans="1:20" x14ac:dyDescent="0.2">
      <c r="A759" s="11" t="s">
        <v>46</v>
      </c>
      <c r="B759" s="11" t="s">
        <v>30</v>
      </c>
      <c r="C759" s="1">
        <v>2003</v>
      </c>
      <c r="D759" s="16"/>
      <c r="E759" s="15">
        <v>30.128950833333334</v>
      </c>
      <c r="F759" s="16"/>
      <c r="G759" s="15">
        <v>15.295530869565221</v>
      </c>
      <c r="H759" s="16"/>
      <c r="I759" s="16"/>
      <c r="J759" s="15">
        <v>29.553407916666675</v>
      </c>
      <c r="K759" s="16"/>
      <c r="L759" s="16"/>
      <c r="Q759" s="17"/>
      <c r="R759" s="17"/>
      <c r="S759" s="17"/>
      <c r="T759" s="18"/>
    </row>
    <row r="760" spans="1:20" x14ac:dyDescent="0.2">
      <c r="A760" s="11" t="s">
        <v>46</v>
      </c>
      <c r="B760" s="11" t="s">
        <v>30</v>
      </c>
      <c r="C760" s="1">
        <v>2004</v>
      </c>
      <c r="D760" s="16">
        <f>IF(F760="","",F760)</f>
        <v>30.463085377777777</v>
      </c>
      <c r="E760" s="15">
        <v>30.535182799999994</v>
      </c>
      <c r="F760" s="16">
        <f t="shared" ref="F760:H760" si="680">IF(COUNT(E756:E760)&lt;3,"",AVERAGE(E756:E760))</f>
        <v>30.463085377777777</v>
      </c>
      <c r="G760" s="15">
        <v>14.665032499999997</v>
      </c>
      <c r="H760" s="16">
        <f t="shared" si="680"/>
        <v>15.185044891304349</v>
      </c>
      <c r="I760" s="16">
        <f t="shared" ref="I760" si="681">IF(H760="","",H760)</f>
        <v>15.185044891304349</v>
      </c>
      <c r="J760" s="15">
        <v>30.115190399999996</v>
      </c>
      <c r="K760" s="16">
        <f t="shared" ref="K760" si="682">IF(COUNT(J756:J760)&lt;3,"",AVERAGE(J756:J760))</f>
        <v>29.81222013333333</v>
      </c>
      <c r="L760" s="16">
        <f>IF(K760="","",K760)</f>
        <v>29.81222013333333</v>
      </c>
      <c r="M760" s="21"/>
      <c r="N760" s="21"/>
      <c r="Q760" s="17"/>
      <c r="R760" s="17"/>
      <c r="S760" s="17"/>
      <c r="T760" s="18"/>
    </row>
    <row r="761" spans="1:20" x14ac:dyDescent="0.2">
      <c r="A761" s="11" t="s">
        <v>46</v>
      </c>
      <c r="B761" s="11" t="s">
        <v>30</v>
      </c>
      <c r="C761" s="1">
        <v>2005</v>
      </c>
      <c r="D761" s="21">
        <f>IF(D760="","",D760-M756)</f>
        <v>30.138181141631481</v>
      </c>
      <c r="E761" s="15">
        <v>32.370579999999997</v>
      </c>
      <c r="F761" s="16">
        <f t="shared" ref="F761:H761" si="683">IF(COUNT(E757:E761)&lt;3,"",AVERAGE(E757:E761))</f>
        <v>30.939959033333331</v>
      </c>
      <c r="G761" s="15">
        <v>16.090531304347824</v>
      </c>
      <c r="H761" s="16">
        <f t="shared" si="683"/>
        <v>15.411416494565216</v>
      </c>
      <c r="I761" s="16">
        <f>I760</f>
        <v>15.185044891304349</v>
      </c>
      <c r="J761" s="15">
        <v>31.568586249999992</v>
      </c>
      <c r="K761" s="16">
        <f t="shared" ref="K761" si="684">IF(COUNT(J757:J761)&lt;3,"",AVERAGE(J757:J761))</f>
        <v>30.251311662499997</v>
      </c>
      <c r="L761" s="21">
        <f>IF(L760="","",L760-N756)</f>
        <v>29.47820665274444</v>
      </c>
      <c r="M761" s="21"/>
      <c r="N761" s="21"/>
      <c r="Q761" s="17"/>
      <c r="R761" s="17"/>
      <c r="S761" s="17"/>
      <c r="T761" s="18"/>
    </row>
    <row r="762" spans="1:20" x14ac:dyDescent="0.2">
      <c r="A762" s="11" t="s">
        <v>46</v>
      </c>
      <c r="B762" s="11" t="s">
        <v>30</v>
      </c>
      <c r="C762" s="1">
        <v>2006</v>
      </c>
      <c r="D762" s="21">
        <f>IF(D761="","",D761-M756)</f>
        <v>29.813276905485186</v>
      </c>
      <c r="E762" s="15">
        <v>29.400955416666665</v>
      </c>
      <c r="F762" s="16">
        <f t="shared" ref="F762:H762" si="685">IF(COUNT(E758:E762)&lt;3,"",AVERAGE(E758:E762))</f>
        <v>30.632158310000001</v>
      </c>
      <c r="G762" s="15">
        <v>14.75045541666667</v>
      </c>
      <c r="H762" s="16">
        <f t="shared" si="685"/>
        <v>15.279224278985506</v>
      </c>
      <c r="I762" s="16">
        <f t="shared" ref="I762:I784" si="686">I761</f>
        <v>15.185044891304349</v>
      </c>
      <c r="J762" s="15">
        <v>28.858111249999997</v>
      </c>
      <c r="K762" s="16">
        <f t="shared" ref="K762" si="687">IF(COUNT(J758:J762)&lt;3,"",AVERAGE(J758:J762))</f>
        <v>29.972671579999997</v>
      </c>
      <c r="L762" s="21">
        <f>IF(L761="","",L761-N756)</f>
        <v>29.14419317215555</v>
      </c>
      <c r="M762" s="21"/>
      <c r="N762" s="21"/>
      <c r="Q762" s="17"/>
      <c r="R762" s="17"/>
      <c r="S762" s="17"/>
      <c r="T762" s="18"/>
    </row>
    <row r="763" spans="1:20" x14ac:dyDescent="0.2">
      <c r="A763" s="11" t="s">
        <v>46</v>
      </c>
      <c r="B763" s="11" t="s">
        <v>30</v>
      </c>
      <c r="C763" s="1">
        <v>2007</v>
      </c>
      <c r="D763" s="21">
        <f>IF(D762="","",D762-M756)</f>
        <v>29.48837266933889</v>
      </c>
      <c r="E763" s="15">
        <v>30.328273200000002</v>
      </c>
      <c r="F763" s="16">
        <f t="shared" ref="F763:H763" si="688">IF(COUNT(E759:E763)&lt;3,"",AVERAGE(E759:E763))</f>
        <v>30.552788449999998</v>
      </c>
      <c r="G763" s="15">
        <v>14.7127725</v>
      </c>
      <c r="H763" s="16">
        <f t="shared" si="688"/>
        <v>15.102864518115942</v>
      </c>
      <c r="I763" s="16">
        <f t="shared" si="686"/>
        <v>15.185044891304349</v>
      </c>
      <c r="J763" s="15">
        <v>29.238286800000001</v>
      </c>
      <c r="K763" s="16">
        <f t="shared" ref="K763" si="689">IF(COUNT(J759:J763)&lt;3,"",AVERAGE(J759:J763))</f>
        <v>29.866716523333331</v>
      </c>
      <c r="L763" s="21">
        <f>IF(L762="","",L762-N756)</f>
        <v>28.81017969156666</v>
      </c>
      <c r="M763" s="21"/>
      <c r="N763" s="21"/>
      <c r="Q763" s="17"/>
      <c r="R763" s="17"/>
      <c r="S763" s="17"/>
      <c r="T763" s="18"/>
    </row>
    <row r="764" spans="1:20" x14ac:dyDescent="0.2">
      <c r="A764" s="11" t="s">
        <v>46</v>
      </c>
      <c r="B764" s="11" t="s">
        <v>30</v>
      </c>
      <c r="C764" s="1">
        <v>2008</v>
      </c>
      <c r="D764" s="21">
        <f>IF(D763="","",D763-M756)</f>
        <v>29.163468433192595</v>
      </c>
      <c r="E764" s="15">
        <v>26.664106250000003</v>
      </c>
      <c r="F764" s="16">
        <f t="shared" ref="F764:H764" si="690">IF(COUNT(E760:E764)&lt;3,"",AVERAGE(E760:E764))</f>
        <v>29.859819533333329</v>
      </c>
      <c r="G764" s="15">
        <v>14.04057875</v>
      </c>
      <c r="H764" s="16">
        <f t="shared" si="690"/>
        <v>14.851874094202898</v>
      </c>
      <c r="I764" s="16">
        <f t="shared" si="686"/>
        <v>15.185044891304349</v>
      </c>
      <c r="J764" s="15">
        <v>25.80864291666667</v>
      </c>
      <c r="K764" s="16">
        <f t="shared" ref="K764" si="691">IF(COUNT(J760:J764)&lt;3,"",AVERAGE(J760:J764))</f>
        <v>29.117763523333327</v>
      </c>
      <c r="L764" s="21">
        <f>IF(L763="","",L763-N756)</f>
        <v>28.47616621097777</v>
      </c>
      <c r="M764" s="21"/>
      <c r="N764" s="21"/>
      <c r="Q764" s="17"/>
      <c r="R764" s="17"/>
      <c r="S764" s="17"/>
      <c r="T764" s="18"/>
    </row>
    <row r="765" spans="1:20" x14ac:dyDescent="0.2">
      <c r="A765" s="11" t="s">
        <v>46</v>
      </c>
      <c r="B765" s="11" t="s">
        <v>30</v>
      </c>
      <c r="C765" s="1">
        <v>2009</v>
      </c>
      <c r="D765" s="21">
        <f>IF(D764="","",D764-M756)</f>
        <v>28.838564197046299</v>
      </c>
      <c r="E765" s="15">
        <v>25.331489200000007</v>
      </c>
      <c r="F765" s="16">
        <f t="shared" ref="F765:H765" si="692">IF(COUNT(E761:E765)&lt;3,"",AVERAGE(E761:E765))</f>
        <v>28.819080813333336</v>
      </c>
      <c r="G765" s="15">
        <v>13.019758749999999</v>
      </c>
      <c r="H765" s="16">
        <f t="shared" si="692"/>
        <v>14.522819344202897</v>
      </c>
      <c r="I765" s="16">
        <f t="shared" si="686"/>
        <v>15.185044891304349</v>
      </c>
      <c r="J765" s="15">
        <v>24.815098800000005</v>
      </c>
      <c r="K765" s="16">
        <f t="shared" ref="K765" si="693">IF(COUNT(J761:J765)&lt;3,"",AVERAGE(J761:J765))</f>
        <v>28.057745203333333</v>
      </c>
      <c r="L765" s="21">
        <f>IF(L764="","",L764-N756)</f>
        <v>28.142152730388879</v>
      </c>
      <c r="M765" s="21"/>
      <c r="N765" s="21"/>
      <c r="Q765" s="17"/>
      <c r="R765" s="17"/>
      <c r="S765" s="17"/>
      <c r="T765" s="18"/>
    </row>
    <row r="766" spans="1:20" x14ac:dyDescent="0.2">
      <c r="A766" s="11" t="s">
        <v>46</v>
      </c>
      <c r="B766" s="11" t="s">
        <v>30</v>
      </c>
      <c r="C766" s="1">
        <v>2010</v>
      </c>
      <c r="D766" s="21">
        <f>IF(D765="","",D765-M756)</f>
        <v>28.513659960900004</v>
      </c>
      <c r="E766" s="15">
        <v>26.674137500000004</v>
      </c>
      <c r="F766" s="16">
        <f t="shared" ref="F766:H766" si="694">IF(COUNT(E762:E766)&lt;3,"",AVERAGE(E762:E766))</f>
        <v>27.679792313333337</v>
      </c>
      <c r="G766" s="15">
        <v>13.993896086956525</v>
      </c>
      <c r="H766" s="16">
        <f t="shared" si="694"/>
        <v>14.103492300724639</v>
      </c>
      <c r="I766" s="16">
        <f t="shared" si="686"/>
        <v>15.185044891304349</v>
      </c>
      <c r="J766" s="15">
        <v>26.380430000000004</v>
      </c>
      <c r="K766" s="16">
        <f t="shared" ref="K766" si="695">IF(COUNT(J762:J766)&lt;3,"",AVERAGE(J762:J766))</f>
        <v>27.020113953333333</v>
      </c>
      <c r="L766" s="21">
        <f>IF(L765="","",L765-N756)</f>
        <v>27.808139249799989</v>
      </c>
      <c r="M766" s="21"/>
      <c r="N766" s="21"/>
      <c r="Q766" s="17"/>
      <c r="R766" s="17"/>
      <c r="S766" s="17"/>
      <c r="T766" s="18"/>
    </row>
    <row r="767" spans="1:20" x14ac:dyDescent="0.2">
      <c r="A767" s="11" t="s">
        <v>46</v>
      </c>
      <c r="B767" s="11" t="s">
        <v>30</v>
      </c>
      <c r="C767" s="1">
        <v>2011</v>
      </c>
      <c r="D767" s="21">
        <f>IF(D766="","",D766-M756)</f>
        <v>28.188755724753708</v>
      </c>
      <c r="E767" s="15">
        <v>26.285015833333329</v>
      </c>
      <c r="F767" s="16">
        <f t="shared" ref="F767:H767" si="696">IF(COUNT(E763:E767)&lt;3,"",AVERAGE(E763:E767))</f>
        <v>27.056604396666664</v>
      </c>
      <c r="G767" s="15">
        <v>12.801490869565216</v>
      </c>
      <c r="H767" s="16">
        <f t="shared" si="696"/>
        <v>13.713699391304349</v>
      </c>
      <c r="I767" s="16">
        <f t="shared" si="686"/>
        <v>15.185044891304349</v>
      </c>
      <c r="J767" s="15">
        <v>25.108677499999999</v>
      </c>
      <c r="K767" s="16">
        <f t="shared" ref="K767" si="697">IF(COUNT(J763:J767)&lt;3,"",AVERAGE(J763:J767))</f>
        <v>26.270227203333331</v>
      </c>
      <c r="L767" s="21">
        <f>IF(L766="","",L766-N756)</f>
        <v>27.474125769211099</v>
      </c>
      <c r="M767" s="21"/>
      <c r="N767" s="21"/>
      <c r="Q767" s="17"/>
      <c r="R767" s="17"/>
      <c r="S767" s="17"/>
      <c r="T767" s="18"/>
    </row>
    <row r="768" spans="1:20" x14ac:dyDescent="0.2">
      <c r="A768" s="11" t="s">
        <v>46</v>
      </c>
      <c r="B768" s="11" t="s">
        <v>30</v>
      </c>
      <c r="C768" s="1">
        <v>2012</v>
      </c>
      <c r="D768" s="21">
        <f>IF(D767="","",D767-M756)</f>
        <v>27.863851488607413</v>
      </c>
      <c r="E768" s="15">
        <v>23.345171304347822</v>
      </c>
      <c r="F768" s="16">
        <f t="shared" ref="F768:H768" si="698">IF(COUNT(E764:E768)&lt;3,"",AVERAGE(E764:E768))</f>
        <v>25.659984017536232</v>
      </c>
      <c r="G768" s="15">
        <v>12.235139565217393</v>
      </c>
      <c r="H768" s="16">
        <f t="shared" si="698"/>
        <v>13.218172804347827</v>
      </c>
      <c r="I768" s="16">
        <f t="shared" si="686"/>
        <v>15.185044891304349</v>
      </c>
      <c r="J768" s="15">
        <v>22.21750086956521</v>
      </c>
      <c r="K768" s="16">
        <f t="shared" ref="K768" si="699">IF(COUNT(J764:J768)&lt;3,"",AVERAGE(J764:J768))</f>
        <v>24.866070017246379</v>
      </c>
      <c r="L768" s="21">
        <f>IF(L767="","",L767-N756)</f>
        <v>27.140112288622209</v>
      </c>
      <c r="M768" s="21"/>
      <c r="N768" s="21"/>
      <c r="Q768" s="17"/>
      <c r="R768" s="17"/>
      <c r="S768" s="17"/>
      <c r="T768" s="18"/>
    </row>
    <row r="769" spans="1:20" x14ac:dyDescent="0.2">
      <c r="A769" s="11" t="s">
        <v>46</v>
      </c>
      <c r="B769" s="11" t="s">
        <v>30</v>
      </c>
      <c r="C769" s="1">
        <v>2013</v>
      </c>
      <c r="D769" s="21">
        <f>IF(D768="","",D768-M756)</f>
        <v>27.538947252461117</v>
      </c>
      <c r="E769" s="15">
        <v>23.505692800000006</v>
      </c>
      <c r="F769" s="16">
        <f t="shared" ref="F769:H769" si="700">IF(COUNT(E765:E769)&lt;3,"",AVERAGE(E765:E769))</f>
        <v>25.028301327536234</v>
      </c>
      <c r="G769" s="15">
        <v>12.121325416666664</v>
      </c>
      <c r="H769" s="16">
        <f t="shared" si="700"/>
        <v>12.834322137681159</v>
      </c>
      <c r="I769" s="16">
        <f t="shared" si="686"/>
        <v>15.185044891304349</v>
      </c>
      <c r="J769" s="15">
        <v>22.66348</v>
      </c>
      <c r="K769" s="16">
        <f t="shared" ref="K769" si="701">IF(COUNT(J765:J769)&lt;3,"",AVERAGE(J765:J769))</f>
        <v>24.237037433913041</v>
      </c>
      <c r="L769" s="21">
        <f>IF(L768="","",L768-N756)</f>
        <v>26.806098808033319</v>
      </c>
      <c r="M769" s="21"/>
      <c r="N769" s="21"/>
      <c r="Q769" s="17"/>
      <c r="R769" s="17"/>
      <c r="S769" s="17"/>
      <c r="T769" s="18"/>
    </row>
    <row r="770" spans="1:20" x14ac:dyDescent="0.2">
      <c r="A770" s="11" t="s">
        <v>46</v>
      </c>
      <c r="B770" s="11" t="s">
        <v>30</v>
      </c>
      <c r="C770" s="1">
        <v>2014</v>
      </c>
      <c r="D770" s="21">
        <f>IF(D769="","",D769-M756)</f>
        <v>27.214043016314822</v>
      </c>
      <c r="E770" s="15">
        <v>23.857510869565214</v>
      </c>
      <c r="F770" s="16">
        <f t="shared" ref="F770:H770" si="702">IF(COUNT(E766:E770)&lt;3,"",AVERAGE(E766:E770))</f>
        <v>24.733505661449279</v>
      </c>
      <c r="G770" s="15">
        <v>12.467359999999998</v>
      </c>
      <c r="H770" s="16">
        <f t="shared" si="702"/>
        <v>12.723842387681159</v>
      </c>
      <c r="I770" s="16">
        <f t="shared" si="686"/>
        <v>15.185044891304349</v>
      </c>
      <c r="J770" s="15">
        <v>23.114969999999996</v>
      </c>
      <c r="K770" s="16">
        <f t="shared" ref="K770" si="703">IF(COUNT(J766:J770)&lt;3,"",AVERAGE(J766:J770))</f>
        <v>23.897011673913045</v>
      </c>
      <c r="L770" s="21">
        <f>IF(L769="","",L769-N756)</f>
        <v>26.472085327444429</v>
      </c>
      <c r="M770" s="21"/>
      <c r="N770" s="21"/>
      <c r="Q770" s="17"/>
      <c r="R770" s="17"/>
      <c r="S770" s="17"/>
      <c r="T770" s="18"/>
    </row>
    <row r="771" spans="1:20" x14ac:dyDescent="0.2">
      <c r="A771" s="11" t="s">
        <v>46</v>
      </c>
      <c r="B771" s="11" t="s">
        <v>30</v>
      </c>
      <c r="C771" s="1">
        <v>2015</v>
      </c>
      <c r="D771" s="21">
        <f>IF(D770="","",D770-M756)</f>
        <v>26.889138780168526</v>
      </c>
      <c r="E771" s="15">
        <v>22.973128750000001</v>
      </c>
      <c r="F771" s="16">
        <f t="shared" ref="F771:H771" si="704">IF(COUNT(E767:E771)&lt;3,"",AVERAGE(E767:E771))</f>
        <v>23.993303911449274</v>
      </c>
      <c r="G771" s="15">
        <v>11.532879565217392</v>
      </c>
      <c r="H771" s="16">
        <f t="shared" si="704"/>
        <v>12.231639083333333</v>
      </c>
      <c r="I771" s="16">
        <f t="shared" si="686"/>
        <v>15.185044891304349</v>
      </c>
      <c r="J771" s="15">
        <v>22.128947499999999</v>
      </c>
      <c r="K771" s="16">
        <f t="shared" ref="K771" si="705">IF(COUNT(J767:J771)&lt;3,"",AVERAGE(J767:J771))</f>
        <v>23.046715173913039</v>
      </c>
      <c r="L771" s="21">
        <f>IF(L770="","",L770-N756)</f>
        <v>26.138071846855539</v>
      </c>
      <c r="M771" s="21"/>
      <c r="N771" s="21"/>
      <c r="Q771" s="17"/>
      <c r="R771" s="17"/>
      <c r="S771" s="17"/>
      <c r="T771" s="18"/>
    </row>
    <row r="772" spans="1:20" x14ac:dyDescent="0.2">
      <c r="A772" s="11" t="s">
        <v>46</v>
      </c>
      <c r="B772" s="11" t="s">
        <v>30</v>
      </c>
      <c r="C772" s="1">
        <v>2016</v>
      </c>
      <c r="D772" s="21">
        <f>IF(D771="","",D771-M756)</f>
        <v>26.564234544022231</v>
      </c>
      <c r="E772" s="15">
        <v>20.602274347826089</v>
      </c>
      <c r="F772" s="16">
        <f t="shared" ref="F772:H772" si="706">IF(COUNT(E768:E772)&lt;3,"",AVERAGE(E768:E772))</f>
        <v>22.856755614347826</v>
      </c>
      <c r="G772" s="15">
        <v>10.506117272727272</v>
      </c>
      <c r="H772" s="16">
        <f t="shared" si="706"/>
        <v>11.772564363965746</v>
      </c>
      <c r="I772" s="16">
        <f t="shared" si="686"/>
        <v>15.185044891304349</v>
      </c>
      <c r="J772" s="15">
        <v>19.850638695652172</v>
      </c>
      <c r="K772" s="16">
        <f t="shared" ref="K772" si="707">IF(COUNT(J768:J772)&lt;3,"",AVERAGE(J768:J772))</f>
        <v>21.995107413043474</v>
      </c>
      <c r="L772" s="21">
        <f>IF(L771="","",L771-N756)</f>
        <v>25.804058366266649</v>
      </c>
      <c r="M772" s="21"/>
      <c r="N772" s="21"/>
      <c r="Q772" s="17"/>
      <c r="R772" s="17"/>
      <c r="S772" s="17"/>
      <c r="T772" s="18"/>
    </row>
    <row r="773" spans="1:20" x14ac:dyDescent="0.2">
      <c r="A773" s="11" t="s">
        <v>46</v>
      </c>
      <c r="B773" s="11" t="s">
        <v>30</v>
      </c>
      <c r="C773" s="1">
        <v>2017</v>
      </c>
      <c r="D773" s="21">
        <f>IF(D772="","",D772-M756)</f>
        <v>26.239330307875935</v>
      </c>
      <c r="E773" s="15">
        <v>20.490825652173914</v>
      </c>
      <c r="F773" s="16">
        <f t="shared" ref="F773:F774" si="708">IF(COUNT(E769:E773)&lt;3,"",AVERAGE(E769:E773))</f>
        <v>22.285886483913046</v>
      </c>
      <c r="G773" s="15">
        <v>10.170857727272727</v>
      </c>
      <c r="H773" s="16">
        <f t="shared" ref="H773:H774" si="709">IF(COUNT(G769:G773)&lt;3,"",AVERAGE(G769:G773))</f>
        <v>11.359707996376811</v>
      </c>
      <c r="I773" s="16">
        <f t="shared" si="686"/>
        <v>15.185044891304349</v>
      </c>
      <c r="J773" s="15">
        <v>19.517444782608692</v>
      </c>
      <c r="K773" s="16">
        <f t="shared" ref="K773:K774" si="710">IF(COUNT(J769:J773)&lt;3,"",AVERAGE(J769:J773))</f>
        <v>21.455096195652168</v>
      </c>
      <c r="L773" s="21">
        <f>IF(L772="","",L772-N756)</f>
        <v>25.470044885677758</v>
      </c>
      <c r="M773" s="21"/>
      <c r="N773" s="21"/>
      <c r="Q773" s="17"/>
      <c r="R773" s="17"/>
      <c r="S773" s="17"/>
      <c r="T773" s="18"/>
    </row>
    <row r="774" spans="1:20" x14ac:dyDescent="0.2">
      <c r="A774" s="11" t="s">
        <v>46</v>
      </c>
      <c r="B774" s="11" t="s">
        <v>30</v>
      </c>
      <c r="C774" s="1">
        <v>2018</v>
      </c>
      <c r="D774" s="21">
        <f>IF(D773="","",D773-M756)</f>
        <v>25.91442607172964</v>
      </c>
      <c r="E774" s="15">
        <v>20.156507083333331</v>
      </c>
      <c r="F774" s="16">
        <f t="shared" si="708"/>
        <v>21.616049340579707</v>
      </c>
      <c r="G774" s="15">
        <v>11.065963478260867</v>
      </c>
      <c r="H774" s="16">
        <f t="shared" si="709"/>
        <v>11.148635608695653</v>
      </c>
      <c r="I774" s="16">
        <f t="shared" si="686"/>
        <v>15.185044891304349</v>
      </c>
      <c r="J774" s="15">
        <v>18.947305416666662</v>
      </c>
      <c r="K774" s="16">
        <f t="shared" si="710"/>
        <v>20.711861278985502</v>
      </c>
      <c r="L774" s="21">
        <f>IF(L773="","",L773-N756)</f>
        <v>25.136031405088868</v>
      </c>
      <c r="M774" s="21"/>
      <c r="N774" s="21"/>
      <c r="Q774" s="17"/>
      <c r="R774" s="17"/>
      <c r="S774" s="17"/>
      <c r="T774" s="18"/>
    </row>
    <row r="775" spans="1:20" x14ac:dyDescent="0.2">
      <c r="A775" s="11" t="s">
        <v>46</v>
      </c>
      <c r="B775" s="11" t="s">
        <v>30</v>
      </c>
      <c r="C775" s="1">
        <v>2019</v>
      </c>
      <c r="D775" s="21">
        <f>IF(D774="","",D774-M756)</f>
        <v>25.589521835583344</v>
      </c>
      <c r="E775" s="15">
        <v>19.903202083333337</v>
      </c>
      <c r="F775" s="16">
        <f t="shared" ref="F775:F776" si="711">IF(COUNT(E771:E775)&lt;3,"",AVERAGE(E771:E775))</f>
        <v>20.825187583333335</v>
      </c>
      <c r="G775" s="15">
        <v>10.325434782608696</v>
      </c>
      <c r="H775" s="16">
        <f t="shared" ref="H775:H776" si="712">IF(COUNT(G771:G775)&lt;3,"",AVERAGE(G771:G775))</f>
        <v>10.720250565217391</v>
      </c>
      <c r="I775" s="16">
        <f t="shared" si="686"/>
        <v>15.185044891304349</v>
      </c>
      <c r="J775" s="15">
        <v>19.061390416666669</v>
      </c>
      <c r="K775" s="16">
        <f t="shared" ref="K775:K776" si="713">IF(COUNT(J771:J775)&lt;3,"",AVERAGE(J771:J775))</f>
        <v>19.901145362318839</v>
      </c>
      <c r="L775" s="21">
        <f>IF(L774="","",L774-N756)</f>
        <v>24.802017924499978</v>
      </c>
      <c r="M775" s="21"/>
      <c r="N775" s="21"/>
      <c r="Q775" s="17"/>
      <c r="R775" s="17"/>
      <c r="S775" s="17"/>
      <c r="T775" s="18"/>
    </row>
    <row r="776" spans="1:20" x14ac:dyDescent="0.2">
      <c r="A776" s="11" t="s">
        <v>46</v>
      </c>
      <c r="B776" s="11" t="s">
        <v>30</v>
      </c>
      <c r="C776" s="1">
        <v>2020</v>
      </c>
      <c r="D776" s="21">
        <f>IF(D775="","",D775-M756)</f>
        <v>25.264617599437049</v>
      </c>
      <c r="E776" s="15">
        <v>18.298621200000003</v>
      </c>
      <c r="F776" s="16">
        <f t="shared" si="711"/>
        <v>19.890286073333336</v>
      </c>
      <c r="G776" s="15">
        <v>9.5775629166666683</v>
      </c>
      <c r="H776" s="16">
        <f t="shared" si="712"/>
        <v>10.329187235507245</v>
      </c>
      <c r="I776" s="16">
        <f t="shared" si="686"/>
        <v>15.185044891304349</v>
      </c>
      <c r="J776" s="15">
        <v>17.511084400000001</v>
      </c>
      <c r="K776" s="16">
        <f t="shared" si="713"/>
        <v>18.977572742318838</v>
      </c>
      <c r="L776" s="21">
        <f>IF(L775="","",L775-N756)</f>
        <v>24.468004443911088</v>
      </c>
      <c r="M776" s="21"/>
      <c r="N776" s="21"/>
      <c r="Q776" s="17"/>
      <c r="R776" s="17"/>
      <c r="S776" s="17"/>
      <c r="T776" s="18"/>
    </row>
    <row r="777" spans="1:20" x14ac:dyDescent="0.2">
      <c r="A777" s="11" t="s">
        <v>46</v>
      </c>
      <c r="B777" s="11" t="s">
        <v>30</v>
      </c>
      <c r="C777" s="1">
        <v>2021</v>
      </c>
      <c r="D777" s="21">
        <f>IF(D776="","",D776-M756)</f>
        <v>24.939713363290753</v>
      </c>
      <c r="E777" s="24"/>
      <c r="F777" s="25"/>
      <c r="G777" s="24"/>
      <c r="H777" s="25"/>
      <c r="I777" s="16">
        <f t="shared" si="686"/>
        <v>15.185044891304349</v>
      </c>
      <c r="J777" s="25"/>
      <c r="K777" s="25"/>
      <c r="L777" s="21">
        <f>IF(L776="","",L776-N756)</f>
        <v>24.133990963322198</v>
      </c>
      <c r="M777" s="21"/>
      <c r="N777" s="21"/>
      <c r="Q777" s="17"/>
      <c r="R777" s="17"/>
      <c r="S777" s="17"/>
      <c r="T777" s="18"/>
    </row>
    <row r="778" spans="1:20" x14ac:dyDescent="0.2">
      <c r="A778" s="11" t="s">
        <v>46</v>
      </c>
      <c r="B778" s="11" t="s">
        <v>30</v>
      </c>
      <c r="C778" s="1">
        <v>2022</v>
      </c>
      <c r="D778" s="21">
        <f>IF(D777="","",D777-M756)</f>
        <v>24.614809127144458</v>
      </c>
      <c r="E778" s="24"/>
      <c r="F778" s="25"/>
      <c r="G778" s="24"/>
      <c r="H778" s="25"/>
      <c r="I778" s="16">
        <f t="shared" si="686"/>
        <v>15.185044891304349</v>
      </c>
      <c r="J778" s="25"/>
      <c r="K778" s="25"/>
      <c r="L778" s="21">
        <f>IF(L777="","",L777-N756)</f>
        <v>23.799977482733308</v>
      </c>
      <c r="M778" s="21"/>
      <c r="N778" s="21"/>
      <c r="Q778" s="17"/>
      <c r="R778" s="17"/>
      <c r="S778" s="17"/>
      <c r="T778" s="18"/>
    </row>
    <row r="779" spans="1:20" x14ac:dyDescent="0.2">
      <c r="A779" s="11" t="s">
        <v>46</v>
      </c>
      <c r="B779" s="11" t="s">
        <v>30</v>
      </c>
      <c r="C779" s="1">
        <v>2023</v>
      </c>
      <c r="D779" s="21">
        <f>IF(D778="","",D778-M756)</f>
        <v>24.289904890998162</v>
      </c>
      <c r="E779" s="24"/>
      <c r="F779" s="25"/>
      <c r="G779" s="24"/>
      <c r="H779" s="25"/>
      <c r="I779" s="16">
        <f t="shared" si="686"/>
        <v>15.185044891304349</v>
      </c>
      <c r="J779" s="25"/>
      <c r="K779" s="25"/>
      <c r="L779" s="21">
        <f>IF(L778="","",L778-N756)</f>
        <v>23.465964002144418</v>
      </c>
      <c r="M779" s="21"/>
      <c r="N779" s="21"/>
      <c r="Q779" s="17"/>
      <c r="R779" s="17"/>
      <c r="S779" s="17"/>
      <c r="T779" s="18"/>
    </row>
    <row r="780" spans="1:20" x14ac:dyDescent="0.2">
      <c r="A780" s="11" t="s">
        <v>46</v>
      </c>
      <c r="B780" s="11" t="s">
        <v>30</v>
      </c>
      <c r="C780" s="1">
        <v>2024</v>
      </c>
      <c r="D780" s="21">
        <f>IF(D779="","",D779-M756)</f>
        <v>23.965000654851867</v>
      </c>
      <c r="E780" s="24"/>
      <c r="F780" s="25"/>
      <c r="G780" s="24"/>
      <c r="H780" s="25"/>
      <c r="I780" s="16">
        <f t="shared" si="686"/>
        <v>15.185044891304349</v>
      </c>
      <c r="J780" s="25"/>
      <c r="K780" s="25"/>
      <c r="L780" s="21">
        <f>IF(L779="","",L779-N756)</f>
        <v>23.131950521555527</v>
      </c>
      <c r="M780" s="21"/>
      <c r="N780" s="21"/>
      <c r="Q780" s="17"/>
      <c r="R780" s="17"/>
      <c r="S780" s="17"/>
      <c r="T780" s="18"/>
    </row>
    <row r="781" spans="1:20" x14ac:dyDescent="0.2">
      <c r="A781" s="11" t="s">
        <v>46</v>
      </c>
      <c r="B781" s="11" t="s">
        <v>30</v>
      </c>
      <c r="C781" s="1">
        <v>2025</v>
      </c>
      <c r="D781" s="21">
        <f>IF(D780="","",D780-M756)</f>
        <v>23.640096418705571</v>
      </c>
      <c r="E781" s="24"/>
      <c r="F781" s="25"/>
      <c r="G781" s="24"/>
      <c r="H781" s="25"/>
      <c r="I781" s="16">
        <f t="shared" si="686"/>
        <v>15.185044891304349</v>
      </c>
      <c r="J781" s="25"/>
      <c r="K781" s="25"/>
      <c r="L781" s="21">
        <f>IF(L780="","",L780-N756)</f>
        <v>22.797937040966637</v>
      </c>
      <c r="M781" s="21"/>
      <c r="N781" s="21"/>
      <c r="Q781" s="17"/>
      <c r="R781" s="17"/>
      <c r="S781" s="17"/>
      <c r="T781" s="18"/>
    </row>
    <row r="782" spans="1:20" x14ac:dyDescent="0.2">
      <c r="A782" s="11" t="s">
        <v>46</v>
      </c>
      <c r="B782" s="11" t="s">
        <v>30</v>
      </c>
      <c r="C782" s="1">
        <v>2026</v>
      </c>
      <c r="D782" s="21">
        <f>IF(D781="","",D781-M756)</f>
        <v>23.315192182559276</v>
      </c>
      <c r="E782" s="24"/>
      <c r="F782" s="25"/>
      <c r="G782" s="24"/>
      <c r="H782" s="25"/>
      <c r="I782" s="16">
        <f t="shared" si="686"/>
        <v>15.185044891304349</v>
      </c>
      <c r="J782" s="25"/>
      <c r="K782" s="25"/>
      <c r="L782" s="21">
        <f>IF(L781="","",L781-N756)</f>
        <v>22.463923560377747</v>
      </c>
      <c r="M782" s="21"/>
      <c r="N782" s="21"/>
      <c r="Q782" s="17"/>
      <c r="R782" s="17"/>
      <c r="S782" s="17"/>
      <c r="T782" s="18"/>
    </row>
    <row r="783" spans="1:20" x14ac:dyDescent="0.2">
      <c r="A783" s="11" t="s">
        <v>46</v>
      </c>
      <c r="B783" s="11" t="s">
        <v>30</v>
      </c>
      <c r="C783" s="1">
        <v>2027</v>
      </c>
      <c r="D783" s="21">
        <f>IF(D782="","",D782-M756)</f>
        <v>22.99028794641298</v>
      </c>
      <c r="E783" s="24"/>
      <c r="F783" s="25"/>
      <c r="G783" s="24"/>
      <c r="H783" s="25"/>
      <c r="I783" s="16">
        <f t="shared" si="686"/>
        <v>15.185044891304349</v>
      </c>
      <c r="J783" s="25"/>
      <c r="K783" s="25"/>
      <c r="L783" s="21">
        <f>IF(L782="","",L782-N756)</f>
        <v>22.129910079788857</v>
      </c>
      <c r="M783" s="21"/>
      <c r="N783" s="21"/>
      <c r="Q783" s="17"/>
      <c r="R783" s="17"/>
      <c r="S783" s="17"/>
      <c r="T783" s="18"/>
    </row>
    <row r="784" spans="1:20" x14ac:dyDescent="0.2">
      <c r="A784" s="11" t="s">
        <v>46</v>
      </c>
      <c r="B784" s="11" t="s">
        <v>30</v>
      </c>
      <c r="C784" s="1">
        <v>2028</v>
      </c>
      <c r="D784" s="21">
        <f>IF(D783="","",D783-M756)</f>
        <v>22.665383710266685</v>
      </c>
      <c r="E784" s="24"/>
      <c r="F784" s="25"/>
      <c r="G784" s="24"/>
      <c r="H784" s="25"/>
      <c r="I784" s="16">
        <f t="shared" si="686"/>
        <v>15.185044891304349</v>
      </c>
      <c r="J784" s="25"/>
      <c r="K784" s="25"/>
      <c r="L784" s="21">
        <f>IF(L783="","",L783-N756)</f>
        <v>21.795896599199967</v>
      </c>
      <c r="M784" s="21"/>
      <c r="N784" s="21"/>
      <c r="Q784" s="17"/>
      <c r="R784" s="17"/>
      <c r="S784" s="17"/>
      <c r="T784" s="18"/>
    </row>
    <row r="785" spans="1:20" x14ac:dyDescent="0.2">
      <c r="A785" s="11" t="s">
        <v>47</v>
      </c>
      <c r="B785" s="11" t="s">
        <v>31</v>
      </c>
      <c r="C785" s="1">
        <v>2000</v>
      </c>
      <c r="D785" s="16"/>
      <c r="E785" s="16"/>
      <c r="F785" s="16"/>
      <c r="G785" s="16"/>
      <c r="H785" s="16"/>
      <c r="I785" s="16"/>
      <c r="J785" s="16"/>
      <c r="K785" s="16"/>
      <c r="L785" s="16"/>
      <c r="M785" s="1">
        <f>(F789-O785)/60</f>
        <v>0.23718468303888887</v>
      </c>
      <c r="N785" s="1">
        <f>(K789-P785)/60</f>
        <v>0.23164019914814815</v>
      </c>
      <c r="O785" s="11">
        <f>AC32</f>
        <v>12.047883451000001</v>
      </c>
      <c r="P785" s="11">
        <f>AE32</f>
        <v>10.81093564</v>
      </c>
      <c r="Q785" s="17"/>
      <c r="R785" s="17"/>
      <c r="S785" s="17"/>
      <c r="T785" s="18"/>
    </row>
    <row r="786" spans="1:20" x14ac:dyDescent="0.2">
      <c r="A786" s="11" t="s">
        <v>47</v>
      </c>
      <c r="B786" s="11" t="s">
        <v>31</v>
      </c>
      <c r="C786" s="1">
        <v>2001</v>
      </c>
      <c r="D786" s="16"/>
      <c r="E786" s="16"/>
      <c r="F786" s="16"/>
      <c r="G786" s="16"/>
      <c r="H786" s="16"/>
      <c r="I786" s="16"/>
      <c r="J786" s="16"/>
      <c r="K786" s="16"/>
      <c r="L786" s="16"/>
      <c r="Q786" s="17"/>
      <c r="R786" s="17"/>
      <c r="S786" s="17"/>
      <c r="T786" s="18"/>
    </row>
    <row r="787" spans="1:20" x14ac:dyDescent="0.2">
      <c r="A787" s="11" t="s">
        <v>47</v>
      </c>
      <c r="B787" s="11" t="s">
        <v>31</v>
      </c>
      <c r="C787" s="1">
        <v>2002</v>
      </c>
      <c r="D787" s="16"/>
      <c r="E787" s="15">
        <v>27.447065416666664</v>
      </c>
      <c r="F787" s="16"/>
      <c r="G787" s="15">
        <v>9.8319370833333348</v>
      </c>
      <c r="H787" s="16"/>
      <c r="I787" s="16"/>
      <c r="J787" s="15">
        <v>24.910271250000005</v>
      </c>
      <c r="K787" s="16"/>
      <c r="L787" s="16"/>
      <c r="Q787" s="17"/>
      <c r="R787" s="17"/>
      <c r="S787" s="17"/>
      <c r="T787" s="18"/>
    </row>
    <row r="788" spans="1:20" x14ac:dyDescent="0.2">
      <c r="A788" s="11" t="s">
        <v>47</v>
      </c>
      <c r="B788" s="11" t="s">
        <v>31</v>
      </c>
      <c r="C788" s="1">
        <v>2003</v>
      </c>
      <c r="D788" s="16"/>
      <c r="E788" s="15">
        <v>26.134777083333336</v>
      </c>
      <c r="F788" s="16"/>
      <c r="G788" s="15">
        <v>9.5138316666666665</v>
      </c>
      <c r="H788" s="16"/>
      <c r="I788" s="16"/>
      <c r="J788" s="15">
        <v>24.703957916666667</v>
      </c>
      <c r="K788" s="16"/>
      <c r="L788" s="16"/>
      <c r="Q788" s="17"/>
      <c r="R788" s="17"/>
      <c r="S788" s="17"/>
      <c r="T788" s="18"/>
    </row>
    <row r="789" spans="1:20" x14ac:dyDescent="0.2">
      <c r="A789" s="11" t="s">
        <v>47</v>
      </c>
      <c r="B789" s="11" t="s">
        <v>31</v>
      </c>
      <c r="C789" s="1">
        <v>2004</v>
      </c>
      <c r="D789" s="16">
        <f>IF(F789="","",F789)</f>
        <v>26.278964433333332</v>
      </c>
      <c r="E789" s="15">
        <v>25.255050799999999</v>
      </c>
      <c r="F789" s="16">
        <f t="shared" ref="F789:H789" si="714">IF(COUNT(E785:E789)&lt;3,"",AVERAGE(E785:E789))</f>
        <v>26.278964433333332</v>
      </c>
      <c r="G789" s="15">
        <v>10.055199999999997</v>
      </c>
      <c r="H789" s="16">
        <f t="shared" si="714"/>
        <v>9.8003229166666657</v>
      </c>
      <c r="I789" s="16">
        <f t="shared" ref="I789" si="715">IF(H789="","",H789)</f>
        <v>9.8003229166666657</v>
      </c>
      <c r="J789" s="15">
        <v>24.513813599999995</v>
      </c>
      <c r="K789" s="16">
        <f t="shared" ref="K789" si="716">IF(COUNT(J785:J789)&lt;3,"",AVERAGE(J785:J789))</f>
        <v>24.709347588888889</v>
      </c>
      <c r="L789" s="16">
        <f>IF(K789="","",K789)</f>
        <v>24.709347588888889</v>
      </c>
      <c r="M789" s="21"/>
      <c r="N789" s="21"/>
      <c r="Q789" s="17"/>
      <c r="R789" s="17"/>
      <c r="S789" s="17"/>
      <c r="T789" s="18"/>
    </row>
    <row r="790" spans="1:20" x14ac:dyDescent="0.2">
      <c r="A790" s="11" t="s">
        <v>47</v>
      </c>
      <c r="B790" s="11" t="s">
        <v>31</v>
      </c>
      <c r="C790" s="1">
        <v>2005</v>
      </c>
      <c r="D790" s="21">
        <f>IF(D789="","",D789-M785)</f>
        <v>26.041779750294442</v>
      </c>
      <c r="E790" s="15">
        <v>27.228036799999998</v>
      </c>
      <c r="F790" s="16">
        <f t="shared" ref="F790:H790" si="717">IF(COUNT(E786:E790)&lt;3,"",AVERAGE(E786:E790))</f>
        <v>26.516232524999999</v>
      </c>
      <c r="G790" s="15">
        <v>9.1092416666666676</v>
      </c>
      <c r="H790" s="16">
        <f t="shared" si="717"/>
        <v>9.6275526041666666</v>
      </c>
      <c r="I790" s="16">
        <f>I789</f>
        <v>9.8003229166666657</v>
      </c>
      <c r="J790" s="15">
        <v>26.398726400000001</v>
      </c>
      <c r="K790" s="16">
        <f t="shared" ref="K790" si="718">IF(COUNT(J786:J790)&lt;3,"",AVERAGE(J786:J790))</f>
        <v>25.131692291666667</v>
      </c>
      <c r="L790" s="21">
        <f>IF(L789="","",L789-N785)</f>
        <v>24.47770738974074</v>
      </c>
      <c r="M790" s="21"/>
      <c r="N790" s="21"/>
      <c r="Q790" s="17"/>
      <c r="R790" s="17"/>
      <c r="S790" s="17"/>
      <c r="T790" s="18"/>
    </row>
    <row r="791" spans="1:20" x14ac:dyDescent="0.2">
      <c r="A791" s="11" t="s">
        <v>47</v>
      </c>
      <c r="B791" s="11" t="s">
        <v>31</v>
      </c>
      <c r="C791" s="1">
        <v>2006</v>
      </c>
      <c r="D791" s="21">
        <f>IF(D790="","",D790-M785)</f>
        <v>25.804595067255551</v>
      </c>
      <c r="E791" s="15">
        <v>25.76558125</v>
      </c>
      <c r="F791" s="16">
        <f t="shared" ref="F791:H791" si="719">IF(COUNT(E787:E791)&lt;3,"",AVERAGE(E787:E791))</f>
        <v>26.366102269999999</v>
      </c>
      <c r="G791" s="15">
        <v>8.4963869565217394</v>
      </c>
      <c r="H791" s="16">
        <f t="shared" si="719"/>
        <v>9.4013194746376811</v>
      </c>
      <c r="I791" s="16">
        <f t="shared" ref="I791:I813" si="720">I790</f>
        <v>9.8003229166666657</v>
      </c>
      <c r="J791" s="15">
        <v>24.714062083333335</v>
      </c>
      <c r="K791" s="16">
        <f t="shared" ref="K791" si="721">IF(COUNT(J787:J791)&lt;3,"",AVERAGE(J787:J791))</f>
        <v>25.048166250000001</v>
      </c>
      <c r="L791" s="21">
        <f>IF(L790="","",L790-N785)</f>
        <v>24.246067190592591</v>
      </c>
      <c r="M791" s="21"/>
      <c r="N791" s="21"/>
      <c r="Q791" s="17"/>
      <c r="R791" s="17"/>
      <c r="S791" s="17"/>
      <c r="T791" s="18"/>
    </row>
    <row r="792" spans="1:20" x14ac:dyDescent="0.2">
      <c r="A792" s="11" t="s">
        <v>47</v>
      </c>
      <c r="B792" s="11" t="s">
        <v>31</v>
      </c>
      <c r="C792" s="1">
        <v>2007</v>
      </c>
      <c r="D792" s="21">
        <f>IF(D791="","",D791-M785)</f>
        <v>25.567410384216661</v>
      </c>
      <c r="E792" s="15">
        <v>25.784025416666665</v>
      </c>
      <c r="F792" s="16">
        <f t="shared" ref="F792:H792" si="722">IF(COUNT(E788:E792)&lt;3,"",AVERAGE(E788:E792))</f>
        <v>26.033494269999998</v>
      </c>
      <c r="G792" s="15">
        <v>8.3225269565217399</v>
      </c>
      <c r="H792" s="16">
        <f t="shared" si="722"/>
        <v>9.0994374492753618</v>
      </c>
      <c r="I792" s="16">
        <f t="shared" si="720"/>
        <v>9.8003229166666657</v>
      </c>
      <c r="J792" s="15">
        <v>25.061350416666667</v>
      </c>
      <c r="K792" s="16">
        <f t="shared" ref="K792" si="723">IF(COUNT(J788:J792)&lt;3,"",AVERAGE(J788:J792))</f>
        <v>25.078382083333331</v>
      </c>
      <c r="L792" s="21">
        <f>IF(L791="","",L791-N785)</f>
        <v>24.014426991444441</v>
      </c>
      <c r="M792" s="21"/>
      <c r="N792" s="21"/>
      <c r="Q792" s="17"/>
      <c r="R792" s="17"/>
      <c r="S792" s="17"/>
      <c r="T792" s="18"/>
    </row>
    <row r="793" spans="1:20" x14ac:dyDescent="0.2">
      <c r="A793" s="11" t="s">
        <v>47</v>
      </c>
      <c r="B793" s="11" t="s">
        <v>31</v>
      </c>
      <c r="C793" s="1">
        <v>2008</v>
      </c>
      <c r="D793" s="21">
        <f>IF(D792="","",D792-M785)</f>
        <v>25.330225701177771</v>
      </c>
      <c r="E793" s="15"/>
      <c r="F793" s="16">
        <f t="shared" ref="F793:H793" si="724">IF(COUNT(E789:E793)&lt;3,"",AVERAGE(E789:E793))</f>
        <v>26.008173566666667</v>
      </c>
      <c r="G793" s="15"/>
      <c r="H793" s="16">
        <f t="shared" si="724"/>
        <v>8.9958388949275356</v>
      </c>
      <c r="I793" s="16">
        <f t="shared" si="720"/>
        <v>9.8003229166666657</v>
      </c>
      <c r="J793" s="15"/>
      <c r="K793" s="16">
        <f t="shared" ref="K793" si="725">IF(COUNT(J789:J793)&lt;3,"",AVERAGE(J789:J793))</f>
        <v>25.171988124999999</v>
      </c>
      <c r="L793" s="21">
        <f>IF(L792="","",L792-N785)</f>
        <v>23.782786792296292</v>
      </c>
      <c r="M793" s="21"/>
      <c r="N793" s="21"/>
      <c r="Q793" s="17"/>
      <c r="R793" s="17"/>
      <c r="S793" s="17"/>
      <c r="T793" s="18"/>
    </row>
    <row r="794" spans="1:20" x14ac:dyDescent="0.2">
      <c r="A794" s="11" t="s">
        <v>47</v>
      </c>
      <c r="B794" s="11" t="s">
        <v>31</v>
      </c>
      <c r="C794" s="1">
        <v>2009</v>
      </c>
      <c r="D794" s="21">
        <f>IF(D793="","",D793-M785)</f>
        <v>25.09304101813888</v>
      </c>
      <c r="E794" s="15">
        <v>21.558901249999995</v>
      </c>
      <c r="F794" s="16">
        <f t="shared" ref="F794:H794" si="726">IF(COUNT(E790:E794)&lt;3,"",AVERAGE(E790:E794))</f>
        <v>25.084136179166663</v>
      </c>
      <c r="G794" s="15">
        <v>7.4554352173913054</v>
      </c>
      <c r="H794" s="16">
        <f t="shared" si="726"/>
        <v>8.3458976992753637</v>
      </c>
      <c r="I794" s="16">
        <f t="shared" si="720"/>
        <v>9.8003229166666657</v>
      </c>
      <c r="J794" s="15">
        <v>20.438441666666662</v>
      </c>
      <c r="K794" s="16">
        <f t="shared" ref="K794" si="727">IF(COUNT(J790:J794)&lt;3,"",AVERAGE(J790:J794))</f>
        <v>24.153145141666666</v>
      </c>
      <c r="L794" s="21">
        <f>IF(L793="","",L793-N785)</f>
        <v>23.551146593148143</v>
      </c>
      <c r="M794" s="21"/>
      <c r="N794" s="21"/>
      <c r="Q794" s="17"/>
      <c r="R794" s="17"/>
      <c r="S794" s="17"/>
      <c r="T794" s="18"/>
    </row>
    <row r="795" spans="1:20" x14ac:dyDescent="0.2">
      <c r="A795" s="11" t="s">
        <v>47</v>
      </c>
      <c r="B795" s="11" t="s">
        <v>31</v>
      </c>
      <c r="C795" s="1">
        <v>2010</v>
      </c>
      <c r="D795" s="21">
        <f>IF(D794="","",D794-M785)</f>
        <v>24.85585633509999</v>
      </c>
      <c r="E795" s="15">
        <v>21.264511600000002</v>
      </c>
      <c r="F795" s="16">
        <f t="shared" ref="F795:H795" si="728">IF(COUNT(E791:E795)&lt;3,"",AVERAGE(E791:E795))</f>
        <v>23.593254879166665</v>
      </c>
      <c r="G795" s="15">
        <v>6.8186483333333348</v>
      </c>
      <c r="H795" s="16">
        <f t="shared" si="728"/>
        <v>7.7732493659420303</v>
      </c>
      <c r="I795" s="16">
        <f t="shared" si="720"/>
        <v>9.8003229166666657</v>
      </c>
      <c r="J795" s="15">
        <v>20.670631999999998</v>
      </c>
      <c r="K795" s="16">
        <f t="shared" ref="K795" si="729">IF(COUNT(J791:J795)&lt;3,"",AVERAGE(J791:J795))</f>
        <v>22.721121541666665</v>
      </c>
      <c r="L795" s="21">
        <f>IF(L794="","",L794-N785)</f>
        <v>23.319506393999994</v>
      </c>
      <c r="M795" s="21"/>
      <c r="N795" s="21"/>
      <c r="Q795" s="17"/>
      <c r="R795" s="17"/>
      <c r="S795" s="17"/>
      <c r="T795" s="18"/>
    </row>
    <row r="796" spans="1:20" x14ac:dyDescent="0.2">
      <c r="A796" s="11" t="s">
        <v>47</v>
      </c>
      <c r="B796" s="11" t="s">
        <v>31</v>
      </c>
      <c r="C796" s="1">
        <v>2011</v>
      </c>
      <c r="D796" s="21">
        <f>IF(D795="","",D795-M785)</f>
        <v>24.618671652061099</v>
      </c>
      <c r="E796" s="15">
        <v>20.628765833333329</v>
      </c>
      <c r="F796" s="16">
        <f t="shared" ref="F796:H796" si="730">IF(COUNT(E792:E796)&lt;3,"",AVERAGE(E792:E796))</f>
        <v>22.309051024999999</v>
      </c>
      <c r="G796" s="15">
        <v>7.7367647826086934</v>
      </c>
      <c r="H796" s="16">
        <f t="shared" si="730"/>
        <v>7.5833438224637693</v>
      </c>
      <c r="I796" s="16">
        <f t="shared" si="720"/>
        <v>9.8003229166666657</v>
      </c>
      <c r="J796" s="15">
        <v>19.507607500000002</v>
      </c>
      <c r="K796" s="16">
        <f t="shared" ref="K796" si="731">IF(COUNT(J792:J796)&lt;3,"",AVERAGE(J792:J796))</f>
        <v>21.419507895833334</v>
      </c>
      <c r="L796" s="21">
        <f>IF(L795="","",L795-N785)</f>
        <v>23.087866194851845</v>
      </c>
      <c r="M796" s="21"/>
      <c r="N796" s="21"/>
      <c r="Q796" s="17"/>
      <c r="R796" s="17"/>
      <c r="S796" s="17"/>
      <c r="T796" s="18"/>
    </row>
    <row r="797" spans="1:20" x14ac:dyDescent="0.2">
      <c r="A797" s="11" t="s">
        <v>47</v>
      </c>
      <c r="B797" s="11" t="s">
        <v>31</v>
      </c>
      <c r="C797" s="1">
        <v>2012</v>
      </c>
      <c r="D797" s="21">
        <f>IF(D796="","",D796-M785)</f>
        <v>24.381486969022209</v>
      </c>
      <c r="E797" s="15">
        <v>19.5067275</v>
      </c>
      <c r="F797" s="16">
        <f t="shared" ref="F797:H797" si="732">IF(COUNT(E793:E797)&lt;3,"",AVERAGE(E793:E797))</f>
        <v>20.739726545833332</v>
      </c>
      <c r="G797" s="15">
        <v>7.4519543478260895</v>
      </c>
      <c r="H797" s="16">
        <f t="shared" si="732"/>
        <v>7.365700670289856</v>
      </c>
      <c r="I797" s="16">
        <f t="shared" si="720"/>
        <v>9.8003229166666657</v>
      </c>
      <c r="J797" s="15">
        <v>18.739997500000001</v>
      </c>
      <c r="K797" s="16">
        <f t="shared" ref="K797" si="733">IF(COUNT(J793:J797)&lt;3,"",AVERAGE(J793:J797))</f>
        <v>19.839169666666667</v>
      </c>
      <c r="L797" s="21">
        <f>IF(L796="","",L796-N785)</f>
        <v>22.856225995703696</v>
      </c>
      <c r="M797" s="21"/>
      <c r="N797" s="21"/>
      <c r="Q797" s="17"/>
      <c r="R797" s="17"/>
      <c r="S797" s="17"/>
      <c r="T797" s="18"/>
    </row>
    <row r="798" spans="1:20" x14ac:dyDescent="0.2">
      <c r="A798" s="11" t="s">
        <v>47</v>
      </c>
      <c r="B798" s="11" t="s">
        <v>31</v>
      </c>
      <c r="C798" s="1">
        <v>2013</v>
      </c>
      <c r="D798" s="21">
        <f>IF(D797="","",D797-M785)</f>
        <v>24.144302285983319</v>
      </c>
      <c r="E798" s="15">
        <v>18.319105833333335</v>
      </c>
      <c r="F798" s="16">
        <f t="shared" ref="F798:H798" si="734">IF(COUNT(E794:E798)&lt;3,"",AVERAGE(E794:E798))</f>
        <v>20.255602403333334</v>
      </c>
      <c r="G798" s="15">
        <v>6.4067683333333321</v>
      </c>
      <c r="H798" s="16">
        <f t="shared" si="734"/>
        <v>7.1739142028985512</v>
      </c>
      <c r="I798" s="16">
        <f t="shared" si="720"/>
        <v>9.8003229166666657</v>
      </c>
      <c r="J798" s="15">
        <v>17.748952916666667</v>
      </c>
      <c r="K798" s="16">
        <f t="shared" ref="K798" si="735">IF(COUNT(J794:J798)&lt;3,"",AVERAGE(J794:J798))</f>
        <v>19.421126316666665</v>
      </c>
      <c r="L798" s="21">
        <f>IF(L797="","",L797-N785)</f>
        <v>22.624585796555547</v>
      </c>
      <c r="M798" s="21"/>
      <c r="N798" s="21"/>
      <c r="Q798" s="17"/>
      <c r="R798" s="17"/>
      <c r="S798" s="17"/>
      <c r="T798" s="18"/>
    </row>
    <row r="799" spans="1:20" x14ac:dyDescent="0.2">
      <c r="A799" s="11" t="s">
        <v>47</v>
      </c>
      <c r="B799" s="11" t="s">
        <v>31</v>
      </c>
      <c r="C799" s="1">
        <v>2014</v>
      </c>
      <c r="D799" s="21">
        <f>IF(D798="","",D798-M785)</f>
        <v>23.907117602944428</v>
      </c>
      <c r="E799" s="15">
        <v>17.52594375</v>
      </c>
      <c r="F799" s="16">
        <f t="shared" ref="F799:H799" si="736">IF(COUNT(E795:E799)&lt;3,"",AVERAGE(E795:E799))</f>
        <v>19.449010903333335</v>
      </c>
      <c r="G799" s="15">
        <v>6.6403495652173898</v>
      </c>
      <c r="H799" s="16">
        <f t="shared" si="736"/>
        <v>7.0108970724637674</v>
      </c>
      <c r="I799" s="16">
        <f t="shared" si="720"/>
        <v>9.8003229166666657</v>
      </c>
      <c r="J799" s="15">
        <v>16.80525875</v>
      </c>
      <c r="K799" s="16">
        <f t="shared" ref="K799" si="737">IF(COUNT(J795:J799)&lt;3,"",AVERAGE(J795:J799))</f>
        <v>18.694489733333334</v>
      </c>
      <c r="L799" s="21">
        <f>IF(L798="","",L798-N785)</f>
        <v>22.392945597407397</v>
      </c>
      <c r="M799" s="21"/>
      <c r="N799" s="21"/>
      <c r="Q799" s="17"/>
      <c r="R799" s="17"/>
      <c r="S799" s="17"/>
      <c r="T799" s="18"/>
    </row>
    <row r="800" spans="1:20" x14ac:dyDescent="0.2">
      <c r="A800" s="11" t="s">
        <v>47</v>
      </c>
      <c r="B800" s="11" t="s">
        <v>31</v>
      </c>
      <c r="C800" s="1">
        <v>2015</v>
      </c>
      <c r="D800" s="21">
        <f>IF(D799="","",D799-M785)</f>
        <v>23.669932919905538</v>
      </c>
      <c r="E800" s="15">
        <v>19.318909130434779</v>
      </c>
      <c r="F800" s="16">
        <f t="shared" ref="F800:H800" si="738">IF(COUNT(E796:E800)&lt;3,"",AVERAGE(E796:E800))</f>
        <v>19.059890409420287</v>
      </c>
      <c r="G800" s="15">
        <v>6.4074336363636357</v>
      </c>
      <c r="H800" s="16">
        <f t="shared" si="738"/>
        <v>6.9286541330698288</v>
      </c>
      <c r="I800" s="16">
        <f t="shared" si="720"/>
        <v>9.8003229166666657</v>
      </c>
      <c r="J800" s="15">
        <v>17.886275652173911</v>
      </c>
      <c r="K800" s="16">
        <f t="shared" ref="K800" si="739">IF(COUNT(J796:J800)&lt;3,"",AVERAGE(J796:J800))</f>
        <v>18.137618463768113</v>
      </c>
      <c r="L800" s="21">
        <f>IF(L799="","",L799-N785)</f>
        <v>22.161305398259248</v>
      </c>
      <c r="M800" s="21"/>
      <c r="N800" s="21"/>
      <c r="Q800" s="17"/>
      <c r="R800" s="17"/>
      <c r="S800" s="17"/>
      <c r="T800" s="18"/>
    </row>
    <row r="801" spans="1:20" x14ac:dyDescent="0.2">
      <c r="A801" s="11" t="s">
        <v>47</v>
      </c>
      <c r="B801" s="11" t="s">
        <v>31</v>
      </c>
      <c r="C801" s="1">
        <v>2016</v>
      </c>
      <c r="D801" s="21">
        <f>IF(D800="","",D800-M785)</f>
        <v>23.432748236866647</v>
      </c>
      <c r="E801" s="16"/>
      <c r="F801" s="16"/>
      <c r="G801" s="16"/>
      <c r="H801" s="16"/>
      <c r="I801" s="16">
        <f t="shared" si="720"/>
        <v>9.8003229166666657</v>
      </c>
      <c r="J801" s="16"/>
      <c r="K801" s="16"/>
      <c r="L801" s="21">
        <f>IF(L800="","",L800-N785)</f>
        <v>21.929665199111099</v>
      </c>
      <c r="M801" s="21"/>
      <c r="N801" s="21"/>
      <c r="Q801" s="17"/>
      <c r="R801" s="17"/>
      <c r="S801" s="17"/>
      <c r="T801" s="18"/>
    </row>
    <row r="802" spans="1:20" x14ac:dyDescent="0.2">
      <c r="A802" s="11" t="s">
        <v>47</v>
      </c>
      <c r="B802" s="11" t="s">
        <v>31</v>
      </c>
      <c r="C802" s="1">
        <v>2017</v>
      </c>
      <c r="D802" s="21">
        <f>IF(D801="","",D801-M785)</f>
        <v>23.195563553827757</v>
      </c>
      <c r="E802" s="16"/>
      <c r="F802" s="16"/>
      <c r="G802" s="16"/>
      <c r="H802" s="16"/>
      <c r="I802" s="16">
        <f t="shared" si="720"/>
        <v>9.8003229166666657</v>
      </c>
      <c r="J802" s="16"/>
      <c r="K802" s="16"/>
      <c r="L802" s="21">
        <f>IF(L801="","",L801-N785)</f>
        <v>21.69802499996295</v>
      </c>
      <c r="M802" s="21"/>
      <c r="N802" s="21"/>
      <c r="Q802" s="17"/>
      <c r="R802" s="17"/>
      <c r="S802" s="17"/>
      <c r="T802" s="18"/>
    </row>
    <row r="803" spans="1:20" x14ac:dyDescent="0.2">
      <c r="A803" s="11" t="s">
        <v>47</v>
      </c>
      <c r="B803" s="11" t="s">
        <v>31</v>
      </c>
      <c r="C803" s="1">
        <v>2018</v>
      </c>
      <c r="D803" s="21">
        <f>IF(D802="","",D802-M785)</f>
        <v>22.958378870788867</v>
      </c>
      <c r="E803" s="16"/>
      <c r="F803" s="16"/>
      <c r="G803" s="16"/>
      <c r="H803" s="16"/>
      <c r="I803" s="16">
        <f t="shared" si="720"/>
        <v>9.8003229166666657</v>
      </c>
      <c r="J803" s="16"/>
      <c r="K803" s="16"/>
      <c r="L803" s="21">
        <f>IF(L802="","",L802-N785)</f>
        <v>21.466384800814801</v>
      </c>
      <c r="M803" s="21"/>
      <c r="N803" s="21"/>
      <c r="Q803" s="17"/>
      <c r="R803" s="17"/>
      <c r="S803" s="17"/>
      <c r="T803" s="18"/>
    </row>
    <row r="804" spans="1:20" x14ac:dyDescent="0.2">
      <c r="A804" s="11" t="s">
        <v>47</v>
      </c>
      <c r="B804" s="11" t="s">
        <v>31</v>
      </c>
      <c r="C804" s="1">
        <v>2019</v>
      </c>
      <c r="D804" s="21">
        <f>IF(D803="","",D803-M785)</f>
        <v>22.721194187749976</v>
      </c>
      <c r="E804" s="16"/>
      <c r="F804" s="16"/>
      <c r="G804" s="16"/>
      <c r="H804" s="16"/>
      <c r="I804" s="16">
        <f t="shared" si="720"/>
        <v>9.8003229166666657</v>
      </c>
      <c r="J804" s="16"/>
      <c r="K804" s="16"/>
      <c r="L804" s="21">
        <f>IF(L803="","",L803-N785)</f>
        <v>21.234744601666652</v>
      </c>
      <c r="M804" s="21"/>
      <c r="N804" s="21"/>
      <c r="Q804" s="17"/>
      <c r="R804" s="17"/>
      <c r="S804" s="17"/>
      <c r="T804" s="18"/>
    </row>
    <row r="805" spans="1:20" x14ac:dyDescent="0.2">
      <c r="A805" s="11" t="s">
        <v>47</v>
      </c>
      <c r="B805" s="11" t="s">
        <v>31</v>
      </c>
      <c r="C805" s="1">
        <v>2020</v>
      </c>
      <c r="D805" s="21">
        <f>IF(D804="","",D804-M785)</f>
        <v>22.484009504711086</v>
      </c>
      <c r="E805" s="16"/>
      <c r="F805" s="16"/>
      <c r="G805" s="16"/>
      <c r="H805" s="16"/>
      <c r="I805" s="16">
        <f t="shared" si="720"/>
        <v>9.8003229166666657</v>
      </c>
      <c r="J805" s="16"/>
      <c r="K805" s="16"/>
      <c r="L805" s="21">
        <f>IF(L804="","",L804-N785)</f>
        <v>21.003104402518503</v>
      </c>
      <c r="M805" s="21"/>
      <c r="N805" s="21"/>
      <c r="Q805" s="17"/>
      <c r="R805" s="17"/>
      <c r="S805" s="17"/>
      <c r="T805" s="18"/>
    </row>
    <row r="806" spans="1:20" x14ac:dyDescent="0.2">
      <c r="A806" s="11" t="s">
        <v>47</v>
      </c>
      <c r="B806" s="11" t="s">
        <v>31</v>
      </c>
      <c r="C806" s="1">
        <v>2021</v>
      </c>
      <c r="D806" s="21">
        <f>IF(D805="","",D805-M785)</f>
        <v>22.246824821672195</v>
      </c>
      <c r="E806" s="16"/>
      <c r="F806" s="16"/>
      <c r="G806" s="16"/>
      <c r="H806" s="16"/>
      <c r="I806" s="16">
        <f t="shared" si="720"/>
        <v>9.8003229166666657</v>
      </c>
      <c r="J806" s="16"/>
      <c r="K806" s="16"/>
      <c r="L806" s="21">
        <f>IF(L805="","",L805-N785)</f>
        <v>20.771464203370353</v>
      </c>
      <c r="M806" s="21"/>
      <c r="N806" s="21"/>
      <c r="Q806" s="17"/>
      <c r="R806" s="17"/>
      <c r="S806" s="17"/>
      <c r="T806" s="18"/>
    </row>
    <row r="807" spans="1:20" x14ac:dyDescent="0.2">
      <c r="A807" s="11" t="s">
        <v>47</v>
      </c>
      <c r="B807" s="11" t="s">
        <v>31</v>
      </c>
      <c r="C807" s="1">
        <v>2022</v>
      </c>
      <c r="D807" s="21">
        <f>IF(D806="","",D806-M785)</f>
        <v>22.009640138633305</v>
      </c>
      <c r="E807" s="16"/>
      <c r="F807" s="16"/>
      <c r="G807" s="16"/>
      <c r="H807" s="16"/>
      <c r="I807" s="16">
        <f t="shared" si="720"/>
        <v>9.8003229166666657</v>
      </c>
      <c r="J807" s="16"/>
      <c r="K807" s="16"/>
      <c r="L807" s="21">
        <f>IF(L806="","",L806-N785)</f>
        <v>20.539824004222204</v>
      </c>
      <c r="M807" s="21"/>
      <c r="N807" s="21"/>
      <c r="Q807" s="17"/>
      <c r="R807" s="17"/>
      <c r="S807" s="17"/>
      <c r="T807" s="18"/>
    </row>
    <row r="808" spans="1:20" x14ac:dyDescent="0.2">
      <c r="A808" s="11" t="s">
        <v>47</v>
      </c>
      <c r="B808" s="11" t="s">
        <v>31</v>
      </c>
      <c r="C808" s="1">
        <v>2023</v>
      </c>
      <c r="D808" s="21">
        <f>IF(D807="","",D807-M785)</f>
        <v>21.772455455594415</v>
      </c>
      <c r="E808" s="16"/>
      <c r="F808" s="16"/>
      <c r="G808" s="16"/>
      <c r="H808" s="16"/>
      <c r="I808" s="16">
        <f t="shared" si="720"/>
        <v>9.8003229166666657</v>
      </c>
      <c r="J808" s="16"/>
      <c r="K808" s="16"/>
      <c r="L808" s="21">
        <f>IF(L807="","",L807-N785)</f>
        <v>20.308183805074055</v>
      </c>
      <c r="M808" s="21"/>
      <c r="N808" s="21"/>
      <c r="Q808" s="17"/>
      <c r="R808" s="17"/>
      <c r="S808" s="17"/>
      <c r="T808" s="18"/>
    </row>
    <row r="809" spans="1:20" x14ac:dyDescent="0.2">
      <c r="A809" s="11" t="s">
        <v>47</v>
      </c>
      <c r="B809" s="11" t="s">
        <v>31</v>
      </c>
      <c r="C809" s="1">
        <v>2024</v>
      </c>
      <c r="D809" s="21">
        <f>IF(D808="","",D808-M785)</f>
        <v>21.535270772555524</v>
      </c>
      <c r="E809" s="16"/>
      <c r="F809" s="16"/>
      <c r="G809" s="16"/>
      <c r="H809" s="16"/>
      <c r="I809" s="16">
        <f t="shared" si="720"/>
        <v>9.8003229166666657</v>
      </c>
      <c r="J809" s="16"/>
      <c r="K809" s="16"/>
      <c r="L809" s="21">
        <f>IF(L808="","",L808-N785)</f>
        <v>20.076543605925906</v>
      </c>
      <c r="M809" s="21"/>
      <c r="N809" s="21"/>
      <c r="Q809" s="17"/>
      <c r="R809" s="17"/>
      <c r="S809" s="17"/>
      <c r="T809" s="18"/>
    </row>
    <row r="810" spans="1:20" x14ac:dyDescent="0.2">
      <c r="A810" s="11" t="s">
        <v>47</v>
      </c>
      <c r="B810" s="11" t="s">
        <v>31</v>
      </c>
      <c r="C810" s="1">
        <v>2025</v>
      </c>
      <c r="D810" s="21">
        <f>IF(D809="","",D809-M785)</f>
        <v>21.298086089516634</v>
      </c>
      <c r="E810" s="16"/>
      <c r="F810" s="16"/>
      <c r="G810" s="16"/>
      <c r="H810" s="16"/>
      <c r="I810" s="16">
        <f t="shared" si="720"/>
        <v>9.8003229166666657</v>
      </c>
      <c r="J810" s="16"/>
      <c r="K810" s="16"/>
      <c r="L810" s="21">
        <f>IF(L809="","",L809-N785)</f>
        <v>19.844903406777757</v>
      </c>
      <c r="M810" s="21"/>
      <c r="N810" s="21"/>
      <c r="Q810" s="17"/>
      <c r="R810" s="17"/>
      <c r="S810" s="17"/>
      <c r="T810" s="18"/>
    </row>
    <row r="811" spans="1:20" x14ac:dyDescent="0.2">
      <c r="A811" s="11" t="s">
        <v>47</v>
      </c>
      <c r="B811" s="11" t="s">
        <v>31</v>
      </c>
      <c r="C811" s="1">
        <v>2026</v>
      </c>
      <c r="D811" s="21">
        <f>IF(D810="","",D810-M785)</f>
        <v>21.060901406477743</v>
      </c>
      <c r="E811" s="16"/>
      <c r="F811" s="16"/>
      <c r="G811" s="16"/>
      <c r="H811" s="16"/>
      <c r="I811" s="16">
        <f t="shared" si="720"/>
        <v>9.8003229166666657</v>
      </c>
      <c r="J811" s="16"/>
      <c r="K811" s="16"/>
      <c r="L811" s="21">
        <f>IF(L810="","",L810-N785)</f>
        <v>19.613263207629608</v>
      </c>
      <c r="M811" s="21"/>
      <c r="N811" s="21"/>
      <c r="Q811" s="17"/>
      <c r="R811" s="17"/>
      <c r="S811" s="17"/>
      <c r="T811" s="18"/>
    </row>
    <row r="812" spans="1:20" x14ac:dyDescent="0.2">
      <c r="A812" s="11" t="s">
        <v>47</v>
      </c>
      <c r="B812" s="11" t="s">
        <v>31</v>
      </c>
      <c r="C812" s="1">
        <v>2027</v>
      </c>
      <c r="D812" s="21">
        <f>IF(D811="","",D811-M785)</f>
        <v>20.823716723438853</v>
      </c>
      <c r="E812" s="16"/>
      <c r="F812" s="16"/>
      <c r="G812" s="16"/>
      <c r="H812" s="16"/>
      <c r="I812" s="16">
        <f t="shared" si="720"/>
        <v>9.8003229166666657</v>
      </c>
      <c r="J812" s="16"/>
      <c r="K812" s="16"/>
      <c r="L812" s="21">
        <f>IF(L811="","",L811-N785)</f>
        <v>19.381623008481458</v>
      </c>
      <c r="M812" s="21"/>
      <c r="N812" s="21"/>
      <c r="Q812" s="17"/>
      <c r="R812" s="17"/>
      <c r="S812" s="17"/>
      <c r="T812" s="18"/>
    </row>
    <row r="813" spans="1:20" x14ac:dyDescent="0.2">
      <c r="A813" s="11" t="s">
        <v>47</v>
      </c>
      <c r="B813" s="11" t="s">
        <v>31</v>
      </c>
      <c r="C813" s="1">
        <v>2028</v>
      </c>
      <c r="D813" s="21">
        <f>IF(D812="","",D812-M785)</f>
        <v>20.586532040399963</v>
      </c>
      <c r="E813" s="16"/>
      <c r="F813" s="16"/>
      <c r="G813" s="16"/>
      <c r="H813" s="16"/>
      <c r="I813" s="16">
        <f t="shared" si="720"/>
        <v>9.8003229166666657</v>
      </c>
      <c r="J813" s="16"/>
      <c r="K813" s="16"/>
      <c r="L813" s="21">
        <f>IF(L812="","",L812-N785)</f>
        <v>19.149982809333309</v>
      </c>
      <c r="M813" s="21"/>
      <c r="N813" s="21"/>
      <c r="Q813" s="17"/>
      <c r="R813" s="17"/>
      <c r="S813" s="17"/>
      <c r="T813" s="18"/>
    </row>
    <row r="814" spans="1:20" x14ac:dyDescent="0.2">
      <c r="A814" s="11" t="s">
        <v>48</v>
      </c>
      <c r="B814" s="11" t="s">
        <v>32</v>
      </c>
      <c r="C814" s="1">
        <v>2000</v>
      </c>
      <c r="D814" s="16"/>
      <c r="E814" s="15">
        <v>30.653091578947368</v>
      </c>
      <c r="F814" s="16"/>
      <c r="G814" s="15">
        <v>17.831779444444447</v>
      </c>
      <c r="H814" s="16"/>
      <c r="I814" s="16"/>
      <c r="J814" s="15">
        <v>27.484421052631582</v>
      </c>
      <c r="K814" s="16"/>
      <c r="L814" s="16"/>
      <c r="M814" s="1">
        <f>(F818-O814)/60</f>
        <v>0.31077019157281971</v>
      </c>
      <c r="N814" s="1">
        <f>(K818-P814)/60</f>
        <v>0.30900591440345787</v>
      </c>
      <c r="O814" s="11">
        <f>AC33</f>
        <v>11.864192662000001</v>
      </c>
      <c r="P814" s="11">
        <f>AE33</f>
        <v>9.8504332340000005</v>
      </c>
      <c r="Q814" s="17"/>
      <c r="R814" s="17"/>
      <c r="S814" s="17"/>
      <c r="T814" s="18"/>
    </row>
    <row r="815" spans="1:20" x14ac:dyDescent="0.2">
      <c r="A815" s="11" t="s">
        <v>48</v>
      </c>
      <c r="B815" s="11" t="s">
        <v>32</v>
      </c>
      <c r="C815" s="1">
        <v>2001</v>
      </c>
      <c r="D815" s="16"/>
      <c r="E815" s="15">
        <v>30.583497500000004</v>
      </c>
      <c r="F815" s="16"/>
      <c r="G815" s="15">
        <v>17.102305217391301</v>
      </c>
      <c r="H815" s="16"/>
      <c r="I815" s="16"/>
      <c r="J815" s="15">
        <v>28.36263958333333</v>
      </c>
      <c r="K815" s="16"/>
      <c r="L815" s="16"/>
      <c r="Q815" s="17"/>
      <c r="R815" s="17"/>
      <c r="S815" s="17"/>
      <c r="T815" s="18"/>
    </row>
    <row r="816" spans="1:20" x14ac:dyDescent="0.2">
      <c r="A816" s="11" t="s">
        <v>48</v>
      </c>
      <c r="B816" s="11" t="s">
        <v>32</v>
      </c>
      <c r="C816" s="1">
        <v>2002</v>
      </c>
      <c r="D816" s="16"/>
      <c r="E816" s="15">
        <v>30.651343333333333</v>
      </c>
      <c r="F816" s="16"/>
      <c r="G816" s="15">
        <v>17.924293043478261</v>
      </c>
      <c r="H816" s="16"/>
      <c r="I816" s="16"/>
      <c r="J816" s="15">
        <v>28.871875000000003</v>
      </c>
      <c r="K816" s="16"/>
      <c r="L816" s="16"/>
      <c r="Q816" s="17"/>
      <c r="R816" s="17"/>
      <c r="S816" s="17"/>
      <c r="T816" s="18"/>
    </row>
    <row r="817" spans="1:20" x14ac:dyDescent="0.2">
      <c r="A817" s="11" t="s">
        <v>48</v>
      </c>
      <c r="B817" s="11" t="s">
        <v>32</v>
      </c>
      <c r="C817" s="1">
        <v>2003</v>
      </c>
      <c r="D817" s="16"/>
      <c r="E817" s="15">
        <v>30.341910869565218</v>
      </c>
      <c r="F817" s="16"/>
      <c r="G817" s="15">
        <v>16.785616363636368</v>
      </c>
      <c r="H817" s="16"/>
      <c r="I817" s="16"/>
      <c r="J817" s="15">
        <v>28.267896521739129</v>
      </c>
      <c r="K817" s="16"/>
      <c r="L817" s="16"/>
      <c r="Q817" s="17"/>
      <c r="R817" s="17"/>
      <c r="S817" s="17"/>
      <c r="T817" s="18"/>
    </row>
    <row r="818" spans="1:20" x14ac:dyDescent="0.2">
      <c r="A818" s="11" t="s">
        <v>48</v>
      </c>
      <c r="B818" s="11" t="s">
        <v>32</v>
      </c>
      <c r="C818" s="1">
        <v>2004</v>
      </c>
      <c r="D818" s="16">
        <f>IF(F818="","",F818)</f>
        <v>30.510404156369184</v>
      </c>
      <c r="E818" s="15">
        <v>30.322177499999999</v>
      </c>
      <c r="F818" s="16">
        <f t="shared" ref="F818:H818" si="740">IF(COUNT(E814:E818)&lt;3,"",AVERAGE(E814:E818))</f>
        <v>30.510404156369184</v>
      </c>
      <c r="G818" s="15">
        <v>16.286259999999999</v>
      </c>
      <c r="H818" s="16">
        <f t="shared" si="740"/>
        <v>17.186050813790075</v>
      </c>
      <c r="I818" s="16">
        <f t="shared" ref="I818" si="741">IF(H818="","",H818)</f>
        <v>17.186050813790075</v>
      </c>
      <c r="J818" s="15">
        <v>28.967108333333329</v>
      </c>
      <c r="K818" s="16">
        <f t="shared" ref="K818" si="742">IF(COUNT(J814:J818)&lt;3,"",AVERAGE(J814:J818))</f>
        <v>28.390788098207473</v>
      </c>
      <c r="L818" s="16">
        <f>IF(K818="","",K818)</f>
        <v>28.390788098207473</v>
      </c>
      <c r="M818" s="21"/>
      <c r="N818" s="21"/>
      <c r="Q818" s="17"/>
      <c r="R818" s="17"/>
      <c r="S818" s="17"/>
      <c r="T818" s="18"/>
    </row>
    <row r="819" spans="1:20" x14ac:dyDescent="0.2">
      <c r="A819" s="11" t="s">
        <v>48</v>
      </c>
      <c r="B819" s="11" t="s">
        <v>32</v>
      </c>
      <c r="C819" s="1">
        <v>2005</v>
      </c>
      <c r="D819" s="21">
        <f>IF(D818="","",D818-M814)</f>
        <v>30.199633964796362</v>
      </c>
      <c r="E819" s="15">
        <v>32.134309166666668</v>
      </c>
      <c r="F819" s="16">
        <f t="shared" ref="F819:H819" si="743">IF(COUNT(E815:E819)&lt;3,"",AVERAGE(E815:E819))</f>
        <v>30.806647673913041</v>
      </c>
      <c r="G819" s="15">
        <v>17.713903913043474</v>
      </c>
      <c r="H819" s="16">
        <f t="shared" si="743"/>
        <v>17.162475707509877</v>
      </c>
      <c r="I819" s="16">
        <f>I818</f>
        <v>17.186050813790075</v>
      </c>
      <c r="J819" s="15">
        <v>31.243057083333337</v>
      </c>
      <c r="K819" s="16">
        <f t="shared" ref="K819" si="744">IF(COUNT(J815:J819)&lt;3,"",AVERAGE(J815:J819))</f>
        <v>29.142515304347825</v>
      </c>
      <c r="L819" s="21">
        <f>IF(L818="","",L818-N814)</f>
        <v>28.081782183804016</v>
      </c>
      <c r="M819" s="21"/>
      <c r="N819" s="21"/>
      <c r="Q819" s="17"/>
      <c r="R819" s="17"/>
      <c r="S819" s="17"/>
      <c r="T819" s="18"/>
    </row>
    <row r="820" spans="1:20" x14ac:dyDescent="0.2">
      <c r="A820" s="11" t="s">
        <v>48</v>
      </c>
      <c r="B820" s="11" t="s">
        <v>32</v>
      </c>
      <c r="C820" s="1">
        <v>2006</v>
      </c>
      <c r="D820" s="21">
        <f>IF(D819="","",D819-M814)</f>
        <v>29.888863773223541</v>
      </c>
      <c r="E820" s="15">
        <v>29.313503333333326</v>
      </c>
      <c r="F820" s="16">
        <f t="shared" ref="F820:H820" si="745">IF(COUNT(E816:E820)&lt;3,"",AVERAGE(E816:E820))</f>
        <v>30.552648840579707</v>
      </c>
      <c r="G820" s="15">
        <v>17.294340434782608</v>
      </c>
      <c r="H820" s="16">
        <f t="shared" si="745"/>
        <v>17.200882750988143</v>
      </c>
      <c r="I820" s="16">
        <f t="shared" ref="I820:I840" si="746">I819</f>
        <v>17.186050813790075</v>
      </c>
      <c r="J820" s="15">
        <v>27.681147083333332</v>
      </c>
      <c r="K820" s="16">
        <f t="shared" ref="K820" si="747">IF(COUNT(J816:J820)&lt;3,"",AVERAGE(J816:J820))</f>
        <v>29.006216804347826</v>
      </c>
      <c r="L820" s="21">
        <f>IF(L819="","",L819-N814)</f>
        <v>27.772776269400559</v>
      </c>
      <c r="M820" s="21"/>
      <c r="N820" s="21"/>
      <c r="Q820" s="17"/>
      <c r="R820" s="17"/>
      <c r="S820" s="17"/>
      <c r="T820" s="18"/>
    </row>
    <row r="821" spans="1:20" x14ac:dyDescent="0.2">
      <c r="A821" s="11" t="s">
        <v>48</v>
      </c>
      <c r="B821" s="11" t="s">
        <v>32</v>
      </c>
      <c r="C821" s="1">
        <v>2007</v>
      </c>
      <c r="D821" s="21">
        <f>IF(D820="","",D820-M814)</f>
        <v>29.57809358165072</v>
      </c>
      <c r="E821" s="15">
        <v>30.123877500000003</v>
      </c>
      <c r="F821" s="16">
        <f t="shared" ref="F821:H821" si="748">IF(COUNT(E817:E821)&lt;3,"",AVERAGE(E817:E821))</f>
        <v>30.447155673913045</v>
      </c>
      <c r="G821" s="15">
        <v>16.797936521739128</v>
      </c>
      <c r="H821" s="16">
        <f t="shared" si="748"/>
        <v>16.975611446640315</v>
      </c>
      <c r="I821" s="16">
        <f t="shared" si="746"/>
        <v>17.186050813790075</v>
      </c>
      <c r="J821" s="15">
        <v>28.675160000000002</v>
      </c>
      <c r="K821" s="16">
        <f t="shared" ref="K821" si="749">IF(COUNT(J817:J821)&lt;3,"",AVERAGE(J817:J821))</f>
        <v>28.966873804347824</v>
      </c>
      <c r="L821" s="21">
        <f>IF(L820="","",L820-N814)</f>
        <v>27.463770354997102</v>
      </c>
      <c r="M821" s="21"/>
      <c r="N821" s="21"/>
      <c r="Q821" s="17"/>
      <c r="R821" s="17"/>
      <c r="S821" s="17"/>
      <c r="T821" s="18"/>
    </row>
    <row r="822" spans="1:20" x14ac:dyDescent="0.2">
      <c r="A822" s="11" t="s">
        <v>48</v>
      </c>
      <c r="B822" s="11" t="s">
        <v>32</v>
      </c>
      <c r="C822" s="1">
        <v>2008</v>
      </c>
      <c r="D822" s="21">
        <f>IF(D821="","",D821-M814)</f>
        <v>29.267323390077898</v>
      </c>
      <c r="E822" s="15">
        <v>27.734970869565217</v>
      </c>
      <c r="F822" s="16">
        <f t="shared" ref="F822:H822" si="750">IF(COUNT(E818:E822)&lt;3,"",AVERAGE(E818:E822))</f>
        <v>29.925767673913043</v>
      </c>
      <c r="G822" s="15">
        <v>16.297438181818183</v>
      </c>
      <c r="H822" s="16">
        <f t="shared" si="750"/>
        <v>16.877975810276677</v>
      </c>
      <c r="I822" s="16">
        <f t="shared" si="746"/>
        <v>17.186050813790075</v>
      </c>
      <c r="J822" s="15">
        <v>26.864427826086953</v>
      </c>
      <c r="K822" s="16">
        <f t="shared" ref="K822" si="751">IF(COUNT(J818:J822)&lt;3,"",AVERAGE(J818:J822))</f>
        <v>28.686180065217389</v>
      </c>
      <c r="L822" s="21">
        <f>IF(L821="","",L821-N814)</f>
        <v>27.154764440593645</v>
      </c>
      <c r="M822" s="21"/>
      <c r="N822" s="21"/>
      <c r="Q822" s="17"/>
      <c r="R822" s="17"/>
      <c r="S822" s="17"/>
      <c r="T822" s="18"/>
    </row>
    <row r="823" spans="1:20" x14ac:dyDescent="0.2">
      <c r="A823" s="11" t="s">
        <v>48</v>
      </c>
      <c r="B823" s="11" t="s">
        <v>32</v>
      </c>
      <c r="C823" s="1">
        <v>2009</v>
      </c>
      <c r="D823" s="21">
        <f>IF(D822="","",D822-M814)</f>
        <v>28.956553198505077</v>
      </c>
      <c r="E823" s="15">
        <v>25.612037142857144</v>
      </c>
      <c r="F823" s="16">
        <f t="shared" ref="F823:H823" si="752">IF(COUNT(E819:E823)&lt;3,"",AVERAGE(E819:E823))</f>
        <v>28.983739602484473</v>
      </c>
      <c r="G823" s="15">
        <v>15.007980499999999</v>
      </c>
      <c r="H823" s="16">
        <f t="shared" si="752"/>
        <v>16.62231991027668</v>
      </c>
      <c r="I823" s="16">
        <f t="shared" si="746"/>
        <v>17.186050813790075</v>
      </c>
      <c r="J823" s="15">
        <v>24.081702380952382</v>
      </c>
      <c r="K823" s="16">
        <f t="shared" ref="K823" si="753">IF(COUNT(J819:J823)&lt;3,"",AVERAGE(J819:J823))</f>
        <v>27.709098874741205</v>
      </c>
      <c r="L823" s="21">
        <f>IF(L822="","",L822-N814)</f>
        <v>26.845758526190188</v>
      </c>
      <c r="M823" s="21"/>
      <c r="N823" s="21"/>
      <c r="Q823" s="17"/>
      <c r="R823" s="17"/>
      <c r="S823" s="17"/>
      <c r="T823" s="18"/>
    </row>
    <row r="824" spans="1:20" x14ac:dyDescent="0.2">
      <c r="A824" s="11" t="s">
        <v>48</v>
      </c>
      <c r="B824" s="11" t="s">
        <v>32</v>
      </c>
      <c r="C824" s="1">
        <v>2010</v>
      </c>
      <c r="D824" s="21">
        <f>IF(D823="","",D823-M814)</f>
        <v>28.645783006932255</v>
      </c>
      <c r="E824" s="15"/>
      <c r="F824" s="16">
        <f t="shared" ref="F824:H824" si="754">IF(COUNT(E820:E824)&lt;3,"",AVERAGE(E820:E824))</f>
        <v>28.196097211438921</v>
      </c>
      <c r="G824" s="15"/>
      <c r="H824" s="16">
        <f t="shared" si="754"/>
        <v>16.349423909584981</v>
      </c>
      <c r="I824" s="16">
        <f t="shared" si="746"/>
        <v>17.186050813790075</v>
      </c>
      <c r="J824" s="15"/>
      <c r="K824" s="16">
        <f t="shared" ref="K824" si="755">IF(COUNT(J820:J824)&lt;3,"",AVERAGE(J820:J824))</f>
        <v>26.825609322593166</v>
      </c>
      <c r="L824" s="21">
        <f>IF(L823="","",L823-N814)</f>
        <v>26.536752611786731</v>
      </c>
      <c r="M824" s="21"/>
      <c r="N824" s="21"/>
      <c r="Q824" s="17"/>
      <c r="R824" s="17"/>
      <c r="S824" s="17"/>
      <c r="T824" s="18"/>
    </row>
    <row r="825" spans="1:20" x14ac:dyDescent="0.2">
      <c r="A825" s="11" t="s">
        <v>48</v>
      </c>
      <c r="B825" s="11" t="s">
        <v>32</v>
      </c>
      <c r="C825" s="1">
        <v>2011</v>
      </c>
      <c r="D825" s="21">
        <f>IF(D824="","",D824-M814)</f>
        <v>28.335012815359434</v>
      </c>
      <c r="E825" s="15">
        <v>24.717293499999993</v>
      </c>
      <c r="F825" s="16">
        <f t="shared" ref="F825:H825" si="756">IF(COUNT(E821:E825)&lt;3,"",AVERAGE(E821:E825))</f>
        <v>27.047044753105592</v>
      </c>
      <c r="G825" s="15">
        <v>14.286974000000001</v>
      </c>
      <c r="H825" s="16">
        <f t="shared" si="756"/>
        <v>15.597582300889329</v>
      </c>
      <c r="I825" s="16">
        <f t="shared" si="746"/>
        <v>17.186050813790075</v>
      </c>
      <c r="J825" s="15">
        <v>22.855324500000002</v>
      </c>
      <c r="K825" s="16">
        <f t="shared" ref="K825" si="757">IF(COUNT(J821:J825)&lt;3,"",AVERAGE(J821:J825))</f>
        <v>25.619153676759836</v>
      </c>
      <c r="L825" s="21">
        <f>IF(L824="","",L824-N814)</f>
        <v>26.227746697383274</v>
      </c>
      <c r="M825" s="21"/>
      <c r="N825" s="21"/>
      <c r="Q825" s="17"/>
      <c r="R825" s="17"/>
      <c r="S825" s="17"/>
      <c r="T825" s="18"/>
    </row>
    <row r="826" spans="1:20" x14ac:dyDescent="0.2">
      <c r="A826" s="11" t="s">
        <v>48</v>
      </c>
      <c r="B826" s="11" t="s">
        <v>32</v>
      </c>
      <c r="C826" s="1">
        <v>2012</v>
      </c>
      <c r="D826" s="21">
        <f>IF(D825="","",D825-M814)</f>
        <v>28.024242623786613</v>
      </c>
      <c r="E826" s="15">
        <v>23.406079999999999</v>
      </c>
      <c r="F826" s="16">
        <f t="shared" ref="F826:H826" si="758">IF(COUNT(E822:E826)&lt;3,"",AVERAGE(E822:E826))</f>
        <v>25.367595378105591</v>
      </c>
      <c r="G826" s="15">
        <v>13.248209047619049</v>
      </c>
      <c r="H826" s="16">
        <f t="shared" si="758"/>
        <v>14.710150432359308</v>
      </c>
      <c r="I826" s="16">
        <f t="shared" si="746"/>
        <v>17.186050813790075</v>
      </c>
      <c r="J826" s="15">
        <v>21.711393181818181</v>
      </c>
      <c r="K826" s="16">
        <f t="shared" ref="K826" si="759">IF(COUNT(J822:J826)&lt;3,"",AVERAGE(J822:J826))</f>
        <v>23.87821197221438</v>
      </c>
      <c r="L826" s="21">
        <f>IF(L825="","",L825-N814)</f>
        <v>25.918740782979818</v>
      </c>
      <c r="M826" s="21"/>
      <c r="N826" s="21"/>
      <c r="Q826" s="17"/>
      <c r="R826" s="17"/>
      <c r="S826" s="17"/>
      <c r="T826" s="18"/>
    </row>
    <row r="827" spans="1:20" x14ac:dyDescent="0.2">
      <c r="A827" s="11" t="s">
        <v>48</v>
      </c>
      <c r="B827" s="11" t="s">
        <v>32</v>
      </c>
      <c r="C827" s="1">
        <v>2013</v>
      </c>
      <c r="D827" s="21">
        <f>IF(D826="","",D826-M814)</f>
        <v>27.713472432213791</v>
      </c>
      <c r="E827" s="15"/>
      <c r="F827" s="16">
        <f t="shared" ref="F827:H827" si="760">IF(COUNT(E823:E827)&lt;3,"",AVERAGE(E823:E827))</f>
        <v>24.578470214285712</v>
      </c>
      <c r="G827" s="15"/>
      <c r="H827" s="16">
        <f t="shared" si="760"/>
        <v>14.181054515873015</v>
      </c>
      <c r="I827" s="16">
        <f t="shared" si="746"/>
        <v>17.186050813790075</v>
      </c>
      <c r="J827" s="15"/>
      <c r="K827" s="16">
        <f t="shared" ref="K827" si="761">IF(COUNT(J823:J827)&lt;3,"",AVERAGE(J823:J827))</f>
        <v>22.88280668759019</v>
      </c>
      <c r="L827" s="21">
        <f>IF(L826="","",L826-N814)</f>
        <v>25.609734868576361</v>
      </c>
      <c r="M827" s="21"/>
      <c r="N827" s="21"/>
      <c r="Q827" s="17"/>
      <c r="R827" s="17"/>
      <c r="S827" s="17"/>
      <c r="T827" s="18"/>
    </row>
    <row r="828" spans="1:20" x14ac:dyDescent="0.2">
      <c r="A828" s="11" t="s">
        <v>48</v>
      </c>
      <c r="B828" s="11" t="s">
        <v>32</v>
      </c>
      <c r="C828" s="1">
        <v>2014</v>
      </c>
      <c r="D828" s="21">
        <f>IF(D827="","",D827-M814)</f>
        <v>27.40270224064097</v>
      </c>
      <c r="E828" s="15">
        <v>23.614230000000006</v>
      </c>
      <c r="F828" s="16">
        <f t="shared" ref="F828:H828" si="762">IF(COUNT(E824:E828)&lt;3,"",AVERAGE(E824:E828))</f>
        <v>23.912534500000003</v>
      </c>
      <c r="G828" s="15">
        <v>12.688265238095239</v>
      </c>
      <c r="H828" s="16">
        <f t="shared" si="762"/>
        <v>13.407816095238097</v>
      </c>
      <c r="I828" s="16">
        <f t="shared" si="746"/>
        <v>17.186050813790075</v>
      </c>
      <c r="J828" s="15">
        <v>22.543232857142861</v>
      </c>
      <c r="K828" s="16">
        <f t="shared" ref="K828" si="763">IF(COUNT(J824:J828)&lt;3,"",AVERAGE(J824:J828))</f>
        <v>22.369983512987016</v>
      </c>
      <c r="L828" s="21">
        <f>IF(L827="","",L827-N814)</f>
        <v>25.300728954172904</v>
      </c>
      <c r="M828" s="21"/>
      <c r="N828" s="21"/>
      <c r="Q828" s="17"/>
      <c r="R828" s="17"/>
      <c r="S828" s="17"/>
      <c r="T828" s="18"/>
    </row>
    <row r="829" spans="1:20" x14ac:dyDescent="0.2">
      <c r="A829" s="11" t="s">
        <v>48</v>
      </c>
      <c r="B829" s="11" t="s">
        <v>32</v>
      </c>
      <c r="C829" s="1">
        <v>2015</v>
      </c>
      <c r="D829" s="21">
        <f>IF(D828="","",D828-M814)</f>
        <v>27.091932049068149</v>
      </c>
      <c r="E829" s="16"/>
      <c r="F829" s="16"/>
      <c r="G829" s="16"/>
      <c r="H829" s="16"/>
      <c r="I829" s="16">
        <f t="shared" si="746"/>
        <v>17.186050813790075</v>
      </c>
      <c r="J829" s="16"/>
      <c r="K829" s="16"/>
      <c r="L829" s="21">
        <f>IF(L828="","",L828-N814)</f>
        <v>24.991723039769447</v>
      </c>
      <c r="M829" s="21"/>
      <c r="N829" s="21"/>
      <c r="Q829" s="17"/>
      <c r="R829" s="17"/>
      <c r="S829" s="17"/>
      <c r="T829" s="18"/>
    </row>
    <row r="830" spans="1:20" x14ac:dyDescent="0.2">
      <c r="A830" s="11" t="s">
        <v>48</v>
      </c>
      <c r="B830" s="11" t="s">
        <v>32</v>
      </c>
      <c r="C830" s="1">
        <v>2016</v>
      </c>
      <c r="D830" s="21">
        <f>IF(D829="","",D829-M814)</f>
        <v>26.781161857495327</v>
      </c>
      <c r="E830" s="16"/>
      <c r="F830" s="16"/>
      <c r="G830" s="16"/>
      <c r="H830" s="16"/>
      <c r="I830" s="16">
        <f t="shared" si="746"/>
        <v>17.186050813790075</v>
      </c>
      <c r="J830" s="16"/>
      <c r="K830" s="16"/>
      <c r="L830" s="21">
        <f>IF(L829="","",L829-N814)</f>
        <v>24.68271712536599</v>
      </c>
      <c r="M830" s="21"/>
      <c r="N830" s="21"/>
      <c r="Q830" s="17"/>
      <c r="R830" s="17"/>
      <c r="S830" s="17"/>
      <c r="T830" s="18"/>
    </row>
    <row r="831" spans="1:20" x14ac:dyDescent="0.2">
      <c r="A831" s="11" t="s">
        <v>48</v>
      </c>
      <c r="B831" s="11" t="s">
        <v>32</v>
      </c>
      <c r="C831" s="1">
        <v>2017</v>
      </c>
      <c r="D831" s="21">
        <f>IF(D830="","",D830-M814)</f>
        <v>26.470391665922506</v>
      </c>
      <c r="E831" s="16"/>
      <c r="F831" s="16"/>
      <c r="G831" s="16"/>
      <c r="H831" s="16"/>
      <c r="I831" s="16">
        <f t="shared" si="746"/>
        <v>17.186050813790075</v>
      </c>
      <c r="J831" s="16"/>
      <c r="K831" s="16"/>
      <c r="L831" s="21">
        <f>IF(L830="","",L830-N814)</f>
        <v>24.373711210962533</v>
      </c>
      <c r="M831" s="21"/>
      <c r="N831" s="21"/>
      <c r="Q831" s="17"/>
      <c r="R831" s="17"/>
      <c r="S831" s="17"/>
      <c r="T831" s="18"/>
    </row>
    <row r="832" spans="1:20" x14ac:dyDescent="0.2">
      <c r="A832" s="11" t="s">
        <v>48</v>
      </c>
      <c r="B832" s="11" t="s">
        <v>32</v>
      </c>
      <c r="C832" s="1">
        <v>2018</v>
      </c>
      <c r="D832" s="21">
        <f>IF(D831="","",D831-M814)</f>
        <v>26.159621474349684</v>
      </c>
      <c r="E832" s="16"/>
      <c r="F832" s="16"/>
      <c r="G832" s="16"/>
      <c r="H832" s="16"/>
      <c r="I832" s="16">
        <f t="shared" si="746"/>
        <v>17.186050813790075</v>
      </c>
      <c r="J832" s="16"/>
      <c r="K832" s="16"/>
      <c r="L832" s="21">
        <f>IF(L831="","",L831-N814)</f>
        <v>24.064705296559076</v>
      </c>
      <c r="M832" s="21"/>
      <c r="N832" s="21"/>
      <c r="Q832" s="17"/>
      <c r="R832" s="17"/>
      <c r="S832" s="17"/>
      <c r="T832" s="18"/>
    </row>
    <row r="833" spans="1:20" x14ac:dyDescent="0.2">
      <c r="A833" s="11" t="s">
        <v>48</v>
      </c>
      <c r="B833" s="11" t="s">
        <v>32</v>
      </c>
      <c r="C833" s="1">
        <v>2019</v>
      </c>
      <c r="D833" s="21">
        <f>IF(D832="","",D832-M814)</f>
        <v>25.848851282776863</v>
      </c>
      <c r="E833" s="16"/>
      <c r="F833" s="16"/>
      <c r="G833" s="16"/>
      <c r="H833" s="16"/>
      <c r="I833" s="16">
        <f t="shared" si="746"/>
        <v>17.186050813790075</v>
      </c>
      <c r="J833" s="16"/>
      <c r="K833" s="16"/>
      <c r="L833" s="21">
        <f>IF(L832="","",L832-N814)</f>
        <v>23.755699382155619</v>
      </c>
      <c r="M833" s="21"/>
      <c r="N833" s="21"/>
      <c r="Q833" s="17"/>
      <c r="R833" s="17"/>
      <c r="S833" s="17"/>
      <c r="T833" s="18"/>
    </row>
    <row r="834" spans="1:20" x14ac:dyDescent="0.2">
      <c r="A834" s="11" t="s">
        <v>48</v>
      </c>
      <c r="B834" s="11" t="s">
        <v>32</v>
      </c>
      <c r="C834" s="1">
        <v>2020</v>
      </c>
      <c r="D834" s="21">
        <f>IF(D833="","",D833-M814)</f>
        <v>25.538081091204042</v>
      </c>
      <c r="E834" s="16"/>
      <c r="F834" s="16"/>
      <c r="G834" s="16"/>
      <c r="H834" s="16"/>
      <c r="I834" s="16">
        <f t="shared" si="746"/>
        <v>17.186050813790075</v>
      </c>
      <c r="J834" s="16"/>
      <c r="K834" s="16"/>
      <c r="L834" s="21">
        <f>IF(L833="","",L833-N814)</f>
        <v>23.446693467752162</v>
      </c>
      <c r="M834" s="21"/>
      <c r="N834" s="21"/>
      <c r="Q834" s="17"/>
      <c r="R834" s="17"/>
      <c r="S834" s="17"/>
      <c r="T834" s="18"/>
    </row>
    <row r="835" spans="1:20" x14ac:dyDescent="0.2">
      <c r="A835" s="11" t="s">
        <v>48</v>
      </c>
      <c r="B835" s="11" t="s">
        <v>32</v>
      </c>
      <c r="C835" s="1">
        <v>2021</v>
      </c>
      <c r="D835" s="21">
        <f>IF(D834="","",D834-M814)</f>
        <v>25.22731089963122</v>
      </c>
      <c r="E835" s="16"/>
      <c r="F835" s="16"/>
      <c r="G835" s="16"/>
      <c r="H835" s="16"/>
      <c r="I835" s="16">
        <f t="shared" si="746"/>
        <v>17.186050813790075</v>
      </c>
      <c r="J835" s="16"/>
      <c r="K835" s="16"/>
      <c r="L835" s="21">
        <f>IF(L834="","",L834-N814)</f>
        <v>23.137687553348705</v>
      </c>
      <c r="M835" s="21"/>
      <c r="N835" s="21"/>
      <c r="Q835" s="17"/>
      <c r="R835" s="17"/>
      <c r="S835" s="17"/>
      <c r="T835" s="18"/>
    </row>
    <row r="836" spans="1:20" x14ac:dyDescent="0.2">
      <c r="A836" s="11" t="s">
        <v>48</v>
      </c>
      <c r="B836" s="11" t="s">
        <v>32</v>
      </c>
      <c r="C836" s="1">
        <v>2022</v>
      </c>
      <c r="D836" s="21">
        <f>IF(D835="","",D835-M814)</f>
        <v>24.916540708058399</v>
      </c>
      <c r="E836" s="16"/>
      <c r="F836" s="16"/>
      <c r="G836" s="16"/>
      <c r="H836" s="16"/>
      <c r="I836" s="16">
        <f t="shared" si="746"/>
        <v>17.186050813790075</v>
      </c>
      <c r="J836" s="16"/>
      <c r="K836" s="16"/>
      <c r="L836" s="21">
        <f>IF(L835="","",L835-N814)</f>
        <v>22.828681638945248</v>
      </c>
      <c r="M836" s="21"/>
      <c r="N836" s="21"/>
      <c r="Q836" s="17"/>
      <c r="R836" s="17"/>
      <c r="S836" s="17"/>
      <c r="T836" s="18"/>
    </row>
    <row r="837" spans="1:20" x14ac:dyDescent="0.2">
      <c r="A837" s="11" t="s">
        <v>48</v>
      </c>
      <c r="B837" s="11" t="s">
        <v>32</v>
      </c>
      <c r="C837" s="1">
        <v>2023</v>
      </c>
      <c r="D837" s="21">
        <f>IF(D836="","",D836-M814)</f>
        <v>24.605770516485578</v>
      </c>
      <c r="E837" s="16"/>
      <c r="F837" s="16"/>
      <c r="G837" s="16"/>
      <c r="H837" s="16"/>
      <c r="I837" s="16">
        <f t="shared" si="746"/>
        <v>17.186050813790075</v>
      </c>
      <c r="J837" s="16"/>
      <c r="K837" s="16"/>
      <c r="L837" s="21">
        <f>IF(L836="","",L836-N814)</f>
        <v>22.519675724541791</v>
      </c>
      <c r="M837" s="21"/>
      <c r="N837" s="21"/>
      <c r="Q837" s="17"/>
      <c r="R837" s="17"/>
      <c r="S837" s="17"/>
      <c r="T837" s="18"/>
    </row>
    <row r="838" spans="1:20" x14ac:dyDescent="0.2">
      <c r="A838" s="11" t="s">
        <v>48</v>
      </c>
      <c r="B838" s="11" t="s">
        <v>32</v>
      </c>
      <c r="C838" s="1">
        <v>2024</v>
      </c>
      <c r="D838" s="21">
        <f>IF(D837="","",D837-M814)</f>
        <v>24.295000324912756</v>
      </c>
      <c r="E838" s="16"/>
      <c r="F838" s="16"/>
      <c r="G838" s="16"/>
      <c r="H838" s="16"/>
      <c r="I838" s="16">
        <f t="shared" si="746"/>
        <v>17.186050813790075</v>
      </c>
      <c r="J838" s="16"/>
      <c r="K838" s="16"/>
      <c r="L838" s="21">
        <f>IF(L837="","",L837-N814)</f>
        <v>22.210669810138334</v>
      </c>
      <c r="M838" s="21"/>
      <c r="N838" s="21"/>
      <c r="Q838" s="17"/>
      <c r="R838" s="17"/>
      <c r="S838" s="17"/>
      <c r="T838" s="18"/>
    </row>
    <row r="839" spans="1:20" x14ac:dyDescent="0.2">
      <c r="A839" s="11" t="s">
        <v>48</v>
      </c>
      <c r="B839" s="11" t="s">
        <v>32</v>
      </c>
      <c r="C839" s="1">
        <v>2025</v>
      </c>
      <c r="D839" s="21">
        <f>IF(D838="","",D838-M814)</f>
        <v>23.984230133339935</v>
      </c>
      <c r="E839" s="16"/>
      <c r="F839" s="16"/>
      <c r="G839" s="16"/>
      <c r="H839" s="16"/>
      <c r="I839" s="16">
        <f t="shared" si="746"/>
        <v>17.186050813790075</v>
      </c>
      <c r="J839" s="16"/>
      <c r="K839" s="16"/>
      <c r="L839" s="21">
        <f>IF(L838="","",L838-N814)</f>
        <v>21.901663895734877</v>
      </c>
      <c r="M839" s="21"/>
      <c r="N839" s="21"/>
      <c r="Q839" s="17"/>
      <c r="R839" s="17"/>
      <c r="S839" s="17"/>
      <c r="T839" s="18"/>
    </row>
    <row r="840" spans="1:20" x14ac:dyDescent="0.2">
      <c r="A840" s="11" t="s">
        <v>48</v>
      </c>
      <c r="B840" s="11" t="s">
        <v>32</v>
      </c>
      <c r="C840" s="1">
        <v>2026</v>
      </c>
      <c r="D840" s="21">
        <f>IF(D839="","",D839-M814)</f>
        <v>23.673459941767113</v>
      </c>
      <c r="E840" s="16"/>
      <c r="F840" s="16"/>
      <c r="G840" s="16"/>
      <c r="H840" s="16"/>
      <c r="I840" s="16">
        <f t="shared" si="746"/>
        <v>17.186050813790075</v>
      </c>
      <c r="J840" s="16"/>
      <c r="K840" s="16"/>
      <c r="L840" s="21">
        <f>IF(L839="","",L839-N814)</f>
        <v>21.592657981331421</v>
      </c>
      <c r="M840" s="21"/>
      <c r="N840" s="21"/>
      <c r="Q840" s="17"/>
      <c r="R840" s="17"/>
      <c r="S840" s="17"/>
      <c r="T840" s="18"/>
    </row>
    <row r="841" spans="1:20" x14ac:dyDescent="0.2">
      <c r="A841" s="11" t="s">
        <v>48</v>
      </c>
      <c r="B841" s="11" t="s">
        <v>32</v>
      </c>
      <c r="C841" s="1">
        <v>2027</v>
      </c>
      <c r="D841" s="21">
        <f>IF(D840="","",D840-M814)</f>
        <v>23.362689750194292</v>
      </c>
      <c r="E841" s="16"/>
      <c r="F841" s="16"/>
      <c r="G841" s="16"/>
      <c r="H841" s="16"/>
      <c r="I841" s="16">
        <f>I840</f>
        <v>17.186050813790075</v>
      </c>
      <c r="J841" s="16"/>
      <c r="K841" s="16"/>
      <c r="L841" s="21">
        <f>IF(L840="","",L840-N814)</f>
        <v>21.283652066927964</v>
      </c>
      <c r="M841" s="21"/>
      <c r="N841" s="21"/>
      <c r="Q841" s="17"/>
      <c r="R841" s="17"/>
      <c r="S841" s="17"/>
      <c r="T841" s="18"/>
    </row>
    <row r="842" spans="1:20" x14ac:dyDescent="0.2">
      <c r="A842" s="11" t="s">
        <v>48</v>
      </c>
      <c r="B842" s="11" t="s">
        <v>32</v>
      </c>
      <c r="C842" s="1">
        <v>2028</v>
      </c>
      <c r="D842" s="21">
        <f>IF(D841="","",D841-M814)</f>
        <v>23.051919558621471</v>
      </c>
      <c r="E842" s="16"/>
      <c r="F842" s="16"/>
      <c r="G842" s="16"/>
      <c r="H842" s="16"/>
      <c r="I842" s="16">
        <f>I841</f>
        <v>17.186050813790075</v>
      </c>
      <c r="J842" s="16"/>
      <c r="K842" s="16"/>
      <c r="L842" s="21">
        <f>IF(L841="","",L841-N814)</f>
        <v>20.974646152524507</v>
      </c>
      <c r="M842" s="21"/>
      <c r="N842" s="21"/>
      <c r="Q842" s="17"/>
      <c r="R842" s="17"/>
      <c r="S842" s="17"/>
      <c r="T842" s="18"/>
    </row>
    <row r="843" spans="1:20" x14ac:dyDescent="0.2">
      <c r="A843" s="11" t="s">
        <v>123</v>
      </c>
      <c r="B843" s="11" t="s">
        <v>124</v>
      </c>
      <c r="C843" s="1">
        <v>2000</v>
      </c>
      <c r="D843" s="16"/>
      <c r="E843" s="16"/>
      <c r="F843" s="16"/>
      <c r="G843" s="16"/>
      <c r="H843" s="16"/>
      <c r="I843" s="16"/>
      <c r="J843" s="16"/>
      <c r="K843" s="16"/>
      <c r="L843" s="16"/>
      <c r="Q843" s="17"/>
      <c r="R843" s="17"/>
      <c r="S843" s="17"/>
      <c r="T843" s="32"/>
    </row>
    <row r="844" spans="1:20" x14ac:dyDescent="0.2">
      <c r="A844" s="11" t="s">
        <v>123</v>
      </c>
      <c r="B844" s="11" t="s">
        <v>124</v>
      </c>
      <c r="C844" s="1">
        <v>2001</v>
      </c>
      <c r="D844" s="16"/>
      <c r="E844" s="16"/>
      <c r="F844" s="16"/>
      <c r="G844" s="16"/>
      <c r="H844" s="16"/>
      <c r="I844" s="16"/>
      <c r="J844" s="16"/>
      <c r="K844" s="16"/>
      <c r="L844" s="16"/>
      <c r="Q844" s="17"/>
      <c r="R844" s="17"/>
      <c r="S844" s="17"/>
      <c r="T844" s="32"/>
    </row>
    <row r="845" spans="1:20" x14ac:dyDescent="0.2">
      <c r="A845" s="11" t="s">
        <v>123</v>
      </c>
      <c r="B845" s="11" t="s">
        <v>124</v>
      </c>
      <c r="C845" s="1">
        <v>2002</v>
      </c>
      <c r="D845" s="16"/>
      <c r="E845" s="16"/>
      <c r="F845" s="16"/>
      <c r="G845" s="16"/>
      <c r="H845" s="16"/>
      <c r="I845" s="16"/>
      <c r="J845" s="16"/>
      <c r="K845" s="16"/>
      <c r="L845" s="16"/>
      <c r="Q845" s="17"/>
      <c r="R845" s="17"/>
      <c r="S845" s="17"/>
      <c r="T845" s="32"/>
    </row>
    <row r="846" spans="1:20" x14ac:dyDescent="0.2">
      <c r="A846" s="11" t="s">
        <v>123</v>
      </c>
      <c r="B846" s="11" t="s">
        <v>124</v>
      </c>
      <c r="C846" s="1">
        <v>2003</v>
      </c>
      <c r="D846" s="16"/>
      <c r="E846" s="16"/>
      <c r="F846" s="16"/>
      <c r="G846" s="16"/>
      <c r="H846" s="16"/>
      <c r="I846" s="16"/>
      <c r="J846" s="16"/>
      <c r="K846" s="16"/>
      <c r="L846" s="16"/>
      <c r="Q846" s="17"/>
      <c r="R846" s="17"/>
      <c r="S846" s="17"/>
      <c r="T846" s="32"/>
    </row>
    <row r="847" spans="1:20" x14ac:dyDescent="0.2">
      <c r="A847" s="11" t="s">
        <v>123</v>
      </c>
      <c r="B847" s="11" t="s">
        <v>124</v>
      </c>
      <c r="C847" s="1">
        <v>2004</v>
      </c>
      <c r="D847" s="16"/>
      <c r="E847" s="16"/>
      <c r="F847" s="16"/>
      <c r="G847" s="16"/>
      <c r="H847" s="16"/>
      <c r="I847" s="16"/>
      <c r="J847" s="16"/>
      <c r="K847" s="16"/>
      <c r="L847" s="16"/>
      <c r="Q847" s="17"/>
      <c r="R847" s="17"/>
      <c r="S847" s="17"/>
      <c r="T847" s="32"/>
    </row>
    <row r="848" spans="1:20" x14ac:dyDescent="0.2">
      <c r="A848" s="11" t="s">
        <v>123</v>
      </c>
      <c r="B848" s="11" t="s">
        <v>124</v>
      </c>
      <c r="C848" s="1">
        <v>2005</v>
      </c>
      <c r="D848" s="16"/>
      <c r="E848" s="16"/>
      <c r="F848" s="16"/>
      <c r="G848" s="16"/>
      <c r="H848" s="16"/>
      <c r="I848" s="16"/>
      <c r="J848" s="16"/>
      <c r="K848" s="16"/>
      <c r="L848" s="16"/>
      <c r="Q848" s="17"/>
      <c r="R848" s="17"/>
      <c r="S848" s="17"/>
      <c r="T848" s="32"/>
    </row>
    <row r="849" spans="1:20" x14ac:dyDescent="0.2">
      <c r="A849" s="11" t="s">
        <v>123</v>
      </c>
      <c r="B849" s="11" t="s">
        <v>124</v>
      </c>
      <c r="C849" s="1">
        <v>2006</v>
      </c>
      <c r="D849" s="16"/>
      <c r="E849" s="16"/>
      <c r="F849" s="16"/>
      <c r="G849" s="16"/>
      <c r="H849" s="16"/>
      <c r="I849" s="16"/>
      <c r="J849" s="16"/>
      <c r="K849" s="16"/>
      <c r="L849" s="16"/>
      <c r="Q849" s="17"/>
      <c r="R849" s="17"/>
      <c r="S849" s="17"/>
      <c r="T849" s="32"/>
    </row>
    <row r="850" spans="1:20" x14ac:dyDescent="0.2">
      <c r="A850" s="11" t="s">
        <v>123</v>
      </c>
      <c r="B850" s="11" t="s">
        <v>124</v>
      </c>
      <c r="C850" s="1">
        <v>2007</v>
      </c>
      <c r="D850" s="16"/>
      <c r="E850" s="16"/>
      <c r="F850" s="16"/>
      <c r="G850" s="16"/>
      <c r="H850" s="16"/>
      <c r="I850" s="16"/>
      <c r="J850" s="16"/>
      <c r="K850" s="16"/>
      <c r="L850" s="16"/>
      <c r="Q850" s="17"/>
      <c r="R850" s="17"/>
      <c r="S850" s="17"/>
      <c r="T850" s="32"/>
    </row>
    <row r="851" spans="1:20" x14ac:dyDescent="0.2">
      <c r="A851" s="11" t="s">
        <v>123</v>
      </c>
      <c r="B851" s="11" t="s">
        <v>124</v>
      </c>
      <c r="C851" s="1">
        <v>2008</v>
      </c>
      <c r="D851" s="16"/>
      <c r="E851" s="16"/>
      <c r="F851" s="16"/>
      <c r="G851" s="16"/>
      <c r="H851" s="16"/>
      <c r="I851" s="16"/>
      <c r="J851" s="16"/>
      <c r="K851" s="16"/>
      <c r="L851" s="16"/>
      <c r="Q851" s="17"/>
      <c r="R851" s="17"/>
      <c r="S851" s="17"/>
    </row>
    <row r="852" spans="1:20" x14ac:dyDescent="0.2">
      <c r="A852" s="11" t="s">
        <v>123</v>
      </c>
      <c r="B852" s="11" t="s">
        <v>124</v>
      </c>
      <c r="C852" s="1">
        <v>2009</v>
      </c>
      <c r="D852" s="16"/>
      <c r="E852" s="16"/>
      <c r="F852" s="16"/>
      <c r="G852" s="16"/>
      <c r="H852" s="16"/>
      <c r="I852" s="16"/>
      <c r="J852" s="16"/>
      <c r="K852" s="16"/>
      <c r="L852" s="16"/>
      <c r="Q852" s="17"/>
      <c r="R852" s="17"/>
      <c r="S852" s="17"/>
    </row>
    <row r="853" spans="1:20" x14ac:dyDescent="0.2">
      <c r="A853" s="11" t="s">
        <v>123</v>
      </c>
      <c r="B853" s="11" t="s">
        <v>124</v>
      </c>
      <c r="C853" s="1">
        <v>2010</v>
      </c>
      <c r="D853" s="16"/>
      <c r="E853" s="16"/>
      <c r="F853" s="16"/>
      <c r="G853" s="16"/>
      <c r="H853" s="16"/>
      <c r="I853" s="16"/>
      <c r="J853" s="16"/>
      <c r="K853" s="16"/>
      <c r="L853" s="16"/>
      <c r="Q853" s="17"/>
      <c r="R853" s="17"/>
      <c r="S853" s="17"/>
    </row>
    <row r="854" spans="1:20" x14ac:dyDescent="0.2">
      <c r="A854" s="11" t="s">
        <v>123</v>
      </c>
      <c r="B854" s="11" t="s">
        <v>124</v>
      </c>
      <c r="C854" s="1">
        <v>2011</v>
      </c>
      <c r="D854" s="16"/>
      <c r="E854" s="16"/>
      <c r="F854" s="16"/>
      <c r="G854" s="16"/>
      <c r="H854" s="16"/>
      <c r="I854" s="16"/>
      <c r="J854" s="16"/>
      <c r="K854" s="16"/>
      <c r="L854" s="16"/>
      <c r="Q854" s="17"/>
      <c r="R854" s="17"/>
      <c r="S854" s="17"/>
    </row>
    <row r="855" spans="1:20" x14ac:dyDescent="0.2">
      <c r="A855" s="11" t="s">
        <v>123</v>
      </c>
      <c r="B855" s="11" t="s">
        <v>124</v>
      </c>
      <c r="C855" s="1">
        <v>2012</v>
      </c>
      <c r="D855" s="16"/>
      <c r="E855" s="16"/>
      <c r="F855" s="16"/>
      <c r="G855" s="16"/>
      <c r="H855" s="16"/>
      <c r="I855" s="16"/>
      <c r="J855" s="16"/>
      <c r="K855" s="16"/>
      <c r="L855" s="16"/>
      <c r="Q855" s="17"/>
      <c r="R855" s="17"/>
      <c r="S855" s="17"/>
    </row>
    <row r="856" spans="1:20" x14ac:dyDescent="0.2">
      <c r="A856" s="11" t="s">
        <v>123</v>
      </c>
      <c r="B856" s="11" t="s">
        <v>124</v>
      </c>
      <c r="C856" s="1">
        <v>2013</v>
      </c>
      <c r="D856" s="16"/>
      <c r="E856" s="16"/>
      <c r="F856" s="16"/>
      <c r="G856" s="16"/>
      <c r="H856" s="16"/>
      <c r="I856" s="16"/>
      <c r="J856" s="16"/>
      <c r="K856" s="16"/>
      <c r="L856" s="16"/>
      <c r="Q856" s="17"/>
      <c r="R856" s="17"/>
      <c r="S856" s="17"/>
    </row>
    <row r="857" spans="1:20" x14ac:dyDescent="0.2">
      <c r="A857" s="11" t="s">
        <v>123</v>
      </c>
      <c r="B857" s="11" t="s">
        <v>124</v>
      </c>
      <c r="C857" s="1">
        <v>2014</v>
      </c>
      <c r="D857" s="16"/>
      <c r="E857" s="16"/>
      <c r="F857" s="16"/>
      <c r="G857" s="16"/>
      <c r="H857" s="16"/>
      <c r="I857" s="16"/>
      <c r="J857" s="16"/>
      <c r="K857" s="16"/>
      <c r="L857" s="16"/>
      <c r="Q857" s="17"/>
      <c r="R857" s="17"/>
      <c r="S857" s="17"/>
    </row>
    <row r="858" spans="1:20" x14ac:dyDescent="0.2">
      <c r="A858" s="11" t="s">
        <v>123</v>
      </c>
      <c r="B858" s="11" t="s">
        <v>124</v>
      </c>
      <c r="C858" s="1">
        <v>2015</v>
      </c>
      <c r="D858" s="16"/>
      <c r="E858" s="16"/>
      <c r="F858" s="16"/>
      <c r="G858" s="16"/>
      <c r="H858" s="16"/>
      <c r="I858" s="16"/>
      <c r="J858" s="16"/>
      <c r="K858" s="16"/>
      <c r="L858" s="16"/>
      <c r="Q858" s="17"/>
      <c r="R858" s="17"/>
      <c r="S858" s="17"/>
    </row>
    <row r="859" spans="1:20" x14ac:dyDescent="0.2">
      <c r="A859" s="11" t="s">
        <v>123</v>
      </c>
      <c r="B859" s="11" t="s">
        <v>124</v>
      </c>
      <c r="C859" s="1">
        <v>2016</v>
      </c>
      <c r="D859" s="16"/>
      <c r="E859" s="16"/>
      <c r="F859" s="16"/>
      <c r="G859" s="16"/>
      <c r="H859" s="16"/>
      <c r="I859" s="16"/>
      <c r="J859" s="16"/>
      <c r="K859" s="16"/>
      <c r="L859" s="16"/>
      <c r="Q859" s="17"/>
      <c r="R859" s="17"/>
      <c r="S859" s="17"/>
    </row>
    <row r="860" spans="1:20" x14ac:dyDescent="0.2">
      <c r="A860" s="11" t="s">
        <v>123</v>
      </c>
      <c r="B860" s="11" t="s">
        <v>124</v>
      </c>
      <c r="C860" s="1">
        <v>2017</v>
      </c>
      <c r="D860" s="16"/>
      <c r="E860" s="16"/>
      <c r="F860" s="16"/>
      <c r="G860" s="16"/>
      <c r="H860" s="16"/>
      <c r="I860" s="16"/>
      <c r="J860" s="16"/>
      <c r="K860" s="16"/>
      <c r="L860" s="16"/>
      <c r="Q860" s="17"/>
      <c r="R860" s="17"/>
      <c r="S860" s="17"/>
    </row>
    <row r="861" spans="1:20" x14ac:dyDescent="0.2">
      <c r="A861" s="11" t="s">
        <v>123</v>
      </c>
      <c r="B861" s="11" t="s">
        <v>124</v>
      </c>
      <c r="C861" s="1">
        <v>2018</v>
      </c>
      <c r="D861" s="16"/>
      <c r="E861" s="16"/>
      <c r="F861" s="16"/>
      <c r="G861" s="16"/>
      <c r="H861" s="16"/>
      <c r="I861" s="16"/>
      <c r="J861" s="16"/>
      <c r="K861" s="16"/>
      <c r="L861" s="16"/>
      <c r="Q861" s="17"/>
      <c r="R861" s="17"/>
      <c r="S861" s="17"/>
    </row>
    <row r="862" spans="1:20" x14ac:dyDescent="0.2">
      <c r="A862" s="11" t="s">
        <v>123</v>
      </c>
      <c r="B862" s="11" t="s">
        <v>124</v>
      </c>
      <c r="C862" s="1">
        <v>2019</v>
      </c>
      <c r="D862" s="16"/>
      <c r="E862" s="16"/>
      <c r="F862" s="16"/>
      <c r="G862" s="16"/>
      <c r="H862" s="16"/>
      <c r="I862" s="16"/>
      <c r="J862" s="16"/>
      <c r="K862" s="16"/>
      <c r="L862" s="16"/>
      <c r="Q862" s="17"/>
      <c r="R862" s="17"/>
      <c r="S862" s="17"/>
      <c r="T862" s="33"/>
    </row>
    <row r="863" spans="1:20" x14ac:dyDescent="0.2">
      <c r="A863" s="11" t="s">
        <v>123</v>
      </c>
      <c r="B863" s="11" t="s">
        <v>124</v>
      </c>
      <c r="C863" s="1">
        <v>2020</v>
      </c>
      <c r="D863" s="16"/>
      <c r="E863" s="15">
        <v>21.587029583333333</v>
      </c>
      <c r="F863" s="16"/>
      <c r="G863" s="15">
        <v>10.964580000000002</v>
      </c>
      <c r="H863" s="16"/>
      <c r="I863" s="16"/>
      <c r="J863" s="16"/>
      <c r="K863" s="16"/>
      <c r="L863" s="16"/>
      <c r="Q863" s="17"/>
      <c r="R863" s="17"/>
      <c r="S863" s="17"/>
      <c r="T863" s="33"/>
    </row>
    <row r="864" spans="1:20" x14ac:dyDescent="0.2">
      <c r="A864" s="11" t="s">
        <v>123</v>
      </c>
      <c r="B864" s="11" t="s">
        <v>124</v>
      </c>
      <c r="C864" s="1">
        <v>2021</v>
      </c>
      <c r="D864" s="16"/>
      <c r="E864" s="16"/>
      <c r="F864" s="16"/>
      <c r="G864" s="16"/>
      <c r="H864" s="16"/>
      <c r="I864" s="16"/>
      <c r="J864" s="16"/>
      <c r="K864" s="16"/>
      <c r="L864" s="16"/>
      <c r="Q864" s="17"/>
      <c r="R864" s="17"/>
      <c r="S864" s="17"/>
      <c r="T864" s="33"/>
    </row>
    <row r="865" spans="1:20" x14ac:dyDescent="0.2">
      <c r="A865" s="11" t="s">
        <v>123</v>
      </c>
      <c r="B865" s="11" t="s">
        <v>124</v>
      </c>
      <c r="C865" s="1">
        <v>2022</v>
      </c>
      <c r="D865" s="16"/>
      <c r="E865" s="16"/>
      <c r="F865" s="16"/>
      <c r="G865" s="16"/>
      <c r="H865" s="16"/>
      <c r="I865" s="16"/>
      <c r="J865" s="16"/>
      <c r="K865" s="16"/>
      <c r="L865" s="16"/>
      <c r="Q865" s="17"/>
      <c r="R865" s="17"/>
      <c r="S865" s="17"/>
      <c r="T865" s="33"/>
    </row>
    <row r="866" spans="1:20" x14ac:dyDescent="0.2">
      <c r="A866" s="11" t="s">
        <v>123</v>
      </c>
      <c r="B866" s="11" t="s">
        <v>124</v>
      </c>
      <c r="C866" s="1">
        <v>2023</v>
      </c>
      <c r="D866" s="16"/>
      <c r="E866" s="16"/>
      <c r="F866" s="16"/>
      <c r="G866" s="16"/>
      <c r="H866" s="16"/>
      <c r="I866" s="16"/>
      <c r="J866" s="16"/>
      <c r="K866" s="16"/>
      <c r="L866" s="16"/>
      <c r="Q866" s="17"/>
      <c r="R866" s="17"/>
      <c r="S866" s="17"/>
      <c r="T866" s="33"/>
    </row>
    <row r="867" spans="1:20" x14ac:dyDescent="0.2">
      <c r="A867" s="11" t="s">
        <v>123</v>
      </c>
      <c r="B867" s="11" t="s">
        <v>124</v>
      </c>
      <c r="C867" s="1">
        <v>2024</v>
      </c>
      <c r="D867" s="16"/>
      <c r="E867" s="16"/>
      <c r="F867" s="16"/>
      <c r="G867" s="16"/>
      <c r="H867" s="16"/>
      <c r="I867" s="16"/>
      <c r="J867" s="16"/>
      <c r="K867" s="16"/>
      <c r="L867" s="16"/>
      <c r="Q867" s="20"/>
      <c r="R867" s="20"/>
      <c r="S867" s="20"/>
      <c r="T867" s="33"/>
    </row>
    <row r="868" spans="1:20" x14ac:dyDescent="0.2">
      <c r="A868" s="11" t="s">
        <v>123</v>
      </c>
      <c r="B868" s="11" t="s">
        <v>124</v>
      </c>
      <c r="C868" s="1">
        <v>2025</v>
      </c>
      <c r="D868" s="16"/>
      <c r="E868" s="16"/>
      <c r="F868" s="16"/>
      <c r="G868" s="16"/>
      <c r="H868" s="16"/>
      <c r="I868" s="16"/>
      <c r="J868" s="16"/>
      <c r="K868" s="16"/>
      <c r="L868" s="16"/>
      <c r="Q868" s="20"/>
      <c r="R868" s="20"/>
      <c r="S868" s="20"/>
      <c r="T868" s="33"/>
    </row>
    <row r="869" spans="1:20" x14ac:dyDescent="0.2">
      <c r="A869" s="11" t="s">
        <v>123</v>
      </c>
      <c r="B869" s="11" t="s">
        <v>124</v>
      </c>
      <c r="C869" s="1">
        <v>2026</v>
      </c>
      <c r="D869" s="16"/>
      <c r="E869" s="16"/>
      <c r="F869" s="16"/>
      <c r="G869" s="16"/>
      <c r="H869" s="16"/>
      <c r="I869" s="16"/>
      <c r="J869" s="16"/>
      <c r="K869" s="16"/>
      <c r="L869" s="16"/>
      <c r="Q869" s="20"/>
      <c r="R869" s="20"/>
      <c r="S869" s="20"/>
      <c r="T869" s="33"/>
    </row>
    <row r="870" spans="1:20" x14ac:dyDescent="0.2">
      <c r="A870" s="11" t="s">
        <v>123</v>
      </c>
      <c r="B870" s="11" t="s">
        <v>124</v>
      </c>
      <c r="C870" s="1">
        <v>2027</v>
      </c>
      <c r="D870" s="16"/>
      <c r="E870" s="16"/>
      <c r="F870" s="16"/>
      <c r="G870" s="16"/>
      <c r="H870" s="16"/>
      <c r="I870" s="16"/>
      <c r="J870" s="16"/>
      <c r="K870" s="16"/>
      <c r="L870" s="16"/>
      <c r="Q870" s="20"/>
      <c r="R870" s="20"/>
      <c r="S870" s="20"/>
      <c r="T870" s="33"/>
    </row>
    <row r="871" spans="1:20" x14ac:dyDescent="0.2">
      <c r="A871" s="11" t="s">
        <v>123</v>
      </c>
      <c r="B871" s="11" t="s">
        <v>124</v>
      </c>
      <c r="C871" s="1">
        <v>2028</v>
      </c>
      <c r="D871" s="16"/>
      <c r="E871" s="16"/>
      <c r="F871" s="16"/>
      <c r="G871" s="16"/>
      <c r="H871" s="16"/>
      <c r="I871" s="16"/>
      <c r="J871" s="16"/>
      <c r="K871" s="16"/>
      <c r="L871" s="16"/>
      <c r="Q871" s="20"/>
      <c r="R871" s="20"/>
      <c r="S871" s="20"/>
      <c r="T871" s="33"/>
    </row>
  </sheetData>
  <mergeCells count="1">
    <mergeCell ref="AB1:AC1"/>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PT</vt:lpstr>
      <vt:lpstr>PC</vt:lpstr>
      <vt:lpstr>SUMMARY for pivot</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Downs, Tom</dc:creator>
  <cp:lastModifiedBy>Downs, Tom</cp:lastModifiedBy>
  <cp:lastPrinted>2017-10-20T17:30:52Z</cp:lastPrinted>
  <dcterms:created xsi:type="dcterms:W3CDTF">2016-07-10T17:10:28Z</dcterms:created>
  <dcterms:modified xsi:type="dcterms:W3CDTF">2022-03-10T13:42:51Z</dcterms:modified>
</cp:coreProperties>
</file>