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defaultThemeVersion="124226"/>
  <mc:AlternateContent xmlns:mc="http://schemas.openxmlformats.org/markup-compatibility/2006">
    <mc:Choice Requires="x15">
      <x15ac:absPath xmlns:x15ac="http://schemas.microsoft.com/office/spreadsheetml/2010/11/ac" url="H:\AIR\Emissions_Data\Mobile-MOVES\MOVES\2018_TransportationConformity\Conformity tables\HPMS-VMT\"/>
    </mc:Choice>
  </mc:AlternateContent>
  <bookViews>
    <workbookView xWindow="0" yWindow="0" windowWidth="21600" windowHeight="10095" tabRatio="836" firstSheet="1" activeTab="4"/>
  </bookViews>
  <sheets>
    <sheet name="README" sheetId="23" r:id="rId1"/>
    <sheet name="HPMSVType" sheetId="2" r:id="rId2"/>
    <sheet name="HPMSVTypeYearTemp" sheetId="1" r:id="rId3"/>
    <sheet name="M14Conversion" sheetId="7" r:id="rId4"/>
    <sheet name="hpmsVTypeVMT Project. 2016-pres" sheetId="26" r:id="rId5"/>
    <sheet name="Forcasted Growth TRANCONF050818" sheetId="27" r:id="rId6"/>
    <sheet name="Forcasted Growth 112817" sheetId="24" r:id="rId7"/>
    <sheet name="Adjustment factors 112817" sheetId="25" r:id="rId8"/>
  </sheets>
  <calcPr calcId="171027"/>
</workbook>
</file>

<file path=xl/calcChain.xml><?xml version="1.0" encoding="utf-8"?>
<calcChain xmlns="http://schemas.openxmlformats.org/spreadsheetml/2006/main">
  <c r="P131" i="26" l="1"/>
  <c r="O131" i="26"/>
  <c r="L131" i="26"/>
  <c r="K131" i="26"/>
  <c r="H131" i="26"/>
  <c r="G131" i="26"/>
  <c r="D131" i="26"/>
  <c r="C131" i="26"/>
  <c r="D119" i="26"/>
  <c r="E119" i="26"/>
  <c r="F119" i="26"/>
  <c r="G119" i="26"/>
  <c r="H119" i="26"/>
  <c r="I119" i="26"/>
  <c r="J119" i="26"/>
  <c r="K119" i="26"/>
  <c r="L119" i="26"/>
  <c r="M119" i="26"/>
  <c r="N119" i="26"/>
  <c r="O119" i="26"/>
  <c r="P119" i="26"/>
  <c r="Q119" i="26"/>
  <c r="R119" i="26"/>
  <c r="D120" i="26"/>
  <c r="D125" i="26" s="1"/>
  <c r="E120" i="26"/>
  <c r="F120" i="26"/>
  <c r="F125" i="26" s="1"/>
  <c r="G120" i="26"/>
  <c r="H120" i="26"/>
  <c r="H125" i="26" s="1"/>
  <c r="I120" i="26"/>
  <c r="J120" i="26"/>
  <c r="J125" i="26" s="1"/>
  <c r="K120" i="26"/>
  <c r="L120" i="26"/>
  <c r="L125" i="26" s="1"/>
  <c r="M120" i="26"/>
  <c r="N120" i="26"/>
  <c r="N125" i="26" s="1"/>
  <c r="O120" i="26"/>
  <c r="P120" i="26"/>
  <c r="P125" i="26" s="1"/>
  <c r="Q120" i="26"/>
  <c r="R120" i="26"/>
  <c r="R125" i="26" s="1"/>
  <c r="D121" i="26"/>
  <c r="E121" i="26"/>
  <c r="F121" i="26"/>
  <c r="G121" i="26"/>
  <c r="H121" i="26"/>
  <c r="I121" i="26"/>
  <c r="J121" i="26"/>
  <c r="K121" i="26"/>
  <c r="L121" i="26"/>
  <c r="M121" i="26"/>
  <c r="N121" i="26"/>
  <c r="O121" i="26"/>
  <c r="P121" i="26"/>
  <c r="Q121" i="26"/>
  <c r="R121" i="26"/>
  <c r="D122" i="26"/>
  <c r="E122" i="26"/>
  <c r="F122" i="26"/>
  <c r="G122" i="26"/>
  <c r="H122" i="26"/>
  <c r="I122" i="26"/>
  <c r="J122" i="26"/>
  <c r="K122" i="26"/>
  <c r="L122" i="26"/>
  <c r="M122" i="26"/>
  <c r="N122" i="26"/>
  <c r="O122" i="26"/>
  <c r="P122" i="26"/>
  <c r="Q122" i="26"/>
  <c r="R122" i="26"/>
  <c r="D123" i="26"/>
  <c r="E123" i="26"/>
  <c r="F123" i="26"/>
  <c r="G123" i="26"/>
  <c r="H123" i="26"/>
  <c r="I123" i="26"/>
  <c r="J123" i="26"/>
  <c r="K123" i="26"/>
  <c r="K125" i="26" s="1"/>
  <c r="L123" i="26"/>
  <c r="M123" i="26"/>
  <c r="N123" i="26"/>
  <c r="O123" i="26"/>
  <c r="O125" i="26" s="1"/>
  <c r="P123" i="26"/>
  <c r="Q123" i="26"/>
  <c r="R123" i="26"/>
  <c r="D124" i="26"/>
  <c r="E124" i="26"/>
  <c r="F124" i="26"/>
  <c r="G124" i="26"/>
  <c r="H124" i="26"/>
  <c r="I124" i="26"/>
  <c r="J124" i="26"/>
  <c r="K124" i="26"/>
  <c r="L124" i="26"/>
  <c r="M124" i="26"/>
  <c r="N124" i="26"/>
  <c r="O124" i="26"/>
  <c r="P124" i="26"/>
  <c r="Q124" i="26"/>
  <c r="R124" i="26"/>
  <c r="C120" i="26"/>
  <c r="C125" i="26" s="1"/>
  <c r="C121" i="26"/>
  <c r="C122" i="26"/>
  <c r="C123" i="26"/>
  <c r="C124" i="26"/>
  <c r="C119" i="26"/>
  <c r="S130" i="26"/>
  <c r="S110" i="26"/>
  <c r="R131" i="26"/>
  <c r="Q131" i="26"/>
  <c r="N131" i="26"/>
  <c r="M131" i="26"/>
  <c r="J131" i="26"/>
  <c r="I131" i="26"/>
  <c r="F131" i="26"/>
  <c r="E131" i="26"/>
  <c r="Q125" i="26"/>
  <c r="M125" i="26"/>
  <c r="I125" i="26"/>
  <c r="G125" i="26"/>
  <c r="E125" i="26"/>
  <c r="R111" i="26"/>
  <c r="R112" i="26" s="1"/>
  <c r="R113" i="26" s="1"/>
  <c r="Q111" i="26"/>
  <c r="Q112" i="26" s="1"/>
  <c r="Q113" i="26" s="1"/>
  <c r="P111" i="26"/>
  <c r="P112" i="26" s="1"/>
  <c r="P113" i="26" s="1"/>
  <c r="O111" i="26"/>
  <c r="O112" i="26" s="1"/>
  <c r="O113" i="26" s="1"/>
  <c r="N111" i="26"/>
  <c r="N112" i="26" s="1"/>
  <c r="N113" i="26" s="1"/>
  <c r="M111" i="26"/>
  <c r="M112" i="26" s="1"/>
  <c r="M113" i="26" s="1"/>
  <c r="L111" i="26"/>
  <c r="L112" i="26" s="1"/>
  <c r="L113" i="26" s="1"/>
  <c r="K111" i="26"/>
  <c r="K112" i="26" s="1"/>
  <c r="K113" i="26" s="1"/>
  <c r="J111" i="26"/>
  <c r="J112" i="26" s="1"/>
  <c r="J113" i="26" s="1"/>
  <c r="I111" i="26"/>
  <c r="I112" i="26" s="1"/>
  <c r="I113" i="26" s="1"/>
  <c r="H111" i="26"/>
  <c r="H112" i="26" s="1"/>
  <c r="H113" i="26" s="1"/>
  <c r="G111" i="26"/>
  <c r="G112" i="26" s="1"/>
  <c r="G113" i="26" s="1"/>
  <c r="F111" i="26"/>
  <c r="F112" i="26" s="1"/>
  <c r="F113" i="26" s="1"/>
  <c r="E111" i="26"/>
  <c r="E112" i="26" s="1"/>
  <c r="E113" i="26" s="1"/>
  <c r="D111" i="26"/>
  <c r="D112" i="26" s="1"/>
  <c r="D113" i="26" s="1"/>
  <c r="C111" i="26"/>
  <c r="C112" i="26" s="1"/>
  <c r="C113" i="26" s="1"/>
  <c r="S105" i="26"/>
  <c r="S85" i="26"/>
  <c r="R106" i="26"/>
  <c r="Q106" i="26"/>
  <c r="P106" i="26"/>
  <c r="O106" i="26"/>
  <c r="N106" i="26"/>
  <c r="M106" i="26"/>
  <c r="L106" i="26"/>
  <c r="K106" i="26"/>
  <c r="J106" i="26"/>
  <c r="I106" i="26"/>
  <c r="H106" i="26"/>
  <c r="G106" i="26"/>
  <c r="F106" i="26"/>
  <c r="E106" i="26"/>
  <c r="D106" i="26"/>
  <c r="C106" i="26"/>
  <c r="S106" i="26"/>
  <c r="S80" i="26"/>
  <c r="S81" i="26" s="1"/>
  <c r="Q81" i="26"/>
  <c r="P81" i="26"/>
  <c r="M81" i="26"/>
  <c r="L81" i="26"/>
  <c r="I81" i="26"/>
  <c r="H81" i="26"/>
  <c r="E81" i="26"/>
  <c r="D81" i="26"/>
  <c r="R81" i="26"/>
  <c r="O81" i="26"/>
  <c r="N81" i="26"/>
  <c r="K81" i="26"/>
  <c r="J81" i="26"/>
  <c r="G81" i="26"/>
  <c r="F81" i="26"/>
  <c r="C81" i="26"/>
  <c r="S60" i="26"/>
  <c r="C36" i="26"/>
  <c r="S131" i="26" l="1"/>
  <c r="S125" i="26"/>
  <c r="S58" i="27"/>
  <c r="S57" i="27"/>
  <c r="S56" i="27"/>
  <c r="S55" i="27"/>
  <c r="S54" i="27"/>
  <c r="S53" i="27"/>
  <c r="S52" i="27"/>
  <c r="S51" i="27"/>
  <c r="S50" i="27"/>
  <c r="S49" i="27"/>
  <c r="S48" i="27"/>
  <c r="S47" i="27"/>
  <c r="S46" i="27"/>
  <c r="S45" i="27"/>
  <c r="S44" i="27"/>
  <c r="S43" i="27"/>
  <c r="S42" i="27"/>
  <c r="S41" i="27"/>
  <c r="S40" i="27"/>
  <c r="S39" i="27"/>
  <c r="S38" i="27"/>
  <c r="S37" i="27"/>
  <c r="S36" i="27"/>
  <c r="S35" i="27"/>
  <c r="S34" i="27"/>
  <c r="K78" i="27"/>
  <c r="K80" i="27" s="1"/>
  <c r="K84" i="27" s="1"/>
  <c r="G78" i="27"/>
  <c r="G80" i="27" s="1"/>
  <c r="G84" i="27" s="1"/>
  <c r="S77" i="27"/>
  <c r="S78" i="27" s="1"/>
  <c r="S80" i="27" s="1"/>
  <c r="S84" i="27" s="1"/>
  <c r="R77" i="27"/>
  <c r="R78" i="27" s="1"/>
  <c r="R80" i="27" s="1"/>
  <c r="R84" i="27" s="1"/>
  <c r="Q77" i="27"/>
  <c r="Q78" i="27" s="1"/>
  <c r="Q80" i="27" s="1"/>
  <c r="Q84" i="27" s="1"/>
  <c r="P77" i="27"/>
  <c r="P78" i="27" s="1"/>
  <c r="P80" i="27" s="1"/>
  <c r="P84" i="27" s="1"/>
  <c r="O77" i="27"/>
  <c r="O78" i="27" s="1"/>
  <c r="O80" i="27" s="1"/>
  <c r="O84" i="27" s="1"/>
  <c r="N77" i="27"/>
  <c r="N78" i="27" s="1"/>
  <c r="N80" i="27" s="1"/>
  <c r="N84" i="27" s="1"/>
  <c r="M77" i="27"/>
  <c r="M78" i="27" s="1"/>
  <c r="M80" i="27" s="1"/>
  <c r="M84" i="27" s="1"/>
  <c r="L77" i="27"/>
  <c r="L78" i="27" s="1"/>
  <c r="L80" i="27" s="1"/>
  <c r="L84" i="27" s="1"/>
  <c r="K77" i="27"/>
  <c r="J77" i="27"/>
  <c r="J78" i="27" s="1"/>
  <c r="J80" i="27" s="1"/>
  <c r="J84" i="27" s="1"/>
  <c r="I77" i="27"/>
  <c r="I78" i="27" s="1"/>
  <c r="I80" i="27" s="1"/>
  <c r="I84" i="27" s="1"/>
  <c r="H77" i="27"/>
  <c r="H78" i="27" s="1"/>
  <c r="H80" i="27" s="1"/>
  <c r="H84" i="27" s="1"/>
  <c r="G77" i="27"/>
  <c r="F77" i="27"/>
  <c r="F78" i="27" s="1"/>
  <c r="F80" i="27" s="1"/>
  <c r="F84" i="27" s="1"/>
  <c r="E77" i="27"/>
  <c r="E78" i="27" s="1"/>
  <c r="E80" i="27" s="1"/>
  <c r="E84" i="27" s="1"/>
  <c r="D77" i="27"/>
  <c r="D78" i="27" s="1"/>
  <c r="D80" i="27" s="1"/>
  <c r="D84" i="27" s="1"/>
  <c r="C77" i="27"/>
  <c r="C78" i="27" s="1"/>
  <c r="C80" i="27" s="1"/>
  <c r="C84" i="27" s="1"/>
  <c r="S33" i="27"/>
  <c r="S32" i="27"/>
  <c r="S31" i="27"/>
  <c r="D56" i="26" l="1"/>
  <c r="E56" i="26"/>
  <c r="F56" i="26"/>
  <c r="G56" i="26"/>
  <c r="H56" i="26"/>
  <c r="I56" i="26"/>
  <c r="J56" i="26"/>
  <c r="K56" i="26"/>
  <c r="L56" i="26"/>
  <c r="M56" i="26"/>
  <c r="N56" i="26"/>
  <c r="O56" i="26"/>
  <c r="P56" i="26"/>
  <c r="Q56" i="26"/>
  <c r="R56" i="26"/>
  <c r="C56" i="26"/>
  <c r="S56" i="26"/>
  <c r="J30" i="26"/>
  <c r="J23" i="26"/>
  <c r="J25" i="26" s="1"/>
  <c r="J27" i="26" s="1"/>
  <c r="N22" i="26"/>
  <c r="R13" i="26"/>
  <c r="R36" i="26" s="1"/>
  <c r="R37" i="26" s="1"/>
  <c r="R38" i="26" s="1"/>
  <c r="Q13" i="26"/>
  <c r="Q36" i="26" s="1"/>
  <c r="Q37" i="26" s="1"/>
  <c r="Q38" i="26" s="1"/>
  <c r="P13" i="26"/>
  <c r="P36" i="26" s="1"/>
  <c r="P37" i="26" s="1"/>
  <c r="P38" i="26" s="1"/>
  <c r="O13" i="26"/>
  <c r="O36" i="26" s="1"/>
  <c r="O37" i="26" s="1"/>
  <c r="O38" i="26" s="1"/>
  <c r="N13" i="26"/>
  <c r="N36" i="26" s="1"/>
  <c r="N37" i="26" s="1"/>
  <c r="N38" i="26" s="1"/>
  <c r="M13" i="26"/>
  <c r="M36" i="26" s="1"/>
  <c r="M37" i="26" s="1"/>
  <c r="M38" i="26" s="1"/>
  <c r="L13" i="26"/>
  <c r="L36" i="26" s="1"/>
  <c r="L37" i="26" s="1"/>
  <c r="L38" i="26" s="1"/>
  <c r="K13" i="26"/>
  <c r="K36" i="26" s="1"/>
  <c r="K37" i="26" s="1"/>
  <c r="K38" i="26" s="1"/>
  <c r="J13" i="26"/>
  <c r="J36" i="26" s="1"/>
  <c r="J37" i="26" s="1"/>
  <c r="J38" i="26" s="1"/>
  <c r="I13" i="26"/>
  <c r="I36" i="26" s="1"/>
  <c r="I37" i="26" s="1"/>
  <c r="I38" i="26" s="1"/>
  <c r="H13" i="26"/>
  <c r="H36" i="26" s="1"/>
  <c r="H37" i="26" s="1"/>
  <c r="H38" i="26" s="1"/>
  <c r="G13" i="26"/>
  <c r="G36" i="26" s="1"/>
  <c r="G37" i="26" s="1"/>
  <c r="G38" i="26" s="1"/>
  <c r="F13" i="26"/>
  <c r="F36" i="26" s="1"/>
  <c r="F37" i="26" s="1"/>
  <c r="F38" i="26" s="1"/>
  <c r="E13" i="26"/>
  <c r="E36" i="26" s="1"/>
  <c r="E37" i="26" s="1"/>
  <c r="E38" i="26" s="1"/>
  <c r="D13" i="26"/>
  <c r="D36" i="26" s="1"/>
  <c r="D37" i="26" s="1"/>
  <c r="D38" i="26" s="1"/>
  <c r="C13" i="26"/>
  <c r="H23" i="26" s="1"/>
  <c r="H24" i="26" s="1"/>
  <c r="R40" i="25"/>
  <c r="Q40" i="25"/>
  <c r="P40" i="25"/>
  <c r="O40" i="25"/>
  <c r="N40" i="25"/>
  <c r="M40" i="25"/>
  <c r="L40" i="25"/>
  <c r="K40" i="25"/>
  <c r="J40" i="25"/>
  <c r="I40" i="25"/>
  <c r="H40" i="25"/>
  <c r="G40" i="25"/>
  <c r="F40" i="25"/>
  <c r="E40" i="25"/>
  <c r="D40" i="25"/>
  <c r="C40" i="25"/>
  <c r="S39" i="25"/>
  <c r="P85" i="24"/>
  <c r="P89" i="24" s="1"/>
  <c r="L85" i="24"/>
  <c r="L89" i="24" s="1"/>
  <c r="H85" i="24"/>
  <c r="H89" i="24" s="1"/>
  <c r="D85" i="24"/>
  <c r="D89" i="24" s="1"/>
  <c r="Q83" i="24"/>
  <c r="Q85" i="24" s="1"/>
  <c r="Q89" i="24" s="1"/>
  <c r="P83" i="24"/>
  <c r="M83" i="24"/>
  <c r="M85" i="24" s="1"/>
  <c r="M89" i="24" s="1"/>
  <c r="L83" i="24"/>
  <c r="I83" i="24"/>
  <c r="I85" i="24" s="1"/>
  <c r="I89" i="24" s="1"/>
  <c r="H83" i="24"/>
  <c r="E83" i="24"/>
  <c r="E85" i="24" s="1"/>
  <c r="E89" i="24" s="1"/>
  <c r="D83" i="24"/>
  <c r="S82" i="24"/>
  <c r="S83" i="24" s="1"/>
  <c r="S85" i="24" s="1"/>
  <c r="S89" i="24" s="1"/>
  <c r="R82" i="24"/>
  <c r="R83" i="24" s="1"/>
  <c r="R85" i="24" s="1"/>
  <c r="R89" i="24" s="1"/>
  <c r="Q82" i="24"/>
  <c r="P82" i="24"/>
  <c r="O82" i="24"/>
  <c r="O83" i="24" s="1"/>
  <c r="O85" i="24" s="1"/>
  <c r="O89" i="24" s="1"/>
  <c r="N82" i="24"/>
  <c r="N83" i="24" s="1"/>
  <c r="N85" i="24" s="1"/>
  <c r="N89" i="24" s="1"/>
  <c r="M82" i="24"/>
  <c r="L82" i="24"/>
  <c r="K82" i="24"/>
  <c r="K83" i="24" s="1"/>
  <c r="K85" i="24" s="1"/>
  <c r="K89" i="24" s="1"/>
  <c r="J82" i="24"/>
  <c r="J83" i="24" s="1"/>
  <c r="J85" i="24" s="1"/>
  <c r="J89" i="24" s="1"/>
  <c r="I82" i="24"/>
  <c r="H82" i="24"/>
  <c r="G82" i="24"/>
  <c r="G83" i="24" s="1"/>
  <c r="G85" i="24" s="1"/>
  <c r="G89" i="24" s="1"/>
  <c r="F82" i="24"/>
  <c r="F83" i="24" s="1"/>
  <c r="F85" i="24" s="1"/>
  <c r="F89" i="24" s="1"/>
  <c r="E82" i="24"/>
  <c r="D82" i="24"/>
  <c r="C82" i="24"/>
  <c r="C83" i="24" s="1"/>
  <c r="C85" i="24" s="1"/>
  <c r="C89" i="24" s="1"/>
  <c r="S34" i="24"/>
  <c r="S33" i="24"/>
  <c r="S32" i="24"/>
  <c r="S31" i="24"/>
  <c r="M49" i="26" l="1"/>
  <c r="M48" i="26"/>
  <c r="M47" i="26"/>
  <c r="M44" i="26"/>
  <c r="M45" i="26"/>
  <c r="M46" i="26"/>
  <c r="J49" i="26"/>
  <c r="J48" i="26"/>
  <c r="J47" i="26"/>
  <c r="J46" i="26"/>
  <c r="J45" i="26"/>
  <c r="J44" i="26"/>
  <c r="N49" i="26"/>
  <c r="N48" i="26"/>
  <c r="N45" i="26"/>
  <c r="N44" i="26"/>
  <c r="N47" i="26"/>
  <c r="N46" i="26"/>
  <c r="F49" i="26"/>
  <c r="F48" i="26"/>
  <c r="F47" i="26"/>
  <c r="F46" i="26"/>
  <c r="F45" i="26"/>
  <c r="F44" i="26"/>
  <c r="G49" i="26"/>
  <c r="G48" i="26"/>
  <c r="G46" i="26"/>
  <c r="G45" i="26"/>
  <c r="G47" i="26"/>
  <c r="G44" i="26"/>
  <c r="R48" i="26"/>
  <c r="R47" i="26"/>
  <c r="R49" i="26"/>
  <c r="R44" i="26"/>
  <c r="R45" i="26"/>
  <c r="R46" i="26"/>
  <c r="D49" i="26"/>
  <c r="D48" i="26"/>
  <c r="D47" i="26"/>
  <c r="D46" i="26"/>
  <c r="D45" i="26"/>
  <c r="D44" i="26"/>
  <c r="L49" i="26"/>
  <c r="L48" i="26"/>
  <c r="L47" i="26"/>
  <c r="L46" i="26"/>
  <c r="L45" i="26"/>
  <c r="L44" i="26"/>
  <c r="P49" i="26"/>
  <c r="P48" i="26"/>
  <c r="P47" i="26"/>
  <c r="P46" i="26"/>
  <c r="P45" i="26"/>
  <c r="P44" i="26"/>
  <c r="E49" i="26"/>
  <c r="E48" i="26"/>
  <c r="E47" i="26"/>
  <c r="E46" i="26"/>
  <c r="E45" i="26"/>
  <c r="E44" i="26"/>
  <c r="Q49" i="26"/>
  <c r="Q48" i="26"/>
  <c r="Q47" i="26"/>
  <c r="Q46" i="26"/>
  <c r="Q45" i="26"/>
  <c r="Q44" i="26"/>
  <c r="H49" i="26"/>
  <c r="H48" i="26"/>
  <c r="H47" i="26"/>
  <c r="H46" i="26"/>
  <c r="H45" i="26"/>
  <c r="H44" i="26"/>
  <c r="I49" i="26"/>
  <c r="I47" i="26"/>
  <c r="I46" i="26"/>
  <c r="I48" i="26"/>
  <c r="I45" i="26"/>
  <c r="I44" i="26"/>
  <c r="K49" i="26"/>
  <c r="K48" i="26"/>
  <c r="K47" i="26"/>
  <c r="K46" i="26"/>
  <c r="K45" i="26"/>
  <c r="K44" i="26"/>
  <c r="O49" i="26"/>
  <c r="O48" i="26"/>
  <c r="O47" i="26"/>
  <c r="O46" i="26"/>
  <c r="O45" i="26"/>
  <c r="O44" i="26"/>
  <c r="S13" i="26"/>
  <c r="C37" i="26"/>
  <c r="C38" i="26" s="1"/>
  <c r="H73" i="26" l="1"/>
  <c r="Q71" i="26"/>
  <c r="E69" i="26"/>
  <c r="L73" i="26"/>
  <c r="G70" i="26"/>
  <c r="J69" i="26"/>
  <c r="H70" i="26"/>
  <c r="H74" i="26"/>
  <c r="E74" i="26"/>
  <c r="P72" i="26"/>
  <c r="G71" i="26"/>
  <c r="J70" i="26"/>
  <c r="J74" i="26"/>
  <c r="M72" i="26"/>
  <c r="H71" i="26"/>
  <c r="Q69" i="26"/>
  <c r="Q73" i="26"/>
  <c r="P73" i="26"/>
  <c r="L71" i="26"/>
  <c r="G69" i="26"/>
  <c r="M73" i="26"/>
  <c r="O70" i="26"/>
  <c r="Q70" i="26"/>
  <c r="Q74" i="26"/>
  <c r="E72" i="26"/>
  <c r="D70" i="26"/>
  <c r="G72" i="26"/>
  <c r="G74" i="26"/>
  <c r="J72" i="26"/>
  <c r="K50" i="26"/>
  <c r="K61" i="26" s="1"/>
  <c r="K62" i="26" s="1"/>
  <c r="K63" i="26" s="1"/>
  <c r="K74" i="26" s="1"/>
  <c r="H50" i="26"/>
  <c r="H61" i="26" s="1"/>
  <c r="H62" i="26" s="1"/>
  <c r="H63" i="26" s="1"/>
  <c r="H69" i="26" s="1"/>
  <c r="E50" i="26"/>
  <c r="E61" i="26" s="1"/>
  <c r="E62" i="26" s="1"/>
  <c r="E63" i="26" s="1"/>
  <c r="E73" i="26" s="1"/>
  <c r="L50" i="26"/>
  <c r="L61" i="26" s="1"/>
  <c r="L62" i="26" s="1"/>
  <c r="L63" i="26" s="1"/>
  <c r="L70" i="26" s="1"/>
  <c r="N50" i="26"/>
  <c r="N61" i="26" s="1"/>
  <c r="N62" i="26" s="1"/>
  <c r="N63" i="26" s="1"/>
  <c r="N70" i="26" s="1"/>
  <c r="J50" i="26"/>
  <c r="J61" i="26" s="1"/>
  <c r="J62" i="26" s="1"/>
  <c r="J63" i="26" s="1"/>
  <c r="J73" i="26" s="1"/>
  <c r="M50" i="26"/>
  <c r="M61" i="26" s="1"/>
  <c r="M62" i="26" s="1"/>
  <c r="M63" i="26" s="1"/>
  <c r="M70" i="26" s="1"/>
  <c r="O50" i="26"/>
  <c r="O61" i="26" s="1"/>
  <c r="O62" i="26" s="1"/>
  <c r="O63" i="26" s="1"/>
  <c r="O71" i="26" s="1"/>
  <c r="I50" i="26"/>
  <c r="I61" i="26" s="1"/>
  <c r="I62" i="26" s="1"/>
  <c r="I63" i="26" s="1"/>
  <c r="I72" i="26" s="1"/>
  <c r="Q50" i="26"/>
  <c r="Q61" i="26" s="1"/>
  <c r="Q62" i="26" s="1"/>
  <c r="Q63" i="26" s="1"/>
  <c r="Q72" i="26" s="1"/>
  <c r="P50" i="26"/>
  <c r="P61" i="26" s="1"/>
  <c r="P62" i="26" s="1"/>
  <c r="P63" i="26" s="1"/>
  <c r="P70" i="26" s="1"/>
  <c r="D50" i="26"/>
  <c r="D61" i="26" s="1"/>
  <c r="D62" i="26" s="1"/>
  <c r="D63" i="26" s="1"/>
  <c r="D71" i="26" s="1"/>
  <c r="R50" i="26"/>
  <c r="R61" i="26" s="1"/>
  <c r="R62" i="26" s="1"/>
  <c r="R63" i="26" s="1"/>
  <c r="R73" i="26" s="1"/>
  <c r="G50" i="26"/>
  <c r="G61" i="26" s="1"/>
  <c r="G62" i="26" s="1"/>
  <c r="G63" i="26" s="1"/>
  <c r="G73" i="26" s="1"/>
  <c r="C48" i="26"/>
  <c r="C49" i="26"/>
  <c r="C47" i="26"/>
  <c r="C46" i="26"/>
  <c r="C45" i="26"/>
  <c r="C44" i="26"/>
  <c r="F50" i="26"/>
  <c r="F61" i="26" s="1"/>
  <c r="F62" i="26" s="1"/>
  <c r="F63" i="26" s="1"/>
  <c r="F69" i="26" s="1"/>
  <c r="G98" i="26" l="1"/>
  <c r="C72" i="26"/>
  <c r="I74" i="26"/>
  <c r="N73" i="26"/>
  <c r="G75" i="26"/>
  <c r="G86" i="26" s="1"/>
  <c r="G87" i="26" s="1"/>
  <c r="G88" i="26" s="1"/>
  <c r="G99" i="26" s="1"/>
  <c r="G94" i="26"/>
  <c r="I69" i="26"/>
  <c r="F74" i="26"/>
  <c r="R70" i="26"/>
  <c r="K70" i="26"/>
  <c r="J75" i="26"/>
  <c r="J86" i="26" s="1"/>
  <c r="J87" i="26" s="1"/>
  <c r="J88" i="26" s="1"/>
  <c r="J95" i="26" s="1"/>
  <c r="G95" i="26"/>
  <c r="I73" i="26"/>
  <c r="N74" i="26"/>
  <c r="G97" i="26"/>
  <c r="L72" i="26"/>
  <c r="I70" i="26"/>
  <c r="N71" i="26"/>
  <c r="R69" i="26"/>
  <c r="Q75" i="26"/>
  <c r="Q86" i="26" s="1"/>
  <c r="Q87" i="26" s="1"/>
  <c r="Q88" i="26" s="1"/>
  <c r="Q97" i="26" s="1"/>
  <c r="Q94" i="26"/>
  <c r="K71" i="26"/>
  <c r="F70" i="26"/>
  <c r="D72" i="26"/>
  <c r="O72" i="26"/>
  <c r="N69" i="26"/>
  <c r="R72" i="26"/>
  <c r="L69" i="26"/>
  <c r="Q96" i="26"/>
  <c r="K73" i="26"/>
  <c r="M74" i="26"/>
  <c r="N72" i="26"/>
  <c r="R74" i="26"/>
  <c r="P74" i="26"/>
  <c r="Q95" i="26"/>
  <c r="K72" i="26"/>
  <c r="M71" i="26"/>
  <c r="F71" i="26"/>
  <c r="D73" i="26"/>
  <c r="P69" i="26"/>
  <c r="O73" i="26"/>
  <c r="G96" i="26"/>
  <c r="L74" i="26"/>
  <c r="E70" i="26"/>
  <c r="I71" i="26"/>
  <c r="M69" i="26"/>
  <c r="F73" i="26"/>
  <c r="R71" i="26"/>
  <c r="P71" i="26"/>
  <c r="K69" i="26"/>
  <c r="F72" i="26"/>
  <c r="D74" i="26"/>
  <c r="H72" i="26"/>
  <c r="O74" i="26"/>
  <c r="J71" i="26"/>
  <c r="D69" i="26"/>
  <c r="E71" i="26"/>
  <c r="O69" i="26"/>
  <c r="C50" i="26"/>
  <c r="C61" i="26" s="1"/>
  <c r="C62" i="26" s="1"/>
  <c r="C63" i="26" s="1"/>
  <c r="C69" i="26" s="1"/>
  <c r="E96" i="26" l="1"/>
  <c r="H97" i="26"/>
  <c r="K75" i="26"/>
  <c r="K86" i="26" s="1"/>
  <c r="K87" i="26" s="1"/>
  <c r="K88" i="26" s="1"/>
  <c r="F98" i="26"/>
  <c r="P75" i="26"/>
  <c r="P86" i="26" s="1"/>
  <c r="P87" i="26" s="1"/>
  <c r="P88" i="26" s="1"/>
  <c r="P94" i="26"/>
  <c r="K97" i="26"/>
  <c r="N97" i="26"/>
  <c r="N75" i="26"/>
  <c r="N86" i="26" s="1"/>
  <c r="N87" i="26" s="1"/>
  <c r="N88" i="26" s="1"/>
  <c r="N95" i="26" s="1"/>
  <c r="N94" i="26"/>
  <c r="D97" i="26"/>
  <c r="N96" i="26"/>
  <c r="G100" i="26"/>
  <c r="I98" i="26"/>
  <c r="F75" i="26"/>
  <c r="F86" i="26" s="1"/>
  <c r="F87" i="26" s="1"/>
  <c r="F88" i="26" s="1"/>
  <c r="F94" i="26" s="1"/>
  <c r="D75" i="26"/>
  <c r="D86" i="26" s="1"/>
  <c r="D87" i="26" s="1"/>
  <c r="D88" i="26" s="1"/>
  <c r="D99" i="26"/>
  <c r="M75" i="26"/>
  <c r="M86" i="26" s="1"/>
  <c r="M87" i="26" s="1"/>
  <c r="M88" i="26" s="1"/>
  <c r="M94" i="26"/>
  <c r="D98" i="26"/>
  <c r="M99" i="26"/>
  <c r="F95" i="26"/>
  <c r="I95" i="26"/>
  <c r="N99" i="26"/>
  <c r="E75" i="26"/>
  <c r="E86" i="26" s="1"/>
  <c r="E87" i="26" s="1"/>
  <c r="E88" i="26" s="1"/>
  <c r="I75" i="26"/>
  <c r="I86" i="26" s="1"/>
  <c r="I87" i="26" s="1"/>
  <c r="I88" i="26" s="1"/>
  <c r="I97" i="26" s="1"/>
  <c r="I94" i="26"/>
  <c r="J96" i="26"/>
  <c r="J100" i="26" s="1"/>
  <c r="P96" i="26"/>
  <c r="I96" i="26"/>
  <c r="O98" i="26"/>
  <c r="P99" i="26"/>
  <c r="C73" i="26"/>
  <c r="L75" i="26"/>
  <c r="L86" i="26" s="1"/>
  <c r="L87" i="26" s="1"/>
  <c r="L88" i="26" s="1"/>
  <c r="J99" i="26"/>
  <c r="Q99" i="26"/>
  <c r="C74" i="26"/>
  <c r="J94" i="26"/>
  <c r="Q98" i="26"/>
  <c r="Q100" i="26" s="1"/>
  <c r="N98" i="26"/>
  <c r="H75" i="26"/>
  <c r="H86" i="26" s="1"/>
  <c r="H87" i="26" s="1"/>
  <c r="H88" i="26" s="1"/>
  <c r="O75" i="26"/>
  <c r="O86" i="26" s="1"/>
  <c r="O87" i="26" s="1"/>
  <c r="O88" i="26" s="1"/>
  <c r="O94" i="26"/>
  <c r="O99" i="26"/>
  <c r="C71" i="26"/>
  <c r="E95" i="26"/>
  <c r="M96" i="26"/>
  <c r="C70" i="26"/>
  <c r="R75" i="26"/>
  <c r="R86" i="26" s="1"/>
  <c r="R87" i="26" s="1"/>
  <c r="R88" i="26" s="1"/>
  <c r="R94" i="26"/>
  <c r="K95" i="26"/>
  <c r="F99" i="26"/>
  <c r="I99" i="26"/>
  <c r="J97" i="26"/>
  <c r="J98" i="26"/>
  <c r="S50" i="26"/>
  <c r="L96" i="26" l="1"/>
  <c r="L98" i="26"/>
  <c r="L95" i="26"/>
  <c r="L99" i="26"/>
  <c r="R99" i="26"/>
  <c r="R98" i="26"/>
  <c r="I100" i="26"/>
  <c r="D94" i="26"/>
  <c r="D100" i="26" s="1"/>
  <c r="D96" i="26"/>
  <c r="D95" i="26"/>
  <c r="N100" i="26"/>
  <c r="R97" i="26"/>
  <c r="R96" i="26"/>
  <c r="O95" i="26"/>
  <c r="O100" i="26" s="1"/>
  <c r="O96" i="26"/>
  <c r="R95" i="26"/>
  <c r="R100" i="26" s="1"/>
  <c r="K96" i="26"/>
  <c r="K99" i="26"/>
  <c r="L97" i="26"/>
  <c r="H96" i="26"/>
  <c r="H95" i="26"/>
  <c r="H94" i="26"/>
  <c r="H98" i="26"/>
  <c r="H99" i="26"/>
  <c r="L94" i="26"/>
  <c r="F96" i="26"/>
  <c r="F100" i="26" s="1"/>
  <c r="F97" i="26"/>
  <c r="E99" i="26"/>
  <c r="E94" i="26"/>
  <c r="E98" i="26"/>
  <c r="E97" i="26"/>
  <c r="O97" i="26"/>
  <c r="M98" i="26"/>
  <c r="M95" i="26"/>
  <c r="M100" i="26" s="1"/>
  <c r="M97" i="26"/>
  <c r="K98" i="26"/>
  <c r="P95" i="26"/>
  <c r="P98" i="26"/>
  <c r="P97" i="26"/>
  <c r="P100" i="26" s="1"/>
  <c r="K94" i="26"/>
  <c r="C75" i="26"/>
  <c r="F6" i="7"/>
  <c r="G6" i="7"/>
  <c r="H6" i="7"/>
  <c r="I6" i="7"/>
  <c r="J6" i="7"/>
  <c r="K6" i="7"/>
  <c r="L6" i="7"/>
  <c r="M6" i="7"/>
  <c r="N6" i="7"/>
  <c r="O6" i="7"/>
  <c r="P6" i="7"/>
  <c r="Q6" i="7"/>
  <c r="R6" i="7"/>
  <c r="S6" i="7"/>
  <c r="T6" i="7"/>
  <c r="F7" i="7"/>
  <c r="G7" i="7"/>
  <c r="H7" i="7"/>
  <c r="I7" i="7"/>
  <c r="J7" i="7"/>
  <c r="K7" i="7"/>
  <c r="L7" i="7"/>
  <c r="M7" i="7"/>
  <c r="N7" i="7"/>
  <c r="O7" i="7"/>
  <c r="P7" i="7"/>
  <c r="Q7" i="7"/>
  <c r="R7" i="7"/>
  <c r="S7" i="7"/>
  <c r="T7" i="7"/>
  <c r="F8" i="7"/>
  <c r="G8" i="7"/>
  <c r="H8" i="7"/>
  <c r="I8" i="7"/>
  <c r="J8" i="7"/>
  <c r="K8" i="7"/>
  <c r="L8" i="7"/>
  <c r="M8" i="7"/>
  <c r="N8" i="7"/>
  <c r="O8" i="7"/>
  <c r="P8" i="7"/>
  <c r="Q8" i="7"/>
  <c r="R8" i="7"/>
  <c r="S8" i="7"/>
  <c r="T8" i="7"/>
  <c r="E8" i="7"/>
  <c r="E7" i="7"/>
  <c r="E6" i="7"/>
  <c r="F5" i="7"/>
  <c r="G5" i="7"/>
  <c r="H5" i="7"/>
  <c r="I5" i="7"/>
  <c r="J5" i="7"/>
  <c r="K5" i="7"/>
  <c r="L5" i="7"/>
  <c r="M5" i="7"/>
  <c r="N5" i="7"/>
  <c r="O5" i="7"/>
  <c r="P5" i="7"/>
  <c r="Q5" i="7"/>
  <c r="R5" i="7"/>
  <c r="S5" i="7"/>
  <c r="T5" i="7"/>
  <c r="E5" i="7"/>
  <c r="F4" i="7"/>
  <c r="G4" i="7"/>
  <c r="H4" i="7"/>
  <c r="I4" i="7"/>
  <c r="J4" i="7"/>
  <c r="K4" i="7"/>
  <c r="L4" i="7"/>
  <c r="M4" i="7"/>
  <c r="N4" i="7"/>
  <c r="O4" i="7"/>
  <c r="P4" i="7"/>
  <c r="Q4" i="7"/>
  <c r="R4" i="7"/>
  <c r="S4" i="7"/>
  <c r="T4" i="7"/>
  <c r="T9" i="7" s="1"/>
  <c r="T20" i="7" s="1"/>
  <c r="E4" i="7"/>
  <c r="H100" i="26" l="1"/>
  <c r="C86" i="26"/>
  <c r="C87" i="26" s="1"/>
  <c r="C88" i="26" s="1"/>
  <c r="S75" i="26"/>
  <c r="E100" i="26"/>
  <c r="L100" i="26"/>
  <c r="K100" i="26"/>
  <c r="P9" i="7"/>
  <c r="P20" i="7" s="1"/>
  <c r="L9" i="7"/>
  <c r="L20" i="7" s="1"/>
  <c r="H9" i="7"/>
  <c r="H20" i="7" s="1"/>
  <c r="U19" i="7"/>
  <c r="X7" i="7"/>
  <c r="S9" i="7"/>
  <c r="S20" i="7" s="1"/>
  <c r="O9" i="7"/>
  <c r="O20" i="7" s="1"/>
  <c r="K9" i="7"/>
  <c r="K20" i="7" s="1"/>
  <c r="G9" i="7"/>
  <c r="G20" i="7" s="1"/>
  <c r="R9" i="7"/>
  <c r="R20" i="7" s="1"/>
  <c r="N9" i="7"/>
  <c r="N20" i="7" s="1"/>
  <c r="J9" i="7"/>
  <c r="J20" i="7" s="1"/>
  <c r="X5" i="7"/>
  <c r="X4" i="7"/>
  <c r="Q9" i="7"/>
  <c r="Q20" i="7" s="1"/>
  <c r="M9" i="7"/>
  <c r="M20" i="7" s="1"/>
  <c r="I9" i="7"/>
  <c r="I20" i="7" s="1"/>
  <c r="X6" i="7"/>
  <c r="X8" i="7"/>
  <c r="F9" i="7"/>
  <c r="F20" i="7" s="1"/>
  <c r="E9" i="7"/>
  <c r="C97" i="26" l="1"/>
  <c r="C94" i="26"/>
  <c r="C99" i="26"/>
  <c r="C98" i="26"/>
  <c r="C95" i="26"/>
  <c r="C96" i="26"/>
  <c r="X9" i="7"/>
  <c r="U9" i="7"/>
  <c r="U20" i="7" s="1"/>
  <c r="E20" i="7"/>
  <c r="C100" i="26" l="1"/>
  <c r="S100" i="26" s="1"/>
</calcChain>
</file>

<file path=xl/sharedStrings.xml><?xml version="1.0" encoding="utf-8"?>
<sst xmlns="http://schemas.openxmlformats.org/spreadsheetml/2006/main" count="678" uniqueCount="109">
  <si>
    <t>HPMSVtypeID</t>
  </si>
  <si>
    <t>yearID</t>
  </si>
  <si>
    <t>HPMSBaseYearVMT</t>
  </si>
  <si>
    <t>HPMSVtypeName</t>
  </si>
  <si>
    <t>Motorcycles</t>
  </si>
  <si>
    <t>Light Duty Vehicles</t>
  </si>
  <si>
    <t>Buses</t>
  </si>
  <si>
    <t>Single Unit Trucks</t>
  </si>
  <si>
    <t>Combination Trucks</t>
  </si>
  <si>
    <t>Androscoggin</t>
  </si>
  <si>
    <t>Aroostook</t>
  </si>
  <si>
    <t>Cumberland</t>
  </si>
  <si>
    <t>Franklin</t>
  </si>
  <si>
    <t>Hancock</t>
  </si>
  <si>
    <t>Kennebec</t>
  </si>
  <si>
    <t>Knox</t>
  </si>
  <si>
    <t>Lincoln</t>
  </si>
  <si>
    <t>Oxford</t>
  </si>
  <si>
    <t>Penobscot</t>
  </si>
  <si>
    <t>Piscataquis</t>
  </si>
  <si>
    <t>Sagadahoc</t>
  </si>
  <si>
    <t>Somerset</t>
  </si>
  <si>
    <t>Waldo</t>
  </si>
  <si>
    <t>Washington</t>
  </si>
  <si>
    <t>York</t>
  </si>
  <si>
    <t>baseYearOffNetVMT</t>
  </si>
  <si>
    <t>check</t>
  </si>
  <si>
    <t>Total VMT</t>
  </si>
  <si>
    <t>Projected</t>
  </si>
  <si>
    <t xml:space="preserve">Actual </t>
  </si>
  <si>
    <t>Check by comparing the sum total VMT by HPMS class to the Forcasted Growth Projected VMT by County.</t>
  </si>
  <si>
    <t>Actual and forcasted VMT 1986 to 2045</t>
  </si>
  <si>
    <t>Year</t>
  </si>
  <si>
    <t>State wide</t>
  </si>
  <si>
    <t>Statwide Total</t>
  </si>
  <si>
    <t>ex.</t>
  </si>
  <si>
    <t>Base yr</t>
  </si>
  <si>
    <t>Projected GF</t>
  </si>
  <si>
    <t>Projected VMT</t>
  </si>
  <si>
    <t xml:space="preserve">The MOVES2014 HPMS class (25) was created by adding class 20 and 30 together. </t>
  </si>
  <si>
    <t xml:space="preserve">The results were compiled for the MOVES2014 formats. </t>
  </si>
  <si>
    <t>We applied the 2016 Actual VMT to the 2010 VMT by HPMS class</t>
  </si>
  <si>
    <t>Received 11/28/2017 from Ed Beckwith, Maine DOT.</t>
  </si>
  <si>
    <t xml:space="preserve">For use with all modeling projects from 2016 onwards. </t>
  </si>
  <si>
    <t>These are the newest growth projection from the statewide model 2017</t>
  </si>
  <si>
    <t>Projected Annual  Growth per year 2016 to 2045</t>
  </si>
  <si>
    <t>gf</t>
  </si>
  <si>
    <t>Adjustment factors to grow 2016 out to 2045</t>
  </si>
  <si>
    <t>Adjustment factors to grow 2016 out to 2045 Received 11/28/17 New factors developed by Ed Beckwith from MEDOT.</t>
  </si>
  <si>
    <t>to allocate the new VMT to the HPMS source types.  This is repeated for every year there after that HMPSVTypeVMT is needed using the previous years HPMSVTypeVMT data.</t>
  </si>
  <si>
    <t>MODELED YEAR hpmsVTypeVMT set</t>
  </si>
  <si>
    <t>2010 table received August 2011 from Nate Howard. Compiled by Ed Beckwith File name MOVES VMT-fractions.xls</t>
  </si>
  <si>
    <t>HPMS</t>
  </si>
  <si>
    <t>VTypeID</t>
  </si>
  <si>
    <t>BASE yearID</t>
  </si>
  <si>
    <t>All Counties</t>
  </si>
  <si>
    <t>Total</t>
  </si>
  <si>
    <t>To determine the growth factor from  the Base year hpmsVType set using the new VMT base year.</t>
  </si>
  <si>
    <t>Calculate the percent growth rate and add 1.</t>
  </si>
  <si>
    <t>1. Calculating Percent (Straight-Line) Growth Rates</t>
  </si>
  <si>
    <t>The percent change from one period to another is calculated from the formula:</t>
  </si>
  <si>
    <t xml:space="preserve">EX. </t>
  </si>
  <si>
    <t>Androscoggin county</t>
  </si>
  <si>
    <t>Past</t>
  </si>
  <si>
    <r>
      <t>V</t>
    </r>
    <r>
      <rPr>
        <b/>
        <vertAlign val="subscript"/>
        <sz val="9"/>
        <rFont val="Arial"/>
        <family val="2"/>
      </rPr>
      <t>2011</t>
    </r>
    <r>
      <rPr>
        <b/>
        <sz val="9"/>
        <rFont val="Arial"/>
        <family val="2"/>
      </rPr>
      <t xml:space="preserve"> =</t>
    </r>
  </si>
  <si>
    <t xml:space="preserve">PR = </t>
  </si>
  <si>
    <t>(926558114-919128853)</t>
  </si>
  <si>
    <t>x</t>
  </si>
  <si>
    <t xml:space="preserve">Where: </t>
  </si>
  <si>
    <t>Present</t>
  </si>
  <si>
    <t>V2012 =</t>
  </si>
  <si>
    <t>PR = Percent Rate</t>
  </si>
  <si>
    <t xml:space="preserve">N = </t>
  </si>
  <si>
    <r>
      <t>V</t>
    </r>
    <r>
      <rPr>
        <vertAlign val="subscript"/>
        <sz val="8"/>
        <color theme="1"/>
        <rFont val="Arial"/>
        <family val="2"/>
      </rPr>
      <t>Present</t>
    </r>
    <r>
      <rPr>
        <sz val="8"/>
        <color theme="1"/>
        <rFont val="Arial"/>
        <family val="2"/>
      </rPr>
      <t xml:space="preserve"> = Present or Future Value</t>
    </r>
  </si>
  <si>
    <r>
      <t>V</t>
    </r>
    <r>
      <rPr>
        <vertAlign val="subscript"/>
        <sz val="8"/>
        <color theme="1"/>
        <rFont val="Arial"/>
        <family val="2"/>
      </rPr>
      <t>Past</t>
    </r>
    <r>
      <rPr>
        <sz val="8"/>
        <color theme="1"/>
        <rFont val="Arial"/>
        <family val="2"/>
      </rPr>
      <t xml:space="preserve"> = Past or Present Value</t>
    </r>
  </si>
  <si>
    <r>
      <t xml:space="preserve">The </t>
    </r>
    <r>
      <rPr>
        <i/>
        <sz val="8"/>
        <color theme="1"/>
        <rFont val="Arial"/>
        <family val="2"/>
      </rPr>
      <t>annual</t>
    </r>
    <r>
      <rPr>
        <sz val="8"/>
        <color theme="1"/>
        <rFont val="Arial"/>
        <family val="2"/>
      </rPr>
      <t xml:space="preserve"> percentage growth rate is simply the percent growth divided by N, the number of years.</t>
    </r>
  </si>
  <si>
    <t>2. Calculating the growth factor</t>
  </si>
  <si>
    <t>GF = Growth factor</t>
  </si>
  <si>
    <r>
      <t>GF = PR(df)</t>
    </r>
    <r>
      <rPr>
        <b/>
        <sz val="9"/>
        <rFont val="Arial"/>
        <family val="2"/>
      </rPr>
      <t xml:space="preserve"> + 1.0</t>
    </r>
  </si>
  <si>
    <t>PR = 0.81</t>
  </si>
  <si>
    <t>PR(df) =</t>
  </si>
  <si>
    <t>Ex.</t>
  </si>
  <si>
    <t>(0.0081 + 1.0) =</t>
  </si>
  <si>
    <t>PR(df) = Percent rate in decimal format</t>
  </si>
  <si>
    <t xml:space="preserve">NEW (BASE YEAR)HPMSVMT allocations calculated from the 2010 modeled (VMT by source type).  Take new VMT (VMT by county) and grow out to the HPMS source types from the 2010 model year table.  </t>
  </si>
  <si>
    <t>PR</t>
  </si>
  <si>
    <t>PR decimal format</t>
  </si>
  <si>
    <t>Growth factor for 2016 VTypeID---&gt;</t>
  </si>
  <si>
    <t xml:space="preserve">Use the growth factor for 2016 VTypeID growth factor to convert 2010 VTypeID's to 2016 VTypeIDs.  </t>
  </si>
  <si>
    <t>hpmsVTypeVMT set</t>
  </si>
  <si>
    <t>ck</t>
  </si>
  <si>
    <t>boundaries to create new 2016 VMT by HPMS class.</t>
  </si>
  <si>
    <t xml:space="preserve">05/09/18 Updated to use for 2018 Transportation Conformity Analysis to represent 2016 Base Year. </t>
  </si>
  <si>
    <t>Ed Beckwith updated the VMT for the boundry changes along with the ramp and road distributions for the Conformity Analysis.</t>
  </si>
  <si>
    <t>Received 05/08/18 from Ed Beckwith, Maine DOT.</t>
  </si>
  <si>
    <t xml:space="preserve">For use with all Maine's Transportation Conformity Modeling demonstration. </t>
  </si>
  <si>
    <t>These are the last growth projections from the statewide model 2017.  Cumberland, Sagadahoc and  statewide total changed with the new build projects for conformity.</t>
  </si>
  <si>
    <t xml:space="preserve">NEW HPMSVMT growth factor used to allocate VMT to HPMS classes for the years (2016, 2025, 2035, and  2040) for the transportation conformity demonstration.  </t>
  </si>
  <si>
    <t>Created 5/09/18 by D.Cormier for the 2018 Transportation Conformity Analysis.</t>
  </si>
  <si>
    <t xml:space="preserve">Good for MOVES modeling runs for Transportation Conformity analysis  050818 (2016, 2025, 2035, 2040) VMT.  </t>
  </si>
  <si>
    <t xml:space="preserve">Each time the VMT is updated by county, a growth factor needs to be calculated from the 2010 base year HPMSVType table using the new VMT </t>
  </si>
  <si>
    <t>NEXT year is grown out from the previuos year not the base year (2010),  The VMT in the source type tables should match the VMT for the year that it is being allocated too!!!</t>
  </si>
  <si>
    <t>Growth factor for 2025 VTypeID---&gt;</t>
  </si>
  <si>
    <t xml:space="preserve">Use the growth factor for 2025 VTypeID growth factor to convert 2016 VTypeID's to 2025 VTypeIDs.  </t>
  </si>
  <si>
    <t>Growth factor for 2035 VTypeID---&gt;</t>
  </si>
  <si>
    <t xml:space="preserve">Use the growth factor for 2035 VTypeID growth factor to convert 2025 VTypeID's to 2035 VTypeIDs.  </t>
  </si>
  <si>
    <t>Growth factor for 2040 VTypeID---&gt;</t>
  </si>
  <si>
    <t xml:space="preserve">Use the growth factor for 2040 VTypeID growth factor to convert 2035 VTypeID's to 2040 VTypeIDs.  </t>
  </si>
  <si>
    <t xml:space="preserve">Future years (2025, 2035, 2040) were grown out from the most recent growth calculations.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</si>
</sst>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0.00000"/>
    <numFmt numFmtId="165" formatCode="_(* #,##0_);_(* \(#,##0\);_(* &quot;-&quot;??_);_(@_)"/>
    <numFmt numFmtId="166" formatCode="0.0000"/>
    <numFmt numFmtId="167" formatCode="#,##0.0000"/>
    <numFmt numFmtId="168" formatCode="_(* #,##0.00000_);_(* \(#,##0.00000\);_(* &quot;-&quot;??_);_(@_)"/>
    <numFmt numFmtId="169" formatCode="_(* #,##0.000_);_(* \(#,##0.000\);_(* &quot;-&quot;??_);_(@_)"/>
    <numFmt numFmtId="170" formatCode="_(* #,##0.0000_);_(* \(#,##0.0000\);_(* &quot;-&quot;??_);_(@_)"/>
  </numFmts>
  <fonts count="61" x14ac:knownFonts="1">
    <font>
      <sz val="11"/>
      <color indexed="8"/>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indexed="22"/>
      <name val="Arial"/>
      <family val="2"/>
    </font>
    <font>
      <b/>
      <sz val="10"/>
      <color rgb="FFFF0000"/>
      <name val="Arial"/>
      <family val="2"/>
    </font>
    <font>
      <b/>
      <sz val="11"/>
      <color indexed="8"/>
      <name val="Calibri"/>
      <family val="2"/>
      <scheme val="minor"/>
    </font>
    <font>
      <sz val="10"/>
      <name val="Arial"/>
      <family val="2"/>
    </font>
    <font>
      <sz val="10"/>
      <color rgb="FFFF0000"/>
      <name val="Arial"/>
      <family val="2"/>
    </font>
    <font>
      <sz val="10"/>
      <color indexed="18"/>
      <name val="Arial"/>
      <family val="2"/>
    </font>
    <font>
      <sz val="10"/>
      <color indexed="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rgb="FF002060"/>
      <name val="Arial"/>
      <family val="2"/>
    </font>
    <font>
      <b/>
      <sz val="9"/>
      <name val="Arial"/>
      <family val="2"/>
    </font>
    <font>
      <b/>
      <sz val="8"/>
      <color theme="1"/>
      <name val="Arial"/>
      <family val="2"/>
    </font>
    <font>
      <sz val="8"/>
      <color theme="1"/>
      <name val="Arial"/>
      <family val="2"/>
    </font>
    <font>
      <sz val="12"/>
      <color theme="1"/>
      <name val="Times New Roman"/>
      <family val="1"/>
    </font>
    <font>
      <b/>
      <vertAlign val="subscript"/>
      <sz val="9"/>
      <name val="Arial"/>
      <family val="2"/>
    </font>
    <font>
      <sz val="9"/>
      <name val="Arial"/>
      <family val="2"/>
    </font>
    <font>
      <b/>
      <u val="singleAccounting"/>
      <sz val="9"/>
      <name val="Arial"/>
      <family val="2"/>
    </font>
    <font>
      <sz val="10"/>
      <color theme="1"/>
      <name val="Arial"/>
      <family val="2"/>
    </font>
    <font>
      <vertAlign val="subscript"/>
      <sz val="8"/>
      <color theme="1"/>
      <name val="Arial"/>
      <family val="2"/>
    </font>
    <font>
      <b/>
      <u/>
      <sz val="9"/>
      <name val="Arial"/>
      <family val="2"/>
    </font>
    <font>
      <i/>
      <sz val="8"/>
      <color theme="1"/>
      <name val="Arial"/>
      <family val="2"/>
    </font>
    <font>
      <b/>
      <sz val="8"/>
      <name val="Arial"/>
      <family val="2"/>
    </font>
    <font>
      <sz val="8"/>
      <name val="Arial"/>
      <family val="2"/>
    </font>
    <font>
      <sz val="10"/>
      <color theme="0"/>
      <name val="Arial"/>
      <family val="2"/>
    </font>
    <font>
      <b/>
      <sz val="10"/>
      <color theme="0"/>
      <name val="Arial"/>
      <family val="2"/>
    </font>
    <font>
      <i/>
      <sz val="10"/>
      <name val="Arial"/>
      <family val="2"/>
    </font>
    <font>
      <b/>
      <sz val="9"/>
      <color rgb="FFFF0000"/>
      <name val="Arial"/>
      <family val="2"/>
    </font>
    <font>
      <sz val="9"/>
      <color rgb="FFFF0000"/>
      <name val="Arial"/>
      <family val="2"/>
    </font>
    <font>
      <b/>
      <sz val="11"/>
      <color rgb="FFFF0000"/>
      <name val="Calibri"/>
      <family val="2"/>
      <scheme val="minor"/>
    </font>
    <font>
      <sz val="11"/>
      <color indexed="8"/>
      <name val="Calibri"/>
      <family val="2"/>
      <scheme val="minor"/>
    </font>
    <font>
      <b/>
      <sz val="12"/>
      <name val="Arial"/>
      <family val="2"/>
    </font>
    <font>
      <b/>
      <sz val="12"/>
      <color theme="5" tint="-0.499984740745262"/>
      <name val="Arial"/>
      <family val="2"/>
    </font>
    <font>
      <sz val="12"/>
      <color rgb="FFFF0000"/>
      <name val="Arial"/>
      <family val="2"/>
    </font>
    <font>
      <sz val="10"/>
      <color theme="1"/>
      <name val="Calibri"/>
      <family val="2"/>
      <scheme val="minor"/>
    </font>
    <font>
      <sz val="12"/>
      <name val="Arial"/>
      <family val="2"/>
    </font>
    <font>
      <i/>
      <sz val="12"/>
      <color rgb="FFFF0000"/>
      <name val="Arial"/>
      <family val="2"/>
    </font>
    <font>
      <b/>
      <sz val="12"/>
      <color rgb="FFFF0000"/>
      <name val="Arial"/>
      <family val="2"/>
    </font>
    <font>
      <strike/>
      <sz val="11"/>
      <color indexed="8"/>
      <name val="Calibri"/>
      <family val="2"/>
      <scheme val="minor"/>
    </font>
    <font>
      <strike/>
      <sz val="10"/>
      <name val="Arial"/>
      <family val="2"/>
    </font>
    <font>
      <b/>
      <strike/>
      <sz val="10"/>
      <name val="Arial"/>
      <family val="2"/>
    </font>
    <font>
      <i/>
      <sz val="8"/>
      <name val="Arial"/>
      <family val="2"/>
    </font>
    <font>
      <b/>
      <sz val="10"/>
      <color theme="5" tint="-0.499984740745262"/>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1"/>
        <bgColor indexed="64"/>
      </patternFill>
    </fill>
    <fill>
      <patternFill patternType="solid">
        <fgColor theme="0"/>
        <bgColor indexed="64"/>
      </patternFill>
    </fill>
  </fills>
  <borders count="12">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54">
    <xf numFmtId="0" fontId="0" fillId="0" borderId="0"/>
    <xf numFmtId="0" fontId="3" fillId="0" borderId="0"/>
    <xf numFmtId="0" fontId="8" fillId="0" borderId="0"/>
    <xf numFmtId="0" fontId="3" fillId="0" borderId="0"/>
    <xf numFmtId="0" fontId="3"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3" applyNumberFormat="0" applyAlignment="0" applyProtection="0"/>
    <xf numFmtId="0" fontId="16" fillId="21" borderId="4"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5" applyNumberFormat="0" applyFill="0" applyAlignment="0" applyProtection="0"/>
    <xf numFmtId="0" fontId="20" fillId="0" borderId="6" applyNumberFormat="0" applyFill="0" applyAlignment="0" applyProtection="0"/>
    <xf numFmtId="0" fontId="21" fillId="0" borderId="7" applyNumberFormat="0" applyFill="0" applyAlignment="0" applyProtection="0"/>
    <xf numFmtId="0" fontId="21" fillId="0" borderId="0" applyNumberFormat="0" applyFill="0" applyBorder="0" applyAlignment="0" applyProtection="0"/>
    <xf numFmtId="0" fontId="22" fillId="7" borderId="3" applyNumberFormat="0" applyAlignment="0" applyProtection="0"/>
    <xf numFmtId="0" fontId="23" fillId="0" borderId="8" applyNumberFormat="0" applyFill="0" applyAlignment="0" applyProtection="0"/>
    <xf numFmtId="0" fontId="24" fillId="22" borderId="0" applyNumberFormat="0" applyBorder="0" applyAlignment="0" applyProtection="0"/>
    <xf numFmtId="0" fontId="12" fillId="23" borderId="9" applyNumberFormat="0" applyFont="0" applyAlignment="0" applyProtection="0"/>
    <xf numFmtId="0" fontId="25" fillId="20" borderId="10" applyNumberFormat="0" applyAlignment="0" applyProtection="0"/>
    <xf numFmtId="0" fontId="26" fillId="0" borderId="0" applyNumberFormat="0" applyFill="0" applyBorder="0" applyAlignment="0" applyProtection="0"/>
    <xf numFmtId="0" fontId="27" fillId="0" borderId="11" applyNumberFormat="0" applyFill="0" applyAlignment="0" applyProtection="0"/>
    <xf numFmtId="0" fontId="11" fillId="0" borderId="0" applyNumberForma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3" fillId="0" borderId="0"/>
    <xf numFmtId="43" fontId="48" fillId="0" borderId="0" applyFont="0" applyFill="0" applyBorder="0" applyAlignment="0" applyProtection="0"/>
  </cellStyleXfs>
  <cellXfs count="132">
    <xf numFmtId="0" fontId="0" fillId="0" borderId="0" xfId="0"/>
    <xf numFmtId="0" fontId="4" fillId="0" borderId="0" xfId="1" applyFont="1"/>
    <xf numFmtId="0" fontId="3" fillId="0" borderId="0" xfId="1"/>
    <xf numFmtId="0" fontId="3" fillId="0" borderId="0" xfId="1" applyFont="1"/>
    <xf numFmtId="0" fontId="5" fillId="0" borderId="0" xfId="1" applyFont="1"/>
    <xf numFmtId="0" fontId="6" fillId="0" borderId="0" xfId="1" applyFont="1"/>
    <xf numFmtId="0" fontId="4" fillId="0" borderId="0" xfId="1" applyFont="1" applyAlignment="1">
      <alignment horizontal="right"/>
    </xf>
    <xf numFmtId="0" fontId="3" fillId="0" borderId="0" xfId="1" applyAlignment="1">
      <alignment horizontal="right"/>
    </xf>
    <xf numFmtId="0" fontId="0" fillId="0" borderId="0" xfId="0" applyAlignment="1">
      <alignment horizontal="right"/>
    </xf>
    <xf numFmtId="0" fontId="3" fillId="0" borderId="1" xfId="1" applyBorder="1" applyAlignment="1">
      <alignment horizontal="right"/>
    </xf>
    <xf numFmtId="0" fontId="0" fillId="0" borderId="1" xfId="0" applyBorder="1" applyAlignment="1">
      <alignment horizontal="right"/>
    </xf>
    <xf numFmtId="14" fontId="6" fillId="0" borderId="0" xfId="1" applyNumberFormat="1" applyFont="1"/>
    <xf numFmtId="0" fontId="7" fillId="0" borderId="0" xfId="0" applyFont="1" applyAlignment="1">
      <alignment horizontal="right"/>
    </xf>
    <xf numFmtId="3" fontId="3" fillId="0" borderId="0" xfId="3" applyNumberFormat="1" applyFont="1"/>
    <xf numFmtId="3" fontId="9" fillId="0" borderId="0" xfId="3" applyNumberFormat="1" applyFont="1"/>
    <xf numFmtId="0" fontId="3" fillId="0" borderId="0" xfId="4" applyFont="1"/>
    <xf numFmtId="1" fontId="3" fillId="0" borderId="0" xfId="4" applyNumberFormat="1"/>
    <xf numFmtId="0" fontId="3" fillId="0" borderId="0" xfId="4"/>
    <xf numFmtId="0" fontId="6" fillId="0" borderId="0" xfId="4" applyFont="1"/>
    <xf numFmtId="3" fontId="3" fillId="0" borderId="0" xfId="4" applyNumberFormat="1"/>
    <xf numFmtId="1" fontId="3" fillId="0" borderId="0" xfId="4" applyNumberFormat="1" applyFont="1"/>
    <xf numFmtId="0" fontId="11" fillId="0" borderId="0" xfId="4" applyFont="1"/>
    <xf numFmtId="1" fontId="9" fillId="0" borderId="0" xfId="4" applyNumberFormat="1" applyFont="1"/>
    <xf numFmtId="0" fontId="10" fillId="0" borderId="0" xfId="4" applyFont="1"/>
    <xf numFmtId="3" fontId="3" fillId="0" borderId="0" xfId="4" applyNumberFormat="1" applyFont="1"/>
    <xf numFmtId="164" fontId="3" fillId="0" borderId="0" xfId="4" applyNumberFormat="1"/>
    <xf numFmtId="0" fontId="9" fillId="0" borderId="0" xfId="4" applyFont="1"/>
    <xf numFmtId="164" fontId="9" fillId="0" borderId="0" xfId="4" applyNumberFormat="1" applyFont="1"/>
    <xf numFmtId="164" fontId="3" fillId="0" borderId="0" xfId="4" applyNumberFormat="1" applyFont="1"/>
    <xf numFmtId="0" fontId="3" fillId="0" borderId="0" xfId="1" applyFill="1"/>
    <xf numFmtId="3" fontId="28" fillId="0" borderId="0" xfId="3" applyNumberFormat="1" applyFont="1"/>
    <xf numFmtId="0" fontId="1" fillId="0" borderId="0" xfId="49"/>
    <xf numFmtId="1" fontId="1" fillId="0" borderId="2" xfId="49" applyNumberFormat="1" applyBorder="1"/>
    <xf numFmtId="0" fontId="1" fillId="0" borderId="2" xfId="49" applyBorder="1" applyAlignment="1">
      <alignment horizontal="right"/>
    </xf>
    <xf numFmtId="166" fontId="0" fillId="0" borderId="2" xfId="50" applyNumberFormat="1" applyFont="1" applyBorder="1"/>
    <xf numFmtId="167" fontId="3" fillId="0" borderId="0" xfId="4" applyNumberFormat="1"/>
    <xf numFmtId="0" fontId="4" fillId="0" borderId="0" xfId="4" applyFont="1"/>
    <xf numFmtId="0" fontId="4" fillId="24" borderId="0" xfId="4" applyFont="1" applyFill="1"/>
    <xf numFmtId="0" fontId="3" fillId="24" borderId="0" xfId="4" applyFill="1"/>
    <xf numFmtId="0" fontId="3" fillId="0" borderId="0" xfId="4" applyFill="1"/>
    <xf numFmtId="165" fontId="3" fillId="24" borderId="0" xfId="51" applyNumberFormat="1" applyFont="1" applyFill="1"/>
    <xf numFmtId="1" fontId="3" fillId="24" borderId="0" xfId="4" applyNumberFormat="1" applyFill="1"/>
    <xf numFmtId="0" fontId="29" fillId="24" borderId="0" xfId="4" applyFont="1" applyFill="1" applyAlignment="1">
      <alignment horizontal="right"/>
    </xf>
    <xf numFmtId="165" fontId="29" fillId="24" borderId="0" xfId="51" applyNumberFormat="1" applyFont="1" applyFill="1" applyAlignment="1">
      <alignment horizontal="right"/>
    </xf>
    <xf numFmtId="165" fontId="29" fillId="24" borderId="0" xfId="4" applyNumberFormat="1" applyFont="1" applyFill="1" applyAlignment="1">
      <alignment horizontal="right"/>
    </xf>
    <xf numFmtId="0" fontId="29" fillId="0" borderId="0" xfId="4" applyFont="1" applyAlignment="1">
      <alignment horizontal="right"/>
    </xf>
    <xf numFmtId="0" fontId="6" fillId="24" borderId="0" xfId="4" applyFont="1" applyFill="1" applyAlignment="1">
      <alignment horizontal="left"/>
    </xf>
    <xf numFmtId="0" fontId="30" fillId="24" borderId="0" xfId="49" applyFont="1" applyFill="1" applyAlignment="1">
      <alignment vertical="center"/>
    </xf>
    <xf numFmtId="0" fontId="31" fillId="24" borderId="0" xfId="49" applyFont="1" applyFill="1" applyAlignment="1">
      <alignment vertical="center"/>
    </xf>
    <xf numFmtId="165" fontId="29" fillId="24" borderId="0" xfId="51" applyNumberFormat="1" applyFont="1" applyFill="1" applyAlignment="1">
      <alignment horizontal="left"/>
    </xf>
    <xf numFmtId="0" fontId="32" fillId="24" borderId="0" xfId="49" applyFont="1" applyFill="1" applyAlignment="1">
      <alignment vertical="center"/>
    </xf>
    <xf numFmtId="3" fontId="34" fillId="24" borderId="0" xfId="52" applyNumberFormat="1" applyFont="1" applyFill="1"/>
    <xf numFmtId="165" fontId="29" fillId="24" borderId="0" xfId="51" applyNumberFormat="1" applyFont="1" applyFill="1" applyAlignment="1">
      <alignment vertical="center"/>
    </xf>
    <xf numFmtId="165" fontId="35" fillId="24" borderId="0" xfId="51" applyNumberFormat="1" applyFont="1" applyFill="1" applyAlignment="1"/>
    <xf numFmtId="0" fontId="36" fillId="24" borderId="0" xfId="49" applyFont="1" applyFill="1" applyAlignment="1">
      <alignment vertical="center"/>
    </xf>
    <xf numFmtId="1" fontId="29" fillId="24" borderId="0" xfId="51" applyNumberFormat="1" applyFont="1" applyFill="1" applyAlignment="1">
      <alignment vertical="center" wrapText="1"/>
    </xf>
    <xf numFmtId="1" fontId="38" fillId="24" borderId="0" xfId="51" applyNumberFormat="1" applyFont="1" applyFill="1" applyAlignment="1">
      <alignment vertical="center"/>
    </xf>
    <xf numFmtId="1" fontId="29" fillId="24" borderId="0" xfId="51" applyNumberFormat="1" applyFont="1" applyFill="1" applyAlignment="1">
      <alignment vertical="center"/>
    </xf>
    <xf numFmtId="168" fontId="29" fillId="24" borderId="0" xfId="51" applyNumberFormat="1" applyFont="1" applyFill="1" applyAlignment="1">
      <alignment horizontal="right"/>
    </xf>
    <xf numFmtId="0" fontId="29" fillId="24" borderId="0" xfId="4" applyFont="1" applyFill="1" applyAlignment="1">
      <alignment horizontal="left"/>
    </xf>
    <xf numFmtId="165" fontId="29" fillId="24" borderId="0" xfId="51" applyNumberFormat="1" applyFont="1" applyFill="1" applyAlignment="1">
      <alignment horizontal="center"/>
    </xf>
    <xf numFmtId="1" fontId="29" fillId="24" borderId="0" xfId="51" applyNumberFormat="1" applyFont="1" applyFill="1" applyAlignment="1">
      <alignment horizontal="left"/>
    </xf>
    <xf numFmtId="164" fontId="29" fillId="24" borderId="0" xfId="51" applyNumberFormat="1" applyFont="1" applyFill="1" applyAlignment="1"/>
    <xf numFmtId="0" fontId="40" fillId="24" borderId="0" xfId="4" applyFont="1" applyFill="1" applyAlignment="1">
      <alignment horizontal="left"/>
    </xf>
    <xf numFmtId="0" fontId="41" fillId="24" borderId="0" xfId="4" applyFont="1" applyFill="1" applyAlignment="1">
      <alignment horizontal="left"/>
    </xf>
    <xf numFmtId="2" fontId="29" fillId="24" borderId="0" xfId="51" applyNumberFormat="1" applyFont="1" applyFill="1" applyAlignment="1">
      <alignment horizontal="center"/>
    </xf>
    <xf numFmtId="166" fontId="40" fillId="24" borderId="0" xfId="51" applyNumberFormat="1" applyFont="1" applyFill="1" applyAlignment="1">
      <alignment horizontal="right"/>
    </xf>
    <xf numFmtId="165" fontId="29" fillId="24" borderId="0" xfId="51" quotePrefix="1" applyNumberFormat="1" applyFont="1" applyFill="1" applyAlignment="1">
      <alignment horizontal="right"/>
    </xf>
    <xf numFmtId="166" fontId="29" fillId="24" borderId="0" xfId="51" applyNumberFormat="1" applyFont="1" applyFill="1" applyAlignment="1">
      <alignment horizontal="left"/>
    </xf>
    <xf numFmtId="0" fontId="3" fillId="24" borderId="0" xfId="4" applyFont="1" applyFill="1"/>
    <xf numFmtId="0" fontId="42" fillId="25" borderId="0" xfId="4" applyFont="1" applyFill="1"/>
    <xf numFmtId="0" fontId="43" fillId="25" borderId="0" xfId="4" applyFont="1" applyFill="1"/>
    <xf numFmtId="165" fontId="42" fillId="25" borderId="0" xfId="51" applyNumberFormat="1" applyFont="1" applyFill="1"/>
    <xf numFmtId="0" fontId="42" fillId="0" borderId="0" xfId="4" applyFont="1"/>
    <xf numFmtId="0" fontId="4" fillId="0" borderId="0" xfId="4" applyFont="1" applyAlignment="1">
      <alignment horizontal="right"/>
    </xf>
    <xf numFmtId="0" fontId="44" fillId="0" borderId="0" xfId="4" applyFont="1"/>
    <xf numFmtId="0" fontId="44" fillId="0" borderId="0" xfId="52" applyFont="1" applyFill="1"/>
    <xf numFmtId="169" fontId="44" fillId="0" borderId="0" xfId="4" applyNumberFormat="1" applyFont="1"/>
    <xf numFmtId="43" fontId="44" fillId="0" borderId="0" xfId="4" applyNumberFormat="1" applyFont="1"/>
    <xf numFmtId="170" fontId="44" fillId="0" borderId="0" xfId="4" applyNumberFormat="1" applyFont="1"/>
    <xf numFmtId="0" fontId="45" fillId="0" borderId="0" xfId="52" applyFont="1" applyAlignment="1">
      <alignment horizontal="left"/>
    </xf>
    <xf numFmtId="0" fontId="6" fillId="0" borderId="0" xfId="52" applyFont="1"/>
    <xf numFmtId="170" fontId="6" fillId="0" borderId="0" xfId="4" applyNumberFormat="1" applyFont="1"/>
    <xf numFmtId="0" fontId="46" fillId="0" borderId="0" xfId="52" applyFont="1" applyAlignment="1">
      <alignment horizontal="left"/>
    </xf>
    <xf numFmtId="0" fontId="9" fillId="0" borderId="0" xfId="52" applyFont="1"/>
    <xf numFmtId="170" fontId="9" fillId="0" borderId="0" xfId="4" applyNumberFormat="1" applyFont="1"/>
    <xf numFmtId="0" fontId="34" fillId="0" borderId="0" xfId="52" applyFont="1"/>
    <xf numFmtId="165" fontId="34" fillId="0" borderId="0" xfId="51" applyNumberFormat="1" applyFont="1"/>
    <xf numFmtId="0" fontId="34" fillId="0" borderId="0" xfId="4" applyFont="1"/>
    <xf numFmtId="0" fontId="3" fillId="0" borderId="0" xfId="4" applyFont="1" applyAlignment="1">
      <alignment vertical="center"/>
    </xf>
    <xf numFmtId="165" fontId="3" fillId="0" borderId="0" xfId="51" applyNumberFormat="1" applyFont="1"/>
    <xf numFmtId="165" fontId="29" fillId="0" borderId="0" xfId="51" applyNumberFormat="1" applyFont="1" applyAlignment="1">
      <alignment horizontal="right"/>
    </xf>
    <xf numFmtId="165" fontId="29" fillId="26" borderId="0" xfId="51" applyNumberFormat="1" applyFont="1" applyFill="1" applyAlignment="1">
      <alignment horizontal="right"/>
    </xf>
    <xf numFmtId="165" fontId="29" fillId="0" borderId="0" xfId="4" applyNumberFormat="1" applyFont="1" applyAlignment="1">
      <alignment horizontal="right"/>
    </xf>
    <xf numFmtId="0" fontId="47" fillId="0" borderId="0" xfId="0" applyFont="1"/>
    <xf numFmtId="1" fontId="49" fillId="0" borderId="0" xfId="4" applyNumberFormat="1" applyFont="1"/>
    <xf numFmtId="3" fontId="50" fillId="0" borderId="0" xfId="3" applyNumberFormat="1" applyFont="1"/>
    <xf numFmtId="0" fontId="51" fillId="0" borderId="0" xfId="4" applyFont="1"/>
    <xf numFmtId="165" fontId="52" fillId="0" borderId="0" xfId="53" applyNumberFormat="1" applyFont="1"/>
    <xf numFmtId="165" fontId="50" fillId="0" borderId="0" xfId="53" applyNumberFormat="1" applyFont="1"/>
    <xf numFmtId="0" fontId="53" fillId="0" borderId="0" xfId="4" applyFont="1"/>
    <xf numFmtId="0" fontId="54" fillId="0" borderId="0" xfId="4" applyFont="1"/>
    <xf numFmtId="1" fontId="55" fillId="0" borderId="0" xfId="4" applyNumberFormat="1" applyFont="1"/>
    <xf numFmtId="3" fontId="55" fillId="0" borderId="0" xfId="3" applyNumberFormat="1" applyFont="1"/>
    <xf numFmtId="166" fontId="56" fillId="0" borderId="2" xfId="50" applyNumberFormat="1" applyFont="1" applyBorder="1"/>
    <xf numFmtId="0" fontId="57" fillId="0" borderId="0" xfId="4" applyFont="1"/>
    <xf numFmtId="3" fontId="57" fillId="0" borderId="0" xfId="4" applyNumberFormat="1" applyFont="1"/>
    <xf numFmtId="167" fontId="57" fillId="0" borderId="0" xfId="4" applyNumberFormat="1" applyFont="1"/>
    <xf numFmtId="0" fontId="6" fillId="0" borderId="0" xfId="4" applyFont="1" applyFill="1" applyAlignment="1">
      <alignment vertical="center"/>
    </xf>
    <xf numFmtId="0" fontId="3" fillId="0" borderId="0" xfId="4" applyFont="1" applyFill="1" applyAlignment="1">
      <alignment vertical="center"/>
    </xf>
    <xf numFmtId="0" fontId="58" fillId="25" borderId="0" xfId="4" applyFont="1" applyFill="1"/>
    <xf numFmtId="1" fontId="57" fillId="25" borderId="0" xfId="4" applyNumberFormat="1" applyFont="1" applyFill="1"/>
    <xf numFmtId="0" fontId="57" fillId="25" borderId="0" xfId="4" applyFont="1" applyFill="1"/>
    <xf numFmtId="1" fontId="4" fillId="0" borderId="0" xfId="4" applyNumberFormat="1" applyFont="1"/>
    <xf numFmtId="3" fontId="4" fillId="0" borderId="0" xfId="4" applyNumberFormat="1" applyFont="1"/>
    <xf numFmtId="0" fontId="59" fillId="0" borderId="0" xfId="4" applyFont="1" applyAlignment="1">
      <alignment horizontal="left"/>
    </xf>
    <xf numFmtId="3" fontId="60" fillId="0" borderId="0" xfId="3" applyNumberFormat="1" applyFont="1"/>
    <xf numFmtId="165" fontId="60" fillId="0" borderId="0" xfId="53" applyNumberFormat="1" applyFont="1"/>
    <xf numFmtId="165" fontId="3" fillId="0" borderId="0" xfId="51" applyNumberFormat="1" applyFont="1" applyFill="1"/>
    <xf numFmtId="165" fontId="29" fillId="0" borderId="0" xfId="51" applyNumberFormat="1" applyFont="1" applyFill="1" applyAlignment="1">
      <alignment horizontal="right"/>
    </xf>
    <xf numFmtId="0" fontId="4" fillId="0" borderId="0" xfId="4" applyFont="1" applyFill="1" applyAlignment="1">
      <alignment horizontal="right"/>
    </xf>
    <xf numFmtId="3" fontId="60" fillId="0" borderId="0" xfId="3" applyNumberFormat="1" applyFont="1" applyFill="1"/>
    <xf numFmtId="3" fontId="3" fillId="0" borderId="0" xfId="4" applyNumberFormat="1" applyFill="1"/>
    <xf numFmtId="2" fontId="29" fillId="24" borderId="0" xfId="51" applyNumberFormat="1" applyFont="1" applyFill="1" applyAlignment="1">
      <alignment horizontal="center"/>
    </xf>
    <xf numFmtId="165" fontId="29" fillId="24" borderId="0" xfId="51" applyNumberFormat="1" applyFont="1" applyFill="1" applyAlignment="1">
      <alignment horizontal="right" vertical="center"/>
    </xf>
    <xf numFmtId="1" fontId="38" fillId="24" borderId="0" xfId="51" applyNumberFormat="1" applyFont="1" applyFill="1" applyAlignment="1">
      <alignment horizontal="center" vertical="center"/>
    </xf>
    <xf numFmtId="165" fontId="29" fillId="24" borderId="0" xfId="51" applyNumberFormat="1" applyFont="1" applyFill="1" applyAlignment="1">
      <alignment horizontal="center" vertical="center"/>
    </xf>
    <xf numFmtId="1" fontId="29" fillId="24" borderId="0" xfId="51" applyNumberFormat="1" applyFont="1" applyFill="1" applyAlignment="1">
      <alignment horizontal="center" vertical="center"/>
    </xf>
    <xf numFmtId="164" fontId="29" fillId="24" borderId="0" xfId="51" applyNumberFormat="1" applyFont="1" applyFill="1" applyAlignment="1">
      <alignment horizontal="center"/>
    </xf>
    <xf numFmtId="165" fontId="35" fillId="24" borderId="0" xfId="51" applyNumberFormat="1" applyFont="1" applyFill="1" applyAlignment="1">
      <alignment horizontal="center"/>
    </xf>
    <xf numFmtId="1" fontId="29" fillId="24" borderId="0" xfId="51" applyNumberFormat="1" applyFont="1" applyFill="1" applyAlignment="1">
      <alignment horizontal="left" vertical="center"/>
    </xf>
    <xf numFmtId="1" fontId="29" fillId="24" borderId="0" xfId="51" applyNumberFormat="1" applyFont="1" applyFill="1" applyAlignment="1">
      <alignment horizontal="center" vertical="center" wrapText="1"/>
    </xf>
  </cellXfs>
  <cellStyles count="54">
    <cellStyle name="20% - Accent1 2" xfId="8"/>
    <cellStyle name="20% - Accent2 2" xfId="9"/>
    <cellStyle name="20% - Accent3 2" xfId="10"/>
    <cellStyle name="20% - Accent4 2" xfId="11"/>
    <cellStyle name="20% - Accent5 2" xfId="12"/>
    <cellStyle name="20% - Accent6 2" xfId="13"/>
    <cellStyle name="40% - Accent1 2" xfId="14"/>
    <cellStyle name="40% - Accent2 2" xfId="15"/>
    <cellStyle name="40% - Accent3 2" xfId="16"/>
    <cellStyle name="40% - Accent4 2" xfId="17"/>
    <cellStyle name="40% - Accent5 2" xfId="18"/>
    <cellStyle name="40% - Accent6 2" xfId="19"/>
    <cellStyle name="60% - Accent1 2" xfId="20"/>
    <cellStyle name="60% - Accent2 2" xfId="21"/>
    <cellStyle name="60% - Accent3 2" xfId="22"/>
    <cellStyle name="60% - Accent4 2" xfId="23"/>
    <cellStyle name="60% - Accent5 2" xfId="24"/>
    <cellStyle name="60% - Accent6 2" xfId="25"/>
    <cellStyle name="Accent1 2" xfId="26"/>
    <cellStyle name="Accent2 2" xfId="27"/>
    <cellStyle name="Accent3 2" xfId="28"/>
    <cellStyle name="Accent4 2" xfId="29"/>
    <cellStyle name="Accent5 2" xfId="30"/>
    <cellStyle name="Accent6 2" xfId="31"/>
    <cellStyle name="Bad 2" xfId="32"/>
    <cellStyle name="Calculation 2" xfId="33"/>
    <cellStyle name="Check Cell 2" xfId="34"/>
    <cellStyle name="Comma" xfId="53" builtinId="3"/>
    <cellStyle name="Comma 2" xfId="7"/>
    <cellStyle name="Comma 3" xfId="51"/>
    <cellStyle name="Explanatory Text 2" xfId="35"/>
    <cellStyle name="Good 2" xfId="36"/>
    <cellStyle name="Heading 1 2" xfId="37"/>
    <cellStyle name="Heading 2 2" xfId="38"/>
    <cellStyle name="Heading 3 2" xfId="39"/>
    <cellStyle name="Heading 4 2" xfId="40"/>
    <cellStyle name="Input 2" xfId="41"/>
    <cellStyle name="Linked Cell 2" xfId="42"/>
    <cellStyle name="Neutral 2" xfId="43"/>
    <cellStyle name="Normal" xfId="0" builtinId="0"/>
    <cellStyle name="Normal 2" xfId="1"/>
    <cellStyle name="Normal 2 3" xfId="52"/>
    <cellStyle name="Normal 3" xfId="2"/>
    <cellStyle name="Normal 3 2" xfId="4"/>
    <cellStyle name="Normal 4" xfId="5"/>
    <cellStyle name="Normal 5" xfId="49"/>
    <cellStyle name="Normal_1985 to Present" xfId="3"/>
    <cellStyle name="Note 2" xfId="44"/>
    <cellStyle name="Output 2" xfId="45"/>
    <cellStyle name="Percent 2" xfId="6"/>
    <cellStyle name="Percent 3" xfId="50"/>
    <cellStyle name="Title 2" xfId="46"/>
    <cellStyle name="Total 2" xfId="47"/>
    <cellStyle name="Warning Text 2"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2</xdr:col>
      <xdr:colOff>444501</xdr:colOff>
      <xdr:row>18</xdr:row>
      <xdr:rowOff>52917</xdr:rowOff>
    </xdr:from>
    <xdr:to>
      <xdr:col>4</xdr:col>
      <xdr:colOff>705909</xdr:colOff>
      <xdr:row>21</xdr:row>
      <xdr:rowOff>52917</xdr:rowOff>
    </xdr:to>
    <xdr:pic>
      <xdr:nvPicPr>
        <xdr:cNvPr id="2" name="Picture 5" descr="http://pages.uoregon.edu/rgp/PPPM613/eq1.gif">
          <a:extLst>
            <a:ext uri="{FF2B5EF4-FFF2-40B4-BE49-F238E27FC236}">
              <a16:creationId xmlns:a16="http://schemas.microsoft.com/office/drawing/2014/main" id="{0481E703-8597-44BE-BC2F-1F67E1BECD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49501" y="3015192"/>
          <a:ext cx="2166408" cy="523875"/>
        </a:xfrm>
        <a:prstGeom prst="rect">
          <a:avLst/>
        </a:prstGeom>
        <a:solidFill>
          <a:srgbClr val="FFFF00">
            <a:alpha val="0"/>
          </a:srgbClr>
        </a:solidFill>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5</xdr:row>
      <xdr:rowOff>36010</xdr:rowOff>
    </xdr:from>
    <xdr:ext cx="14212609" cy="3473515"/>
    <xdr:sp macro="" textlink="">
      <xdr:nvSpPr>
        <xdr:cNvPr id="2" name="Rectangle 1">
          <a:extLst>
            <a:ext uri="{FF2B5EF4-FFF2-40B4-BE49-F238E27FC236}">
              <a16:creationId xmlns:a16="http://schemas.microsoft.com/office/drawing/2014/main" id="{A1B38F5B-DBCD-46C5-88AC-7E1D54337CB6}"/>
            </a:ext>
          </a:extLst>
        </xdr:cNvPr>
        <xdr:cNvSpPr/>
      </xdr:nvSpPr>
      <xdr:spPr>
        <a:xfrm>
          <a:off x="0" y="845635"/>
          <a:ext cx="14212609" cy="3473515"/>
        </a:xfrm>
        <a:prstGeom prst="rect">
          <a:avLst/>
        </a:prstGeom>
        <a:noFill/>
      </xdr:spPr>
      <xdr:txBody>
        <a:bodyPr wrap="none" lIns="91440" tIns="45720" rIns="91440" bIns="45720">
          <a:spAutoFit/>
        </a:bodyPr>
        <a:lstStyle/>
        <a:p>
          <a:pPr algn="ctr"/>
          <a:r>
            <a:rPr lang="en-US" sz="5400" b="1" cap="none" spc="0">
              <a:ln w="6600">
                <a:solidFill>
                  <a:schemeClr val="accent2"/>
                </a:solidFill>
                <a:prstDash val="solid"/>
              </a:ln>
              <a:solidFill>
                <a:srgbClr val="FFFFFF"/>
              </a:solidFill>
              <a:effectLst>
                <a:outerShdw dist="38100" dir="2700000" algn="tl" rotWithShape="0">
                  <a:schemeClr val="accent2"/>
                </a:outerShdw>
              </a:effectLst>
            </a:rPr>
            <a:t>DON"T USE</a:t>
          </a:r>
        </a:p>
        <a:p>
          <a:pPr algn="ctr"/>
          <a:r>
            <a:rPr lang="en-US" sz="5400" b="1" cap="none" spc="0">
              <a:ln w="6600">
                <a:solidFill>
                  <a:schemeClr val="accent2"/>
                </a:solidFill>
                <a:prstDash val="solid"/>
              </a:ln>
              <a:solidFill>
                <a:srgbClr val="FFFFFF"/>
              </a:solidFill>
              <a:effectLst>
                <a:outerShdw dist="38100" dir="2700000" algn="tl" rotWithShape="0">
                  <a:schemeClr val="accent2"/>
                </a:outerShdw>
              </a:effectLst>
            </a:rPr>
            <a:t>These</a:t>
          </a:r>
          <a:r>
            <a:rPr lang="en-US" sz="5400" b="1" cap="none" spc="0" baseline="0">
              <a:ln w="6600">
                <a:solidFill>
                  <a:schemeClr val="accent2"/>
                </a:solidFill>
                <a:prstDash val="solid"/>
              </a:ln>
              <a:solidFill>
                <a:srgbClr val="FFFFFF"/>
              </a:solidFill>
              <a:effectLst>
                <a:outerShdw dist="38100" dir="2700000" algn="tl" rotWithShape="0">
                  <a:schemeClr val="accent2"/>
                </a:outerShdw>
              </a:effectLst>
            </a:rPr>
            <a:t> are with the old boundaries.</a:t>
          </a:r>
        </a:p>
        <a:p>
          <a:pPr algn="ctr"/>
          <a:r>
            <a:rPr lang="en-US" sz="5400" b="1" cap="none" spc="0" baseline="0">
              <a:ln w="6600">
                <a:solidFill>
                  <a:schemeClr val="accent2"/>
                </a:solidFill>
                <a:prstDash val="solid"/>
              </a:ln>
              <a:solidFill>
                <a:srgbClr val="FFFFFF"/>
              </a:solidFill>
              <a:effectLst>
                <a:outerShdw dist="38100" dir="2700000" algn="tl" rotWithShape="0">
                  <a:schemeClr val="accent2"/>
                </a:outerShdw>
              </a:effectLst>
            </a:rPr>
            <a:t>This does not represent the VMT with the builds </a:t>
          </a:r>
        </a:p>
        <a:p>
          <a:pPr algn="ctr"/>
          <a:r>
            <a:rPr lang="en-US" sz="5400" b="1" cap="none" spc="0" baseline="0">
              <a:ln w="6600">
                <a:solidFill>
                  <a:schemeClr val="accent2"/>
                </a:solidFill>
                <a:prstDash val="solid"/>
              </a:ln>
              <a:solidFill>
                <a:srgbClr val="FFFFFF"/>
              </a:solidFill>
              <a:effectLst>
                <a:outerShdw dist="38100" dir="2700000" algn="tl" rotWithShape="0">
                  <a:schemeClr val="accent2"/>
                </a:outerShdw>
              </a:effectLst>
            </a:rPr>
            <a:t>for the conformity analysis. </a:t>
          </a:r>
          <a:endParaRPr lang="en-US" sz="5400" b="1" cap="none" spc="0">
            <a:ln w="6600">
              <a:solidFill>
                <a:schemeClr val="accent2"/>
              </a:solidFill>
              <a:prstDash val="solid"/>
            </a:ln>
            <a:solidFill>
              <a:srgbClr val="FFFFFF"/>
            </a:solidFill>
            <a:effectLst>
              <a:outerShdw dist="38100" dir="2700000" algn="tl" rotWithShape="0">
                <a:schemeClr val="accent2"/>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I32" sqref="I32"/>
    </sheetView>
  </sheetViews>
  <sheetFormatPr defaultRowHeight="15" x14ac:dyDescent="0.25"/>
  <sheetData>
    <row r="1" spans="1:1" x14ac:dyDescent="0.25">
      <c r="A1" s="94" t="s">
        <v>92</v>
      </c>
    </row>
    <row r="2" spans="1:1" x14ac:dyDescent="0.25">
      <c r="A2" s="94" t="s">
        <v>93</v>
      </c>
    </row>
    <row r="5" spans="1:1" x14ac:dyDescent="0.25">
      <c r="A5" t="s">
        <v>41</v>
      </c>
    </row>
    <row r="6" spans="1:1" x14ac:dyDescent="0.25">
      <c r="A6" t="s">
        <v>91</v>
      </c>
    </row>
    <row r="8" spans="1:1" x14ac:dyDescent="0.25">
      <c r="A8" t="s">
        <v>108</v>
      </c>
    </row>
    <row r="10" spans="1:1" x14ac:dyDescent="0.25">
      <c r="A10" t="s">
        <v>39</v>
      </c>
    </row>
    <row r="12" spans="1:1" x14ac:dyDescent="0.25">
      <c r="A12" t="s">
        <v>40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I25" sqref="I25"/>
    </sheetView>
  </sheetViews>
  <sheetFormatPr defaultRowHeight="15" x14ac:dyDescent="0.25"/>
  <sheetData>
    <row r="1" spans="1:2" x14ac:dyDescent="0.25">
      <c r="A1" t="s">
        <v>0</v>
      </c>
      <c r="B1" t="s">
        <v>3</v>
      </c>
    </row>
    <row r="2" spans="1:2" x14ac:dyDescent="0.25">
      <c r="A2">
        <v>10</v>
      </c>
      <c r="B2" t="s">
        <v>4</v>
      </c>
    </row>
    <row r="3" spans="1:2" x14ac:dyDescent="0.25">
      <c r="A3">
        <v>25</v>
      </c>
      <c r="B3" t="s">
        <v>5</v>
      </c>
    </row>
    <row r="4" spans="1:2" x14ac:dyDescent="0.25">
      <c r="A4">
        <v>40</v>
      </c>
      <c r="B4" t="s">
        <v>6</v>
      </c>
    </row>
    <row r="5" spans="1:2" x14ac:dyDescent="0.25">
      <c r="A5">
        <v>50</v>
      </c>
      <c r="B5" t="s">
        <v>7</v>
      </c>
    </row>
    <row r="6" spans="1:2" x14ac:dyDescent="0.25">
      <c r="A6">
        <v>60</v>
      </c>
      <c r="B6" t="s">
        <v>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G21" sqref="G21"/>
    </sheetView>
  </sheetViews>
  <sheetFormatPr defaultRowHeight="15" x14ac:dyDescent="0.25"/>
  <sheetData>
    <row r="1" spans="1:3" x14ac:dyDescent="0.25">
      <c r="A1" t="s">
        <v>0</v>
      </c>
      <c r="B1" t="s">
        <v>1</v>
      </c>
      <c r="C1" t="s">
        <v>2</v>
      </c>
    </row>
    <row r="2" spans="1:3" x14ac:dyDescent="0.25">
      <c r="A2">
        <v>10</v>
      </c>
      <c r="B2">
        <v>2016</v>
      </c>
    </row>
    <row r="3" spans="1:3" x14ac:dyDescent="0.25">
      <c r="A3">
        <v>25</v>
      </c>
      <c r="B3">
        <v>2016</v>
      </c>
    </row>
    <row r="4" spans="1:3" x14ac:dyDescent="0.25">
      <c r="A4">
        <v>40</v>
      </c>
      <c r="B4">
        <v>2016</v>
      </c>
    </row>
    <row r="5" spans="1:3" x14ac:dyDescent="0.25">
      <c r="A5">
        <v>50</v>
      </c>
      <c r="B5">
        <v>2016</v>
      </c>
    </row>
    <row r="6" spans="1:3" x14ac:dyDescent="0.25">
      <c r="A6">
        <v>60</v>
      </c>
      <c r="B6">
        <v>2016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
  <sheetViews>
    <sheetView workbookViewId="0">
      <selection activeCell="S24" sqref="S24"/>
    </sheetView>
  </sheetViews>
  <sheetFormatPr defaultRowHeight="15" x14ac:dyDescent="0.25"/>
  <cols>
    <col min="1" max="1" width="13.140625" style="8" bestFit="1" customWidth="1"/>
    <col min="2" max="2" width="6.28515625" style="8" bestFit="1" customWidth="1"/>
    <col min="3" max="3" width="0.7109375" style="8" customWidth="1"/>
    <col min="4" max="4" width="1.140625" style="8" customWidth="1"/>
    <col min="5" max="20" width="18.7109375" style="8" bestFit="1" customWidth="1"/>
    <col min="21" max="21" width="18.7109375" style="8" customWidth="1"/>
    <col min="22" max="23" width="14.28515625" style="8" customWidth="1"/>
    <col min="24" max="24" width="12" style="8" bestFit="1" customWidth="1"/>
    <col min="25" max="16384" width="9.140625" style="8"/>
  </cols>
  <sheetData>
    <row r="1" spans="1:24" x14ac:dyDescent="0.25">
      <c r="A1" s="5" t="s">
        <v>98</v>
      </c>
    </row>
    <row r="2" spans="1:24" s="6" customFormat="1" ht="12.75" x14ac:dyDescent="0.2">
      <c r="A2" s="6">
        <v>2016</v>
      </c>
      <c r="E2" s="6" t="s">
        <v>9</v>
      </c>
      <c r="F2" s="6" t="s">
        <v>10</v>
      </c>
      <c r="G2" s="6" t="s">
        <v>11</v>
      </c>
      <c r="H2" s="6" t="s">
        <v>12</v>
      </c>
      <c r="I2" s="6" t="s">
        <v>13</v>
      </c>
      <c r="J2" s="6" t="s">
        <v>14</v>
      </c>
      <c r="K2" s="6" t="s">
        <v>15</v>
      </c>
      <c r="L2" s="6" t="s">
        <v>16</v>
      </c>
      <c r="M2" s="6" t="s">
        <v>17</v>
      </c>
      <c r="N2" s="6" t="s">
        <v>18</v>
      </c>
      <c r="O2" s="6" t="s">
        <v>19</v>
      </c>
      <c r="P2" s="6" t="s">
        <v>20</v>
      </c>
      <c r="Q2" s="6" t="s">
        <v>21</v>
      </c>
      <c r="R2" s="6" t="s">
        <v>22</v>
      </c>
      <c r="S2" s="6" t="s">
        <v>23</v>
      </c>
      <c r="T2" s="6" t="s">
        <v>24</v>
      </c>
    </row>
    <row r="3" spans="1:24" s="12" customFormat="1" x14ac:dyDescent="0.25">
      <c r="A3" s="6" t="s">
        <v>0</v>
      </c>
      <c r="B3" s="6" t="s">
        <v>1</v>
      </c>
      <c r="E3" s="12">
        <v>23001</v>
      </c>
      <c r="F3" s="12">
        <v>23003</v>
      </c>
      <c r="G3" s="12">
        <v>23005</v>
      </c>
      <c r="H3" s="12">
        <v>23007</v>
      </c>
      <c r="I3" s="12">
        <v>23009</v>
      </c>
      <c r="J3" s="12">
        <v>23011</v>
      </c>
      <c r="K3" s="12">
        <v>23013</v>
      </c>
      <c r="L3" s="12">
        <v>23015</v>
      </c>
      <c r="M3" s="12">
        <v>23017</v>
      </c>
      <c r="N3" s="12">
        <v>23019</v>
      </c>
      <c r="O3" s="12">
        <v>23021</v>
      </c>
      <c r="P3" s="12">
        <v>23023</v>
      </c>
      <c r="Q3" s="12">
        <v>23025</v>
      </c>
      <c r="R3" s="12">
        <v>23027</v>
      </c>
      <c r="S3" s="12">
        <v>23029</v>
      </c>
      <c r="T3" s="12">
        <v>23031</v>
      </c>
      <c r="V3" s="6" t="s">
        <v>0</v>
      </c>
      <c r="W3" s="6" t="s">
        <v>1</v>
      </c>
      <c r="X3" s="6" t="s">
        <v>27</v>
      </c>
    </row>
    <row r="4" spans="1:24" x14ac:dyDescent="0.25">
      <c r="A4" s="7">
        <v>10</v>
      </c>
      <c r="B4" s="7">
        <v>2016</v>
      </c>
      <c r="E4" s="8">
        <f>E13</f>
        <v>9984515.3810355905</v>
      </c>
      <c r="F4" s="8">
        <f t="shared" ref="F4:T4" si="0">F13</f>
        <v>8350545.799558321</v>
      </c>
      <c r="G4" s="8">
        <f t="shared" si="0"/>
        <v>29393898.30561826</v>
      </c>
      <c r="H4" s="8">
        <f t="shared" si="0"/>
        <v>4270779.1229999978</v>
      </c>
      <c r="I4" s="8">
        <f t="shared" si="0"/>
        <v>9639835.9719999954</v>
      </c>
      <c r="J4" s="8">
        <f t="shared" si="0"/>
        <v>15311941.120059462</v>
      </c>
      <c r="K4" s="8">
        <f t="shared" si="0"/>
        <v>4669202.9161428008</v>
      </c>
      <c r="L4" s="8">
        <f t="shared" si="0"/>
        <v>5246648.2639999967</v>
      </c>
      <c r="M4" s="8">
        <f t="shared" si="0"/>
        <v>7306032.6617455557</v>
      </c>
      <c r="N4" s="8">
        <f t="shared" si="0"/>
        <v>16615537.33864226</v>
      </c>
      <c r="O4" s="8">
        <f t="shared" si="0"/>
        <v>2204970.325999999</v>
      </c>
      <c r="P4" s="8">
        <f t="shared" si="0"/>
        <v>4740591.3417704403</v>
      </c>
      <c r="Q4" s="8">
        <f t="shared" si="0"/>
        <v>7505902.617567461</v>
      </c>
      <c r="R4" s="8">
        <f t="shared" si="0"/>
        <v>5117777.0466603367</v>
      </c>
      <c r="S4" s="8">
        <f t="shared" si="0"/>
        <v>5011762.0799999973</v>
      </c>
      <c r="T4" s="8">
        <f t="shared" si="0"/>
        <v>23536700.515424542</v>
      </c>
      <c r="V4" s="7">
        <v>10</v>
      </c>
      <c r="W4" s="7">
        <v>2016</v>
      </c>
      <c r="X4" s="8">
        <f>SUM(E4:T4)</f>
        <v>158906640.80922502</v>
      </c>
    </row>
    <row r="5" spans="1:24" x14ac:dyDescent="0.25">
      <c r="A5" s="7">
        <v>25</v>
      </c>
      <c r="B5" s="7">
        <v>2016</v>
      </c>
      <c r="E5" s="8">
        <f>E14+E15</f>
        <v>890449944.42985845</v>
      </c>
      <c r="F5" s="8">
        <f t="shared" ref="F5:T5" si="1">F14+F15</f>
        <v>629659417.99236763</v>
      </c>
      <c r="G5" s="8">
        <f t="shared" si="1"/>
        <v>2884651431.0033026</v>
      </c>
      <c r="H5" s="8">
        <f t="shared" si="1"/>
        <v>292529500.10729426</v>
      </c>
      <c r="I5" s="8">
        <f t="shared" si="1"/>
        <v>660708075.73433661</v>
      </c>
      <c r="J5" s="8">
        <f t="shared" si="1"/>
        <v>1344312918.0095737</v>
      </c>
      <c r="K5" s="8">
        <f t="shared" si="1"/>
        <v>333747294.34281278</v>
      </c>
      <c r="L5" s="8">
        <f t="shared" si="1"/>
        <v>359558646.64231402</v>
      </c>
      <c r="M5" s="8">
        <f t="shared" si="1"/>
        <v>506752356.68160522</v>
      </c>
      <c r="N5" s="8">
        <f t="shared" si="1"/>
        <v>1534853096.3383682</v>
      </c>
      <c r="O5" s="8">
        <f t="shared" si="1"/>
        <v>151061942.40639585</v>
      </c>
      <c r="P5" s="8">
        <f t="shared" si="1"/>
        <v>422263490.56151533</v>
      </c>
      <c r="Q5" s="8">
        <f t="shared" si="1"/>
        <v>572592154.82259989</v>
      </c>
      <c r="R5" s="8">
        <f t="shared" si="1"/>
        <v>369844184.17162371</v>
      </c>
      <c r="S5" s="8">
        <f t="shared" si="1"/>
        <v>343441625.82230574</v>
      </c>
      <c r="T5" s="8">
        <f t="shared" si="1"/>
        <v>2087178042.8516922</v>
      </c>
      <c r="V5" s="7">
        <v>25</v>
      </c>
      <c r="W5" s="7">
        <v>2016</v>
      </c>
      <c r="X5" s="8">
        <f>SUM(E5:T5)</f>
        <v>13383604121.917965</v>
      </c>
    </row>
    <row r="6" spans="1:24" x14ac:dyDescent="0.25">
      <c r="A6" s="7">
        <v>40</v>
      </c>
      <c r="B6" s="7">
        <v>2016</v>
      </c>
      <c r="E6" s="8">
        <f>E16</f>
        <v>7514913.4081853367</v>
      </c>
      <c r="F6" s="8">
        <f t="shared" ref="F6:T6" si="2">F16</f>
        <v>6073737.6535499226</v>
      </c>
      <c r="G6" s="8">
        <f t="shared" si="2"/>
        <v>21632631.481342606</v>
      </c>
      <c r="H6" s="8">
        <f t="shared" si="2"/>
        <v>3103502.9573385948</v>
      </c>
      <c r="I6" s="8">
        <f t="shared" si="2"/>
        <v>7091207.7304554107</v>
      </c>
      <c r="J6" s="8">
        <f t="shared" si="2"/>
        <v>10953528.06622605</v>
      </c>
      <c r="K6" s="8">
        <f t="shared" si="2"/>
        <v>3431030.4684458263</v>
      </c>
      <c r="L6" s="8">
        <f t="shared" si="2"/>
        <v>3850695.5050562015</v>
      </c>
      <c r="M6" s="8">
        <f t="shared" si="2"/>
        <v>5362051.6242014077</v>
      </c>
      <c r="N6" s="8">
        <f t="shared" si="2"/>
        <v>11969869.361755464</v>
      </c>
      <c r="O6" s="8">
        <f t="shared" si="2"/>
        <v>1608685.4809830233</v>
      </c>
      <c r="P6" s="8">
        <f t="shared" si="2"/>
        <v>3299201.689085443</v>
      </c>
      <c r="Q6" s="8">
        <f t="shared" si="2"/>
        <v>5342173.3652146626</v>
      </c>
      <c r="R6" s="8">
        <f t="shared" si="2"/>
        <v>3779292.2010263312</v>
      </c>
      <c r="S6" s="8">
        <f t="shared" si="2"/>
        <v>3674221.0056529115</v>
      </c>
      <c r="T6" s="8">
        <f t="shared" si="2"/>
        <v>16619378.006926242</v>
      </c>
      <c r="V6" s="7">
        <v>40</v>
      </c>
      <c r="W6" s="7">
        <v>2016</v>
      </c>
      <c r="X6" s="8">
        <f>SUM(E6:T6)</f>
        <v>115306120.00544541</v>
      </c>
    </row>
    <row r="7" spans="1:24" x14ac:dyDescent="0.25">
      <c r="A7" s="7">
        <v>50</v>
      </c>
      <c r="B7" s="7">
        <v>2016</v>
      </c>
      <c r="E7" s="8">
        <f>E17</f>
        <v>36210804.710352696</v>
      </c>
      <c r="F7" s="8">
        <f t="shared" ref="F7:T7" si="3">F17</f>
        <v>31781083.260774434</v>
      </c>
      <c r="G7" s="8">
        <f t="shared" si="3"/>
        <v>115823206.11908935</v>
      </c>
      <c r="H7" s="8">
        <f t="shared" si="3"/>
        <v>15826987.09555823</v>
      </c>
      <c r="I7" s="8">
        <f t="shared" si="3"/>
        <v>36494538.404404558</v>
      </c>
      <c r="J7" s="8">
        <f t="shared" si="3"/>
        <v>61598693.373404212</v>
      </c>
      <c r="K7" s="8">
        <f t="shared" si="3"/>
        <v>17337283.851009622</v>
      </c>
      <c r="L7" s="8">
        <f t="shared" si="3"/>
        <v>19783883.264884897</v>
      </c>
      <c r="M7" s="8">
        <f t="shared" si="3"/>
        <v>27412696.172661748</v>
      </c>
      <c r="N7" s="8">
        <f t="shared" si="3"/>
        <v>66739447.161852919</v>
      </c>
      <c r="O7" s="8">
        <f t="shared" si="3"/>
        <v>8228360.6248910194</v>
      </c>
      <c r="P7" s="8">
        <f t="shared" si="3"/>
        <v>19382967.488943394</v>
      </c>
      <c r="Q7" s="8">
        <f t="shared" si="3"/>
        <v>28851432.282999333</v>
      </c>
      <c r="R7" s="8">
        <f t="shared" si="3"/>
        <v>19232796.002166945</v>
      </c>
      <c r="S7" s="8">
        <f t="shared" si="3"/>
        <v>18861641.740196303</v>
      </c>
      <c r="T7" s="8">
        <f t="shared" si="3"/>
        <v>94847957.973503292</v>
      </c>
      <c r="V7" s="7">
        <v>50</v>
      </c>
      <c r="W7" s="7">
        <v>2016</v>
      </c>
      <c r="X7" s="8">
        <f>SUM(E7:T7)</f>
        <v>618413779.52669287</v>
      </c>
    </row>
    <row r="8" spans="1:24" x14ac:dyDescent="0.25">
      <c r="A8" s="9">
        <v>60</v>
      </c>
      <c r="B8" s="9">
        <v>2016</v>
      </c>
      <c r="C8" s="10"/>
      <c r="D8" s="10"/>
      <c r="E8" s="10">
        <f>E18</f>
        <v>30032198.070568047</v>
      </c>
      <c r="F8" s="10">
        <f t="shared" ref="F8:T8" si="4">F18</f>
        <v>29498858.293749653</v>
      </c>
      <c r="G8" s="10">
        <f t="shared" si="4"/>
        <v>155234685.92241848</v>
      </c>
      <c r="H8" s="10">
        <f t="shared" si="4"/>
        <v>12790701.716808913</v>
      </c>
      <c r="I8" s="10">
        <f t="shared" si="4"/>
        <v>27592186.158803336</v>
      </c>
      <c r="J8" s="10">
        <f t="shared" si="4"/>
        <v>82803985.430736855</v>
      </c>
      <c r="K8" s="10">
        <f t="shared" si="4"/>
        <v>13150076.421589015</v>
      </c>
      <c r="L8" s="10">
        <f t="shared" si="4"/>
        <v>15148454.32374488</v>
      </c>
      <c r="M8" s="10">
        <f t="shared" si="4"/>
        <v>20984171.859786026</v>
      </c>
      <c r="N8" s="10">
        <f t="shared" si="4"/>
        <v>92374178.799380839</v>
      </c>
      <c r="O8" s="10">
        <f t="shared" si="4"/>
        <v>6509143.1617301079</v>
      </c>
      <c r="P8" s="10">
        <f t="shared" si="4"/>
        <v>28925757.918685373</v>
      </c>
      <c r="Q8" s="10">
        <f t="shared" si="4"/>
        <v>32224831.911618624</v>
      </c>
      <c r="R8" s="10">
        <f t="shared" si="4"/>
        <v>14545666.578522714</v>
      </c>
      <c r="S8" s="10">
        <f t="shared" si="4"/>
        <v>14530909.351845047</v>
      </c>
      <c r="T8" s="10">
        <f t="shared" si="4"/>
        <v>134922339.65245345</v>
      </c>
      <c r="U8" s="10"/>
      <c r="V8" s="9">
        <v>60</v>
      </c>
      <c r="W8" s="9">
        <v>2016</v>
      </c>
      <c r="X8" s="10">
        <f>SUM(E8:T8)</f>
        <v>711268145.57244134</v>
      </c>
    </row>
    <row r="9" spans="1:24" x14ac:dyDescent="0.25">
      <c r="A9" s="7"/>
      <c r="B9" s="7"/>
      <c r="E9" s="8">
        <f>SUM(E4:E8)</f>
        <v>974192376.00000012</v>
      </c>
      <c r="F9" s="8">
        <f t="shared" ref="F9:T9" si="5">SUM(F4:F8)</f>
        <v>705363642.99999988</v>
      </c>
      <c r="G9" s="8">
        <f t="shared" si="5"/>
        <v>3206735852.8317714</v>
      </c>
      <c r="H9" s="8">
        <f t="shared" si="5"/>
        <v>328521471</v>
      </c>
      <c r="I9" s="8">
        <f t="shared" si="5"/>
        <v>741525843.99999988</v>
      </c>
      <c r="J9" s="8">
        <f t="shared" si="5"/>
        <v>1514981066.0000002</v>
      </c>
      <c r="K9" s="8">
        <f t="shared" si="5"/>
        <v>372334888.00000006</v>
      </c>
      <c r="L9" s="8">
        <f t="shared" si="5"/>
        <v>403588328</v>
      </c>
      <c r="M9" s="8">
        <f t="shared" si="5"/>
        <v>567817309</v>
      </c>
      <c r="N9" s="8">
        <f t="shared" si="5"/>
        <v>1722552128.9999995</v>
      </c>
      <c r="O9" s="8">
        <f t="shared" si="5"/>
        <v>169613102</v>
      </c>
      <c r="P9" s="8">
        <f t="shared" si="5"/>
        <v>478612008.99999994</v>
      </c>
      <c r="Q9" s="8">
        <f t="shared" si="5"/>
        <v>646516494.99999988</v>
      </c>
      <c r="R9" s="8">
        <f t="shared" si="5"/>
        <v>412519716.00000006</v>
      </c>
      <c r="S9" s="8">
        <f t="shared" si="5"/>
        <v>385520159.99999994</v>
      </c>
      <c r="T9" s="8">
        <f t="shared" si="5"/>
        <v>2357104418.9999995</v>
      </c>
      <c r="U9" s="8">
        <f>SUM(E9:T9)</f>
        <v>14987498807.831772</v>
      </c>
      <c r="X9" s="8">
        <f>SUM(X4:X8)</f>
        <v>14987498807.83177</v>
      </c>
    </row>
    <row r="10" spans="1:24" x14ac:dyDescent="0.25">
      <c r="A10" s="5"/>
      <c r="B10" s="7"/>
    </row>
    <row r="11" spans="1:24" s="1" customFormat="1" ht="12.75" x14ac:dyDescent="0.2">
      <c r="A11" s="1">
        <v>2016</v>
      </c>
      <c r="B11" s="11"/>
      <c r="E11" s="1" t="s">
        <v>9</v>
      </c>
      <c r="F11" s="1" t="s">
        <v>10</v>
      </c>
      <c r="G11" s="1" t="s">
        <v>11</v>
      </c>
      <c r="H11" s="1" t="s">
        <v>12</v>
      </c>
      <c r="I11" s="1" t="s">
        <v>13</v>
      </c>
      <c r="J11" s="1" t="s">
        <v>14</v>
      </c>
      <c r="K11" s="1" t="s">
        <v>15</v>
      </c>
      <c r="L11" s="1" t="s">
        <v>16</v>
      </c>
      <c r="M11" s="1" t="s">
        <v>17</v>
      </c>
      <c r="N11" s="1" t="s">
        <v>18</v>
      </c>
      <c r="O11" s="1" t="s">
        <v>19</v>
      </c>
      <c r="P11" s="1" t="s">
        <v>20</v>
      </c>
      <c r="Q11" s="1" t="s">
        <v>21</v>
      </c>
      <c r="R11" s="1" t="s">
        <v>22</v>
      </c>
      <c r="S11" s="1" t="s">
        <v>23</v>
      </c>
      <c r="T11" s="1" t="s">
        <v>24</v>
      </c>
    </row>
    <row r="12" spans="1:24" s="2" customFormat="1" ht="12.75" x14ac:dyDescent="0.2">
      <c r="A12" s="2" t="s">
        <v>0</v>
      </c>
      <c r="B12" s="2" t="s">
        <v>1</v>
      </c>
      <c r="C12" s="3" t="s">
        <v>2</v>
      </c>
      <c r="D12" s="2" t="s">
        <v>25</v>
      </c>
      <c r="E12" s="3" t="s">
        <v>2</v>
      </c>
      <c r="F12" s="3" t="s">
        <v>2</v>
      </c>
      <c r="G12" s="3" t="s">
        <v>2</v>
      </c>
      <c r="H12" s="3" t="s">
        <v>2</v>
      </c>
      <c r="I12" s="3" t="s">
        <v>2</v>
      </c>
      <c r="J12" s="3" t="s">
        <v>2</v>
      </c>
      <c r="K12" s="3" t="s">
        <v>2</v>
      </c>
      <c r="L12" s="3" t="s">
        <v>2</v>
      </c>
      <c r="M12" s="3" t="s">
        <v>2</v>
      </c>
      <c r="N12" s="3" t="s">
        <v>2</v>
      </c>
      <c r="O12" s="3" t="s">
        <v>2</v>
      </c>
      <c r="P12" s="3" t="s">
        <v>2</v>
      </c>
      <c r="Q12" s="3" t="s">
        <v>2</v>
      </c>
      <c r="R12" s="3" t="s">
        <v>2</v>
      </c>
      <c r="S12" s="3" t="s">
        <v>2</v>
      </c>
      <c r="T12" s="3" t="s">
        <v>2</v>
      </c>
    </row>
    <row r="13" spans="1:24" s="2" customFormat="1" ht="12.75" x14ac:dyDescent="0.2">
      <c r="A13" s="2">
        <v>10</v>
      </c>
      <c r="B13" s="2">
        <v>2016</v>
      </c>
      <c r="C13" s="4">
        <v>27953702.959698379</v>
      </c>
      <c r="D13" s="2">
        <v>0</v>
      </c>
      <c r="E13" s="3">
        <v>9984515.3810355905</v>
      </c>
      <c r="F13" s="3">
        <v>8350545.799558321</v>
      </c>
      <c r="G13" s="3">
        <v>29393898.30561826</v>
      </c>
      <c r="H13" s="3">
        <v>4270779.1229999978</v>
      </c>
      <c r="I13" s="3">
        <v>9639835.9719999954</v>
      </c>
      <c r="J13" s="3">
        <v>15311941.120059462</v>
      </c>
      <c r="K13" s="3">
        <v>4669202.9161428008</v>
      </c>
      <c r="L13" s="3">
        <v>5246648.2639999967</v>
      </c>
      <c r="M13" s="3">
        <v>7306032.6617455557</v>
      </c>
      <c r="N13" s="3">
        <v>16615537.33864226</v>
      </c>
      <c r="O13" s="3">
        <v>2204970.325999999</v>
      </c>
      <c r="P13" s="3">
        <v>4740591.3417704403</v>
      </c>
      <c r="Q13" s="3">
        <v>7505902.617567461</v>
      </c>
      <c r="R13" s="3">
        <v>5117777.0466603367</v>
      </c>
      <c r="S13" s="3">
        <v>5011762.0799999973</v>
      </c>
      <c r="T13" s="3">
        <v>23536700.515424542</v>
      </c>
    </row>
    <row r="14" spans="1:24" s="2" customFormat="1" ht="12.75" x14ac:dyDescent="0.2">
      <c r="A14" s="2">
        <v>20</v>
      </c>
      <c r="B14" s="2">
        <v>2016</v>
      </c>
      <c r="C14" s="4">
        <v>2139019997.2765207</v>
      </c>
      <c r="D14" s="2">
        <v>0</v>
      </c>
      <c r="E14" s="3">
        <v>701268708.21404004</v>
      </c>
      <c r="F14" s="3">
        <v>483787028.97952861</v>
      </c>
      <c r="G14" s="3">
        <v>2249223881.5114145</v>
      </c>
      <c r="H14" s="3">
        <v>224858001.25589401</v>
      </c>
      <c r="I14" s="3">
        <v>506413018.01943499</v>
      </c>
      <c r="J14" s="3">
        <v>1031098822.399193</v>
      </c>
      <c r="K14" s="3">
        <v>257442074.03244707</v>
      </c>
      <c r="L14" s="3">
        <v>275739570.70349294</v>
      </c>
      <c r="M14" s="3">
        <v>389326586.13512224</v>
      </c>
      <c r="N14" s="3">
        <v>1183715523.1436</v>
      </c>
      <c r="O14" s="3">
        <v>116009012.39833483</v>
      </c>
      <c r="P14" s="3">
        <v>321083264.23830938</v>
      </c>
      <c r="Q14" s="3">
        <v>438015942.13155276</v>
      </c>
      <c r="R14" s="3">
        <v>285015956.08570129</v>
      </c>
      <c r="S14" s="3">
        <v>263448520.542676</v>
      </c>
      <c r="T14" s="3">
        <v>1596989349.7265177</v>
      </c>
    </row>
    <row r="15" spans="1:24" s="2" customFormat="1" ht="12.75" x14ac:dyDescent="0.2">
      <c r="A15" s="2">
        <v>30</v>
      </c>
      <c r="B15" s="2">
        <v>2016</v>
      </c>
      <c r="C15" s="4">
        <v>604293883.92863131</v>
      </c>
      <c r="D15" s="2">
        <v>0</v>
      </c>
      <c r="E15" s="3">
        <v>189181236.21581846</v>
      </c>
      <c r="F15" s="3">
        <v>145872389.01283902</v>
      </c>
      <c r="G15" s="3">
        <v>635427549.49188793</v>
      </c>
      <c r="H15" s="3">
        <v>67671498.851400256</v>
      </c>
      <c r="I15" s="3">
        <v>154295057.71490169</v>
      </c>
      <c r="J15" s="3">
        <v>313214095.61038059</v>
      </c>
      <c r="K15" s="3">
        <v>76305220.310365692</v>
      </c>
      <c r="L15" s="3">
        <v>83819075.938821062</v>
      </c>
      <c r="M15" s="3">
        <v>117425770.54648301</v>
      </c>
      <c r="N15" s="3">
        <v>351137573.19476825</v>
      </c>
      <c r="O15" s="3">
        <v>35052930.008061007</v>
      </c>
      <c r="P15" s="3">
        <v>101180226.32320593</v>
      </c>
      <c r="Q15" s="3">
        <v>134576212.69104719</v>
      </c>
      <c r="R15" s="3">
        <v>84828228.08592239</v>
      </c>
      <c r="S15" s="3">
        <v>79993105.279629722</v>
      </c>
      <c r="T15" s="3">
        <v>490188693.12517464</v>
      </c>
    </row>
    <row r="16" spans="1:24" s="2" customFormat="1" ht="12.75" x14ac:dyDescent="0.2">
      <c r="A16" s="2">
        <v>40</v>
      </c>
      <c r="B16" s="2">
        <v>2016</v>
      </c>
      <c r="C16" s="4">
        <v>20572710.308060374</v>
      </c>
      <c r="D16" s="2">
        <v>0</v>
      </c>
      <c r="E16" s="3">
        <v>7514913.4081853367</v>
      </c>
      <c r="F16" s="3">
        <v>6073737.6535499226</v>
      </c>
      <c r="G16" s="3">
        <v>21632631.481342606</v>
      </c>
      <c r="H16" s="3">
        <v>3103502.9573385948</v>
      </c>
      <c r="I16" s="3">
        <v>7091207.7304554107</v>
      </c>
      <c r="J16" s="3">
        <v>10953528.06622605</v>
      </c>
      <c r="K16" s="3">
        <v>3431030.4684458263</v>
      </c>
      <c r="L16" s="3">
        <v>3850695.5050562015</v>
      </c>
      <c r="M16" s="3">
        <v>5362051.6242014077</v>
      </c>
      <c r="N16" s="3">
        <v>11969869.361755464</v>
      </c>
      <c r="O16" s="3">
        <v>1608685.4809830233</v>
      </c>
      <c r="P16" s="3">
        <v>3299201.689085443</v>
      </c>
      <c r="Q16" s="3">
        <v>5342173.3652146626</v>
      </c>
      <c r="R16" s="3">
        <v>3779292.2010263312</v>
      </c>
      <c r="S16" s="3">
        <v>3674221.0056529115</v>
      </c>
      <c r="T16" s="3">
        <v>16619378.006926242</v>
      </c>
    </row>
    <row r="17" spans="1:21" s="2" customFormat="1" ht="12.75" x14ac:dyDescent="0.2">
      <c r="A17" s="2">
        <v>50</v>
      </c>
      <c r="B17" s="2">
        <v>2016</v>
      </c>
      <c r="C17" s="4">
        <v>110148285.40364452</v>
      </c>
      <c r="D17" s="2">
        <v>0</v>
      </c>
      <c r="E17" s="3">
        <v>36210804.710352696</v>
      </c>
      <c r="F17" s="3">
        <v>31781083.260774434</v>
      </c>
      <c r="G17" s="3">
        <v>115823206.11908935</v>
      </c>
      <c r="H17" s="3">
        <v>15826987.09555823</v>
      </c>
      <c r="I17" s="3">
        <v>36494538.404404558</v>
      </c>
      <c r="J17" s="3">
        <v>61598693.373404212</v>
      </c>
      <c r="K17" s="3">
        <v>17337283.851009622</v>
      </c>
      <c r="L17" s="3">
        <v>19783883.264884897</v>
      </c>
      <c r="M17" s="3">
        <v>27412696.172661748</v>
      </c>
      <c r="N17" s="3">
        <v>66739447.161852919</v>
      </c>
      <c r="O17" s="3">
        <v>8228360.6248910194</v>
      </c>
      <c r="P17" s="3">
        <v>19382967.488943394</v>
      </c>
      <c r="Q17" s="3">
        <v>28851432.282999333</v>
      </c>
      <c r="R17" s="3">
        <v>19232796.002166945</v>
      </c>
      <c r="S17" s="3">
        <v>18861641.740196303</v>
      </c>
      <c r="T17" s="3">
        <v>94847957.973503292</v>
      </c>
    </row>
    <row r="18" spans="1:21" s="2" customFormat="1" ht="12.75" x14ac:dyDescent="0.2">
      <c r="A18" s="2">
        <v>60</v>
      </c>
      <c r="B18" s="2">
        <v>2016</v>
      </c>
      <c r="C18" s="4">
        <v>147628744.38086835</v>
      </c>
      <c r="D18" s="2">
        <v>0</v>
      </c>
      <c r="E18" s="3">
        <v>30032198.070568047</v>
      </c>
      <c r="F18" s="3">
        <v>29498858.293749653</v>
      </c>
      <c r="G18" s="3">
        <v>155234685.92241848</v>
      </c>
      <c r="H18" s="3">
        <v>12790701.716808913</v>
      </c>
      <c r="I18" s="3">
        <v>27592186.158803336</v>
      </c>
      <c r="J18" s="3">
        <v>82803985.430736855</v>
      </c>
      <c r="K18" s="3">
        <v>13150076.421589015</v>
      </c>
      <c r="L18" s="3">
        <v>15148454.32374488</v>
      </c>
      <c r="M18" s="3">
        <v>20984171.859786026</v>
      </c>
      <c r="N18" s="3">
        <v>92374178.799380839</v>
      </c>
      <c r="O18" s="3">
        <v>6509143.1617301079</v>
      </c>
      <c r="P18" s="3">
        <v>28925757.918685373</v>
      </c>
      <c r="Q18" s="3">
        <v>32224831.911618624</v>
      </c>
      <c r="R18" s="3">
        <v>14545666.578522714</v>
      </c>
      <c r="S18" s="3">
        <v>14530909.351845047</v>
      </c>
      <c r="T18" s="3">
        <v>134922339.65245345</v>
      </c>
    </row>
    <row r="19" spans="1:21" x14ac:dyDescent="0.25">
      <c r="E19" s="8">
        <v>974192376.00000012</v>
      </c>
      <c r="F19" s="8">
        <v>705363642.99999988</v>
      </c>
      <c r="G19" s="8">
        <v>3206735852.8317714</v>
      </c>
      <c r="H19" s="8">
        <v>328521470.99999994</v>
      </c>
      <c r="I19" s="8">
        <v>741525844</v>
      </c>
      <c r="J19" s="8">
        <v>1514981066.0000002</v>
      </c>
      <c r="K19" s="8">
        <v>372334888</v>
      </c>
      <c r="L19" s="8">
        <v>403588328</v>
      </c>
      <c r="M19" s="8">
        <v>567817309</v>
      </c>
      <c r="N19" s="8">
        <v>1722552128.9999995</v>
      </c>
      <c r="O19" s="8">
        <v>169613101.99999997</v>
      </c>
      <c r="P19" s="8">
        <v>478612008.99999994</v>
      </c>
      <c r="Q19" s="8">
        <v>646516495</v>
      </c>
      <c r="R19" s="8">
        <v>412519716</v>
      </c>
      <c r="S19" s="8">
        <v>385520159.99999994</v>
      </c>
      <c r="T19" s="8">
        <v>2357104419</v>
      </c>
      <c r="U19" s="8">
        <f>SUM(E19:T19)</f>
        <v>14987498807.831772</v>
      </c>
    </row>
    <row r="20" spans="1:21" x14ac:dyDescent="0.25">
      <c r="B20" s="8" t="s">
        <v>26</v>
      </c>
      <c r="E20" s="8">
        <f>E9-E19</f>
        <v>0</v>
      </c>
      <c r="F20" s="8">
        <f t="shared" ref="F20:U20" si="6">F9-F19</f>
        <v>0</v>
      </c>
      <c r="G20" s="8">
        <f t="shared" si="6"/>
        <v>0</v>
      </c>
      <c r="H20" s="8">
        <f t="shared" si="6"/>
        <v>0</v>
      </c>
      <c r="I20" s="8">
        <f t="shared" si="6"/>
        <v>0</v>
      </c>
      <c r="J20" s="8">
        <f t="shared" si="6"/>
        <v>0</v>
      </c>
      <c r="K20" s="8">
        <f t="shared" si="6"/>
        <v>0</v>
      </c>
      <c r="L20" s="8">
        <f t="shared" si="6"/>
        <v>0</v>
      </c>
      <c r="M20" s="8">
        <f t="shared" si="6"/>
        <v>0</v>
      </c>
      <c r="N20" s="8">
        <f t="shared" si="6"/>
        <v>0</v>
      </c>
      <c r="O20" s="8">
        <f t="shared" si="6"/>
        <v>0</v>
      </c>
      <c r="P20" s="8">
        <f t="shared" si="6"/>
        <v>0</v>
      </c>
      <c r="Q20" s="8">
        <f t="shared" si="6"/>
        <v>0</v>
      </c>
      <c r="R20" s="8">
        <f t="shared" si="6"/>
        <v>0</v>
      </c>
      <c r="S20" s="8">
        <f t="shared" si="6"/>
        <v>0</v>
      </c>
      <c r="T20" s="8">
        <f t="shared" si="6"/>
        <v>0</v>
      </c>
      <c r="U20" s="8">
        <f t="shared" si="6"/>
        <v>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2"/>
  <sheetViews>
    <sheetView tabSelected="1" topLeftCell="A25" workbookViewId="0">
      <selection activeCell="K133" sqref="K133"/>
    </sheetView>
  </sheetViews>
  <sheetFormatPr defaultColWidth="14.28515625" defaultRowHeight="12.75" x14ac:dyDescent="0.2"/>
  <cols>
    <col min="1" max="1" width="14.28515625" style="17"/>
    <col min="2" max="2" width="14.28515625" style="36"/>
    <col min="3" max="18" width="14.28515625" style="17"/>
    <col min="19" max="19" width="17.28515625" style="17" customWidth="1"/>
    <col min="20" max="16384" width="14.28515625" style="17"/>
  </cols>
  <sheetData>
    <row r="1" spans="1:19" ht="15" customHeight="1" x14ac:dyDescent="0.2">
      <c r="A1" s="18" t="s">
        <v>99</v>
      </c>
    </row>
    <row r="2" spans="1:19" x14ac:dyDescent="0.2">
      <c r="A2" s="18" t="s">
        <v>100</v>
      </c>
    </row>
    <row r="3" spans="1:19" x14ac:dyDescent="0.2">
      <c r="A3" s="18" t="s">
        <v>49</v>
      </c>
    </row>
    <row r="4" spans="1:19" s="39" customFormat="1" ht="17.25" customHeight="1" x14ac:dyDescent="0.2">
      <c r="A4" s="37" t="s">
        <v>50</v>
      </c>
      <c r="B4" s="37"/>
      <c r="C4" s="38"/>
      <c r="D4" s="37" t="s">
        <v>51</v>
      </c>
      <c r="E4" s="38"/>
      <c r="F4" s="38"/>
      <c r="G4" s="38"/>
      <c r="H4" s="38"/>
      <c r="I4" s="38"/>
      <c r="J4" s="38"/>
      <c r="K4" s="38"/>
      <c r="L4" s="38"/>
      <c r="M4" s="38"/>
      <c r="N4" s="38"/>
      <c r="O4" s="38"/>
      <c r="P4" s="38"/>
      <c r="Q4" s="38"/>
      <c r="R4" s="38"/>
      <c r="S4" s="38"/>
    </row>
    <row r="5" spans="1:19" x14ac:dyDescent="0.2">
      <c r="A5" s="38" t="s">
        <v>52</v>
      </c>
      <c r="B5" s="37"/>
      <c r="C5" s="38" t="s">
        <v>2</v>
      </c>
      <c r="D5" s="38"/>
      <c r="E5" s="38"/>
      <c r="F5" s="38"/>
      <c r="G5" s="38"/>
      <c r="H5" s="38"/>
      <c r="I5" s="38"/>
      <c r="J5" s="38"/>
      <c r="K5" s="38"/>
      <c r="L5" s="38"/>
      <c r="M5" s="38"/>
      <c r="N5" s="38"/>
      <c r="O5" s="38"/>
      <c r="P5" s="38"/>
      <c r="Q5" s="38"/>
      <c r="R5" s="38"/>
      <c r="S5" s="38" t="s">
        <v>25</v>
      </c>
    </row>
    <row r="6" spans="1:19" x14ac:dyDescent="0.2">
      <c r="A6" s="38" t="s">
        <v>53</v>
      </c>
      <c r="B6" s="37" t="s">
        <v>54</v>
      </c>
      <c r="C6" s="38" t="s">
        <v>9</v>
      </c>
      <c r="D6" s="38" t="s">
        <v>10</v>
      </c>
      <c r="E6" s="38" t="s">
        <v>11</v>
      </c>
      <c r="F6" s="38" t="s">
        <v>12</v>
      </c>
      <c r="G6" s="38" t="s">
        <v>13</v>
      </c>
      <c r="H6" s="38" t="s">
        <v>14</v>
      </c>
      <c r="I6" s="38" t="s">
        <v>15</v>
      </c>
      <c r="J6" s="38" t="s">
        <v>16</v>
      </c>
      <c r="K6" s="38" t="s">
        <v>17</v>
      </c>
      <c r="L6" s="38" t="s">
        <v>18</v>
      </c>
      <c r="M6" s="38" t="s">
        <v>19</v>
      </c>
      <c r="N6" s="38" t="s">
        <v>20</v>
      </c>
      <c r="O6" s="38" t="s">
        <v>21</v>
      </c>
      <c r="P6" s="38" t="s">
        <v>22</v>
      </c>
      <c r="Q6" s="38" t="s">
        <v>23</v>
      </c>
      <c r="R6" s="38" t="s">
        <v>24</v>
      </c>
      <c r="S6" s="38" t="s">
        <v>55</v>
      </c>
    </row>
    <row r="7" spans="1:19" x14ac:dyDescent="0.2">
      <c r="A7" s="38">
        <v>10</v>
      </c>
      <c r="B7" s="37">
        <v>2010</v>
      </c>
      <c r="C7" s="40">
        <v>9496310.9602563381</v>
      </c>
      <c r="D7" s="40">
        <v>8787084.1933378484</v>
      </c>
      <c r="E7" s="40">
        <v>27489103.594764009</v>
      </c>
      <c r="F7" s="40">
        <v>4446457.9564088965</v>
      </c>
      <c r="G7" s="40">
        <v>9236688.4323726147</v>
      </c>
      <c r="H7" s="40">
        <v>14969053.454146139</v>
      </c>
      <c r="I7" s="40">
        <v>4502590.2232344244</v>
      </c>
      <c r="J7" s="40">
        <v>4957026.7031335747</v>
      </c>
      <c r="K7" s="40">
        <v>7115983.6216744045</v>
      </c>
      <c r="L7" s="40">
        <v>16641684.534426905</v>
      </c>
      <c r="M7" s="40">
        <v>2311421.3032073299</v>
      </c>
      <c r="N7" s="40">
        <v>4531937.3164259763</v>
      </c>
      <c r="O7" s="40">
        <v>7812607.5523293642</v>
      </c>
      <c r="P7" s="40">
        <v>4889090.0859371778</v>
      </c>
      <c r="Q7" s="40">
        <v>5106563.5768243624</v>
      </c>
      <c r="R7" s="40">
        <v>22310159.431283154</v>
      </c>
      <c r="S7" s="41">
        <v>0</v>
      </c>
    </row>
    <row r="8" spans="1:19" x14ac:dyDescent="0.2">
      <c r="A8" s="38">
        <v>20</v>
      </c>
      <c r="B8" s="37">
        <v>2010</v>
      </c>
      <c r="C8" s="40">
        <v>666979364.1208328</v>
      </c>
      <c r="D8" s="40">
        <v>509077784.53388572</v>
      </c>
      <c r="E8" s="40">
        <v>2103468809.8810849</v>
      </c>
      <c r="F8" s="40">
        <v>234107552.73247409</v>
      </c>
      <c r="G8" s="40">
        <v>485234321.32347304</v>
      </c>
      <c r="H8" s="40">
        <v>1008008930.2838645</v>
      </c>
      <c r="I8" s="40">
        <v>248255684.40817744</v>
      </c>
      <c r="J8" s="40">
        <v>260518400.7600559</v>
      </c>
      <c r="K8" s="40">
        <v>379199182.19446146</v>
      </c>
      <c r="L8" s="40">
        <v>1185578288.1512039</v>
      </c>
      <c r="M8" s="40">
        <v>121609664.97358412</v>
      </c>
      <c r="N8" s="40">
        <v>306950994.50146192</v>
      </c>
      <c r="O8" s="40">
        <v>455914076.14700168</v>
      </c>
      <c r="P8" s="40">
        <v>272280068.5781793</v>
      </c>
      <c r="Q8" s="40">
        <v>268431860.47081763</v>
      </c>
      <c r="R8" s="40">
        <v>1513767275.0312071</v>
      </c>
      <c r="S8" s="41">
        <v>0</v>
      </c>
    </row>
    <row r="9" spans="1:19" x14ac:dyDescent="0.2">
      <c r="A9" s="38">
        <v>30</v>
      </c>
      <c r="B9" s="37">
        <v>2010</v>
      </c>
      <c r="C9" s="40">
        <v>179931000.99413994</v>
      </c>
      <c r="D9" s="40">
        <v>153498105.93302107</v>
      </c>
      <c r="E9" s="40">
        <v>594250328.8721962</v>
      </c>
      <c r="F9" s="40">
        <v>70455171.251881272</v>
      </c>
      <c r="G9" s="40">
        <v>147842284.75537157</v>
      </c>
      <c r="H9" s="40">
        <v>306200141.64249992</v>
      </c>
      <c r="I9" s="40">
        <v>73582396.208007023</v>
      </c>
      <c r="J9" s="40">
        <v>79192157.879466563</v>
      </c>
      <c r="K9" s="40">
        <v>114371218.78012909</v>
      </c>
      <c r="L9" s="40">
        <v>351690144.1220001</v>
      </c>
      <c r="M9" s="40">
        <v>36745206.139553159</v>
      </c>
      <c r="N9" s="40">
        <v>96726844.880772561</v>
      </c>
      <c r="O9" s="40">
        <v>140075243.3389146</v>
      </c>
      <c r="P9" s="40">
        <v>81037693.741101801</v>
      </c>
      <c r="Q9" s="40">
        <v>81506238.982923537</v>
      </c>
      <c r="R9" s="40">
        <v>464644051.86564088</v>
      </c>
      <c r="S9" s="41">
        <v>0</v>
      </c>
    </row>
    <row r="10" spans="1:19" x14ac:dyDescent="0.2">
      <c r="A10" s="38">
        <v>40</v>
      </c>
      <c r="B10" s="37">
        <v>2010</v>
      </c>
      <c r="C10" s="40">
        <v>7147463.0305117406</v>
      </c>
      <c r="D10" s="40">
        <v>6391252.190103828</v>
      </c>
      <c r="E10" s="40">
        <v>20230785.370320149</v>
      </c>
      <c r="F10" s="40">
        <v>3231165.7943347921</v>
      </c>
      <c r="G10" s="40">
        <v>6794646.3617948359</v>
      </c>
      <c r="H10" s="40">
        <v>10708240.441182613</v>
      </c>
      <c r="I10" s="40">
        <v>3308599.8874526387</v>
      </c>
      <c r="J10" s="40">
        <v>3638132.2863155873</v>
      </c>
      <c r="K10" s="40">
        <v>5222570.6211493406</v>
      </c>
      <c r="L10" s="40">
        <v>11988705.858664328</v>
      </c>
      <c r="M10" s="40">
        <v>1686349.175342368</v>
      </c>
      <c r="N10" s="40">
        <v>3153989.4859610451</v>
      </c>
      <c r="O10" s="40">
        <v>5560464.357910214</v>
      </c>
      <c r="P10" s="40">
        <v>3610415.1985196588</v>
      </c>
      <c r="Q10" s="40">
        <v>3743721.8409757684</v>
      </c>
      <c r="R10" s="40">
        <v>15753311.418492906</v>
      </c>
      <c r="S10" s="41">
        <v>0</v>
      </c>
    </row>
    <row r="11" spans="1:19" x14ac:dyDescent="0.2">
      <c r="A11" s="38">
        <v>50</v>
      </c>
      <c r="B11" s="37">
        <v>2010</v>
      </c>
      <c r="C11" s="40">
        <v>34440235.557527699</v>
      </c>
      <c r="D11" s="40">
        <v>33442491.194129605</v>
      </c>
      <c r="E11" s="40">
        <v>108317586.13918847</v>
      </c>
      <c r="F11" s="40">
        <v>16478031.448180294</v>
      </c>
      <c r="G11" s="40">
        <v>34968300.467337236</v>
      </c>
      <c r="H11" s="40">
        <v>60219284.190172255</v>
      </c>
      <c r="I11" s="40">
        <v>16718631.887920408</v>
      </c>
      <c r="J11" s="40">
        <v>18691788.109490074</v>
      </c>
      <c r="K11" s="40">
        <v>26699620.166219179</v>
      </c>
      <c r="L11" s="40">
        <v>66844472.31728027</v>
      </c>
      <c r="M11" s="40">
        <v>8625607.2540204749</v>
      </c>
      <c r="N11" s="40">
        <v>18529838.86044227</v>
      </c>
      <c r="O11" s="40">
        <v>30030354.673416987</v>
      </c>
      <c r="P11" s="40">
        <v>18373381.919872325</v>
      </c>
      <c r="Q11" s="40">
        <v>19218424.81189701</v>
      </c>
      <c r="R11" s="40">
        <v>89905255.102929786</v>
      </c>
      <c r="S11" s="41">
        <v>0</v>
      </c>
    </row>
    <row r="12" spans="1:19" x14ac:dyDescent="0.2">
      <c r="A12" s="38">
        <v>60</v>
      </c>
      <c r="B12" s="37">
        <v>2010</v>
      </c>
      <c r="C12" s="40">
        <v>28563739.031322349</v>
      </c>
      <c r="D12" s="40">
        <v>31040959.196730688</v>
      </c>
      <c r="E12" s="40">
        <v>145175108.05997393</v>
      </c>
      <c r="F12" s="40">
        <v>13316848.232789759</v>
      </c>
      <c r="G12" s="40">
        <v>26438253.457544483</v>
      </c>
      <c r="H12" s="40">
        <v>80949715.938055053</v>
      </c>
      <c r="I12" s="40">
        <v>12680837.949005809</v>
      </c>
      <c r="J12" s="40">
        <v>14312240.656428855</v>
      </c>
      <c r="K12" s="40">
        <v>20438318.60354181</v>
      </c>
      <c r="L12" s="40">
        <v>92519544.290083081</v>
      </c>
      <c r="M12" s="40">
        <v>6823389.8625487871</v>
      </c>
      <c r="N12" s="40">
        <v>27652609.614866555</v>
      </c>
      <c r="O12" s="40">
        <v>33541597.592275612</v>
      </c>
      <c r="P12" s="40">
        <v>13895696.044205384</v>
      </c>
      <c r="Q12" s="40">
        <v>14805773.14920513</v>
      </c>
      <c r="R12" s="40">
        <v>127891286.48322259</v>
      </c>
      <c r="S12" s="41">
        <v>0</v>
      </c>
    </row>
    <row r="13" spans="1:19" s="45" customFormat="1" ht="12" x14ac:dyDescent="0.2">
      <c r="A13" s="42"/>
      <c r="B13" s="42" t="s">
        <v>56</v>
      </c>
      <c r="C13" s="43">
        <f t="shared" ref="C13:R13" si="0">SUM(C7:C12)</f>
        <v>926558113.69459081</v>
      </c>
      <c r="D13" s="43">
        <f t="shared" si="0"/>
        <v>742237677.24120879</v>
      </c>
      <c r="E13" s="43">
        <f t="shared" si="0"/>
        <v>2998931721.9175277</v>
      </c>
      <c r="F13" s="43">
        <f t="shared" si="0"/>
        <v>342035227.41606909</v>
      </c>
      <c r="G13" s="43">
        <f t="shared" si="0"/>
        <v>710514494.79789376</v>
      </c>
      <c r="H13" s="43">
        <f t="shared" si="0"/>
        <v>1481055365.9499204</v>
      </c>
      <c r="I13" s="43">
        <f t="shared" si="0"/>
        <v>359048740.56379771</v>
      </c>
      <c r="J13" s="43">
        <f t="shared" si="0"/>
        <v>381309746.39489055</v>
      </c>
      <c r="K13" s="43">
        <f t="shared" si="0"/>
        <v>553046893.98717535</v>
      </c>
      <c r="L13" s="43">
        <f t="shared" si="0"/>
        <v>1725262839.2736588</v>
      </c>
      <c r="M13" s="43">
        <f t="shared" si="0"/>
        <v>177801638.70825624</v>
      </c>
      <c r="N13" s="43">
        <f t="shared" si="0"/>
        <v>457546214.65993035</v>
      </c>
      <c r="O13" s="43">
        <f t="shared" si="0"/>
        <v>672934343.66184843</v>
      </c>
      <c r="P13" s="43">
        <f t="shared" si="0"/>
        <v>394086345.56781566</v>
      </c>
      <c r="Q13" s="43">
        <f t="shared" si="0"/>
        <v>392812582.83264345</v>
      </c>
      <c r="R13" s="43">
        <f t="shared" si="0"/>
        <v>2234271339.3327765</v>
      </c>
      <c r="S13" s="44">
        <f>SUM(C13:R13)</f>
        <v>14549453286.000004</v>
      </c>
    </row>
    <row r="14" spans="1:19" s="45" customFormat="1" ht="12" x14ac:dyDescent="0.2">
      <c r="A14" s="42"/>
      <c r="B14" s="42"/>
      <c r="C14" s="43"/>
      <c r="D14" s="43"/>
      <c r="E14" s="43"/>
      <c r="F14" s="43"/>
      <c r="G14" s="43"/>
      <c r="H14" s="43"/>
      <c r="I14" s="43"/>
      <c r="J14" s="43"/>
      <c r="K14" s="43"/>
      <c r="L14" s="43"/>
      <c r="M14" s="43"/>
      <c r="N14" s="43"/>
      <c r="O14" s="43"/>
      <c r="P14" s="43"/>
      <c r="Q14" s="43"/>
      <c r="R14" s="43"/>
      <c r="S14" s="42"/>
    </row>
    <row r="15" spans="1:19" s="45" customFormat="1" x14ac:dyDescent="0.2">
      <c r="A15" s="46" t="s">
        <v>57</v>
      </c>
      <c r="B15" s="42"/>
      <c r="C15" s="43"/>
      <c r="D15" s="43"/>
      <c r="E15" s="43"/>
      <c r="F15" s="43"/>
      <c r="G15" s="43"/>
      <c r="H15" s="43"/>
      <c r="I15" s="43"/>
      <c r="J15" s="43"/>
      <c r="K15" s="43"/>
      <c r="L15" s="43"/>
      <c r="M15" s="43"/>
      <c r="N15" s="43"/>
      <c r="O15" s="43"/>
      <c r="P15" s="43"/>
      <c r="Q15" s="43"/>
      <c r="R15" s="43"/>
      <c r="S15" s="42"/>
    </row>
    <row r="16" spans="1:19" s="45" customFormat="1" x14ac:dyDescent="0.2">
      <c r="A16" s="46" t="s">
        <v>58</v>
      </c>
      <c r="B16" s="42"/>
      <c r="C16" s="43"/>
      <c r="D16" s="43"/>
      <c r="E16" s="43"/>
      <c r="F16" s="43"/>
      <c r="G16" s="43"/>
      <c r="H16" s="43"/>
      <c r="I16" s="43"/>
      <c r="J16" s="43"/>
      <c r="K16" s="43"/>
      <c r="L16" s="43"/>
      <c r="M16" s="43"/>
      <c r="N16" s="43"/>
      <c r="O16" s="43"/>
      <c r="P16" s="43"/>
      <c r="Q16" s="43"/>
      <c r="R16" s="43"/>
      <c r="S16" s="42"/>
    </row>
    <row r="17" spans="1:19" s="45" customFormat="1" ht="12" x14ac:dyDescent="0.2">
      <c r="A17" s="47" t="s">
        <v>59</v>
      </c>
      <c r="B17" s="42"/>
      <c r="C17" s="43"/>
      <c r="D17" s="43"/>
      <c r="E17" s="43"/>
      <c r="F17" s="43"/>
      <c r="G17" s="43"/>
      <c r="H17" s="43"/>
      <c r="I17" s="43"/>
      <c r="J17" s="43"/>
      <c r="K17" s="43"/>
      <c r="L17" s="43"/>
      <c r="M17" s="43"/>
      <c r="N17" s="43"/>
      <c r="O17" s="43"/>
      <c r="P17" s="43"/>
      <c r="Q17" s="43"/>
      <c r="R17" s="43"/>
      <c r="S17" s="42"/>
    </row>
    <row r="18" spans="1:19" s="45" customFormat="1" ht="12" x14ac:dyDescent="0.2">
      <c r="A18" s="48" t="s">
        <v>60</v>
      </c>
      <c r="B18" s="42"/>
      <c r="C18" s="43"/>
      <c r="D18" s="43"/>
      <c r="E18" s="43"/>
      <c r="F18" s="43"/>
      <c r="G18" s="49" t="s">
        <v>61</v>
      </c>
      <c r="H18" s="49" t="s">
        <v>62</v>
      </c>
      <c r="I18" s="43"/>
      <c r="J18" s="43"/>
      <c r="K18" s="43"/>
      <c r="L18" s="43"/>
      <c r="M18" s="43"/>
      <c r="N18" s="43"/>
      <c r="O18" s="43"/>
      <c r="P18" s="43"/>
      <c r="Q18" s="43"/>
      <c r="R18" s="43"/>
      <c r="S18" s="42"/>
    </row>
    <row r="19" spans="1:19" s="45" customFormat="1" ht="15.75" x14ac:dyDescent="0.35">
      <c r="A19" s="50"/>
      <c r="B19" s="42"/>
      <c r="C19" s="43"/>
      <c r="D19" s="43"/>
      <c r="E19" s="43"/>
      <c r="F19" s="43" t="s">
        <v>63</v>
      </c>
      <c r="G19" s="43" t="s">
        <v>64</v>
      </c>
      <c r="H19" s="51">
        <v>919128852.60000002</v>
      </c>
      <c r="I19" s="124" t="s">
        <v>65</v>
      </c>
      <c r="J19" s="129" t="s">
        <v>66</v>
      </c>
      <c r="K19" s="129"/>
      <c r="L19" s="126" t="s">
        <v>67</v>
      </c>
      <c r="M19" s="130">
        <v>100</v>
      </c>
      <c r="N19" s="43"/>
      <c r="O19" s="52"/>
      <c r="P19" s="53"/>
      <c r="Q19" s="53"/>
      <c r="R19" s="52"/>
      <c r="S19" s="130"/>
    </row>
    <row r="20" spans="1:19" s="45" customFormat="1" x14ac:dyDescent="0.2">
      <c r="A20" s="54" t="s">
        <v>68</v>
      </c>
      <c r="B20" s="42"/>
      <c r="C20" s="43"/>
      <c r="D20" s="43"/>
      <c r="E20" s="43"/>
      <c r="F20" s="43" t="s">
        <v>69</v>
      </c>
      <c r="G20" s="43" t="s">
        <v>70</v>
      </c>
      <c r="H20" s="51">
        <v>926558113.69459105</v>
      </c>
      <c r="I20" s="124"/>
      <c r="J20" s="131">
        <v>919128853</v>
      </c>
      <c r="K20" s="131"/>
      <c r="L20" s="126"/>
      <c r="M20" s="130"/>
      <c r="N20" s="43"/>
      <c r="O20" s="52"/>
      <c r="P20" s="55"/>
      <c r="Q20" s="55"/>
      <c r="R20" s="52"/>
      <c r="S20" s="130"/>
    </row>
    <row r="21" spans="1:19" s="45" customFormat="1" x14ac:dyDescent="0.2">
      <c r="A21" s="54" t="s">
        <v>71</v>
      </c>
      <c r="B21" s="42"/>
      <c r="C21" s="43"/>
      <c r="D21" s="43"/>
      <c r="E21" s="43"/>
      <c r="F21" s="43"/>
      <c r="G21" s="43" t="s">
        <v>72</v>
      </c>
      <c r="H21" s="43">
        <v>1</v>
      </c>
      <c r="I21" s="43"/>
      <c r="J21" s="43"/>
      <c r="K21" s="43"/>
      <c r="L21" s="43"/>
      <c r="M21" s="43"/>
      <c r="N21" s="43"/>
      <c r="O21" s="43"/>
      <c r="P21" s="43"/>
      <c r="Q21" s="43"/>
      <c r="R21" s="43"/>
      <c r="S21" s="43"/>
    </row>
    <row r="22" spans="1:19" s="45" customFormat="1" ht="12" x14ac:dyDescent="0.2">
      <c r="A22" s="48" t="s">
        <v>73</v>
      </c>
      <c r="B22" s="42"/>
      <c r="C22" s="43"/>
      <c r="D22" s="43"/>
      <c r="E22" s="43"/>
      <c r="F22" s="43"/>
      <c r="G22" s="43"/>
      <c r="H22" s="43"/>
      <c r="I22" s="124" t="s">
        <v>65</v>
      </c>
      <c r="J22" s="125">
        <v>7429261.0945907803</v>
      </c>
      <c r="K22" s="125"/>
      <c r="L22" s="126" t="s">
        <v>67</v>
      </c>
      <c r="M22" s="43"/>
      <c r="N22" s="43">
        <f>H20-H19</f>
        <v>7429261.0945910215</v>
      </c>
      <c r="O22" s="52"/>
      <c r="P22" s="56"/>
      <c r="Q22" s="56"/>
      <c r="R22" s="52"/>
      <c r="S22" s="43"/>
    </row>
    <row r="23" spans="1:19" s="45" customFormat="1" ht="12" x14ac:dyDescent="0.2">
      <c r="A23" s="48" t="s">
        <v>74</v>
      </c>
      <c r="B23" s="42"/>
      <c r="C23" s="43"/>
      <c r="D23" s="43"/>
      <c r="E23" s="43"/>
      <c r="F23" s="43"/>
      <c r="G23" s="43"/>
      <c r="H23" s="43">
        <f>C35-C13</f>
        <v>47634262.305409193</v>
      </c>
      <c r="I23" s="124"/>
      <c r="J23" s="127">
        <f>H19</f>
        <v>919128852.60000002</v>
      </c>
      <c r="K23" s="127"/>
      <c r="L23" s="126"/>
      <c r="M23" s="43"/>
      <c r="N23" s="43"/>
      <c r="O23" s="52"/>
      <c r="P23" s="57"/>
      <c r="Q23" s="57"/>
      <c r="R23" s="52"/>
      <c r="S23" s="43"/>
    </row>
    <row r="24" spans="1:19" s="45" customFormat="1" ht="12" x14ac:dyDescent="0.2">
      <c r="A24" s="48" t="s">
        <v>75</v>
      </c>
      <c r="B24" s="42"/>
      <c r="C24" s="43"/>
      <c r="D24" s="43"/>
      <c r="E24" s="43"/>
      <c r="F24" s="43"/>
      <c r="G24" s="43"/>
      <c r="H24" s="58">
        <f>H23/C13</f>
        <v>5.1409902521354696E-2</v>
      </c>
      <c r="I24" s="43"/>
      <c r="J24" s="43"/>
      <c r="K24" s="43"/>
      <c r="L24" s="43"/>
      <c r="M24" s="43"/>
      <c r="N24" s="43"/>
      <c r="O24" s="43"/>
      <c r="P24" s="43"/>
      <c r="Q24" s="43"/>
      <c r="R24" s="43"/>
      <c r="S24" s="43"/>
    </row>
    <row r="25" spans="1:19" s="45" customFormat="1" ht="12" x14ac:dyDescent="0.2">
      <c r="A25" s="59"/>
      <c r="B25" s="42"/>
      <c r="C25" s="43"/>
      <c r="D25" s="43"/>
      <c r="E25" s="43"/>
      <c r="F25" s="43"/>
      <c r="G25" s="43"/>
      <c r="H25" s="43"/>
      <c r="I25" s="43" t="s">
        <v>65</v>
      </c>
      <c r="J25" s="128">
        <f>J22/J23</f>
        <v>8.0829375267408299E-3</v>
      </c>
      <c r="K25" s="128"/>
      <c r="L25" s="60" t="s">
        <v>67</v>
      </c>
      <c r="M25" s="61">
        <v>100</v>
      </c>
      <c r="N25" s="43"/>
      <c r="O25" s="43"/>
      <c r="P25" s="62"/>
      <c r="Q25" s="62"/>
      <c r="R25" s="60"/>
      <c r="S25" s="61"/>
    </row>
    <row r="26" spans="1:19" s="45" customFormat="1" ht="12" x14ac:dyDescent="0.2">
      <c r="A26" s="59"/>
      <c r="B26" s="42"/>
      <c r="C26" s="43"/>
      <c r="D26" s="43"/>
      <c r="E26" s="43"/>
      <c r="F26" s="43"/>
      <c r="G26" s="43"/>
      <c r="H26" s="43"/>
      <c r="I26" s="43"/>
      <c r="J26" s="43"/>
      <c r="K26" s="43"/>
      <c r="L26" s="43"/>
      <c r="M26" s="43"/>
      <c r="N26" s="43"/>
      <c r="O26" s="43"/>
      <c r="P26" s="43"/>
      <c r="Q26" s="43"/>
      <c r="R26" s="43"/>
      <c r="S26" s="43"/>
    </row>
    <row r="27" spans="1:19" s="45" customFormat="1" ht="12" x14ac:dyDescent="0.2">
      <c r="A27" s="59"/>
      <c r="B27" s="42"/>
      <c r="C27" s="43"/>
      <c r="D27" s="43"/>
      <c r="E27" s="43"/>
      <c r="F27" s="43"/>
      <c r="G27" s="43"/>
      <c r="H27" s="43"/>
      <c r="I27" s="43" t="s">
        <v>65</v>
      </c>
      <c r="J27" s="123">
        <f>J25*100</f>
        <v>0.80829375267408299</v>
      </c>
      <c r="K27" s="123"/>
      <c r="L27" s="43"/>
      <c r="M27" s="43"/>
      <c r="N27" s="43"/>
      <c r="O27" s="43"/>
      <c r="P27" s="123"/>
      <c r="Q27" s="123"/>
      <c r="R27" s="43"/>
      <c r="S27" s="43"/>
    </row>
    <row r="28" spans="1:19" s="45" customFormat="1" ht="12" x14ac:dyDescent="0.2">
      <c r="A28" s="63" t="s">
        <v>76</v>
      </c>
      <c r="B28" s="42"/>
      <c r="C28" s="43"/>
      <c r="D28" s="43"/>
      <c r="E28" s="43"/>
      <c r="F28" s="42"/>
      <c r="G28" s="42"/>
      <c r="H28" s="42"/>
      <c r="I28" s="43"/>
      <c r="J28" s="123"/>
      <c r="K28" s="123"/>
      <c r="L28" s="43"/>
      <c r="M28" s="43"/>
      <c r="N28" s="43"/>
      <c r="O28" s="43"/>
      <c r="P28" s="43"/>
      <c r="Q28" s="43"/>
      <c r="R28" s="43"/>
      <c r="S28" s="42"/>
    </row>
    <row r="29" spans="1:19" s="45" customFormat="1" ht="12" x14ac:dyDescent="0.2">
      <c r="A29" s="64" t="s">
        <v>58</v>
      </c>
      <c r="B29" s="42"/>
      <c r="C29" s="43"/>
      <c r="D29" s="43"/>
      <c r="E29" s="43"/>
      <c r="F29" s="42"/>
      <c r="G29" s="42"/>
      <c r="H29" s="42"/>
      <c r="I29" s="43"/>
      <c r="J29" s="65"/>
      <c r="K29" s="65"/>
      <c r="L29" s="43"/>
      <c r="M29" s="43"/>
      <c r="N29" s="43"/>
      <c r="O29" s="43"/>
      <c r="P29" s="43"/>
      <c r="Q29" s="43"/>
      <c r="R29" s="43"/>
      <c r="S29" s="42"/>
    </row>
    <row r="30" spans="1:19" s="45" customFormat="1" ht="12" x14ac:dyDescent="0.2">
      <c r="A30" s="59" t="s">
        <v>77</v>
      </c>
      <c r="B30" s="42"/>
      <c r="C30" s="49" t="s">
        <v>78</v>
      </c>
      <c r="D30" s="42"/>
      <c r="E30" s="49" t="s">
        <v>79</v>
      </c>
      <c r="F30" s="66" t="s">
        <v>80</v>
      </c>
      <c r="G30" s="59">
        <v>8.0999999999999996E-3</v>
      </c>
      <c r="H30" s="67" t="s">
        <v>81</v>
      </c>
      <c r="I30" s="49" t="s">
        <v>82</v>
      </c>
      <c r="J30" s="68">
        <f>G30+1</f>
        <v>1.0081</v>
      </c>
      <c r="K30" s="65"/>
      <c r="L30" s="65"/>
      <c r="M30" s="43"/>
      <c r="N30" s="43"/>
      <c r="O30" s="43"/>
      <c r="P30" s="43"/>
      <c r="Q30" s="43"/>
      <c r="R30" s="43"/>
      <c r="S30" s="43"/>
    </row>
    <row r="31" spans="1:19" s="45" customFormat="1" ht="12" x14ac:dyDescent="0.2">
      <c r="A31" s="59" t="s">
        <v>83</v>
      </c>
      <c r="B31" s="42"/>
      <c r="C31" s="43"/>
      <c r="D31" s="43"/>
      <c r="E31" s="43"/>
      <c r="F31" s="43"/>
      <c r="G31" s="43"/>
      <c r="H31" s="43"/>
      <c r="I31" s="43"/>
      <c r="J31" s="65"/>
      <c r="K31" s="65"/>
      <c r="L31" s="43"/>
      <c r="M31" s="43"/>
      <c r="N31" s="43"/>
      <c r="O31" s="43"/>
      <c r="P31" s="43"/>
      <c r="Q31" s="43"/>
      <c r="R31" s="43"/>
      <c r="S31" s="42"/>
    </row>
    <row r="32" spans="1:19" x14ac:dyDescent="0.2">
      <c r="A32" s="69"/>
      <c r="B32" s="37"/>
      <c r="C32" s="40"/>
      <c r="D32" s="40"/>
      <c r="E32" s="40"/>
      <c r="F32" s="40"/>
      <c r="G32" s="40"/>
      <c r="H32" s="40"/>
      <c r="I32" s="40"/>
      <c r="J32" s="40"/>
      <c r="K32" s="40"/>
      <c r="L32" s="40"/>
      <c r="M32" s="40"/>
      <c r="N32" s="40"/>
      <c r="O32" s="40"/>
      <c r="P32" s="40"/>
      <c r="Q32" s="40"/>
      <c r="R32" s="40"/>
      <c r="S32" s="40"/>
    </row>
    <row r="33" spans="1:19" s="73" customFormat="1" ht="21.75" customHeight="1" x14ac:dyDescent="0.2">
      <c r="A33" s="70" t="s">
        <v>84</v>
      </c>
      <c r="B33" s="71"/>
      <c r="C33" s="72"/>
      <c r="D33" s="72"/>
      <c r="E33" s="72"/>
      <c r="F33" s="72"/>
      <c r="G33" s="72"/>
      <c r="H33" s="72"/>
      <c r="I33" s="72"/>
      <c r="J33" s="72"/>
      <c r="K33" s="72"/>
      <c r="L33" s="72"/>
      <c r="M33" s="72"/>
      <c r="N33" s="72"/>
      <c r="O33" s="72"/>
      <c r="P33" s="72"/>
      <c r="Q33" s="72"/>
      <c r="R33" s="72"/>
      <c r="S33" s="72"/>
    </row>
    <row r="34" spans="1:19" s="74" customFormat="1" x14ac:dyDescent="0.2">
      <c r="C34" s="74" t="s">
        <v>9</v>
      </c>
      <c r="D34" s="74" t="s">
        <v>10</v>
      </c>
      <c r="E34" s="74" t="s">
        <v>11</v>
      </c>
      <c r="F34" s="74" t="s">
        <v>12</v>
      </c>
      <c r="G34" s="74" t="s">
        <v>13</v>
      </c>
      <c r="H34" s="74" t="s">
        <v>14</v>
      </c>
      <c r="I34" s="74" t="s">
        <v>15</v>
      </c>
      <c r="J34" s="74" t="s">
        <v>16</v>
      </c>
      <c r="K34" s="74" t="s">
        <v>17</v>
      </c>
      <c r="L34" s="74" t="s">
        <v>18</v>
      </c>
      <c r="M34" s="74" t="s">
        <v>19</v>
      </c>
      <c r="N34" s="74" t="s">
        <v>20</v>
      </c>
      <c r="O34" s="74" t="s">
        <v>21</v>
      </c>
      <c r="P34" s="74" t="s">
        <v>22</v>
      </c>
      <c r="Q34" s="74" t="s">
        <v>23</v>
      </c>
      <c r="R34" s="74" t="s">
        <v>24</v>
      </c>
      <c r="S34" s="74" t="s">
        <v>55</v>
      </c>
    </row>
    <row r="35" spans="1:19" s="15" customFormat="1" x14ac:dyDescent="0.2">
      <c r="A35" s="23" t="s">
        <v>29</v>
      </c>
      <c r="B35" s="113">
        <v>2016</v>
      </c>
      <c r="C35" s="116">
        <v>974192376</v>
      </c>
      <c r="D35" s="13">
        <v>705363643</v>
      </c>
      <c r="E35" s="116">
        <v>3206735852.8317709</v>
      </c>
      <c r="F35" s="13">
        <v>328521471</v>
      </c>
      <c r="G35" s="116">
        <v>741525844</v>
      </c>
      <c r="H35" s="13">
        <v>1514981066</v>
      </c>
      <c r="I35" s="116">
        <v>372334888</v>
      </c>
      <c r="J35" s="116">
        <v>403588328</v>
      </c>
      <c r="K35" s="13">
        <v>567817309</v>
      </c>
      <c r="L35" s="13">
        <v>1722552129</v>
      </c>
      <c r="M35" s="13">
        <v>169613102</v>
      </c>
      <c r="N35" s="117">
        <v>478612009</v>
      </c>
      <c r="O35" s="13">
        <v>646516495</v>
      </c>
      <c r="P35" s="116">
        <v>412519716</v>
      </c>
      <c r="Q35" s="13">
        <v>385520160</v>
      </c>
      <c r="R35" s="116">
        <v>2357104419</v>
      </c>
      <c r="S35" s="13">
        <v>14987498807.831772</v>
      </c>
    </row>
    <row r="36" spans="1:19" s="75" customFormat="1" x14ac:dyDescent="0.2">
      <c r="B36" s="76" t="s">
        <v>85</v>
      </c>
      <c r="C36" s="77">
        <f>((C35-C13)/C13)*100</f>
        <v>5.1409902521354693</v>
      </c>
      <c r="D36" s="78">
        <f t="shared" ref="D36:R36" si="1">((D35-D13)/D13)*100</f>
        <v>-4.9679550596601754</v>
      </c>
      <c r="E36" s="78">
        <f t="shared" si="1"/>
        <v>6.9292718268814903</v>
      </c>
      <c r="F36" s="78">
        <f t="shared" si="1"/>
        <v>-3.9509837972421096</v>
      </c>
      <c r="G36" s="78">
        <f t="shared" si="1"/>
        <v>4.3646328722579311</v>
      </c>
      <c r="H36" s="78">
        <f t="shared" si="1"/>
        <v>2.2906436065825462</v>
      </c>
      <c r="I36" s="78">
        <f t="shared" si="1"/>
        <v>3.7003743322813669</v>
      </c>
      <c r="J36" s="78">
        <f t="shared" si="1"/>
        <v>5.8426467762083885</v>
      </c>
      <c r="K36" s="78">
        <f t="shared" si="1"/>
        <v>2.6707346471721016</v>
      </c>
      <c r="L36" s="78">
        <f t="shared" si="1"/>
        <v>-0.15711868429276379</v>
      </c>
      <c r="M36" s="78">
        <f t="shared" si="1"/>
        <v>-4.6054337675100454</v>
      </c>
      <c r="N36" s="78">
        <f t="shared" si="1"/>
        <v>4.6040801267969691</v>
      </c>
      <c r="O36" s="78">
        <f t="shared" si="1"/>
        <v>-3.9257691200738409</v>
      </c>
      <c r="P36" s="78">
        <f t="shared" si="1"/>
        <v>4.6774953356033659</v>
      </c>
      <c r="Q36" s="78">
        <f t="shared" si="1"/>
        <v>-1.856463655022569</v>
      </c>
      <c r="R36" s="78">
        <f t="shared" si="1"/>
        <v>5.4976796016147826</v>
      </c>
      <c r="S36" s="79"/>
    </row>
    <row r="37" spans="1:19" s="75" customFormat="1" x14ac:dyDescent="0.2">
      <c r="B37" s="76" t="s">
        <v>86</v>
      </c>
      <c r="C37" s="79">
        <f t="shared" ref="C37:R37" si="2">C36/100</f>
        <v>5.1409902521354696E-2</v>
      </c>
      <c r="D37" s="79">
        <f t="shared" si="2"/>
        <v>-4.9679550596601757E-2</v>
      </c>
      <c r="E37" s="79">
        <f t="shared" si="2"/>
        <v>6.9292718268814904E-2</v>
      </c>
      <c r="F37" s="79">
        <f t="shared" si="2"/>
        <v>-3.9509837972421094E-2</v>
      </c>
      <c r="G37" s="79">
        <f t="shared" si="2"/>
        <v>4.3646328722579314E-2</v>
      </c>
      <c r="H37" s="79">
        <f t="shared" si="2"/>
        <v>2.2906436065825462E-2</v>
      </c>
      <c r="I37" s="79">
        <f t="shared" si="2"/>
        <v>3.700374332281367E-2</v>
      </c>
      <c r="J37" s="79">
        <f t="shared" si="2"/>
        <v>5.8426467762083885E-2</v>
      </c>
      <c r="K37" s="79">
        <f t="shared" si="2"/>
        <v>2.6707346471721016E-2</v>
      </c>
      <c r="L37" s="79">
        <f t="shared" si="2"/>
        <v>-1.5711868429276379E-3</v>
      </c>
      <c r="M37" s="79">
        <f t="shared" si="2"/>
        <v>-4.6054337675100455E-2</v>
      </c>
      <c r="N37" s="79">
        <f t="shared" si="2"/>
        <v>4.6040801267969694E-2</v>
      </c>
      <c r="O37" s="79">
        <f t="shared" si="2"/>
        <v>-3.9257691200738409E-2</v>
      </c>
      <c r="P37" s="79">
        <f t="shared" si="2"/>
        <v>4.6774953356033662E-2</v>
      </c>
      <c r="Q37" s="79">
        <f t="shared" si="2"/>
        <v>-1.856463655022569E-2</v>
      </c>
      <c r="R37" s="79">
        <f t="shared" si="2"/>
        <v>5.4976796016147828E-2</v>
      </c>
      <c r="S37" s="79"/>
    </row>
    <row r="38" spans="1:19" s="26" customFormat="1" x14ac:dyDescent="0.2">
      <c r="A38" s="80" t="s">
        <v>87</v>
      </c>
      <c r="B38" s="81"/>
      <c r="C38" s="82">
        <f t="shared" ref="C38:R38" si="3">C37+1</f>
        <v>1.0514099025213548</v>
      </c>
      <c r="D38" s="82">
        <f t="shared" si="3"/>
        <v>0.95032044940339822</v>
      </c>
      <c r="E38" s="82">
        <f t="shared" si="3"/>
        <v>1.069292718268815</v>
      </c>
      <c r="F38" s="82">
        <f t="shared" si="3"/>
        <v>0.96049016202757886</v>
      </c>
      <c r="G38" s="82">
        <f t="shared" si="3"/>
        <v>1.0436463287225792</v>
      </c>
      <c r="H38" s="82">
        <f t="shared" si="3"/>
        <v>1.0229064360658255</v>
      </c>
      <c r="I38" s="82">
        <f t="shared" si="3"/>
        <v>1.0370037433228136</v>
      </c>
      <c r="J38" s="82">
        <f t="shared" si="3"/>
        <v>1.0584264677620838</v>
      </c>
      <c r="K38" s="82">
        <f t="shared" si="3"/>
        <v>1.0267073464717211</v>
      </c>
      <c r="L38" s="82">
        <f t="shared" si="3"/>
        <v>0.99842881315707233</v>
      </c>
      <c r="M38" s="82">
        <f t="shared" si="3"/>
        <v>0.95394566232489952</v>
      </c>
      <c r="N38" s="82">
        <f t="shared" si="3"/>
        <v>1.0460408012679696</v>
      </c>
      <c r="O38" s="82">
        <f t="shared" si="3"/>
        <v>0.96074230879926159</v>
      </c>
      <c r="P38" s="82">
        <f t="shared" si="3"/>
        <v>1.0467749533560338</v>
      </c>
      <c r="Q38" s="82">
        <f t="shared" si="3"/>
        <v>0.98143536344977433</v>
      </c>
      <c r="R38" s="82">
        <f t="shared" si="3"/>
        <v>1.0549767960161478</v>
      </c>
    </row>
    <row r="39" spans="1:19" s="26" customFormat="1" x14ac:dyDescent="0.2">
      <c r="A39" s="83"/>
      <c r="B39" s="84"/>
      <c r="C39" s="85"/>
      <c r="D39" s="85"/>
      <c r="E39" s="85"/>
      <c r="F39" s="85"/>
      <c r="G39" s="85"/>
      <c r="H39" s="85"/>
      <c r="I39" s="85"/>
      <c r="J39" s="85"/>
      <c r="K39" s="85"/>
      <c r="L39" s="85"/>
      <c r="M39" s="85"/>
      <c r="N39" s="85"/>
      <c r="O39" s="85"/>
      <c r="P39" s="85"/>
      <c r="Q39" s="85"/>
      <c r="R39" s="85"/>
    </row>
    <row r="40" spans="1:19" s="88" customFormat="1" ht="15" customHeight="1" x14ac:dyDescent="0.2">
      <c r="A40" s="36" t="s">
        <v>88</v>
      </c>
      <c r="B40" s="86"/>
      <c r="C40" s="87"/>
      <c r="D40" s="87"/>
      <c r="E40" s="87"/>
      <c r="F40" s="87"/>
      <c r="G40" s="87"/>
      <c r="H40" s="87"/>
      <c r="I40" s="87"/>
      <c r="J40" s="87"/>
      <c r="K40" s="87"/>
      <c r="L40" s="87"/>
      <c r="M40" s="87"/>
      <c r="N40" s="87"/>
      <c r="O40" s="87"/>
      <c r="P40" s="87"/>
      <c r="Q40" s="87"/>
      <c r="R40" s="87"/>
    </row>
    <row r="41" spans="1:19" s="89" customFormat="1" ht="27" customHeight="1" x14ac:dyDescent="0.25">
      <c r="A41" s="89" t="s">
        <v>89</v>
      </c>
      <c r="C41" s="108" t="s">
        <v>97</v>
      </c>
      <c r="D41" s="109"/>
      <c r="E41" s="109"/>
    </row>
    <row r="42" spans="1:19" s="15" customFormat="1" x14ac:dyDescent="0.2">
      <c r="A42" s="15" t="s">
        <v>52</v>
      </c>
      <c r="C42" s="15" t="s">
        <v>2</v>
      </c>
      <c r="S42" s="15" t="s">
        <v>25</v>
      </c>
    </row>
    <row r="43" spans="1:19" s="36" customFormat="1" x14ac:dyDescent="0.2">
      <c r="A43" s="36" t="s">
        <v>53</v>
      </c>
      <c r="B43" s="74" t="s">
        <v>1</v>
      </c>
      <c r="C43" s="74" t="s">
        <v>9</v>
      </c>
      <c r="D43" s="74" t="s">
        <v>10</v>
      </c>
      <c r="E43" s="74" t="s">
        <v>11</v>
      </c>
      <c r="F43" s="74" t="s">
        <v>12</v>
      </c>
      <c r="G43" s="74" t="s">
        <v>13</v>
      </c>
      <c r="H43" s="74" t="s">
        <v>14</v>
      </c>
      <c r="I43" s="74" t="s">
        <v>15</v>
      </c>
      <c r="J43" s="74" t="s">
        <v>16</v>
      </c>
      <c r="K43" s="74" t="s">
        <v>17</v>
      </c>
      <c r="L43" s="74" t="s">
        <v>18</v>
      </c>
      <c r="M43" s="74" t="s">
        <v>19</v>
      </c>
      <c r="N43" s="74" t="s">
        <v>20</v>
      </c>
      <c r="O43" s="74" t="s">
        <v>21</v>
      </c>
      <c r="P43" s="74" t="s">
        <v>22</v>
      </c>
      <c r="Q43" s="74" t="s">
        <v>23</v>
      </c>
      <c r="R43" s="74" t="s">
        <v>24</v>
      </c>
      <c r="S43" s="74" t="s">
        <v>55</v>
      </c>
    </row>
    <row r="44" spans="1:19" x14ac:dyDescent="0.2">
      <c r="A44" s="17">
        <v>10</v>
      </c>
      <c r="B44" s="36">
        <v>2016</v>
      </c>
      <c r="C44" s="90">
        <f t="shared" ref="C44:C49" si="4">C7*$C$38</f>
        <v>9984515.3810355905</v>
      </c>
      <c r="D44" s="90">
        <f t="shared" ref="D44:D49" si="5">D7*$D$38</f>
        <v>8350545.799558321</v>
      </c>
      <c r="E44" s="90">
        <f t="shared" ref="E44:E49" si="6">E7*$E$38</f>
        <v>29393898.30561826</v>
      </c>
      <c r="F44" s="90">
        <f t="shared" ref="F44:F49" si="7">F7*$F$38</f>
        <v>4270779.1229999978</v>
      </c>
      <c r="G44" s="90">
        <f t="shared" ref="G44:G49" si="8">G7*$G$38</f>
        <v>9639835.9719999954</v>
      </c>
      <c r="H44" s="90">
        <f t="shared" ref="H44:H49" si="9">H7*$H$38</f>
        <v>15311941.120059462</v>
      </c>
      <c r="I44" s="90">
        <f t="shared" ref="I44:I49" si="10">I7*$I$38</f>
        <v>4669202.9161428008</v>
      </c>
      <c r="J44" s="90">
        <f t="shared" ref="J44:J49" si="11">J7*$J$38</f>
        <v>5246648.2639999967</v>
      </c>
      <c r="K44" s="90">
        <f t="shared" ref="K44:K49" si="12">K7*$K$38</f>
        <v>7306032.6617455557</v>
      </c>
      <c r="L44" s="90">
        <f t="shared" ref="L44:L49" si="13">L7*$L$38</f>
        <v>16615537.33864226</v>
      </c>
      <c r="M44" s="90">
        <f t="shared" ref="M44:M49" si="14">M7*$M$38</f>
        <v>2204970.325999999</v>
      </c>
      <c r="N44" s="90">
        <f t="shared" ref="N44:N49" si="15">N7*$N$38</f>
        <v>4740591.3417704403</v>
      </c>
      <c r="O44" s="90">
        <f t="shared" ref="O44:O49" si="16">O7*$O$38</f>
        <v>7505902.617567461</v>
      </c>
      <c r="P44" s="90">
        <f t="shared" ref="P44:P49" si="17">P7*$P$38</f>
        <v>5117777.0466603367</v>
      </c>
      <c r="Q44" s="90">
        <f t="shared" ref="Q44:Q49" si="18">Q7*$Q$38</f>
        <v>5011762.0799999973</v>
      </c>
      <c r="R44" s="90">
        <f t="shared" ref="R44:R49" si="19">R7*$R$38</f>
        <v>23536700.515424542</v>
      </c>
      <c r="S44" s="90">
        <v>0</v>
      </c>
    </row>
    <row r="45" spans="1:19" x14ac:dyDescent="0.2">
      <c r="A45" s="17">
        <v>20</v>
      </c>
      <c r="B45" s="36">
        <v>2016</v>
      </c>
      <c r="C45" s="90">
        <f t="shared" si="4"/>
        <v>701268708.21404004</v>
      </c>
      <c r="D45" s="90">
        <f t="shared" si="5"/>
        <v>483787028.97952861</v>
      </c>
      <c r="E45" s="90">
        <f t="shared" si="6"/>
        <v>2249223881.5114145</v>
      </c>
      <c r="F45" s="90">
        <f t="shared" si="7"/>
        <v>224858001.25589401</v>
      </c>
      <c r="G45" s="90">
        <f t="shared" si="8"/>
        <v>506413018.01943499</v>
      </c>
      <c r="H45" s="90">
        <f t="shared" si="9"/>
        <v>1031098822.399193</v>
      </c>
      <c r="I45" s="90">
        <f t="shared" si="10"/>
        <v>257442074.03244707</v>
      </c>
      <c r="J45" s="90">
        <f t="shared" si="11"/>
        <v>275739570.70349294</v>
      </c>
      <c r="K45" s="90">
        <f t="shared" si="12"/>
        <v>389326586.13512224</v>
      </c>
      <c r="L45" s="90">
        <f t="shared" si="13"/>
        <v>1183715523.1436</v>
      </c>
      <c r="M45" s="90">
        <f t="shared" si="14"/>
        <v>116009012.39833483</v>
      </c>
      <c r="N45" s="90">
        <f t="shared" si="15"/>
        <v>321083264.23830938</v>
      </c>
      <c r="O45" s="90">
        <f t="shared" si="16"/>
        <v>438015942.13155276</v>
      </c>
      <c r="P45" s="90">
        <f t="shared" si="17"/>
        <v>285015956.08570129</v>
      </c>
      <c r="Q45" s="90">
        <f t="shared" si="18"/>
        <v>263448520.542676</v>
      </c>
      <c r="R45" s="90">
        <f t="shared" si="19"/>
        <v>1596989349.7265177</v>
      </c>
      <c r="S45" s="90">
        <v>0</v>
      </c>
    </row>
    <row r="46" spans="1:19" x14ac:dyDescent="0.2">
      <c r="A46" s="17">
        <v>30</v>
      </c>
      <c r="B46" s="36">
        <v>2016</v>
      </c>
      <c r="C46" s="90">
        <f t="shared" si="4"/>
        <v>189181236.21581846</v>
      </c>
      <c r="D46" s="90">
        <f t="shared" si="5"/>
        <v>145872389.01283902</v>
      </c>
      <c r="E46" s="90">
        <f t="shared" si="6"/>
        <v>635427549.49188793</v>
      </c>
      <c r="F46" s="90">
        <f t="shared" si="7"/>
        <v>67671498.851400256</v>
      </c>
      <c r="G46" s="90">
        <f t="shared" si="8"/>
        <v>154295057.71490169</v>
      </c>
      <c r="H46" s="90">
        <f t="shared" si="9"/>
        <v>313214095.61038059</v>
      </c>
      <c r="I46" s="90">
        <f t="shared" si="10"/>
        <v>76305220.310365692</v>
      </c>
      <c r="J46" s="90">
        <f t="shared" si="11"/>
        <v>83819075.938821062</v>
      </c>
      <c r="K46" s="90">
        <f t="shared" si="12"/>
        <v>117425770.54648301</v>
      </c>
      <c r="L46" s="90">
        <f t="shared" si="13"/>
        <v>351137573.19476825</v>
      </c>
      <c r="M46" s="90">
        <f t="shared" si="14"/>
        <v>35052930.008061007</v>
      </c>
      <c r="N46" s="90">
        <f t="shared" si="15"/>
        <v>101180226.32320593</v>
      </c>
      <c r="O46" s="90">
        <f t="shared" si="16"/>
        <v>134576212.69104719</v>
      </c>
      <c r="P46" s="90">
        <f t="shared" si="17"/>
        <v>84828228.08592239</v>
      </c>
      <c r="Q46" s="90">
        <f t="shared" si="18"/>
        <v>79993105.279629722</v>
      </c>
      <c r="R46" s="90">
        <f t="shared" si="19"/>
        <v>490188693.12517464</v>
      </c>
      <c r="S46" s="90">
        <v>0</v>
      </c>
    </row>
    <row r="47" spans="1:19" x14ac:dyDescent="0.2">
      <c r="A47" s="17">
        <v>40</v>
      </c>
      <c r="B47" s="36">
        <v>2016</v>
      </c>
      <c r="C47" s="90">
        <f t="shared" si="4"/>
        <v>7514913.4081853367</v>
      </c>
      <c r="D47" s="90">
        <f t="shared" si="5"/>
        <v>6073737.6535499226</v>
      </c>
      <c r="E47" s="90">
        <f t="shared" si="6"/>
        <v>21632631.481342606</v>
      </c>
      <c r="F47" s="90">
        <f t="shared" si="7"/>
        <v>3103502.9573385948</v>
      </c>
      <c r="G47" s="90">
        <f t="shared" si="8"/>
        <v>7091207.7304554107</v>
      </c>
      <c r="H47" s="90">
        <f t="shared" si="9"/>
        <v>10953528.06622605</v>
      </c>
      <c r="I47" s="90">
        <f t="shared" si="10"/>
        <v>3431030.4684458263</v>
      </c>
      <c r="J47" s="90">
        <f t="shared" si="11"/>
        <v>3850695.5050562015</v>
      </c>
      <c r="K47" s="90">
        <f t="shared" si="12"/>
        <v>5362051.6242014077</v>
      </c>
      <c r="L47" s="90">
        <f t="shared" si="13"/>
        <v>11969869.361755464</v>
      </c>
      <c r="M47" s="90">
        <f t="shared" si="14"/>
        <v>1608685.4809830233</v>
      </c>
      <c r="N47" s="90">
        <f t="shared" si="15"/>
        <v>3299201.689085443</v>
      </c>
      <c r="O47" s="90">
        <f t="shared" si="16"/>
        <v>5342173.3652146626</v>
      </c>
      <c r="P47" s="90">
        <f t="shared" si="17"/>
        <v>3779292.2010263312</v>
      </c>
      <c r="Q47" s="90">
        <f t="shared" si="18"/>
        <v>3674221.0056529115</v>
      </c>
      <c r="R47" s="90">
        <f t="shared" si="19"/>
        <v>16619378.006926242</v>
      </c>
      <c r="S47" s="90">
        <v>0</v>
      </c>
    </row>
    <row r="48" spans="1:19" x14ac:dyDescent="0.2">
      <c r="A48" s="17">
        <v>50</v>
      </c>
      <c r="B48" s="36">
        <v>2016</v>
      </c>
      <c r="C48" s="90">
        <f t="shared" si="4"/>
        <v>36210804.710352696</v>
      </c>
      <c r="D48" s="90">
        <f t="shared" si="5"/>
        <v>31781083.260774434</v>
      </c>
      <c r="E48" s="90">
        <f t="shared" si="6"/>
        <v>115823206.11908935</v>
      </c>
      <c r="F48" s="90">
        <f t="shared" si="7"/>
        <v>15826987.09555823</v>
      </c>
      <c r="G48" s="90">
        <f t="shared" si="8"/>
        <v>36494538.404404558</v>
      </c>
      <c r="H48" s="90">
        <f t="shared" si="9"/>
        <v>61598693.373404212</v>
      </c>
      <c r="I48" s="90">
        <f t="shared" si="10"/>
        <v>17337283.851009622</v>
      </c>
      <c r="J48" s="90">
        <f t="shared" si="11"/>
        <v>19783883.264884897</v>
      </c>
      <c r="K48" s="90">
        <f t="shared" si="12"/>
        <v>27412696.172661748</v>
      </c>
      <c r="L48" s="90">
        <f t="shared" si="13"/>
        <v>66739447.161852919</v>
      </c>
      <c r="M48" s="90">
        <f t="shared" si="14"/>
        <v>8228360.6248910194</v>
      </c>
      <c r="N48" s="90">
        <f t="shared" si="15"/>
        <v>19382967.488943394</v>
      </c>
      <c r="O48" s="90">
        <f t="shared" si="16"/>
        <v>28851432.282999333</v>
      </c>
      <c r="P48" s="90">
        <f t="shared" si="17"/>
        <v>19232796.002166945</v>
      </c>
      <c r="Q48" s="90">
        <f t="shared" si="18"/>
        <v>18861641.740196303</v>
      </c>
      <c r="R48" s="90">
        <f t="shared" si="19"/>
        <v>94847957.973503292</v>
      </c>
      <c r="S48" s="90">
        <v>0</v>
      </c>
    </row>
    <row r="49" spans="1:21" x14ac:dyDescent="0.2">
      <c r="A49" s="17">
        <v>60</v>
      </c>
      <c r="B49" s="36">
        <v>2016</v>
      </c>
      <c r="C49" s="90">
        <f t="shared" si="4"/>
        <v>30032198.070568047</v>
      </c>
      <c r="D49" s="90">
        <f t="shared" si="5"/>
        <v>29498858.293749653</v>
      </c>
      <c r="E49" s="90">
        <f t="shared" si="6"/>
        <v>155234685.92241848</v>
      </c>
      <c r="F49" s="90">
        <f t="shared" si="7"/>
        <v>12790701.716808913</v>
      </c>
      <c r="G49" s="90">
        <f t="shared" si="8"/>
        <v>27592186.158803336</v>
      </c>
      <c r="H49" s="90">
        <f t="shared" si="9"/>
        <v>82803985.430736855</v>
      </c>
      <c r="I49" s="90">
        <f t="shared" si="10"/>
        <v>13150076.421589015</v>
      </c>
      <c r="J49" s="90">
        <f t="shared" si="11"/>
        <v>15148454.32374488</v>
      </c>
      <c r="K49" s="90">
        <f t="shared" si="12"/>
        <v>20984171.859786026</v>
      </c>
      <c r="L49" s="90">
        <f t="shared" si="13"/>
        <v>92374178.799380839</v>
      </c>
      <c r="M49" s="90">
        <f t="shared" si="14"/>
        <v>6509143.1617301079</v>
      </c>
      <c r="N49" s="90">
        <f t="shared" si="15"/>
        <v>28925757.918685373</v>
      </c>
      <c r="O49" s="90">
        <f t="shared" si="16"/>
        <v>32224831.911618624</v>
      </c>
      <c r="P49" s="90">
        <f t="shared" si="17"/>
        <v>14545666.578522714</v>
      </c>
      <c r="Q49" s="90">
        <f t="shared" si="18"/>
        <v>14530909.351845047</v>
      </c>
      <c r="R49" s="90">
        <f t="shared" si="19"/>
        <v>134922339.65245345</v>
      </c>
      <c r="S49" s="90">
        <v>0</v>
      </c>
    </row>
    <row r="50" spans="1:21" s="45" customFormat="1" ht="12" x14ac:dyDescent="0.2">
      <c r="B50" s="45" t="s">
        <v>27</v>
      </c>
      <c r="C50" s="91">
        <f t="shared" ref="C50:R50" si="20">SUM(C44:C49)</f>
        <v>974192376.00000012</v>
      </c>
      <c r="D50" s="91">
        <f t="shared" si="20"/>
        <v>705363642.99999988</v>
      </c>
      <c r="E50" s="91">
        <f t="shared" si="20"/>
        <v>3206735852.8317714</v>
      </c>
      <c r="F50" s="91">
        <f t="shared" si="20"/>
        <v>328521470.99999994</v>
      </c>
      <c r="G50" s="91">
        <f t="shared" si="20"/>
        <v>741525844</v>
      </c>
      <c r="H50" s="91">
        <f t="shared" si="20"/>
        <v>1514981066.0000002</v>
      </c>
      <c r="I50" s="91">
        <f t="shared" si="20"/>
        <v>372334888</v>
      </c>
      <c r="J50" s="92">
        <f t="shared" si="20"/>
        <v>403588328</v>
      </c>
      <c r="K50" s="91">
        <f t="shared" si="20"/>
        <v>567817309</v>
      </c>
      <c r="L50" s="91">
        <f t="shared" si="20"/>
        <v>1722552128.9999995</v>
      </c>
      <c r="M50" s="91">
        <f t="shared" si="20"/>
        <v>169613101.99999997</v>
      </c>
      <c r="N50" s="91">
        <f t="shared" si="20"/>
        <v>478612008.99999994</v>
      </c>
      <c r="O50" s="91">
        <f t="shared" si="20"/>
        <v>646516495</v>
      </c>
      <c r="P50" s="91">
        <f t="shared" si="20"/>
        <v>412519716</v>
      </c>
      <c r="Q50" s="91">
        <f t="shared" si="20"/>
        <v>385520159.99999994</v>
      </c>
      <c r="R50" s="91">
        <f t="shared" si="20"/>
        <v>2357104419</v>
      </c>
      <c r="S50" s="91">
        <f>SUM(C50:R50)</f>
        <v>14987498807.831772</v>
      </c>
      <c r="U50" s="93"/>
    </row>
    <row r="52" spans="1:21" x14ac:dyDescent="0.2">
      <c r="A52" s="17" t="s">
        <v>30</v>
      </c>
    </row>
    <row r="53" spans="1:21" s="36" customFormat="1" x14ac:dyDescent="0.2">
      <c r="A53" s="36" t="s">
        <v>53</v>
      </c>
      <c r="B53" s="74" t="s">
        <v>1</v>
      </c>
      <c r="C53" s="74" t="s">
        <v>9</v>
      </c>
      <c r="D53" s="74" t="s">
        <v>10</v>
      </c>
      <c r="E53" s="74" t="s">
        <v>11</v>
      </c>
      <c r="F53" s="74" t="s">
        <v>12</v>
      </c>
      <c r="G53" s="74" t="s">
        <v>13</v>
      </c>
      <c r="H53" s="74" t="s">
        <v>14</v>
      </c>
      <c r="I53" s="74" t="s">
        <v>15</v>
      </c>
      <c r="J53" s="74" t="s">
        <v>16</v>
      </c>
      <c r="K53" s="74" t="s">
        <v>17</v>
      </c>
      <c r="L53" s="74" t="s">
        <v>18</v>
      </c>
      <c r="M53" s="74" t="s">
        <v>19</v>
      </c>
      <c r="N53" s="74" t="s">
        <v>20</v>
      </c>
      <c r="O53" s="74" t="s">
        <v>21</v>
      </c>
      <c r="P53" s="74" t="s">
        <v>22</v>
      </c>
      <c r="Q53" s="74" t="s">
        <v>23</v>
      </c>
      <c r="R53" s="74" t="s">
        <v>24</v>
      </c>
      <c r="S53" s="74" t="s">
        <v>55</v>
      </c>
    </row>
    <row r="54" spans="1:21" x14ac:dyDescent="0.2">
      <c r="B54" s="36" t="s">
        <v>27</v>
      </c>
      <c r="C54" s="17">
        <v>974192376.00000012</v>
      </c>
      <c r="D54" s="17">
        <v>705363642.99999988</v>
      </c>
      <c r="E54" s="17">
        <v>3206735852.8317714</v>
      </c>
      <c r="F54" s="17">
        <v>328521470.99999994</v>
      </c>
      <c r="G54" s="17">
        <v>741525844</v>
      </c>
      <c r="H54" s="17">
        <v>1514981066.0000002</v>
      </c>
      <c r="I54" s="17">
        <v>372334888</v>
      </c>
      <c r="J54" s="17">
        <v>403588328</v>
      </c>
      <c r="K54" s="17">
        <v>567817309</v>
      </c>
      <c r="L54" s="17">
        <v>1722552128.9999995</v>
      </c>
      <c r="M54" s="17">
        <v>169613101.99999997</v>
      </c>
      <c r="N54" s="17">
        <v>478612008.99999994</v>
      </c>
      <c r="O54" s="17">
        <v>646516495</v>
      </c>
      <c r="P54" s="17">
        <v>412519716</v>
      </c>
      <c r="Q54" s="17">
        <v>385520159.99999994</v>
      </c>
      <c r="R54" s="17">
        <v>2357104419</v>
      </c>
      <c r="S54" s="17">
        <v>14987498807.831772</v>
      </c>
    </row>
    <row r="55" spans="1:21" s="15" customFormat="1" x14ac:dyDescent="0.2">
      <c r="A55" s="23" t="s">
        <v>29</v>
      </c>
      <c r="B55" s="113">
        <v>2016</v>
      </c>
      <c r="C55" s="116">
        <v>974192376</v>
      </c>
      <c r="D55" s="13">
        <v>705363643</v>
      </c>
      <c r="E55" s="116">
        <v>3206735852.8317709</v>
      </c>
      <c r="F55" s="13">
        <v>328521471</v>
      </c>
      <c r="G55" s="116">
        <v>741525844</v>
      </c>
      <c r="H55" s="13">
        <v>1514981066</v>
      </c>
      <c r="I55" s="116">
        <v>372334888</v>
      </c>
      <c r="J55" s="116">
        <v>403588328</v>
      </c>
      <c r="K55" s="13">
        <v>567817309</v>
      </c>
      <c r="L55" s="13">
        <v>1722552129</v>
      </c>
      <c r="M55" s="13">
        <v>169613102</v>
      </c>
      <c r="N55" s="117">
        <v>478612009</v>
      </c>
      <c r="O55" s="13">
        <v>646516495</v>
      </c>
      <c r="P55" s="116">
        <v>412519716</v>
      </c>
      <c r="Q55" s="13">
        <v>385520160</v>
      </c>
      <c r="R55" s="116">
        <v>2357104419</v>
      </c>
      <c r="S55" s="13">
        <v>14987498807.831772</v>
      </c>
    </row>
    <row r="56" spans="1:21" x14ac:dyDescent="0.2">
      <c r="B56" s="36" t="s">
        <v>90</v>
      </c>
      <c r="C56" s="19">
        <f>C54-C55</f>
        <v>0</v>
      </c>
      <c r="D56" s="19">
        <f t="shared" ref="D56:S56" si="21">D54-D55</f>
        <v>0</v>
      </c>
      <c r="E56" s="19">
        <f t="shared" si="21"/>
        <v>0</v>
      </c>
      <c r="F56" s="19">
        <f t="shared" si="21"/>
        <v>0</v>
      </c>
      <c r="G56" s="19">
        <f t="shared" si="21"/>
        <v>0</v>
      </c>
      <c r="H56" s="19">
        <f t="shared" si="21"/>
        <v>0</v>
      </c>
      <c r="I56" s="19">
        <f t="shared" si="21"/>
        <v>0</v>
      </c>
      <c r="J56" s="19">
        <f t="shared" si="21"/>
        <v>0</v>
      </c>
      <c r="K56" s="19">
        <f t="shared" si="21"/>
        <v>0</v>
      </c>
      <c r="L56" s="19">
        <f t="shared" si="21"/>
        <v>0</v>
      </c>
      <c r="M56" s="19">
        <f t="shared" si="21"/>
        <v>0</v>
      </c>
      <c r="N56" s="19">
        <f t="shared" si="21"/>
        <v>0</v>
      </c>
      <c r="O56" s="19">
        <f t="shared" si="21"/>
        <v>0</v>
      </c>
      <c r="P56" s="19">
        <f t="shared" si="21"/>
        <v>0</v>
      </c>
      <c r="Q56" s="19">
        <f t="shared" si="21"/>
        <v>0</v>
      </c>
      <c r="R56" s="19">
        <f t="shared" si="21"/>
        <v>0</v>
      </c>
      <c r="S56" s="19">
        <f t="shared" si="21"/>
        <v>0</v>
      </c>
    </row>
    <row r="58" spans="1:21" s="105" customFormat="1" ht="16.5" customHeight="1" x14ac:dyDescent="0.2">
      <c r="A58" s="70" t="s">
        <v>101</v>
      </c>
      <c r="B58" s="110"/>
      <c r="C58" s="111"/>
      <c r="D58" s="112"/>
      <c r="E58" s="112"/>
      <c r="F58" s="112"/>
      <c r="G58" s="112"/>
      <c r="H58" s="112"/>
      <c r="I58" s="112"/>
      <c r="J58" s="112"/>
      <c r="K58" s="112"/>
      <c r="L58" s="112"/>
      <c r="M58" s="112"/>
      <c r="N58" s="112"/>
      <c r="O58" s="112"/>
      <c r="P58" s="112"/>
      <c r="Q58" s="112"/>
      <c r="R58" s="112"/>
      <c r="S58" s="112"/>
    </row>
    <row r="59" spans="1:21" s="36" customFormat="1" x14ac:dyDescent="0.2">
      <c r="B59" s="113" t="s">
        <v>32</v>
      </c>
      <c r="C59" s="114" t="s">
        <v>9</v>
      </c>
      <c r="D59" s="114" t="s">
        <v>10</v>
      </c>
      <c r="E59" s="114" t="s">
        <v>11</v>
      </c>
      <c r="F59" s="114" t="s">
        <v>12</v>
      </c>
      <c r="G59" s="114" t="s">
        <v>13</v>
      </c>
      <c r="H59" s="114" t="s">
        <v>14</v>
      </c>
      <c r="I59" s="114" t="s">
        <v>15</v>
      </c>
      <c r="J59" s="114" t="s">
        <v>16</v>
      </c>
      <c r="K59" s="114" t="s">
        <v>17</v>
      </c>
      <c r="L59" s="114" t="s">
        <v>18</v>
      </c>
      <c r="M59" s="114" t="s">
        <v>19</v>
      </c>
      <c r="N59" s="114" t="s">
        <v>20</v>
      </c>
      <c r="O59" s="114" t="s">
        <v>21</v>
      </c>
      <c r="P59" s="114" t="s">
        <v>22</v>
      </c>
      <c r="Q59" s="114" t="s">
        <v>23</v>
      </c>
      <c r="R59" s="114" t="s">
        <v>24</v>
      </c>
      <c r="S59" s="114" t="s">
        <v>33</v>
      </c>
    </row>
    <row r="60" spans="1:21" s="15" customFormat="1" x14ac:dyDescent="0.2">
      <c r="A60" s="23" t="s">
        <v>28</v>
      </c>
      <c r="B60" s="113">
        <v>2025</v>
      </c>
      <c r="C60" s="116">
        <v>1024427272.5160311</v>
      </c>
      <c r="D60" s="13">
        <v>727739999.79237545</v>
      </c>
      <c r="E60" s="116">
        <v>3383284416.6608825</v>
      </c>
      <c r="F60" s="13">
        <v>350942448.66958821</v>
      </c>
      <c r="G60" s="116">
        <v>787293272.79092276</v>
      </c>
      <c r="H60" s="13">
        <v>1585052096.7067404</v>
      </c>
      <c r="I60" s="116">
        <v>389703512.34246993</v>
      </c>
      <c r="J60" s="116">
        <v>419567239.42854899</v>
      </c>
      <c r="K60" s="13">
        <v>603437174.27376318</v>
      </c>
      <c r="L60" s="13">
        <v>1787993620.5873196</v>
      </c>
      <c r="M60" s="13">
        <v>179072018.89127398</v>
      </c>
      <c r="N60" s="117">
        <v>492791657.32056111</v>
      </c>
      <c r="O60" s="13">
        <v>673464571.81354284</v>
      </c>
      <c r="P60" s="116">
        <v>437666597.22615623</v>
      </c>
      <c r="Q60" s="13">
        <v>402750138.364205</v>
      </c>
      <c r="R60" s="116">
        <v>2451504734.18682</v>
      </c>
      <c r="S60" s="13">
        <f>SUM(C60:R60)</f>
        <v>15696690771.571201</v>
      </c>
    </row>
    <row r="61" spans="1:21" s="75" customFormat="1" x14ac:dyDescent="0.2">
      <c r="B61" s="75" t="s">
        <v>85</v>
      </c>
      <c r="C61" s="77">
        <f>((C60-C50)/C50)*100</f>
        <v>5.1565684307953381</v>
      </c>
      <c r="D61" s="77">
        <f t="shared" ref="D61:R61" si="22">((D60-D50)/D50)*100</f>
        <v>3.1723150199812</v>
      </c>
      <c r="E61" s="77">
        <f t="shared" si="22"/>
        <v>5.5055536823591629</v>
      </c>
      <c r="F61" s="77">
        <f t="shared" si="22"/>
        <v>6.8248134897667834</v>
      </c>
      <c r="G61" s="77">
        <f t="shared" si="22"/>
        <v>6.1720611845489177</v>
      </c>
      <c r="H61" s="77">
        <f t="shared" si="22"/>
        <v>4.6252083461180451</v>
      </c>
      <c r="I61" s="77">
        <f t="shared" si="22"/>
        <v>4.6647856277357311</v>
      </c>
      <c r="J61" s="77">
        <f t="shared" si="22"/>
        <v>3.9592104924672133</v>
      </c>
      <c r="K61" s="77">
        <f t="shared" si="22"/>
        <v>6.2731207219615035</v>
      </c>
      <c r="L61" s="77">
        <f t="shared" si="22"/>
        <v>3.7991007926889919</v>
      </c>
      <c r="M61" s="77">
        <f t="shared" si="22"/>
        <v>5.5767607453308683</v>
      </c>
      <c r="N61" s="77">
        <f t="shared" si="22"/>
        <v>2.9626603708059429</v>
      </c>
      <c r="O61" s="77">
        <f t="shared" si="22"/>
        <v>4.1681963293980369</v>
      </c>
      <c r="P61" s="77">
        <f t="shared" si="22"/>
        <v>6.0959222676659248</v>
      </c>
      <c r="Q61" s="77">
        <f t="shared" si="22"/>
        <v>4.4692807671082795</v>
      </c>
      <c r="R61" s="77">
        <f t="shared" si="22"/>
        <v>4.004927165121912</v>
      </c>
      <c r="S61" s="79"/>
    </row>
    <row r="62" spans="1:21" s="75" customFormat="1" x14ac:dyDescent="0.2">
      <c r="B62" s="115" t="s">
        <v>86</v>
      </c>
      <c r="C62" s="79">
        <f>C61/100</f>
        <v>5.1565684307953379E-2</v>
      </c>
      <c r="D62" s="79">
        <f>D61/100</f>
        <v>3.1723150199811999E-2</v>
      </c>
      <c r="E62" s="79">
        <f t="shared" ref="E62:R62" si="23">E61/100</f>
        <v>5.5055536823591628E-2</v>
      </c>
      <c r="F62" s="79">
        <f t="shared" si="23"/>
        <v>6.8248134897667831E-2</v>
      </c>
      <c r="G62" s="79">
        <f t="shared" si="23"/>
        <v>6.172061184548918E-2</v>
      </c>
      <c r="H62" s="79">
        <f t="shared" si="23"/>
        <v>4.6252083461180454E-2</v>
      </c>
      <c r="I62" s="79">
        <f t="shared" si="23"/>
        <v>4.6647856277357312E-2</v>
      </c>
      <c r="J62" s="79">
        <f t="shared" si="23"/>
        <v>3.9592104924672133E-2</v>
      </c>
      <c r="K62" s="79">
        <f t="shared" si="23"/>
        <v>6.2731207219615032E-2</v>
      </c>
      <c r="L62" s="79">
        <f t="shared" si="23"/>
        <v>3.7991007926889919E-2</v>
      </c>
      <c r="M62" s="79">
        <f t="shared" si="23"/>
        <v>5.5767607453308686E-2</v>
      </c>
      <c r="N62" s="79">
        <f t="shared" si="23"/>
        <v>2.9626603708059428E-2</v>
      </c>
      <c r="O62" s="79">
        <f t="shared" si="23"/>
        <v>4.168196329398037E-2</v>
      </c>
      <c r="P62" s="79">
        <f t="shared" si="23"/>
        <v>6.095922267665925E-2</v>
      </c>
      <c r="Q62" s="79">
        <f t="shared" si="23"/>
        <v>4.4692807671082795E-2</v>
      </c>
      <c r="R62" s="79">
        <f t="shared" si="23"/>
        <v>4.0049271651219118E-2</v>
      </c>
      <c r="S62" s="79"/>
    </row>
    <row r="63" spans="1:21" s="18" customFormat="1" x14ac:dyDescent="0.2">
      <c r="A63" s="80" t="s">
        <v>102</v>
      </c>
      <c r="B63" s="81"/>
      <c r="C63" s="82">
        <f>C62+1</f>
        <v>1.0515656843079533</v>
      </c>
      <c r="D63" s="82">
        <f>D62+1</f>
        <v>1.0317231501998121</v>
      </c>
      <c r="E63" s="82">
        <f t="shared" ref="E63:R63" si="24">E62+1</f>
        <v>1.0550555368235917</v>
      </c>
      <c r="F63" s="82">
        <f t="shared" si="24"/>
        <v>1.0682481348976678</v>
      </c>
      <c r="G63" s="82">
        <f t="shared" si="24"/>
        <v>1.0617206118454892</v>
      </c>
      <c r="H63" s="82">
        <f t="shared" si="24"/>
        <v>1.0462520834611804</v>
      </c>
      <c r="I63" s="82">
        <f t="shared" si="24"/>
        <v>1.0466478562773573</v>
      </c>
      <c r="J63" s="82">
        <f t="shared" si="24"/>
        <v>1.0395921049246721</v>
      </c>
      <c r="K63" s="82">
        <f t="shared" si="24"/>
        <v>1.0627312072196151</v>
      </c>
      <c r="L63" s="82">
        <f t="shared" si="24"/>
        <v>1.0379910079268899</v>
      </c>
      <c r="M63" s="82">
        <f t="shared" si="24"/>
        <v>1.0557676074533087</v>
      </c>
      <c r="N63" s="82">
        <f t="shared" si="24"/>
        <v>1.0296266037080595</v>
      </c>
      <c r="O63" s="82">
        <f t="shared" si="24"/>
        <v>1.0416819632939804</v>
      </c>
      <c r="P63" s="82">
        <f t="shared" si="24"/>
        <v>1.0609592226766593</v>
      </c>
      <c r="Q63" s="82">
        <f t="shared" si="24"/>
        <v>1.0446928076710829</v>
      </c>
      <c r="R63" s="82">
        <f t="shared" si="24"/>
        <v>1.0400492716512191</v>
      </c>
    </row>
    <row r="65" spans="1:21" s="88" customFormat="1" ht="15" customHeight="1" x14ac:dyDescent="0.2">
      <c r="A65" s="36" t="s">
        <v>103</v>
      </c>
      <c r="B65" s="86"/>
      <c r="C65" s="87"/>
      <c r="D65" s="87"/>
      <c r="E65" s="87"/>
      <c r="F65" s="87"/>
      <c r="G65" s="87"/>
      <c r="H65" s="87"/>
      <c r="I65" s="87"/>
      <c r="J65" s="87"/>
      <c r="K65" s="87"/>
      <c r="L65" s="87"/>
      <c r="M65" s="87"/>
      <c r="N65" s="87"/>
      <c r="O65" s="87"/>
      <c r="P65" s="87"/>
      <c r="Q65" s="87"/>
      <c r="R65" s="87"/>
    </row>
    <row r="66" spans="1:21" s="89" customFormat="1" x14ac:dyDescent="0.25">
      <c r="A66" s="89" t="s">
        <v>89</v>
      </c>
      <c r="C66" s="108"/>
      <c r="D66" s="109"/>
      <c r="E66" s="109"/>
    </row>
    <row r="67" spans="1:21" s="15" customFormat="1" x14ac:dyDescent="0.2">
      <c r="A67" s="15" t="s">
        <v>52</v>
      </c>
      <c r="C67" s="15" t="s">
        <v>2</v>
      </c>
      <c r="S67" s="15" t="s">
        <v>25</v>
      </c>
    </row>
    <row r="68" spans="1:21" s="36" customFormat="1" x14ac:dyDescent="0.2">
      <c r="A68" s="36" t="s">
        <v>53</v>
      </c>
      <c r="B68" s="74" t="s">
        <v>1</v>
      </c>
      <c r="C68" s="74" t="s">
        <v>9</v>
      </c>
      <c r="D68" s="74" t="s">
        <v>10</v>
      </c>
      <c r="E68" s="74" t="s">
        <v>11</v>
      </c>
      <c r="F68" s="74" t="s">
        <v>12</v>
      </c>
      <c r="G68" s="74" t="s">
        <v>13</v>
      </c>
      <c r="H68" s="74" t="s">
        <v>14</v>
      </c>
      <c r="I68" s="74" t="s">
        <v>15</v>
      </c>
      <c r="J68" s="74" t="s">
        <v>16</v>
      </c>
      <c r="K68" s="74" t="s">
        <v>17</v>
      </c>
      <c r="L68" s="74" t="s">
        <v>18</v>
      </c>
      <c r="M68" s="74" t="s">
        <v>19</v>
      </c>
      <c r="N68" s="74" t="s">
        <v>20</v>
      </c>
      <c r="O68" s="74" t="s">
        <v>21</v>
      </c>
      <c r="P68" s="74" t="s">
        <v>22</v>
      </c>
      <c r="Q68" s="74" t="s">
        <v>23</v>
      </c>
      <c r="R68" s="74" t="s">
        <v>24</v>
      </c>
      <c r="S68" s="74" t="s">
        <v>55</v>
      </c>
    </row>
    <row r="69" spans="1:21" x14ac:dyDescent="0.2">
      <c r="A69" s="17">
        <v>10</v>
      </c>
      <c r="B69" s="36">
        <v>2025</v>
      </c>
      <c r="C69" s="90">
        <f>C44*C$63</f>
        <v>10499373.749141976</v>
      </c>
      <c r="D69" s="90">
        <f t="shared" ref="D69:R69" si="25">D44*D$63</f>
        <v>8615451.4182081204</v>
      </c>
      <c r="E69" s="90">
        <f t="shared" si="25"/>
        <v>31012195.156172134</v>
      </c>
      <c r="F69" s="90">
        <f t="shared" si="25"/>
        <v>4562251.8327046447</v>
      </c>
      <c r="G69" s="90">
        <f t="shared" si="25"/>
        <v>10234812.546281992</v>
      </c>
      <c r="H69" s="90">
        <f t="shared" si="25"/>
        <v>16020150.298697133</v>
      </c>
      <c r="I69" s="90">
        <f t="shared" si="25"/>
        <v>4887011.2227048483</v>
      </c>
      <c r="J69" s="90">
        <f t="shared" si="25"/>
        <v>5454374.1125711333</v>
      </c>
      <c r="K69" s="90">
        <f t="shared" si="25"/>
        <v>7764348.9106027922</v>
      </c>
      <c r="L69" s="90">
        <f t="shared" si="25"/>
        <v>17246778.349384155</v>
      </c>
      <c r="M69" s="90">
        <f t="shared" si="25"/>
        <v>2327936.245586561</v>
      </c>
      <c r="N69" s="90">
        <f t="shared" si="25"/>
        <v>4881038.9627949307</v>
      </c>
      <c r="O69" s="90">
        <f t="shared" si="25"/>
        <v>7818763.3749610996</v>
      </c>
      <c r="P69" s="90">
        <f t="shared" si="25"/>
        <v>5429752.7572571998</v>
      </c>
      <c r="Q69" s="90">
        <f t="shared" si="25"/>
        <v>5235751.7987346631</v>
      </c>
      <c r="R69" s="90">
        <f t="shared" si="25"/>
        <v>24479328.228140168</v>
      </c>
      <c r="S69" s="90">
        <v>0</v>
      </c>
    </row>
    <row r="70" spans="1:21" x14ac:dyDescent="0.2">
      <c r="A70" s="17">
        <v>20</v>
      </c>
      <c r="B70" s="36">
        <v>2025</v>
      </c>
      <c r="C70" s="90">
        <f t="shared" ref="C70:R74" si="26">C45*C$63</f>
        <v>737430109.03685141</v>
      </c>
      <c r="D70" s="90">
        <f t="shared" si="26"/>
        <v>499134277.56456703</v>
      </c>
      <c r="E70" s="90">
        <f t="shared" si="26"/>
        <v>2373056109.7444677</v>
      </c>
      <c r="F70" s="90">
        <f t="shared" si="26"/>
        <v>240204140.45842621</v>
      </c>
      <c r="G70" s="90">
        <f t="shared" si="26"/>
        <v>537669139.33811522</v>
      </c>
      <c r="H70" s="90">
        <f t="shared" si="26"/>
        <v>1078789291.1895254</v>
      </c>
      <c r="I70" s="90">
        <f t="shared" si="26"/>
        <v>269451194.90165746</v>
      </c>
      <c r="J70" s="90">
        <f t="shared" si="26"/>
        <v>286656680.71866965</v>
      </c>
      <c r="K70" s="90">
        <f t="shared" si="26"/>
        <v>413749512.88606995</v>
      </c>
      <c r="L70" s="90">
        <f t="shared" si="26"/>
        <v>1228686068.966531</v>
      </c>
      <c r="M70" s="90">
        <f t="shared" si="26"/>
        <v>122478557.46281119</v>
      </c>
      <c r="N70" s="90">
        <f t="shared" si="26"/>
        <v>330595870.86518794</v>
      </c>
      <c r="O70" s="90">
        <f t="shared" si="26"/>
        <v>456273306.55365843</v>
      </c>
      <c r="P70" s="90">
        <f t="shared" si="26"/>
        <v>302390307.21913052</v>
      </c>
      <c r="Q70" s="90">
        <f t="shared" si="26"/>
        <v>275222774.60252112</v>
      </c>
      <c r="R70" s="90">
        <f t="shared" si="26"/>
        <v>1660947610.0178187</v>
      </c>
      <c r="S70" s="90">
        <v>0</v>
      </c>
    </row>
    <row r="71" spans="1:21" x14ac:dyDescent="0.2">
      <c r="A71" s="17">
        <v>30</v>
      </c>
      <c r="B71" s="36">
        <v>2025</v>
      </c>
      <c r="C71" s="90">
        <f t="shared" si="26"/>
        <v>198936496.11951169</v>
      </c>
      <c r="D71" s="90">
        <f t="shared" si="26"/>
        <v>150499920.71949872</v>
      </c>
      <c r="E71" s="90">
        <f t="shared" si="26"/>
        <v>670411354.34166312</v>
      </c>
      <c r="F71" s="90">
        <f t="shared" si="26"/>
        <v>72289952.433737993</v>
      </c>
      <c r="G71" s="90">
        <f t="shared" si="26"/>
        <v>163818243.08180049</v>
      </c>
      <c r="H71" s="90">
        <f t="shared" si="26"/>
        <v>327700900.10177004</v>
      </c>
      <c r="I71" s="90">
        <f t="shared" si="26"/>
        <v>79864695.260615721</v>
      </c>
      <c r="J71" s="90">
        <f t="shared" si="26"/>
        <v>87137649.588079929</v>
      </c>
      <c r="K71" s="90">
        <f t="shared" si="26"/>
        <v>124792030.89155741</v>
      </c>
      <c r="L71" s="90">
        <f t="shared" si="26"/>
        <v>364477643.52143955</v>
      </c>
      <c r="M71" s="90">
        <f t="shared" si="26"/>
        <v>37007748.048838854</v>
      </c>
      <c r="N71" s="90">
        <f t="shared" si="26"/>
        <v>104177852.79157533</v>
      </c>
      <c r="O71" s="90">
        <f t="shared" si="26"/>
        <v>140185613.44867831</v>
      </c>
      <c r="P71" s="90">
        <f t="shared" si="26"/>
        <v>89999290.931078583</v>
      </c>
      <c r="Q71" s="90">
        <f t="shared" si="26"/>
        <v>83568221.748904899</v>
      </c>
      <c r="R71" s="90">
        <f t="shared" si="26"/>
        <v>509820393.25650084</v>
      </c>
      <c r="S71" s="90">
        <v>0</v>
      </c>
    </row>
    <row r="72" spans="1:21" x14ac:dyDescent="0.2">
      <c r="A72" s="17">
        <v>40</v>
      </c>
      <c r="B72" s="36">
        <v>2025</v>
      </c>
      <c r="C72" s="90">
        <f t="shared" si="26"/>
        <v>7902425.0605934272</v>
      </c>
      <c r="D72" s="90">
        <f t="shared" si="26"/>
        <v>6266415.7454077415</v>
      </c>
      <c r="E72" s="90">
        <f t="shared" si="26"/>
        <v>22823627.620454852</v>
      </c>
      <c r="F72" s="90">
        <f t="shared" si="26"/>
        <v>3315311.2458263501</v>
      </c>
      <c r="G72" s="90">
        <f t="shared" si="26"/>
        <v>7528881.4103025813</v>
      </c>
      <c r="H72" s="90">
        <f t="shared" si="26"/>
        <v>11460151.560539519</v>
      </c>
      <c r="I72" s="90">
        <f t="shared" si="26"/>
        <v>3591080.6846211213</v>
      </c>
      <c r="J72" s="90">
        <f t="shared" si="26"/>
        <v>4003152.6455253498</v>
      </c>
      <c r="K72" s="90">
        <f t="shared" si="26"/>
        <v>5698419.5957614603</v>
      </c>
      <c r="L72" s="90">
        <f t="shared" si="26"/>
        <v>12424616.763561754</v>
      </c>
      <c r="M72" s="90">
        <f t="shared" si="26"/>
        <v>1698398.0214023215</v>
      </c>
      <c r="N72" s="90">
        <f t="shared" si="26"/>
        <v>3396945.8300809381</v>
      </c>
      <c r="O72" s="90">
        <f t="shared" si="26"/>
        <v>5564845.6393336197</v>
      </c>
      <c r="P72" s="90">
        <f t="shared" si="26"/>
        <v>4009674.9158688574</v>
      </c>
      <c r="Q72" s="90">
        <f t="shared" si="26"/>
        <v>3838432.2583996095</v>
      </c>
      <c r="R72" s="90">
        <f t="shared" si="26"/>
        <v>17284971.991399929</v>
      </c>
      <c r="S72" s="90">
        <v>0</v>
      </c>
    </row>
    <row r="73" spans="1:21" x14ac:dyDescent="0.2">
      <c r="A73" s="17">
        <v>50</v>
      </c>
      <c r="B73" s="36">
        <v>2025</v>
      </c>
      <c r="C73" s="90">
        <f t="shared" si="26"/>
        <v>38078039.634583689</v>
      </c>
      <c r="D73" s="90">
        <f t="shared" si="26"/>
        <v>32789279.338568714</v>
      </c>
      <c r="E73" s="90">
        <f t="shared" si="26"/>
        <v>122199914.90860532</v>
      </c>
      <c r="F73" s="90">
        <f t="shared" si="26"/>
        <v>16907149.445879534</v>
      </c>
      <c r="G73" s="90">
        <f t="shared" si="26"/>
        <v>38747003.643743113</v>
      </c>
      <c r="H73" s="90">
        <f t="shared" si="26"/>
        <v>64447761.280410565</v>
      </c>
      <c r="I73" s="90">
        <f t="shared" si="26"/>
        <v>18146030.976331268</v>
      </c>
      <c r="J73" s="90">
        <f t="shared" si="26"/>
        <v>20567168.846925683</v>
      </c>
      <c r="K73" s="90">
        <f t="shared" si="26"/>
        <v>29132327.69671734</v>
      </c>
      <c r="L73" s="90">
        <f t="shared" si="26"/>
        <v>69274946.028015122</v>
      </c>
      <c r="M73" s="90">
        <f t="shared" si="26"/>
        <v>8687236.6102042031</v>
      </c>
      <c r="N73" s="90">
        <f t="shared" si="26"/>
        <v>19957218.985424522</v>
      </c>
      <c r="O73" s="90">
        <f t="shared" si="26"/>
        <v>30054016.624398075</v>
      </c>
      <c r="P73" s="90">
        <f t="shared" si="26"/>
        <v>20405212.296357803</v>
      </c>
      <c r="Q73" s="90">
        <f t="shared" si="26"/>
        <v>19704621.466851763</v>
      </c>
      <c r="R73" s="90">
        <f t="shared" si="26"/>
        <v>98646549.607947528</v>
      </c>
      <c r="S73" s="90">
        <v>0</v>
      </c>
    </row>
    <row r="74" spans="1:21" x14ac:dyDescent="0.2">
      <c r="A74" s="17">
        <v>60</v>
      </c>
      <c r="B74" s="36">
        <v>2025</v>
      </c>
      <c r="C74" s="90">
        <f t="shared" si="26"/>
        <v>31580828.915348884</v>
      </c>
      <c r="D74" s="90">
        <f t="shared" si="26"/>
        <v>30434655.006125245</v>
      </c>
      <c r="E74" s="90">
        <f t="shared" si="26"/>
        <v>163781214.88951886</v>
      </c>
      <c r="F74" s="90">
        <f t="shared" si="26"/>
        <v>13663643.25301352</v>
      </c>
      <c r="G74" s="90">
        <f t="shared" si="26"/>
        <v>29295192.770679317</v>
      </c>
      <c r="H74" s="90">
        <f t="shared" si="26"/>
        <v>86633842.275797665</v>
      </c>
      <c r="I74" s="90">
        <f t="shared" si="26"/>
        <v>13763499.296539566</v>
      </c>
      <c r="J74" s="90">
        <f t="shared" si="26"/>
        <v>15748213.516777191</v>
      </c>
      <c r="K74" s="90">
        <f t="shared" si="26"/>
        <v>22300534.293054279</v>
      </c>
      <c r="L74" s="90">
        <f t="shared" si="26"/>
        <v>95883566.95838806</v>
      </c>
      <c r="M74" s="90">
        <f t="shared" si="26"/>
        <v>6872142.5024308609</v>
      </c>
      <c r="N74" s="90">
        <f t="shared" si="26"/>
        <v>29782729.885497529</v>
      </c>
      <c r="O74" s="90">
        <f t="shared" si="26"/>
        <v>33568026.172513403</v>
      </c>
      <c r="P74" s="90">
        <f t="shared" si="26"/>
        <v>15432359.106463321</v>
      </c>
      <c r="Q74" s="90">
        <f t="shared" si="26"/>
        <v>15180336.488792997</v>
      </c>
      <c r="R74" s="90">
        <f t="shared" si="26"/>
        <v>140325881.08501261</v>
      </c>
      <c r="S74" s="90">
        <v>0</v>
      </c>
    </row>
    <row r="75" spans="1:21" s="45" customFormat="1" ht="12" x14ac:dyDescent="0.2">
      <c r="B75" s="45" t="s">
        <v>27</v>
      </c>
      <c r="C75" s="91">
        <f t="shared" ref="C75:R75" si="27">SUM(C69:C74)</f>
        <v>1024427272.5160311</v>
      </c>
      <c r="D75" s="91">
        <f t="shared" si="27"/>
        <v>727739999.79237545</v>
      </c>
      <c r="E75" s="91">
        <f t="shared" si="27"/>
        <v>3383284416.6608815</v>
      </c>
      <c r="F75" s="91">
        <f t="shared" si="27"/>
        <v>350942448.66958821</v>
      </c>
      <c r="G75" s="91">
        <f t="shared" si="27"/>
        <v>787293272.79092276</v>
      </c>
      <c r="H75" s="91">
        <f t="shared" si="27"/>
        <v>1585052096.7067401</v>
      </c>
      <c r="I75" s="91">
        <f t="shared" si="27"/>
        <v>389703512.34246993</v>
      </c>
      <c r="J75" s="92">
        <f t="shared" si="27"/>
        <v>419567239.42854893</v>
      </c>
      <c r="K75" s="91">
        <f t="shared" si="27"/>
        <v>603437174.27376318</v>
      </c>
      <c r="L75" s="91">
        <f t="shared" si="27"/>
        <v>1787993620.5873196</v>
      </c>
      <c r="M75" s="91">
        <f t="shared" si="27"/>
        <v>179072018.89127398</v>
      </c>
      <c r="N75" s="91">
        <f t="shared" si="27"/>
        <v>492791657.32056117</v>
      </c>
      <c r="O75" s="91">
        <f t="shared" si="27"/>
        <v>673464571.81354296</v>
      </c>
      <c r="P75" s="91">
        <f t="shared" si="27"/>
        <v>437666597.22615629</v>
      </c>
      <c r="Q75" s="91">
        <f t="shared" si="27"/>
        <v>402750138.36420506</v>
      </c>
      <c r="R75" s="91">
        <f t="shared" si="27"/>
        <v>2451504734.1868191</v>
      </c>
      <c r="S75" s="91">
        <f>SUM(C75:R75)</f>
        <v>15696690771.571199</v>
      </c>
      <c r="U75" s="93"/>
    </row>
    <row r="77" spans="1:21" x14ac:dyDescent="0.2">
      <c r="A77" s="17" t="s">
        <v>30</v>
      </c>
    </row>
    <row r="78" spans="1:21" s="36" customFormat="1" x14ac:dyDescent="0.2">
      <c r="A78" s="36" t="s">
        <v>53</v>
      </c>
      <c r="B78" s="74" t="s">
        <v>1</v>
      </c>
      <c r="C78" s="74" t="s">
        <v>9</v>
      </c>
      <c r="D78" s="74" t="s">
        <v>10</v>
      </c>
      <c r="E78" s="74" t="s">
        <v>11</v>
      </c>
      <c r="F78" s="74" t="s">
        <v>12</v>
      </c>
      <c r="G78" s="74" t="s">
        <v>13</v>
      </c>
      <c r="H78" s="74" t="s">
        <v>14</v>
      </c>
      <c r="I78" s="74" t="s">
        <v>15</v>
      </c>
      <c r="J78" s="74" t="s">
        <v>16</v>
      </c>
      <c r="K78" s="74" t="s">
        <v>17</v>
      </c>
      <c r="L78" s="74" t="s">
        <v>18</v>
      </c>
      <c r="M78" s="74" t="s">
        <v>19</v>
      </c>
      <c r="N78" s="74" t="s">
        <v>20</v>
      </c>
      <c r="O78" s="74" t="s">
        <v>21</v>
      </c>
      <c r="P78" s="74" t="s">
        <v>22</v>
      </c>
      <c r="Q78" s="74" t="s">
        <v>23</v>
      </c>
      <c r="R78" s="74" t="s">
        <v>24</v>
      </c>
      <c r="S78" s="74" t="s">
        <v>55</v>
      </c>
    </row>
    <row r="79" spans="1:21" s="45" customFormat="1" ht="12" x14ac:dyDescent="0.2">
      <c r="B79" s="45" t="s">
        <v>27</v>
      </c>
      <c r="C79" s="91">
        <v>1024427272.5160311</v>
      </c>
      <c r="D79" s="91">
        <v>727739999.79237545</v>
      </c>
      <c r="E79" s="91">
        <v>3383284416.6608815</v>
      </c>
      <c r="F79" s="91">
        <v>350942448.66958821</v>
      </c>
      <c r="G79" s="91">
        <v>787293272.79092276</v>
      </c>
      <c r="H79" s="91">
        <v>1585052096.7067401</v>
      </c>
      <c r="I79" s="91">
        <v>389703512.34246993</v>
      </c>
      <c r="J79" s="92">
        <v>419567239.42854893</v>
      </c>
      <c r="K79" s="91">
        <v>603437174.27376318</v>
      </c>
      <c r="L79" s="91">
        <v>1787993620.5873196</v>
      </c>
      <c r="M79" s="91">
        <v>179072018.89127398</v>
      </c>
      <c r="N79" s="91">
        <v>492791657.32056117</v>
      </c>
      <c r="O79" s="91">
        <v>673464571.81354296</v>
      </c>
      <c r="P79" s="91">
        <v>437666597.22615629</v>
      </c>
      <c r="Q79" s="91">
        <v>402750138.36420506</v>
      </c>
      <c r="R79" s="91">
        <v>2451504734.1868191</v>
      </c>
      <c r="S79" s="91">
        <v>15696690771.571199</v>
      </c>
      <c r="U79" s="93"/>
    </row>
    <row r="80" spans="1:21" s="15" customFormat="1" x14ac:dyDescent="0.2">
      <c r="A80" s="23" t="s">
        <v>28</v>
      </c>
      <c r="B80" s="113">
        <v>2025</v>
      </c>
      <c r="C80" s="116">
        <v>1024427272.5160311</v>
      </c>
      <c r="D80" s="13">
        <v>727739999.79237545</v>
      </c>
      <c r="E80" s="116">
        <v>3383284416.6608825</v>
      </c>
      <c r="F80" s="13">
        <v>350942448.66958821</v>
      </c>
      <c r="G80" s="116">
        <v>787293272.79092276</v>
      </c>
      <c r="H80" s="13">
        <v>1585052096.7067404</v>
      </c>
      <c r="I80" s="116">
        <v>389703512.34246993</v>
      </c>
      <c r="J80" s="116">
        <v>419567239.42854899</v>
      </c>
      <c r="K80" s="13">
        <v>603437174.27376318</v>
      </c>
      <c r="L80" s="13">
        <v>1787993620.5873196</v>
      </c>
      <c r="M80" s="13">
        <v>179072018.89127398</v>
      </c>
      <c r="N80" s="117">
        <v>492791657.32056111</v>
      </c>
      <c r="O80" s="13">
        <v>673464571.81354284</v>
      </c>
      <c r="P80" s="116">
        <v>437666597.22615623</v>
      </c>
      <c r="Q80" s="13">
        <v>402750138.364205</v>
      </c>
      <c r="R80" s="116">
        <v>2451504734.18682</v>
      </c>
      <c r="S80" s="13">
        <f>SUM(C80:R80)</f>
        <v>15696690771.571201</v>
      </c>
    </row>
    <row r="81" spans="1:19" x14ac:dyDescent="0.2">
      <c r="B81" s="36" t="s">
        <v>90</v>
      </c>
      <c r="C81" s="19">
        <f>C79-C80</f>
        <v>0</v>
      </c>
      <c r="D81" s="19">
        <f t="shared" ref="D81:S81" si="28">D79-D80</f>
        <v>0</v>
      </c>
      <c r="E81" s="19">
        <f t="shared" si="28"/>
        <v>0</v>
      </c>
      <c r="F81" s="19">
        <f t="shared" si="28"/>
        <v>0</v>
      </c>
      <c r="G81" s="19">
        <f t="shared" si="28"/>
        <v>0</v>
      </c>
      <c r="H81" s="19">
        <f t="shared" si="28"/>
        <v>0</v>
      </c>
      <c r="I81" s="19">
        <f t="shared" si="28"/>
        <v>0</v>
      </c>
      <c r="J81" s="19">
        <f t="shared" si="28"/>
        <v>0</v>
      </c>
      <c r="K81" s="19">
        <f t="shared" si="28"/>
        <v>0</v>
      </c>
      <c r="L81" s="19">
        <f t="shared" si="28"/>
        <v>0</v>
      </c>
      <c r="M81" s="19">
        <f t="shared" si="28"/>
        <v>0</v>
      </c>
      <c r="N81" s="19">
        <f t="shared" si="28"/>
        <v>0</v>
      </c>
      <c r="O81" s="19">
        <f t="shared" si="28"/>
        <v>0</v>
      </c>
      <c r="P81" s="19">
        <f t="shared" si="28"/>
        <v>0</v>
      </c>
      <c r="Q81" s="19">
        <f t="shared" si="28"/>
        <v>0</v>
      </c>
      <c r="R81" s="19">
        <f t="shared" si="28"/>
        <v>0</v>
      </c>
      <c r="S81" s="19">
        <f t="shared" si="28"/>
        <v>0</v>
      </c>
    </row>
    <row r="83" spans="1:19" s="105" customFormat="1" ht="16.5" customHeight="1" x14ac:dyDescent="0.2">
      <c r="A83" s="70" t="s">
        <v>101</v>
      </c>
      <c r="B83" s="110"/>
      <c r="C83" s="111"/>
      <c r="D83" s="112"/>
      <c r="E83" s="112"/>
      <c r="F83" s="112"/>
      <c r="G83" s="112"/>
      <c r="H83" s="112"/>
      <c r="I83" s="112"/>
      <c r="J83" s="112"/>
      <c r="K83" s="112"/>
      <c r="L83" s="112"/>
      <c r="M83" s="112"/>
      <c r="N83" s="112"/>
      <c r="O83" s="112"/>
      <c r="P83" s="112"/>
      <c r="Q83" s="112"/>
      <c r="R83" s="112"/>
      <c r="S83" s="112"/>
    </row>
    <row r="84" spans="1:19" s="36" customFormat="1" x14ac:dyDescent="0.2">
      <c r="B84" s="113" t="s">
        <v>32</v>
      </c>
      <c r="C84" s="114" t="s">
        <v>9</v>
      </c>
      <c r="D84" s="114" t="s">
        <v>10</v>
      </c>
      <c r="E84" s="114" t="s">
        <v>11</v>
      </c>
      <c r="F84" s="114" t="s">
        <v>12</v>
      </c>
      <c r="G84" s="114" t="s">
        <v>13</v>
      </c>
      <c r="H84" s="114" t="s">
        <v>14</v>
      </c>
      <c r="I84" s="114" t="s">
        <v>15</v>
      </c>
      <c r="J84" s="114" t="s">
        <v>16</v>
      </c>
      <c r="K84" s="114" t="s">
        <v>17</v>
      </c>
      <c r="L84" s="114" t="s">
        <v>18</v>
      </c>
      <c r="M84" s="114" t="s">
        <v>19</v>
      </c>
      <c r="N84" s="114" t="s">
        <v>20</v>
      </c>
      <c r="O84" s="114" t="s">
        <v>21</v>
      </c>
      <c r="P84" s="114" t="s">
        <v>22</v>
      </c>
      <c r="Q84" s="114" t="s">
        <v>23</v>
      </c>
      <c r="R84" s="114" t="s">
        <v>24</v>
      </c>
      <c r="S84" s="114" t="s">
        <v>33</v>
      </c>
    </row>
    <row r="85" spans="1:19" s="15" customFormat="1" x14ac:dyDescent="0.2">
      <c r="A85" s="23" t="s">
        <v>28</v>
      </c>
      <c r="B85" s="113">
        <v>2035</v>
      </c>
      <c r="C85" s="116">
        <v>1083287681.0197554</v>
      </c>
      <c r="D85" s="13">
        <v>753436128.20820296</v>
      </c>
      <c r="E85" s="116">
        <v>3590865328.1195588</v>
      </c>
      <c r="F85" s="13">
        <v>377653782.57030821</v>
      </c>
      <c r="G85" s="116">
        <v>841466472.99777722</v>
      </c>
      <c r="H85" s="13">
        <v>1666716335.2351122</v>
      </c>
      <c r="I85" s="116">
        <v>409953854.07746661</v>
      </c>
      <c r="J85" s="116">
        <v>438064647.75876284</v>
      </c>
      <c r="K85" s="13">
        <v>645641491.34274542</v>
      </c>
      <c r="L85" s="13">
        <v>1863626357.5261352</v>
      </c>
      <c r="M85" s="13">
        <v>190201863.09298959</v>
      </c>
      <c r="N85" s="117">
        <v>509360433.27363813</v>
      </c>
      <c r="O85" s="13">
        <v>704726285.1009686</v>
      </c>
      <c r="P85" s="116">
        <v>467409467.72954649</v>
      </c>
      <c r="Q85" s="13">
        <v>422799191.37152678</v>
      </c>
      <c r="R85" s="116">
        <v>2560834604.7057362</v>
      </c>
      <c r="S85" s="13">
        <f t="shared" ref="S85" si="29">SUM(C85:R85)</f>
        <v>16526043924.130228</v>
      </c>
    </row>
    <row r="86" spans="1:19" s="75" customFormat="1" x14ac:dyDescent="0.2">
      <c r="B86" s="75" t="s">
        <v>85</v>
      </c>
      <c r="C86" s="77">
        <f>((C85-C75)/C75)*100</f>
        <v>5.7456893312846775</v>
      </c>
      <c r="D86" s="77">
        <f t="shared" ref="D86" si="30">((D85-D75)/D75)*100</f>
        <v>3.530949023436754</v>
      </c>
      <c r="E86" s="77">
        <f t="shared" ref="E86" si="31">((E85-E75)/E75)*100</f>
        <v>6.1354851054333883</v>
      </c>
      <c r="F86" s="77">
        <f t="shared" ref="F86" si="32">((F85-F75)/F75)*100</f>
        <v>7.6113146192436476</v>
      </c>
      <c r="G86" s="77">
        <f t="shared" ref="G86" si="33">((G85-G75)/G75)*100</f>
        <v>6.8809428556162633</v>
      </c>
      <c r="H86" s="77">
        <f t="shared" ref="H86" si="34">((H85-H75)/H75)*100</f>
        <v>5.1521485443945778</v>
      </c>
      <c r="I86" s="77">
        <f t="shared" ref="I86" si="35">((I85-I75)/I75)*100</f>
        <v>5.1963457073491179</v>
      </c>
      <c r="J86" s="77">
        <f t="shared" ref="J86" si="36">((J85-J75)/J75)*100</f>
        <v>4.4086874741239086</v>
      </c>
      <c r="K86" s="77">
        <f t="shared" ref="K86" si="37">((K85-K75)/K75)*100</f>
        <v>6.9939869249479285</v>
      </c>
      <c r="L86" s="77">
        <f t="shared" ref="L86" si="38">((L85-L75)/L75)*100</f>
        <v>4.230033936808554</v>
      </c>
      <c r="M86" s="77">
        <f t="shared" ref="M86" si="39">((M85-M75)/M75)*100</f>
        <v>6.2152893962027962</v>
      </c>
      <c r="N86" s="77">
        <f t="shared" ref="N86" si="40">((N85-N75)/N75)*100</f>
        <v>3.3622273646363623</v>
      </c>
      <c r="O86" s="77">
        <f t="shared" ref="O86" si="41">((O85-O75)/O75)*100</f>
        <v>4.6419239549962299</v>
      </c>
      <c r="P86" s="77">
        <f t="shared" ref="P86" si="42">((P85-P75)/P75)*100</f>
        <v>6.7957826098437897</v>
      </c>
      <c r="Q86" s="77">
        <f t="shared" ref="Q86" si="43">((Q85-Q75)/Q75)*100</f>
        <v>4.9780375219117738</v>
      </c>
      <c r="R86" s="77">
        <f t="shared" ref="R86" si="44">((R85-R75)/R75)*100</f>
        <v>4.4597046456523595</v>
      </c>
      <c r="S86" s="79"/>
    </row>
    <row r="87" spans="1:19" s="75" customFormat="1" x14ac:dyDescent="0.2">
      <c r="B87" s="115" t="s">
        <v>86</v>
      </c>
      <c r="C87" s="79">
        <f>C86/100</f>
        <v>5.7456893312846778E-2</v>
      </c>
      <c r="D87" s="79">
        <f>D86/100</f>
        <v>3.5309490234367538E-2</v>
      </c>
      <c r="E87" s="79">
        <f t="shared" ref="E87:R87" si="45">E86/100</f>
        <v>6.1354851054333887E-2</v>
      </c>
      <c r="F87" s="79">
        <f t="shared" si="45"/>
        <v>7.6113146192436476E-2</v>
      </c>
      <c r="G87" s="79">
        <f t="shared" si="45"/>
        <v>6.8809428556162636E-2</v>
      </c>
      <c r="H87" s="79">
        <f t="shared" si="45"/>
        <v>5.1521485443945775E-2</v>
      </c>
      <c r="I87" s="79">
        <f t="shared" si="45"/>
        <v>5.1963457073491176E-2</v>
      </c>
      <c r="J87" s="79">
        <f t="shared" si="45"/>
        <v>4.4086874741239089E-2</v>
      </c>
      <c r="K87" s="79">
        <f t="shared" si="45"/>
        <v>6.9939869249479286E-2</v>
      </c>
      <c r="L87" s="79">
        <f t="shared" si="45"/>
        <v>4.2300339368085541E-2</v>
      </c>
      <c r="M87" s="79">
        <f t="shared" si="45"/>
        <v>6.2152893962027965E-2</v>
      </c>
      <c r="N87" s="79">
        <f t="shared" si="45"/>
        <v>3.3622273646363623E-2</v>
      </c>
      <c r="O87" s="79">
        <f t="shared" si="45"/>
        <v>4.6419239549962299E-2</v>
      </c>
      <c r="P87" s="79">
        <f t="shared" si="45"/>
        <v>6.7957826098437896E-2</v>
      </c>
      <c r="Q87" s="79">
        <f t="shared" si="45"/>
        <v>4.978037521911774E-2</v>
      </c>
      <c r="R87" s="79">
        <f t="shared" si="45"/>
        <v>4.4597046456523598E-2</v>
      </c>
      <c r="S87" s="79"/>
    </row>
    <row r="88" spans="1:19" s="18" customFormat="1" x14ac:dyDescent="0.2">
      <c r="A88" s="80" t="s">
        <v>104</v>
      </c>
      <c r="B88" s="81"/>
      <c r="C88" s="82">
        <f>C87+1</f>
        <v>1.0574568933128468</v>
      </c>
      <c r="D88" s="82">
        <f>D87+1</f>
        <v>1.0353094902343676</v>
      </c>
      <c r="E88" s="82">
        <f t="shared" ref="E88:R88" si="46">E87+1</f>
        <v>1.0613548510543338</v>
      </c>
      <c r="F88" s="82">
        <f t="shared" si="46"/>
        <v>1.0761131461924365</v>
      </c>
      <c r="G88" s="82">
        <f t="shared" si="46"/>
        <v>1.0688094285561627</v>
      </c>
      <c r="H88" s="82">
        <f t="shared" si="46"/>
        <v>1.0515214854439459</v>
      </c>
      <c r="I88" s="82">
        <f t="shared" si="46"/>
        <v>1.0519634570734913</v>
      </c>
      <c r="J88" s="82">
        <f t="shared" si="46"/>
        <v>1.0440868747412391</v>
      </c>
      <c r="K88" s="82">
        <f t="shared" si="46"/>
        <v>1.0699398692494793</v>
      </c>
      <c r="L88" s="82">
        <f t="shared" si="46"/>
        <v>1.0423003393680856</v>
      </c>
      <c r="M88" s="82">
        <f t="shared" si="46"/>
        <v>1.0621528939620279</v>
      </c>
      <c r="N88" s="82">
        <f t="shared" si="46"/>
        <v>1.0336222736463636</v>
      </c>
      <c r="O88" s="82">
        <f t="shared" si="46"/>
        <v>1.0464192395499623</v>
      </c>
      <c r="P88" s="82">
        <f t="shared" si="46"/>
        <v>1.0679578260984379</v>
      </c>
      <c r="Q88" s="82">
        <f t="shared" si="46"/>
        <v>1.0497803752191177</v>
      </c>
      <c r="R88" s="82">
        <f t="shared" si="46"/>
        <v>1.0445970464565235</v>
      </c>
    </row>
    <row r="90" spans="1:19" s="88" customFormat="1" ht="15" customHeight="1" x14ac:dyDescent="0.2">
      <c r="A90" s="36" t="s">
        <v>105</v>
      </c>
      <c r="B90" s="86"/>
      <c r="C90" s="87"/>
      <c r="D90" s="87"/>
      <c r="E90" s="87"/>
      <c r="F90" s="87"/>
      <c r="G90" s="87"/>
      <c r="H90" s="87"/>
      <c r="I90" s="87"/>
      <c r="J90" s="87"/>
      <c r="K90" s="87"/>
      <c r="L90" s="87"/>
      <c r="M90" s="87"/>
      <c r="N90" s="87"/>
      <c r="O90" s="87"/>
      <c r="P90" s="87"/>
      <c r="Q90" s="87"/>
      <c r="R90" s="87"/>
    </row>
    <row r="91" spans="1:19" s="89" customFormat="1" x14ac:dyDescent="0.25">
      <c r="A91" s="89" t="s">
        <v>89</v>
      </c>
      <c r="C91" s="108"/>
      <c r="D91" s="109"/>
      <c r="E91" s="109"/>
    </row>
    <row r="92" spans="1:19" s="15" customFormat="1" x14ac:dyDescent="0.2">
      <c r="A92" s="15" t="s">
        <v>52</v>
      </c>
      <c r="C92" s="15" t="s">
        <v>2</v>
      </c>
      <c r="S92" s="15" t="s">
        <v>25</v>
      </c>
    </row>
    <row r="93" spans="1:19" s="36" customFormat="1" x14ac:dyDescent="0.2">
      <c r="A93" s="36" t="s">
        <v>53</v>
      </c>
      <c r="B93" s="74" t="s">
        <v>1</v>
      </c>
      <c r="C93" s="74" t="s">
        <v>9</v>
      </c>
      <c r="D93" s="74" t="s">
        <v>10</v>
      </c>
      <c r="E93" s="74" t="s">
        <v>11</v>
      </c>
      <c r="F93" s="74" t="s">
        <v>12</v>
      </c>
      <c r="G93" s="74" t="s">
        <v>13</v>
      </c>
      <c r="H93" s="74" t="s">
        <v>14</v>
      </c>
      <c r="I93" s="74" t="s">
        <v>15</v>
      </c>
      <c r="J93" s="74" t="s">
        <v>16</v>
      </c>
      <c r="K93" s="74" t="s">
        <v>17</v>
      </c>
      <c r="L93" s="74" t="s">
        <v>18</v>
      </c>
      <c r="M93" s="74" t="s">
        <v>19</v>
      </c>
      <c r="N93" s="74" t="s">
        <v>20</v>
      </c>
      <c r="O93" s="74" t="s">
        <v>21</v>
      </c>
      <c r="P93" s="74" t="s">
        <v>22</v>
      </c>
      <c r="Q93" s="74" t="s">
        <v>23</v>
      </c>
      <c r="R93" s="74" t="s">
        <v>24</v>
      </c>
      <c r="S93" s="74" t="s">
        <v>55</v>
      </c>
    </row>
    <row r="94" spans="1:19" x14ac:dyDescent="0.2">
      <c r="A94" s="17">
        <v>10</v>
      </c>
      <c r="B94" s="36">
        <v>2035</v>
      </c>
      <c r="C94" s="90">
        <f>C69*C$88</f>
        <v>11102635.146498131</v>
      </c>
      <c r="D94" s="90">
        <f t="shared" ref="D94:R94" si="47">D69*D$88</f>
        <v>8919658.6159240082</v>
      </c>
      <c r="E94" s="90">
        <f t="shared" si="47"/>
        <v>32914943.770847008</v>
      </c>
      <c r="F94" s="90">
        <f t="shared" si="47"/>
        <v>4909499.173414005</v>
      </c>
      <c r="G94" s="90">
        <f t="shared" si="47"/>
        <v>10939064.148971099</v>
      </c>
      <c r="H94" s="90">
        <f t="shared" si="47"/>
        <v>16845532.239121281</v>
      </c>
      <c r="I94" s="90">
        <f t="shared" si="47"/>
        <v>5140957.2205935419</v>
      </c>
      <c r="J94" s="90">
        <f t="shared" si="47"/>
        <v>5694840.4208639143</v>
      </c>
      <c r="K94" s="90">
        <f t="shared" si="47"/>
        <v>8307386.4582176879</v>
      </c>
      <c r="L94" s="90">
        <f t="shared" si="47"/>
        <v>17976322.926569257</v>
      </c>
      <c r="M94" s="90">
        <f t="shared" si="47"/>
        <v>2472624.2202088642</v>
      </c>
      <c r="N94" s="90">
        <f t="shared" si="47"/>
        <v>5045150.5904805847</v>
      </c>
      <c r="O94" s="90">
        <f t="shared" si="47"/>
        <v>8181704.4250478903</v>
      </c>
      <c r="P94" s="90">
        <f t="shared" si="47"/>
        <v>5798746.9508923981</v>
      </c>
      <c r="Q94" s="90">
        <f t="shared" si="47"/>
        <v>5496389.4878298454</v>
      </c>
      <c r="R94" s="90">
        <f t="shared" si="47"/>
        <v>25571033.966355022</v>
      </c>
      <c r="S94" s="90">
        <v>0</v>
      </c>
    </row>
    <row r="95" spans="1:19" x14ac:dyDescent="0.2">
      <c r="A95" s="17">
        <v>20</v>
      </c>
      <c r="B95" s="36">
        <v>2035</v>
      </c>
      <c r="C95" s="90">
        <f t="shared" ref="C95:R99" si="48">C70*C$88</f>
        <v>779800552.13746274</v>
      </c>
      <c r="D95" s="90">
        <f t="shared" si="48"/>
        <v>516758454.46387124</v>
      </c>
      <c r="E95" s="90">
        <f t="shared" si="48"/>
        <v>2518654613.9014163</v>
      </c>
      <c r="F95" s="90">
        <f t="shared" si="48"/>
        <v>258486833.31716695</v>
      </c>
      <c r="G95" s="90">
        <f t="shared" si="48"/>
        <v>574665845.56825471</v>
      </c>
      <c r="H95" s="90">
        <f t="shared" si="48"/>
        <v>1134370117.9526312</v>
      </c>
      <c r="I95" s="90">
        <f t="shared" si="48"/>
        <v>283452810.50133067</v>
      </c>
      <c r="J95" s="90">
        <f t="shared" si="48"/>
        <v>299294477.895253</v>
      </c>
      <c r="K95" s="90">
        <f t="shared" si="48"/>
        <v>442687099.71935743</v>
      </c>
      <c r="L95" s="90">
        <f t="shared" si="48"/>
        <v>1280659906.6606543</v>
      </c>
      <c r="M95" s="90">
        <f t="shared" si="48"/>
        <v>130090954.25741944</v>
      </c>
      <c r="N95" s="90">
        <f t="shared" si="48"/>
        <v>341711255.70177519</v>
      </c>
      <c r="O95" s="90">
        <f t="shared" si="48"/>
        <v>477453166.47082609</v>
      </c>
      <c r="P95" s="90">
        <f t="shared" si="48"/>
        <v>322940095.13098139</v>
      </c>
      <c r="Q95" s="90">
        <f t="shared" si="48"/>
        <v>288923467.59108126</v>
      </c>
      <c r="R95" s="90">
        <f t="shared" si="48"/>
        <v>1735020967.7436349</v>
      </c>
      <c r="S95" s="90">
        <v>0</v>
      </c>
    </row>
    <row r="96" spans="1:19" x14ac:dyDescent="0.2">
      <c r="A96" s="17">
        <v>30</v>
      </c>
      <c r="B96" s="36">
        <v>2035</v>
      </c>
      <c r="C96" s="90">
        <f t="shared" si="48"/>
        <v>210366769.15308204</v>
      </c>
      <c r="D96" s="90">
        <f t="shared" si="48"/>
        <v>155813996.20041695</v>
      </c>
      <c r="E96" s="90">
        <f t="shared" si="48"/>
        <v>711544343.13243008</v>
      </c>
      <c r="F96" s="90">
        <f t="shared" si="48"/>
        <v>77792168.151571378</v>
      </c>
      <c r="G96" s="90">
        <f t="shared" si="48"/>
        <v>175090482.77533373</v>
      </c>
      <c r="H96" s="90">
        <f t="shared" si="48"/>
        <v>344584537.25633132</v>
      </c>
      <c r="I96" s="90">
        <f t="shared" si="48"/>
        <v>84014740.924478188</v>
      </c>
      <c r="J96" s="90">
        <f t="shared" si="48"/>
        <v>90979276.230715588</v>
      </c>
      <c r="K96" s="90">
        <f t="shared" si="48"/>
        <v>133519969.21548991</v>
      </c>
      <c r="L96" s="90">
        <f t="shared" si="48"/>
        <v>379895171.53447658</v>
      </c>
      <c r="M96" s="90">
        <f t="shared" si="48"/>
        <v>39307886.689091779</v>
      </c>
      <c r="N96" s="90">
        <f t="shared" si="48"/>
        <v>107680549.06602426</v>
      </c>
      <c r="O96" s="90">
        <f t="shared" si="48"/>
        <v>146692923.02081093</v>
      </c>
      <c r="P96" s="90">
        <f t="shared" si="48"/>
        <v>96115447.093155548</v>
      </c>
      <c r="Q96" s="90">
        <f t="shared" si="48"/>
        <v>87728279.183959812</v>
      </c>
      <c r="R96" s="90">
        <f t="shared" si="48"/>
        <v>532556877.0190441</v>
      </c>
      <c r="S96" s="90">
        <v>0</v>
      </c>
    </row>
    <row r="97" spans="1:21" x14ac:dyDescent="0.2">
      <c r="A97" s="17">
        <v>40</v>
      </c>
      <c r="B97" s="36">
        <v>2035</v>
      </c>
      <c r="C97" s="90">
        <f t="shared" si="48"/>
        <v>8356473.8542127106</v>
      </c>
      <c r="D97" s="90">
        <f t="shared" si="48"/>
        <v>6487679.6909747031</v>
      </c>
      <c r="E97" s="90">
        <f t="shared" si="48"/>
        <v>24223967.893627439</v>
      </c>
      <c r="F97" s="90">
        <f t="shared" si="48"/>
        <v>3567650.0153533597</v>
      </c>
      <c r="G97" s="90">
        <f t="shared" si="48"/>
        <v>8046939.437812618</v>
      </c>
      <c r="H97" s="90">
        <f t="shared" si="48"/>
        <v>12050595.592351269</v>
      </c>
      <c r="I97" s="90">
        <f t="shared" si="48"/>
        <v>3777685.6516238744</v>
      </c>
      <c r="J97" s="90">
        <f t="shared" si="48"/>
        <v>4179639.1347786859</v>
      </c>
      <c r="K97" s="90">
        <f t="shared" si="48"/>
        <v>6096966.3172176871</v>
      </c>
      <c r="L97" s="90">
        <f t="shared" si="48"/>
        <v>12950182.269178821</v>
      </c>
      <c r="M97" s="90">
        <f t="shared" si="48"/>
        <v>1803958.373531858</v>
      </c>
      <c r="N97" s="90">
        <f t="shared" si="48"/>
        <v>3511158.872341793</v>
      </c>
      <c r="O97" s="90">
        <f t="shared" si="48"/>
        <v>5823161.5421244102</v>
      </c>
      <c r="P97" s="90">
        <f t="shared" si="48"/>
        <v>4282163.7065127417</v>
      </c>
      <c r="Q97" s="90">
        <f t="shared" si="48"/>
        <v>4029510.8564759074</v>
      </c>
      <c r="R97" s="90">
        <f t="shared" si="48"/>
        <v>18055830.6903001</v>
      </c>
      <c r="S97" s="90">
        <v>0</v>
      </c>
    </row>
    <row r="98" spans="1:21" x14ac:dyDescent="0.2">
      <c r="A98" s="17">
        <v>50</v>
      </c>
      <c r="B98" s="36">
        <v>2035</v>
      </c>
      <c r="C98" s="90">
        <f t="shared" si="48"/>
        <v>40265885.495430313</v>
      </c>
      <c r="D98" s="90">
        <f t="shared" si="48"/>
        <v>33947052.077165857</v>
      </c>
      <c r="E98" s="90">
        <f t="shared" si="48"/>
        <v>129697472.48667507</v>
      </c>
      <c r="F98" s="90">
        <f t="shared" si="48"/>
        <v>18194005.783351135</v>
      </c>
      <c r="G98" s="90">
        <f t="shared" si="48"/>
        <v>41413162.822732627</v>
      </c>
      <c r="H98" s="90">
        <f t="shared" si="48"/>
        <v>67768205.67511414</v>
      </c>
      <c r="I98" s="90">
        <f t="shared" si="48"/>
        <v>19088961.478024099</v>
      </c>
      <c r="J98" s="90">
        <f t="shared" si="48"/>
        <v>21473911.043662012</v>
      </c>
      <c r="K98" s="90">
        <f t="shared" si="48"/>
        <v>31169838.886758734</v>
      </c>
      <c r="L98" s="90">
        <f t="shared" si="48"/>
        <v>72205299.75470598</v>
      </c>
      <c r="M98" s="90">
        <f t="shared" si="48"/>
        <v>9227173.5060612727</v>
      </c>
      <c r="N98" s="90">
        <f t="shared" si="48"/>
        <v>20628226.063372869</v>
      </c>
      <c r="O98" s="90">
        <f t="shared" si="48"/>
        <v>31449101.221524559</v>
      </c>
      <c r="P98" s="90">
        <f t="shared" si="48"/>
        <v>21791906.165095393</v>
      </c>
      <c r="Q98" s="90">
        <f t="shared" si="48"/>
        <v>20685524.917022325</v>
      </c>
      <c r="R98" s="90">
        <f t="shared" si="48"/>
        <v>103045894.36358891</v>
      </c>
      <c r="S98" s="90">
        <v>0</v>
      </c>
    </row>
    <row r="99" spans="1:21" x14ac:dyDescent="0.2">
      <c r="A99" s="17">
        <v>60</v>
      </c>
      <c r="B99" s="36">
        <v>2035</v>
      </c>
      <c r="C99" s="90">
        <f t="shared" si="48"/>
        <v>33395365.233069349</v>
      </c>
      <c r="D99" s="90">
        <f t="shared" si="48"/>
        <v>31509287.15985037</v>
      </c>
      <c r="E99" s="90">
        <f t="shared" si="48"/>
        <v>173829986.93456313</v>
      </c>
      <c r="F99" s="90">
        <f t="shared" si="48"/>
        <v>14703626.129451435</v>
      </c>
      <c r="G99" s="90">
        <f t="shared" si="48"/>
        <v>31310978.244672388</v>
      </c>
      <c r="H99" s="90">
        <f t="shared" si="48"/>
        <v>91097346.519563273</v>
      </c>
      <c r="I99" s="90">
        <f t="shared" si="48"/>
        <v>14478698.301416326</v>
      </c>
      <c r="J99" s="90">
        <f t="shared" si="48"/>
        <v>16442503.033489635</v>
      </c>
      <c r="K99" s="90">
        <f t="shared" si="48"/>
        <v>23860230.745704025</v>
      </c>
      <c r="L99" s="90">
        <f t="shared" si="48"/>
        <v>99939474.380550444</v>
      </c>
      <c r="M99" s="90">
        <f t="shared" si="48"/>
        <v>7299266.0466763917</v>
      </c>
      <c r="N99" s="90">
        <f t="shared" si="48"/>
        <v>30784092.97964346</v>
      </c>
      <c r="O99" s="90">
        <f t="shared" si="48"/>
        <v>35126228.420634709</v>
      </c>
      <c r="P99" s="90">
        <f t="shared" si="48"/>
        <v>16481108.682909001</v>
      </c>
      <c r="Q99" s="90">
        <f t="shared" si="48"/>
        <v>15936019.335157577</v>
      </c>
      <c r="R99" s="90">
        <f t="shared" si="48"/>
        <v>146584000.9228135</v>
      </c>
      <c r="S99" s="90">
        <v>0</v>
      </c>
    </row>
    <row r="100" spans="1:21" s="45" customFormat="1" ht="12" x14ac:dyDescent="0.2">
      <c r="B100" s="45" t="s">
        <v>27</v>
      </c>
      <c r="C100" s="91">
        <f t="shared" ref="C100:R100" si="49">SUM(C94:C99)</f>
        <v>1083287681.0197554</v>
      </c>
      <c r="D100" s="91">
        <f t="shared" si="49"/>
        <v>753436128.20820308</v>
      </c>
      <c r="E100" s="91">
        <f t="shared" si="49"/>
        <v>3590865328.1195593</v>
      </c>
      <c r="F100" s="91">
        <f t="shared" si="49"/>
        <v>377653782.57030827</v>
      </c>
      <c r="G100" s="91">
        <f t="shared" si="49"/>
        <v>841466472.9977771</v>
      </c>
      <c r="H100" s="91">
        <f t="shared" si="49"/>
        <v>1666716335.2351124</v>
      </c>
      <c r="I100" s="91">
        <f t="shared" si="49"/>
        <v>409953854.07746667</v>
      </c>
      <c r="J100" s="92">
        <f t="shared" si="49"/>
        <v>438064647.75876284</v>
      </c>
      <c r="K100" s="91">
        <f t="shared" si="49"/>
        <v>645641491.34274542</v>
      </c>
      <c r="L100" s="91">
        <f t="shared" si="49"/>
        <v>1863626357.5261352</v>
      </c>
      <c r="M100" s="91">
        <f t="shared" si="49"/>
        <v>190201863.09298962</v>
      </c>
      <c r="N100" s="91">
        <f t="shared" si="49"/>
        <v>509360433.27363813</v>
      </c>
      <c r="O100" s="91">
        <f t="shared" si="49"/>
        <v>704726285.1009686</v>
      </c>
      <c r="P100" s="91">
        <f t="shared" si="49"/>
        <v>467409467.72954649</v>
      </c>
      <c r="Q100" s="91">
        <f t="shared" si="49"/>
        <v>422799191.37152672</v>
      </c>
      <c r="R100" s="91">
        <f t="shared" si="49"/>
        <v>2560834604.7057362</v>
      </c>
      <c r="S100" s="91">
        <f>SUM(C100:R100)</f>
        <v>16526043924.130228</v>
      </c>
      <c r="U100" s="93"/>
    </row>
    <row r="102" spans="1:21" x14ac:dyDescent="0.2">
      <c r="A102" s="17" t="s">
        <v>30</v>
      </c>
    </row>
    <row r="103" spans="1:21" s="36" customFormat="1" x14ac:dyDescent="0.2">
      <c r="A103" s="36" t="s">
        <v>53</v>
      </c>
      <c r="B103" s="74" t="s">
        <v>1</v>
      </c>
      <c r="C103" s="74" t="s">
        <v>9</v>
      </c>
      <c r="D103" s="74" t="s">
        <v>10</v>
      </c>
      <c r="E103" s="74" t="s">
        <v>11</v>
      </c>
      <c r="F103" s="74" t="s">
        <v>12</v>
      </c>
      <c r="G103" s="74" t="s">
        <v>13</v>
      </c>
      <c r="H103" s="74" t="s">
        <v>14</v>
      </c>
      <c r="I103" s="74" t="s">
        <v>15</v>
      </c>
      <c r="J103" s="74" t="s">
        <v>16</v>
      </c>
      <c r="K103" s="74" t="s">
        <v>17</v>
      </c>
      <c r="L103" s="74" t="s">
        <v>18</v>
      </c>
      <c r="M103" s="74" t="s">
        <v>19</v>
      </c>
      <c r="N103" s="74" t="s">
        <v>20</v>
      </c>
      <c r="O103" s="74" t="s">
        <v>21</v>
      </c>
      <c r="P103" s="74" t="s">
        <v>22</v>
      </c>
      <c r="Q103" s="74" t="s">
        <v>23</v>
      </c>
      <c r="R103" s="74" t="s">
        <v>24</v>
      </c>
      <c r="S103" s="74" t="s">
        <v>55</v>
      </c>
    </row>
    <row r="104" spans="1:21" s="45" customFormat="1" ht="12" x14ac:dyDescent="0.2">
      <c r="B104" s="45" t="s">
        <v>27</v>
      </c>
      <c r="C104" s="91">
        <v>1083287681.0197554</v>
      </c>
      <c r="D104" s="91">
        <v>753436128.20820308</v>
      </c>
      <c r="E104" s="91">
        <v>3590865328.1195593</v>
      </c>
      <c r="F104" s="91">
        <v>377653782.57030827</v>
      </c>
      <c r="G104" s="91">
        <v>841466472.9977771</v>
      </c>
      <c r="H104" s="91">
        <v>1666716335.2351124</v>
      </c>
      <c r="I104" s="91">
        <v>409953854.07746667</v>
      </c>
      <c r="J104" s="92">
        <v>438064647.75876284</v>
      </c>
      <c r="K104" s="91">
        <v>645641491.34274542</v>
      </c>
      <c r="L104" s="91">
        <v>1863626357.5261352</v>
      </c>
      <c r="M104" s="91">
        <v>190201863.09298962</v>
      </c>
      <c r="N104" s="91">
        <v>509360433.27363813</v>
      </c>
      <c r="O104" s="91">
        <v>704726285.1009686</v>
      </c>
      <c r="P104" s="91">
        <v>467409467.72954649</v>
      </c>
      <c r="Q104" s="91">
        <v>422799191.37152672</v>
      </c>
      <c r="R104" s="91">
        <v>2560834604.7057362</v>
      </c>
      <c r="S104" s="91">
        <v>16526043924.130228</v>
      </c>
      <c r="U104" s="93"/>
    </row>
    <row r="105" spans="1:21" s="15" customFormat="1" x14ac:dyDescent="0.2">
      <c r="A105" s="23" t="s">
        <v>28</v>
      </c>
      <c r="B105" s="113">
        <v>2035</v>
      </c>
      <c r="C105" s="116">
        <v>1083287681.0197554</v>
      </c>
      <c r="D105" s="13">
        <v>753436128.20820296</v>
      </c>
      <c r="E105" s="116">
        <v>3590865328.1195588</v>
      </c>
      <c r="F105" s="13">
        <v>377653782.57030821</v>
      </c>
      <c r="G105" s="116">
        <v>841466472.99777722</v>
      </c>
      <c r="H105" s="13">
        <v>1666716335.2351122</v>
      </c>
      <c r="I105" s="116">
        <v>409953854.07746661</v>
      </c>
      <c r="J105" s="116">
        <v>438064647.75876284</v>
      </c>
      <c r="K105" s="13">
        <v>645641491.34274542</v>
      </c>
      <c r="L105" s="13">
        <v>1863626357.5261352</v>
      </c>
      <c r="M105" s="13">
        <v>190201863.09298959</v>
      </c>
      <c r="N105" s="117">
        <v>509360433.27363813</v>
      </c>
      <c r="O105" s="13">
        <v>704726285.1009686</v>
      </c>
      <c r="P105" s="116">
        <v>467409467.72954649</v>
      </c>
      <c r="Q105" s="13">
        <v>422799191.37152678</v>
      </c>
      <c r="R105" s="116">
        <v>2560834604.7057362</v>
      </c>
      <c r="S105" s="13">
        <f t="shared" ref="S105" si="50">SUM(C105:R105)</f>
        <v>16526043924.130228</v>
      </c>
    </row>
    <row r="106" spans="1:21" x14ac:dyDescent="0.2">
      <c r="B106" s="36" t="s">
        <v>90</v>
      </c>
      <c r="C106" s="19">
        <f>C104-C105</f>
        <v>0</v>
      </c>
      <c r="D106" s="19">
        <f t="shared" ref="D106:S106" si="51">D104-D105</f>
        <v>0</v>
      </c>
      <c r="E106" s="19">
        <f t="shared" si="51"/>
        <v>0</v>
      </c>
      <c r="F106" s="19">
        <f t="shared" si="51"/>
        <v>0</v>
      </c>
      <c r="G106" s="19">
        <f t="shared" si="51"/>
        <v>0</v>
      </c>
      <c r="H106" s="19">
        <f t="shared" si="51"/>
        <v>0</v>
      </c>
      <c r="I106" s="19">
        <f t="shared" si="51"/>
        <v>0</v>
      </c>
      <c r="J106" s="19">
        <f t="shared" si="51"/>
        <v>0</v>
      </c>
      <c r="K106" s="19">
        <f t="shared" si="51"/>
        <v>0</v>
      </c>
      <c r="L106" s="19">
        <f t="shared" si="51"/>
        <v>0</v>
      </c>
      <c r="M106" s="19">
        <f t="shared" si="51"/>
        <v>0</v>
      </c>
      <c r="N106" s="19">
        <f t="shared" si="51"/>
        <v>0</v>
      </c>
      <c r="O106" s="19">
        <f t="shared" si="51"/>
        <v>0</v>
      </c>
      <c r="P106" s="19">
        <f t="shared" si="51"/>
        <v>0</v>
      </c>
      <c r="Q106" s="19">
        <f t="shared" si="51"/>
        <v>0</v>
      </c>
      <c r="R106" s="19">
        <f t="shared" si="51"/>
        <v>0</v>
      </c>
      <c r="S106" s="19">
        <f t="shared" si="51"/>
        <v>0</v>
      </c>
    </row>
    <row r="108" spans="1:21" s="105" customFormat="1" ht="16.5" customHeight="1" x14ac:dyDescent="0.2">
      <c r="A108" s="70" t="s">
        <v>101</v>
      </c>
      <c r="B108" s="110"/>
      <c r="C108" s="111"/>
      <c r="D108" s="112"/>
      <c r="E108" s="112"/>
      <c r="F108" s="112"/>
      <c r="G108" s="112"/>
      <c r="H108" s="112"/>
      <c r="I108" s="112"/>
      <c r="J108" s="112"/>
      <c r="K108" s="112"/>
      <c r="L108" s="112"/>
      <c r="M108" s="112"/>
      <c r="N108" s="112"/>
      <c r="O108" s="112"/>
      <c r="P108" s="112"/>
      <c r="Q108" s="112"/>
      <c r="R108" s="112"/>
      <c r="S108" s="112"/>
    </row>
    <row r="109" spans="1:21" s="36" customFormat="1" x14ac:dyDescent="0.2">
      <c r="B109" s="113" t="s">
        <v>32</v>
      </c>
      <c r="C109" s="114" t="s">
        <v>9</v>
      </c>
      <c r="D109" s="114" t="s">
        <v>10</v>
      </c>
      <c r="E109" s="114" t="s">
        <v>11</v>
      </c>
      <c r="F109" s="114" t="s">
        <v>12</v>
      </c>
      <c r="G109" s="114" t="s">
        <v>13</v>
      </c>
      <c r="H109" s="114" t="s">
        <v>14</v>
      </c>
      <c r="I109" s="114" t="s">
        <v>15</v>
      </c>
      <c r="J109" s="114" t="s">
        <v>16</v>
      </c>
      <c r="K109" s="114" t="s">
        <v>17</v>
      </c>
      <c r="L109" s="114" t="s">
        <v>18</v>
      </c>
      <c r="M109" s="114" t="s">
        <v>19</v>
      </c>
      <c r="N109" s="114" t="s">
        <v>20</v>
      </c>
      <c r="O109" s="114" t="s">
        <v>21</v>
      </c>
      <c r="P109" s="114" t="s">
        <v>22</v>
      </c>
      <c r="Q109" s="114" t="s">
        <v>23</v>
      </c>
      <c r="R109" s="114" t="s">
        <v>24</v>
      </c>
      <c r="S109" s="114" t="s">
        <v>33</v>
      </c>
    </row>
    <row r="110" spans="1:21" s="15" customFormat="1" x14ac:dyDescent="0.2">
      <c r="A110" s="23" t="s">
        <v>28</v>
      </c>
      <c r="B110" s="113">
        <v>2040</v>
      </c>
      <c r="C110" s="116">
        <v>1113974221.0290222</v>
      </c>
      <c r="D110" s="13">
        <v>766622460.11166298</v>
      </c>
      <c r="E110" s="116">
        <v>3699384071.3861885</v>
      </c>
      <c r="F110" s="13">
        <v>391762450.35744739</v>
      </c>
      <c r="G110" s="116">
        <v>869935302.18634963</v>
      </c>
      <c r="H110" s="13">
        <v>1709112959.8729603</v>
      </c>
      <c r="I110" s="116">
        <v>420470276.5217905</v>
      </c>
      <c r="J110" s="116">
        <v>447616951.08784264</v>
      </c>
      <c r="K110" s="13">
        <v>667837985.69522476</v>
      </c>
      <c r="L110" s="13">
        <v>1902634133.118144</v>
      </c>
      <c r="M110" s="13">
        <v>196023565.80620816</v>
      </c>
      <c r="N110" s="117">
        <v>517852570.09300631</v>
      </c>
      <c r="O110" s="13">
        <v>720897182.6678381</v>
      </c>
      <c r="P110" s="116">
        <v>483030502.38944584</v>
      </c>
      <c r="Q110" s="13">
        <v>433194937.75334138</v>
      </c>
      <c r="R110" s="116">
        <v>2617314592.939364</v>
      </c>
      <c r="S110" s="13">
        <f t="shared" ref="S110" si="52">SUM(C110:R110)</f>
        <v>16957664163.015837</v>
      </c>
    </row>
    <row r="111" spans="1:21" s="75" customFormat="1" x14ac:dyDescent="0.2">
      <c r="B111" s="75" t="s">
        <v>85</v>
      </c>
      <c r="C111" s="77">
        <f>((C110-C100)/C100)*100</f>
        <v>2.8327230658046445</v>
      </c>
      <c r="D111" s="77">
        <f t="shared" ref="D111" si="53">((D110-D100)/D100)*100</f>
        <v>1.7501592251514677</v>
      </c>
      <c r="E111" s="77">
        <f t="shared" ref="E111" si="54">((E110-E100)/E100)*100</f>
        <v>3.0220777821110212</v>
      </c>
      <c r="F111" s="77">
        <f t="shared" ref="F111" si="55">((F110-F100)/F100)*100</f>
        <v>3.7358735535801206</v>
      </c>
      <c r="G111" s="77">
        <f t="shared" ref="G111" si="56">((G110-G100)/G100)*100</f>
        <v>3.3832398677930136</v>
      </c>
      <c r="H111" s="77">
        <f t="shared" ref="H111" si="57">((H110-H100)/H100)*100</f>
        <v>2.5437216724624765</v>
      </c>
      <c r="I111" s="77">
        <f t="shared" ref="I111" si="58">((I110-I100)/I100)*100</f>
        <v>2.5652698077419727</v>
      </c>
      <c r="J111" s="77">
        <f t="shared" ref="J111" si="59">((J110-J100)/J100)*100</f>
        <v>2.1805693241743054</v>
      </c>
      <c r="K111" s="77">
        <f t="shared" ref="K111" si="60">((K110-K100)/K100)*100</f>
        <v>3.4378977575182046</v>
      </c>
      <c r="L111" s="77">
        <f t="shared" ref="L111" si="61">((L110-L100)/L100)*100</f>
        <v>2.0931113919095656</v>
      </c>
      <c r="M111" s="77">
        <f t="shared" ref="M111" si="62">((M110-M100)/M100)*100</f>
        <v>3.0608021491210691</v>
      </c>
      <c r="N111" s="77">
        <f t="shared" ref="N111" si="63">((N110-N100)/N100)*100</f>
        <v>1.6672156423280813</v>
      </c>
      <c r="O111" s="77">
        <f t="shared" ref="O111" si="64">((O110-O100)/O100)*100</f>
        <v>2.2946352234545411</v>
      </c>
      <c r="P111" s="77">
        <f t="shared" ref="P111" si="65">((P110-P100)/P100)*100</f>
        <v>3.3420449816258393</v>
      </c>
      <c r="Q111" s="77">
        <f t="shared" ref="Q111" si="66">((Q110-Q100)/Q100)*100</f>
        <v>2.4587905071652782</v>
      </c>
      <c r="R111" s="77">
        <f t="shared" ref="R111" si="67">((R110-R100)/R100)*100</f>
        <v>2.2055304989178666</v>
      </c>
      <c r="S111" s="79"/>
    </row>
    <row r="112" spans="1:21" s="75" customFormat="1" x14ac:dyDescent="0.2">
      <c r="B112" s="115" t="s">
        <v>86</v>
      </c>
      <c r="C112" s="79">
        <f>C111/100</f>
        <v>2.8327230658046446E-2</v>
      </c>
      <c r="D112" s="79">
        <f>D111/100</f>
        <v>1.7501592251514677E-2</v>
      </c>
      <c r="E112" s="79">
        <f t="shared" ref="E112:R112" si="68">E111/100</f>
        <v>3.0220777821110212E-2</v>
      </c>
      <c r="F112" s="79">
        <f t="shared" si="68"/>
        <v>3.7358735535801206E-2</v>
      </c>
      <c r="G112" s="79">
        <f t="shared" si="68"/>
        <v>3.3832398677930135E-2</v>
      </c>
      <c r="H112" s="79">
        <f t="shared" si="68"/>
        <v>2.5437216724624765E-2</v>
      </c>
      <c r="I112" s="79">
        <f t="shared" si="68"/>
        <v>2.5652698077419725E-2</v>
      </c>
      <c r="J112" s="79">
        <f t="shared" si="68"/>
        <v>2.1805693241743054E-2</v>
      </c>
      <c r="K112" s="79">
        <f t="shared" si="68"/>
        <v>3.4378977575182046E-2</v>
      </c>
      <c r="L112" s="79">
        <f t="shared" si="68"/>
        <v>2.0931113919095655E-2</v>
      </c>
      <c r="M112" s="79">
        <f t="shared" si="68"/>
        <v>3.0608021491210689E-2</v>
      </c>
      <c r="N112" s="79">
        <f t="shared" si="68"/>
        <v>1.6672156423280814E-2</v>
      </c>
      <c r="O112" s="79">
        <f t="shared" si="68"/>
        <v>2.2946352234545411E-2</v>
      </c>
      <c r="P112" s="79">
        <f t="shared" si="68"/>
        <v>3.3420449816258392E-2</v>
      </c>
      <c r="Q112" s="79">
        <f t="shared" si="68"/>
        <v>2.4587905071652781E-2</v>
      </c>
      <c r="R112" s="79">
        <f t="shared" si="68"/>
        <v>2.2055304989178667E-2</v>
      </c>
      <c r="S112" s="79"/>
    </row>
    <row r="113" spans="1:21" s="18" customFormat="1" x14ac:dyDescent="0.2">
      <c r="A113" s="80" t="s">
        <v>106</v>
      </c>
      <c r="B113" s="81"/>
      <c r="C113" s="82">
        <f>C112+1</f>
        <v>1.0283272306580464</v>
      </c>
      <c r="D113" s="82">
        <f>D112+1</f>
        <v>1.0175015922515147</v>
      </c>
      <c r="E113" s="82">
        <f t="shared" ref="E113:R113" si="69">E112+1</f>
        <v>1.0302207778211101</v>
      </c>
      <c r="F113" s="82">
        <f t="shared" si="69"/>
        <v>1.0373587355358012</v>
      </c>
      <c r="G113" s="82">
        <f t="shared" si="69"/>
        <v>1.0338323986779301</v>
      </c>
      <c r="H113" s="82">
        <f t="shared" si="69"/>
        <v>1.0254372167246248</v>
      </c>
      <c r="I113" s="82">
        <f t="shared" si="69"/>
        <v>1.0256526980774197</v>
      </c>
      <c r="J113" s="82">
        <f t="shared" si="69"/>
        <v>1.021805693241743</v>
      </c>
      <c r="K113" s="82">
        <f t="shared" si="69"/>
        <v>1.0343789775751819</v>
      </c>
      <c r="L113" s="82">
        <f t="shared" si="69"/>
        <v>1.0209311139190957</v>
      </c>
      <c r="M113" s="82">
        <f t="shared" si="69"/>
        <v>1.0306080214912108</v>
      </c>
      <c r="N113" s="82">
        <f t="shared" si="69"/>
        <v>1.0166721564232808</v>
      </c>
      <c r="O113" s="82">
        <f t="shared" si="69"/>
        <v>1.0229463522345454</v>
      </c>
      <c r="P113" s="82">
        <f t="shared" si="69"/>
        <v>1.0334204498162585</v>
      </c>
      <c r="Q113" s="82">
        <f t="shared" si="69"/>
        <v>1.0245879050716529</v>
      </c>
      <c r="R113" s="82">
        <f t="shared" si="69"/>
        <v>1.0220553049891787</v>
      </c>
    </row>
    <row r="115" spans="1:21" s="88" customFormat="1" ht="15" customHeight="1" x14ac:dyDescent="0.2">
      <c r="A115" s="36" t="s">
        <v>107</v>
      </c>
      <c r="B115" s="86"/>
      <c r="C115" s="87"/>
      <c r="D115" s="87"/>
      <c r="E115" s="87"/>
      <c r="F115" s="87"/>
      <c r="G115" s="87"/>
      <c r="H115" s="87"/>
      <c r="I115" s="87"/>
      <c r="J115" s="87"/>
      <c r="K115" s="87"/>
      <c r="L115" s="87"/>
      <c r="M115" s="87"/>
      <c r="N115" s="87"/>
      <c r="O115" s="87"/>
      <c r="P115" s="87"/>
      <c r="Q115" s="87"/>
      <c r="R115" s="87"/>
    </row>
    <row r="116" spans="1:21" s="89" customFormat="1" x14ac:dyDescent="0.25">
      <c r="A116" s="89" t="s">
        <v>89</v>
      </c>
      <c r="C116" s="108"/>
      <c r="D116" s="109"/>
      <c r="E116" s="109"/>
    </row>
    <row r="117" spans="1:21" s="15" customFormat="1" x14ac:dyDescent="0.2">
      <c r="A117" s="15" t="s">
        <v>52</v>
      </c>
      <c r="C117" s="15" t="s">
        <v>2</v>
      </c>
      <c r="S117" s="15" t="s">
        <v>25</v>
      </c>
    </row>
    <row r="118" spans="1:21" s="36" customFormat="1" x14ac:dyDescent="0.2">
      <c r="A118" s="36" t="s">
        <v>53</v>
      </c>
      <c r="B118" s="74" t="s">
        <v>1</v>
      </c>
      <c r="C118" s="74" t="s">
        <v>9</v>
      </c>
      <c r="D118" s="74" t="s">
        <v>10</v>
      </c>
      <c r="E118" s="74" t="s">
        <v>11</v>
      </c>
      <c r="F118" s="74" t="s">
        <v>12</v>
      </c>
      <c r="G118" s="74" t="s">
        <v>13</v>
      </c>
      <c r="H118" s="74" t="s">
        <v>14</v>
      </c>
      <c r="I118" s="74" t="s">
        <v>15</v>
      </c>
      <c r="J118" s="74" t="s">
        <v>16</v>
      </c>
      <c r="K118" s="74" t="s">
        <v>17</v>
      </c>
      <c r="L118" s="74" t="s">
        <v>18</v>
      </c>
      <c r="M118" s="74" t="s">
        <v>19</v>
      </c>
      <c r="N118" s="74" t="s">
        <v>20</v>
      </c>
      <c r="O118" s="74" t="s">
        <v>21</v>
      </c>
      <c r="P118" s="74" t="s">
        <v>22</v>
      </c>
      <c r="Q118" s="74" t="s">
        <v>23</v>
      </c>
      <c r="R118" s="74" t="s">
        <v>24</v>
      </c>
      <c r="S118" s="74" t="s">
        <v>55</v>
      </c>
    </row>
    <row r="119" spans="1:21" x14ac:dyDescent="0.2">
      <c r="A119" s="17">
        <v>10</v>
      </c>
      <c r="B119" s="36">
        <v>2040</v>
      </c>
      <c r="C119" s="90">
        <f>C94*C$113</f>
        <v>11417142.053205116</v>
      </c>
      <c r="D119" s="90">
        <f t="shared" ref="D119:R119" si="70">D94*D$113</f>
        <v>9075766.8440426197</v>
      </c>
      <c r="E119" s="90">
        <f t="shared" si="70"/>
        <v>33909658.973540105</v>
      </c>
      <c r="F119" s="90">
        <f t="shared" si="70"/>
        <v>5092911.8546468131</v>
      </c>
      <c r="G119" s="90">
        <f t="shared" si="70"/>
        <v>11309158.928422542</v>
      </c>
      <c r="H119" s="90">
        <f t="shared" si="70"/>
        <v>17274035.693529464</v>
      </c>
      <c r="I119" s="90">
        <f t="shared" si="70"/>
        <v>5272836.6440023584</v>
      </c>
      <c r="J119" s="90">
        <f t="shared" si="70"/>
        <v>5819020.3641419513</v>
      </c>
      <c r="K119" s="90">
        <f t="shared" si="70"/>
        <v>8592985.9109731242</v>
      </c>
      <c r="L119" s="90">
        <f t="shared" si="70"/>
        <v>18352587.389591731</v>
      </c>
      <c r="M119" s="90">
        <f t="shared" si="70"/>
        <v>2548306.3554807054</v>
      </c>
      <c r="N119" s="90">
        <f t="shared" si="70"/>
        <v>5129264.1303040842</v>
      </c>
      <c r="O119" s="90">
        <f t="shared" si="70"/>
        <v>8369444.6966639785</v>
      </c>
      <c r="P119" s="90">
        <f t="shared" si="70"/>
        <v>5992543.6823618794</v>
      </c>
      <c r="Q119" s="90">
        <f t="shared" si="70"/>
        <v>5631534.190793436</v>
      </c>
      <c r="R119" s="90">
        <f t="shared" si="70"/>
        <v>26135010.919371631</v>
      </c>
      <c r="S119" s="90">
        <v>0</v>
      </c>
    </row>
    <row r="120" spans="1:21" x14ac:dyDescent="0.2">
      <c r="A120" s="17">
        <v>20</v>
      </c>
      <c r="B120" s="36">
        <v>2040</v>
      </c>
      <c r="C120" s="90">
        <f t="shared" ref="C120:R124" si="71">C95*C$113</f>
        <v>801890142.24513257</v>
      </c>
      <c r="D120" s="90">
        <f t="shared" si="71"/>
        <v>525802550.22642082</v>
      </c>
      <c r="E120" s="90">
        <f t="shared" si="71"/>
        <v>2594770315.396245</v>
      </c>
      <c r="F120" s="90">
        <f t="shared" si="71"/>
        <v>268143574.56254971</v>
      </c>
      <c r="G120" s="90">
        <f t="shared" si="71"/>
        <v>594108169.56210971</v>
      </c>
      <c r="H120" s="90">
        <f t="shared" si="71"/>
        <v>1163225336.4889305</v>
      </c>
      <c r="I120" s="90">
        <f t="shared" si="71"/>
        <v>290724139.86831737</v>
      </c>
      <c r="J120" s="90">
        <f t="shared" si="71"/>
        <v>305820801.46918452</v>
      </c>
      <c r="K120" s="90">
        <f t="shared" si="71"/>
        <v>457906229.59343153</v>
      </c>
      <c r="L120" s="90">
        <f t="shared" si="71"/>
        <v>1307465545.0585871</v>
      </c>
      <c r="M120" s="90">
        <f t="shared" si="71"/>
        <v>134072780.98114266</v>
      </c>
      <c r="N120" s="90">
        <f t="shared" si="71"/>
        <v>347408319.20843089</v>
      </c>
      <c r="O120" s="90">
        <f t="shared" si="71"/>
        <v>488408975.00416476</v>
      </c>
      <c r="P120" s="90">
        <f t="shared" si="71"/>
        <v>333732898.37396407</v>
      </c>
      <c r="Q120" s="90">
        <f t="shared" si="71"/>
        <v>296027490.38518351</v>
      </c>
      <c r="R120" s="90">
        <f t="shared" si="71"/>
        <v>1773287384.3498409</v>
      </c>
      <c r="S120" s="90">
        <v>0</v>
      </c>
    </row>
    <row r="121" spans="1:21" x14ac:dyDescent="0.2">
      <c r="A121" s="17">
        <v>30</v>
      </c>
      <c r="B121" s="36">
        <v>2040</v>
      </c>
      <c r="C121" s="90">
        <f t="shared" si="71"/>
        <v>216325877.1456694</v>
      </c>
      <c r="D121" s="90">
        <f t="shared" si="71"/>
        <v>158540989.22899571</v>
      </c>
      <c r="E121" s="90">
        <f t="shared" si="71"/>
        <v>733047766.63610303</v>
      </c>
      <c r="F121" s="90">
        <f t="shared" si="71"/>
        <v>80698385.188302502</v>
      </c>
      <c r="G121" s="90">
        <f t="shared" si="71"/>
        <v>181014213.79330006</v>
      </c>
      <c r="H121" s="90">
        <f t="shared" si="71"/>
        <v>353349808.81047517</v>
      </c>
      <c r="I121" s="90">
        <f t="shared" si="71"/>
        <v>86169945.707466453</v>
      </c>
      <c r="J121" s="90">
        <f t="shared" si="71"/>
        <v>92963142.419558376</v>
      </c>
      <c r="K121" s="90">
        <f t="shared" si="71"/>
        <v>138110249.24298823</v>
      </c>
      <c r="L121" s="90">
        <f t="shared" si="71"/>
        <v>387846800.64717913</v>
      </c>
      <c r="M121" s="90">
        <f t="shared" si="71"/>
        <v>40511023.329645582</v>
      </c>
      <c r="N121" s="90">
        <f t="shared" si="71"/>
        <v>109475816.02379778</v>
      </c>
      <c r="O121" s="90">
        <f t="shared" si="71"/>
        <v>150058990.50276151</v>
      </c>
      <c r="P121" s="90">
        <f t="shared" si="71"/>
        <v>99327668.569299594</v>
      </c>
      <c r="Q121" s="90">
        <f t="shared" si="71"/>
        <v>89885333.784634471</v>
      </c>
      <c r="R121" s="90">
        <f t="shared" si="71"/>
        <v>544302581.36578369</v>
      </c>
      <c r="S121" s="90">
        <v>0</v>
      </c>
    </row>
    <row r="122" spans="1:21" x14ac:dyDescent="0.2">
      <c r="A122" s="17">
        <v>40</v>
      </c>
      <c r="B122" s="36">
        <v>2040</v>
      </c>
      <c r="C122" s="90">
        <f t="shared" si="71"/>
        <v>8593189.6165689286</v>
      </c>
      <c r="D122" s="90">
        <f t="shared" si="71"/>
        <v>6601224.4155845754</v>
      </c>
      <c r="E122" s="90">
        <f t="shared" si="71"/>
        <v>24956035.045286458</v>
      </c>
      <c r="F122" s="90">
        <f t="shared" si="71"/>
        <v>3700932.9087612429</v>
      </c>
      <c r="G122" s="90">
        <f t="shared" si="71"/>
        <v>8319186.7010098528</v>
      </c>
      <c r="H122" s="90">
        <f t="shared" si="71"/>
        <v>12357129.204094717</v>
      </c>
      <c r="I122" s="90">
        <f t="shared" si="71"/>
        <v>3874593.4810763821</v>
      </c>
      <c r="J122" s="118">
        <f t="shared" si="71"/>
        <v>4270779.0636128541</v>
      </c>
      <c r="K122" s="90">
        <f t="shared" si="71"/>
        <v>6306573.7855139533</v>
      </c>
      <c r="L122" s="90">
        <f t="shared" si="71"/>
        <v>13221244.009528056</v>
      </c>
      <c r="M122" s="90">
        <f t="shared" si="71"/>
        <v>1859173.9701981707</v>
      </c>
      <c r="N122" s="90">
        <f t="shared" si="71"/>
        <v>3569697.4622884658</v>
      </c>
      <c r="O122" s="90">
        <f t="shared" si="71"/>
        <v>5956781.8579886556</v>
      </c>
      <c r="P122" s="90">
        <f t="shared" si="71"/>
        <v>4425275.5437712539</v>
      </c>
      <c r="Q122" s="90">
        <f t="shared" si="71"/>
        <v>4128588.0869001318</v>
      </c>
      <c r="R122" s="90">
        <f t="shared" si="71"/>
        <v>18454057.543007642</v>
      </c>
      <c r="S122" s="90">
        <v>0</v>
      </c>
    </row>
    <row r="123" spans="1:21" x14ac:dyDescent="0.2">
      <c r="A123" s="17">
        <v>50</v>
      </c>
      <c r="B123" s="36">
        <v>2040</v>
      </c>
      <c r="C123" s="90">
        <f t="shared" si="71"/>
        <v>41406506.521509856</v>
      </c>
      <c r="D123" s="90">
        <f t="shared" si="71"/>
        <v>34541179.540761352</v>
      </c>
      <c r="E123" s="90">
        <f t="shared" si="71"/>
        <v>133617030.98665442</v>
      </c>
      <c r="F123" s="90">
        <f t="shared" si="71"/>
        <v>18873710.833748188</v>
      </c>
      <c r="G123" s="90">
        <f t="shared" si="71"/>
        <v>42814269.45786535</v>
      </c>
      <c r="H123" s="90">
        <f t="shared" si="71"/>
        <v>69492040.209910974</v>
      </c>
      <c r="I123" s="90">
        <f t="shared" si="71"/>
        <v>19578644.843431346</v>
      </c>
      <c r="J123" s="118">
        <f t="shared" si="71"/>
        <v>21942164.560580581</v>
      </c>
      <c r="K123" s="90">
        <f t="shared" si="71"/>
        <v>32241426.078868646</v>
      </c>
      <c r="L123" s="90">
        <f t="shared" si="71"/>
        <v>73716637.109434187</v>
      </c>
      <c r="M123" s="90">
        <f t="shared" si="71"/>
        <v>9509599.0310379267</v>
      </c>
      <c r="N123" s="90">
        <f t="shared" si="71"/>
        <v>20972143.07503622</v>
      </c>
      <c r="O123" s="90">
        <f t="shared" si="71"/>
        <v>32170743.375613533</v>
      </c>
      <c r="P123" s="90">
        <f t="shared" si="71"/>
        <v>22520201.471486576</v>
      </c>
      <c r="Q123" s="90">
        <f t="shared" si="71"/>
        <v>21194138.640039381</v>
      </c>
      <c r="R123" s="90">
        <f t="shared" si="71"/>
        <v>105318602.99166057</v>
      </c>
      <c r="S123" s="90">
        <v>0</v>
      </c>
    </row>
    <row r="124" spans="1:21" x14ac:dyDescent="0.2">
      <c r="A124" s="17">
        <v>60</v>
      </c>
      <c r="B124" s="36">
        <v>2040</v>
      </c>
      <c r="C124" s="90">
        <f t="shared" si="71"/>
        <v>34341363.446936212</v>
      </c>
      <c r="D124" s="90">
        <f t="shared" si="71"/>
        <v>32060749.855857961</v>
      </c>
      <c r="E124" s="90">
        <f t="shared" si="71"/>
        <v>179083264.34835905</v>
      </c>
      <c r="F124" s="90">
        <f t="shared" si="71"/>
        <v>15252935.009438908</v>
      </c>
      <c r="G124" s="90">
        <f t="shared" si="71"/>
        <v>32370303.74364214</v>
      </c>
      <c r="H124" s="90">
        <f t="shared" si="71"/>
        <v>93414609.466019645</v>
      </c>
      <c r="I124" s="90">
        <f t="shared" si="71"/>
        <v>14850115.977496607</v>
      </c>
      <c r="J124" s="118">
        <f t="shared" si="71"/>
        <v>16801043.210764337</v>
      </c>
      <c r="K124" s="90">
        <f t="shared" si="71"/>
        <v>24680521.083449252</v>
      </c>
      <c r="L124" s="90">
        <f t="shared" si="71"/>
        <v>102031318.9038243</v>
      </c>
      <c r="M124" s="90">
        <f t="shared" si="71"/>
        <v>7522682.1387031283</v>
      </c>
      <c r="N124" s="90">
        <f t="shared" si="71"/>
        <v>31297330.193148896</v>
      </c>
      <c r="O124" s="90">
        <f t="shared" si="71"/>
        <v>35932247.230645694</v>
      </c>
      <c r="P124" s="90">
        <f t="shared" si="71"/>
        <v>17031914.748562463</v>
      </c>
      <c r="Q124" s="90">
        <f t="shared" si="71"/>
        <v>16327852.665790455</v>
      </c>
      <c r="R124" s="90">
        <f t="shared" si="71"/>
        <v>149816955.7697002</v>
      </c>
      <c r="S124" s="90">
        <v>0</v>
      </c>
    </row>
    <row r="125" spans="1:21" s="45" customFormat="1" ht="12" x14ac:dyDescent="0.2">
      <c r="B125" s="45" t="s">
        <v>27</v>
      </c>
      <c r="C125" s="91">
        <f t="shared" ref="C125:R125" si="72">SUM(C119:C124)</f>
        <v>1113974221.029022</v>
      </c>
      <c r="D125" s="91">
        <f t="shared" si="72"/>
        <v>766622460.11166298</v>
      </c>
      <c r="E125" s="91">
        <f t="shared" si="72"/>
        <v>3699384071.3861885</v>
      </c>
      <c r="F125" s="91">
        <f t="shared" si="72"/>
        <v>391762450.35744739</v>
      </c>
      <c r="G125" s="91">
        <f t="shared" si="72"/>
        <v>869935302.18634963</v>
      </c>
      <c r="H125" s="91">
        <f t="shared" si="72"/>
        <v>1709112959.8729601</v>
      </c>
      <c r="I125" s="91">
        <f t="shared" si="72"/>
        <v>420470276.5217905</v>
      </c>
      <c r="J125" s="119">
        <f t="shared" si="72"/>
        <v>447616951.08784264</v>
      </c>
      <c r="K125" s="91">
        <f t="shared" si="72"/>
        <v>667837985.69522476</v>
      </c>
      <c r="L125" s="91">
        <f t="shared" si="72"/>
        <v>1902634133.1181445</v>
      </c>
      <c r="M125" s="91">
        <f t="shared" si="72"/>
        <v>196023565.80620819</v>
      </c>
      <c r="N125" s="91">
        <f t="shared" si="72"/>
        <v>517852570.09300631</v>
      </c>
      <c r="O125" s="91">
        <f t="shared" si="72"/>
        <v>720897182.66783822</v>
      </c>
      <c r="P125" s="91">
        <f t="shared" si="72"/>
        <v>483030502.38944584</v>
      </c>
      <c r="Q125" s="91">
        <f t="shared" si="72"/>
        <v>433194937.75334138</v>
      </c>
      <c r="R125" s="91">
        <f t="shared" si="72"/>
        <v>2617314592.9393649</v>
      </c>
      <c r="S125" s="91">
        <f>SUM(C125:R125)</f>
        <v>16957664163.015841</v>
      </c>
      <c r="U125" s="93"/>
    </row>
    <row r="126" spans="1:21" x14ac:dyDescent="0.2">
      <c r="J126" s="39"/>
    </row>
    <row r="127" spans="1:21" x14ac:dyDescent="0.2">
      <c r="A127" s="17" t="s">
        <v>30</v>
      </c>
      <c r="J127" s="39"/>
    </row>
    <row r="128" spans="1:21" s="36" customFormat="1" x14ac:dyDescent="0.2">
      <c r="A128" s="36" t="s">
        <v>53</v>
      </c>
      <c r="B128" s="74" t="s">
        <v>1</v>
      </c>
      <c r="C128" s="74" t="s">
        <v>9</v>
      </c>
      <c r="D128" s="74" t="s">
        <v>10</v>
      </c>
      <c r="E128" s="74" t="s">
        <v>11</v>
      </c>
      <c r="F128" s="74" t="s">
        <v>12</v>
      </c>
      <c r="G128" s="74" t="s">
        <v>13</v>
      </c>
      <c r="H128" s="74" t="s">
        <v>14</v>
      </c>
      <c r="I128" s="74" t="s">
        <v>15</v>
      </c>
      <c r="J128" s="120" t="s">
        <v>16</v>
      </c>
      <c r="K128" s="74" t="s">
        <v>17</v>
      </c>
      <c r="L128" s="74" t="s">
        <v>18</v>
      </c>
      <c r="M128" s="74" t="s">
        <v>19</v>
      </c>
      <c r="N128" s="74" t="s">
        <v>20</v>
      </c>
      <c r="O128" s="74" t="s">
        <v>21</v>
      </c>
      <c r="P128" s="74" t="s">
        <v>22</v>
      </c>
      <c r="Q128" s="74" t="s">
        <v>23</v>
      </c>
      <c r="R128" s="74" t="s">
        <v>24</v>
      </c>
      <c r="S128" s="74" t="s">
        <v>55</v>
      </c>
    </row>
    <row r="129" spans="1:21" s="45" customFormat="1" ht="12" x14ac:dyDescent="0.2">
      <c r="B129" s="45" t="s">
        <v>27</v>
      </c>
      <c r="C129" s="91">
        <v>1113974221.029022</v>
      </c>
      <c r="D129" s="91">
        <v>766622460.11166298</v>
      </c>
      <c r="E129" s="91">
        <v>3699384071.3861885</v>
      </c>
      <c r="F129" s="91">
        <v>391762450.35744739</v>
      </c>
      <c r="G129" s="91">
        <v>869935302.18634963</v>
      </c>
      <c r="H129" s="91">
        <v>1709112959.8729601</v>
      </c>
      <c r="I129" s="91">
        <v>420470276.5217905</v>
      </c>
      <c r="J129" s="119">
        <v>447616951.08784264</v>
      </c>
      <c r="K129" s="91">
        <v>667837985.69522476</v>
      </c>
      <c r="L129" s="91">
        <v>1902634133.1181445</v>
      </c>
      <c r="M129" s="91">
        <v>196023565.80620819</v>
      </c>
      <c r="N129" s="91">
        <v>517852570.09300631</v>
      </c>
      <c r="O129" s="91">
        <v>720897182.66783822</v>
      </c>
      <c r="P129" s="91">
        <v>483030502.38944584</v>
      </c>
      <c r="Q129" s="91">
        <v>433194937.75334138</v>
      </c>
      <c r="R129" s="91">
        <v>2617314592.9393649</v>
      </c>
      <c r="S129" s="91">
        <v>16957664163.015841</v>
      </c>
      <c r="U129" s="93"/>
    </row>
    <row r="130" spans="1:21" s="15" customFormat="1" x14ac:dyDescent="0.2">
      <c r="A130" s="23" t="s">
        <v>28</v>
      </c>
      <c r="B130" s="113">
        <v>2040</v>
      </c>
      <c r="C130" s="116">
        <v>1113974221.0290222</v>
      </c>
      <c r="D130" s="13">
        <v>766622460.11166298</v>
      </c>
      <c r="E130" s="116">
        <v>3699384071.3861885</v>
      </c>
      <c r="F130" s="13">
        <v>391762450.35744739</v>
      </c>
      <c r="G130" s="116">
        <v>869935302.18634963</v>
      </c>
      <c r="H130" s="13">
        <v>1709112959.8729603</v>
      </c>
      <c r="I130" s="116">
        <v>420470276.5217905</v>
      </c>
      <c r="J130" s="121">
        <v>447616951.08784264</v>
      </c>
      <c r="K130" s="13">
        <v>667837985.69522476</v>
      </c>
      <c r="L130" s="13">
        <v>1902634133.118144</v>
      </c>
      <c r="M130" s="13">
        <v>196023565.80620816</v>
      </c>
      <c r="N130" s="117">
        <v>517852570.09300631</v>
      </c>
      <c r="O130" s="13">
        <v>720897182.6678381</v>
      </c>
      <c r="P130" s="116">
        <v>483030502.38944584</v>
      </c>
      <c r="Q130" s="13">
        <v>433194937.75334138</v>
      </c>
      <c r="R130" s="116">
        <v>2617314592.939364</v>
      </c>
      <c r="S130" s="13">
        <f t="shared" ref="S130" si="73">SUM(C130:R130)</f>
        <v>16957664163.015837</v>
      </c>
    </row>
    <row r="131" spans="1:21" x14ac:dyDescent="0.2">
      <c r="B131" s="36" t="s">
        <v>90</v>
      </c>
      <c r="C131" s="19">
        <f>C129-C130</f>
        <v>0</v>
      </c>
      <c r="D131" s="19">
        <f t="shared" ref="D131:S131" si="74">D129-D130</f>
        <v>0</v>
      </c>
      <c r="E131" s="19">
        <f t="shared" si="74"/>
        <v>0</v>
      </c>
      <c r="F131" s="19">
        <f t="shared" si="74"/>
        <v>0</v>
      </c>
      <c r="G131" s="19">
        <f t="shared" si="74"/>
        <v>0</v>
      </c>
      <c r="H131" s="19">
        <f t="shared" si="74"/>
        <v>0</v>
      </c>
      <c r="I131" s="19">
        <f t="shared" si="74"/>
        <v>0</v>
      </c>
      <c r="J131" s="122">
        <f t="shared" si="74"/>
        <v>0</v>
      </c>
      <c r="K131" s="19">
        <f t="shared" si="74"/>
        <v>0</v>
      </c>
      <c r="L131" s="19">
        <f t="shared" si="74"/>
        <v>0</v>
      </c>
      <c r="M131" s="19">
        <f t="shared" si="74"/>
        <v>0</v>
      </c>
      <c r="N131" s="19">
        <f t="shared" si="74"/>
        <v>0</v>
      </c>
      <c r="O131" s="19">
        <f t="shared" si="74"/>
        <v>0</v>
      </c>
      <c r="P131" s="19">
        <f t="shared" si="74"/>
        <v>0</v>
      </c>
      <c r="Q131" s="19">
        <f t="shared" si="74"/>
        <v>0</v>
      </c>
      <c r="R131" s="19">
        <f t="shared" si="74"/>
        <v>0</v>
      </c>
      <c r="S131" s="19">
        <f t="shared" si="74"/>
        <v>0</v>
      </c>
    </row>
    <row r="132" spans="1:21" x14ac:dyDescent="0.2">
      <c r="J132" s="39"/>
    </row>
  </sheetData>
  <mergeCells count="14">
    <mergeCell ref="I19:I20"/>
    <mergeCell ref="J19:K19"/>
    <mergeCell ref="L19:L20"/>
    <mergeCell ref="M19:M20"/>
    <mergeCell ref="S19:S20"/>
    <mergeCell ref="J20:K20"/>
    <mergeCell ref="P27:Q27"/>
    <mergeCell ref="J28:K28"/>
    <mergeCell ref="I22:I23"/>
    <mergeCell ref="J22:K22"/>
    <mergeCell ref="L22:L23"/>
    <mergeCell ref="J23:K23"/>
    <mergeCell ref="J25:K25"/>
    <mergeCell ref="J27:K27"/>
  </mergeCells>
  <pageMargins left="0.75" right="0.75" top="1" bottom="1" header="0.5" footer="0.5"/>
  <pageSetup orientation="portrait" r:id="rId1"/>
  <headerFooter alignWithMargins="0"/>
  <ignoredErrors>
    <ignoredError sqref="S60" formulaRang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
  <sheetViews>
    <sheetView workbookViewId="0">
      <pane ySplit="2085" topLeftCell="A38" activePane="bottomLeft"/>
      <selection activeCell="A3" sqref="A3:XFD3"/>
      <selection pane="bottomLeft" activeCell="J53" sqref="J53"/>
    </sheetView>
  </sheetViews>
  <sheetFormatPr defaultRowHeight="12.75" x14ac:dyDescent="0.2"/>
  <cols>
    <col min="1" max="1" width="9.140625" style="17"/>
    <col min="2" max="2" width="10.85546875" style="16" customWidth="1"/>
    <col min="3" max="3" width="17.140625" style="17" customWidth="1"/>
    <col min="4" max="4" width="12.140625" style="17" customWidth="1"/>
    <col min="5" max="5" width="15.5703125" style="17" customWidth="1"/>
    <col min="6" max="6" width="12.140625" style="17" customWidth="1"/>
    <col min="7" max="7" width="15.140625" style="17" customWidth="1"/>
    <col min="8" max="8" width="12.7109375" style="17" customWidth="1"/>
    <col min="9" max="9" width="14.42578125" style="17" customWidth="1"/>
    <col min="10" max="10" width="15.140625" style="17" customWidth="1"/>
    <col min="11" max="11" width="12.140625" style="17" customWidth="1"/>
    <col min="12" max="12" width="12.7109375" style="17" customWidth="1"/>
    <col min="13" max="13" width="12.140625" style="17" customWidth="1"/>
    <col min="14" max="14" width="13.85546875" style="17" customWidth="1"/>
    <col min="15" max="15" width="12.140625" style="17" customWidth="1"/>
    <col min="16" max="16" width="13.85546875" style="17" customWidth="1"/>
    <col min="17" max="17" width="12.140625" style="17" customWidth="1"/>
    <col min="18" max="18" width="15.5703125" style="17" customWidth="1"/>
    <col min="19" max="19" width="13.7109375" style="17" customWidth="1"/>
    <col min="20" max="20" width="13.85546875" style="17" customWidth="1"/>
    <col min="21" max="257" width="9.140625" style="17"/>
    <col min="258" max="258" width="10.85546875" style="17" customWidth="1"/>
    <col min="259" max="259" width="12.7109375" style="17" customWidth="1"/>
    <col min="260" max="260" width="12.140625" style="17" customWidth="1"/>
    <col min="261" max="261" width="12.7109375" style="17" customWidth="1"/>
    <col min="262" max="263" width="12.140625" style="17" customWidth="1"/>
    <col min="264" max="264" width="12.7109375" style="17" customWidth="1"/>
    <col min="265" max="267" width="12.140625" style="17" customWidth="1"/>
    <col min="268" max="268" width="12.7109375" style="17" customWidth="1"/>
    <col min="269" max="273" width="12.140625" style="17" customWidth="1"/>
    <col min="274" max="274" width="12.7109375" style="17" customWidth="1"/>
    <col min="275" max="275" width="20" style="17" customWidth="1"/>
    <col min="276" max="276" width="13.85546875" style="17" customWidth="1"/>
    <col min="277" max="513" width="9.140625" style="17"/>
    <col min="514" max="514" width="10.85546875" style="17" customWidth="1"/>
    <col min="515" max="515" width="12.7109375" style="17" customWidth="1"/>
    <col min="516" max="516" width="12.140625" style="17" customWidth="1"/>
    <col min="517" max="517" width="12.7109375" style="17" customWidth="1"/>
    <col min="518" max="519" width="12.140625" style="17" customWidth="1"/>
    <col min="520" max="520" width="12.7109375" style="17" customWidth="1"/>
    <col min="521" max="523" width="12.140625" style="17" customWidth="1"/>
    <col min="524" max="524" width="12.7109375" style="17" customWidth="1"/>
    <col min="525" max="529" width="12.140625" style="17" customWidth="1"/>
    <col min="530" max="530" width="12.7109375" style="17" customWidth="1"/>
    <col min="531" max="531" width="20" style="17" customWidth="1"/>
    <col min="532" max="532" width="13.85546875" style="17" customWidth="1"/>
    <col min="533" max="769" width="9.140625" style="17"/>
    <col min="770" max="770" width="10.85546875" style="17" customWidth="1"/>
    <col min="771" max="771" width="12.7109375" style="17" customWidth="1"/>
    <col min="772" max="772" width="12.140625" style="17" customWidth="1"/>
    <col min="773" max="773" width="12.7109375" style="17" customWidth="1"/>
    <col min="774" max="775" width="12.140625" style="17" customWidth="1"/>
    <col min="776" max="776" width="12.7109375" style="17" customWidth="1"/>
    <col min="777" max="779" width="12.140625" style="17" customWidth="1"/>
    <col min="780" max="780" width="12.7109375" style="17" customWidth="1"/>
    <col min="781" max="785" width="12.140625" style="17" customWidth="1"/>
    <col min="786" max="786" width="12.7109375" style="17" customWidth="1"/>
    <col min="787" max="787" width="20" style="17" customWidth="1"/>
    <col min="788" max="788" width="13.85546875" style="17" customWidth="1"/>
    <col min="789" max="1025" width="9.140625" style="17"/>
    <col min="1026" max="1026" width="10.85546875" style="17" customWidth="1"/>
    <col min="1027" max="1027" width="12.7109375" style="17" customWidth="1"/>
    <col min="1028" max="1028" width="12.140625" style="17" customWidth="1"/>
    <col min="1029" max="1029" width="12.7109375" style="17" customWidth="1"/>
    <col min="1030" max="1031" width="12.140625" style="17" customWidth="1"/>
    <col min="1032" max="1032" width="12.7109375" style="17" customWidth="1"/>
    <col min="1033" max="1035" width="12.140625" style="17" customWidth="1"/>
    <col min="1036" max="1036" width="12.7109375" style="17" customWidth="1"/>
    <col min="1037" max="1041" width="12.140625" style="17" customWidth="1"/>
    <col min="1042" max="1042" width="12.7109375" style="17" customWidth="1"/>
    <col min="1043" max="1043" width="20" style="17" customWidth="1"/>
    <col min="1044" max="1044" width="13.85546875" style="17" customWidth="1"/>
    <col min="1045" max="1281" width="9.140625" style="17"/>
    <col min="1282" max="1282" width="10.85546875" style="17" customWidth="1"/>
    <col min="1283" max="1283" width="12.7109375" style="17" customWidth="1"/>
    <col min="1284" max="1284" width="12.140625" style="17" customWidth="1"/>
    <col min="1285" max="1285" width="12.7109375" style="17" customWidth="1"/>
    <col min="1286" max="1287" width="12.140625" style="17" customWidth="1"/>
    <col min="1288" max="1288" width="12.7109375" style="17" customWidth="1"/>
    <col min="1289" max="1291" width="12.140625" style="17" customWidth="1"/>
    <col min="1292" max="1292" width="12.7109375" style="17" customWidth="1"/>
    <col min="1293" max="1297" width="12.140625" style="17" customWidth="1"/>
    <col min="1298" max="1298" width="12.7109375" style="17" customWidth="1"/>
    <col min="1299" max="1299" width="20" style="17" customWidth="1"/>
    <col min="1300" max="1300" width="13.85546875" style="17" customWidth="1"/>
    <col min="1301" max="1537" width="9.140625" style="17"/>
    <col min="1538" max="1538" width="10.85546875" style="17" customWidth="1"/>
    <col min="1539" max="1539" width="12.7109375" style="17" customWidth="1"/>
    <col min="1540" max="1540" width="12.140625" style="17" customWidth="1"/>
    <col min="1541" max="1541" width="12.7109375" style="17" customWidth="1"/>
    <col min="1542" max="1543" width="12.140625" style="17" customWidth="1"/>
    <col min="1544" max="1544" width="12.7109375" style="17" customWidth="1"/>
    <col min="1545" max="1547" width="12.140625" style="17" customWidth="1"/>
    <col min="1548" max="1548" width="12.7109375" style="17" customWidth="1"/>
    <col min="1549" max="1553" width="12.140625" style="17" customWidth="1"/>
    <col min="1554" max="1554" width="12.7109375" style="17" customWidth="1"/>
    <col min="1555" max="1555" width="20" style="17" customWidth="1"/>
    <col min="1556" max="1556" width="13.85546875" style="17" customWidth="1"/>
    <col min="1557" max="1793" width="9.140625" style="17"/>
    <col min="1794" max="1794" width="10.85546875" style="17" customWidth="1"/>
    <col min="1795" max="1795" width="12.7109375" style="17" customWidth="1"/>
    <col min="1796" max="1796" width="12.140625" style="17" customWidth="1"/>
    <col min="1797" max="1797" width="12.7109375" style="17" customWidth="1"/>
    <col min="1798" max="1799" width="12.140625" style="17" customWidth="1"/>
    <col min="1800" max="1800" width="12.7109375" style="17" customWidth="1"/>
    <col min="1801" max="1803" width="12.140625" style="17" customWidth="1"/>
    <col min="1804" max="1804" width="12.7109375" style="17" customWidth="1"/>
    <col min="1805" max="1809" width="12.140625" style="17" customWidth="1"/>
    <col min="1810" max="1810" width="12.7109375" style="17" customWidth="1"/>
    <col min="1811" max="1811" width="20" style="17" customWidth="1"/>
    <col min="1812" max="1812" width="13.85546875" style="17" customWidth="1"/>
    <col min="1813" max="2049" width="9.140625" style="17"/>
    <col min="2050" max="2050" width="10.85546875" style="17" customWidth="1"/>
    <col min="2051" max="2051" width="12.7109375" style="17" customWidth="1"/>
    <col min="2052" max="2052" width="12.140625" style="17" customWidth="1"/>
    <col min="2053" max="2053" width="12.7109375" style="17" customWidth="1"/>
    <col min="2054" max="2055" width="12.140625" style="17" customWidth="1"/>
    <col min="2056" max="2056" width="12.7109375" style="17" customWidth="1"/>
    <col min="2057" max="2059" width="12.140625" style="17" customWidth="1"/>
    <col min="2060" max="2060" width="12.7109375" style="17" customWidth="1"/>
    <col min="2061" max="2065" width="12.140625" style="17" customWidth="1"/>
    <col min="2066" max="2066" width="12.7109375" style="17" customWidth="1"/>
    <col min="2067" max="2067" width="20" style="17" customWidth="1"/>
    <col min="2068" max="2068" width="13.85546875" style="17" customWidth="1"/>
    <col min="2069" max="2305" width="9.140625" style="17"/>
    <col min="2306" max="2306" width="10.85546875" style="17" customWidth="1"/>
    <col min="2307" max="2307" width="12.7109375" style="17" customWidth="1"/>
    <col min="2308" max="2308" width="12.140625" style="17" customWidth="1"/>
    <col min="2309" max="2309" width="12.7109375" style="17" customWidth="1"/>
    <col min="2310" max="2311" width="12.140625" style="17" customWidth="1"/>
    <col min="2312" max="2312" width="12.7109375" style="17" customWidth="1"/>
    <col min="2313" max="2315" width="12.140625" style="17" customWidth="1"/>
    <col min="2316" max="2316" width="12.7109375" style="17" customWidth="1"/>
    <col min="2317" max="2321" width="12.140625" style="17" customWidth="1"/>
    <col min="2322" max="2322" width="12.7109375" style="17" customWidth="1"/>
    <col min="2323" max="2323" width="20" style="17" customWidth="1"/>
    <col min="2324" max="2324" width="13.85546875" style="17" customWidth="1"/>
    <col min="2325" max="2561" width="9.140625" style="17"/>
    <col min="2562" max="2562" width="10.85546875" style="17" customWidth="1"/>
    <col min="2563" max="2563" width="12.7109375" style="17" customWidth="1"/>
    <col min="2564" max="2564" width="12.140625" style="17" customWidth="1"/>
    <col min="2565" max="2565" width="12.7109375" style="17" customWidth="1"/>
    <col min="2566" max="2567" width="12.140625" style="17" customWidth="1"/>
    <col min="2568" max="2568" width="12.7109375" style="17" customWidth="1"/>
    <col min="2569" max="2571" width="12.140625" style="17" customWidth="1"/>
    <col min="2572" max="2572" width="12.7109375" style="17" customWidth="1"/>
    <col min="2573" max="2577" width="12.140625" style="17" customWidth="1"/>
    <col min="2578" max="2578" width="12.7109375" style="17" customWidth="1"/>
    <col min="2579" max="2579" width="20" style="17" customWidth="1"/>
    <col min="2580" max="2580" width="13.85546875" style="17" customWidth="1"/>
    <col min="2581" max="2817" width="9.140625" style="17"/>
    <col min="2818" max="2818" width="10.85546875" style="17" customWidth="1"/>
    <col min="2819" max="2819" width="12.7109375" style="17" customWidth="1"/>
    <col min="2820" max="2820" width="12.140625" style="17" customWidth="1"/>
    <col min="2821" max="2821" width="12.7109375" style="17" customWidth="1"/>
    <col min="2822" max="2823" width="12.140625" style="17" customWidth="1"/>
    <col min="2824" max="2824" width="12.7109375" style="17" customWidth="1"/>
    <col min="2825" max="2827" width="12.140625" style="17" customWidth="1"/>
    <col min="2828" max="2828" width="12.7109375" style="17" customWidth="1"/>
    <col min="2829" max="2833" width="12.140625" style="17" customWidth="1"/>
    <col min="2834" max="2834" width="12.7109375" style="17" customWidth="1"/>
    <col min="2835" max="2835" width="20" style="17" customWidth="1"/>
    <col min="2836" max="2836" width="13.85546875" style="17" customWidth="1"/>
    <col min="2837" max="3073" width="9.140625" style="17"/>
    <col min="3074" max="3074" width="10.85546875" style="17" customWidth="1"/>
    <col min="3075" max="3075" width="12.7109375" style="17" customWidth="1"/>
    <col min="3076" max="3076" width="12.140625" style="17" customWidth="1"/>
    <col min="3077" max="3077" width="12.7109375" style="17" customWidth="1"/>
    <col min="3078" max="3079" width="12.140625" style="17" customWidth="1"/>
    <col min="3080" max="3080" width="12.7109375" style="17" customWidth="1"/>
    <col min="3081" max="3083" width="12.140625" style="17" customWidth="1"/>
    <col min="3084" max="3084" width="12.7109375" style="17" customWidth="1"/>
    <col min="3085" max="3089" width="12.140625" style="17" customWidth="1"/>
    <col min="3090" max="3090" width="12.7109375" style="17" customWidth="1"/>
    <col min="3091" max="3091" width="20" style="17" customWidth="1"/>
    <col min="3092" max="3092" width="13.85546875" style="17" customWidth="1"/>
    <col min="3093" max="3329" width="9.140625" style="17"/>
    <col min="3330" max="3330" width="10.85546875" style="17" customWidth="1"/>
    <col min="3331" max="3331" width="12.7109375" style="17" customWidth="1"/>
    <col min="3332" max="3332" width="12.140625" style="17" customWidth="1"/>
    <col min="3333" max="3333" width="12.7109375" style="17" customWidth="1"/>
    <col min="3334" max="3335" width="12.140625" style="17" customWidth="1"/>
    <col min="3336" max="3336" width="12.7109375" style="17" customWidth="1"/>
    <col min="3337" max="3339" width="12.140625" style="17" customWidth="1"/>
    <col min="3340" max="3340" width="12.7109375" style="17" customWidth="1"/>
    <col min="3341" max="3345" width="12.140625" style="17" customWidth="1"/>
    <col min="3346" max="3346" width="12.7109375" style="17" customWidth="1"/>
    <col min="3347" max="3347" width="20" style="17" customWidth="1"/>
    <col min="3348" max="3348" width="13.85546875" style="17" customWidth="1"/>
    <col min="3349" max="3585" width="9.140625" style="17"/>
    <col min="3586" max="3586" width="10.85546875" style="17" customWidth="1"/>
    <col min="3587" max="3587" width="12.7109375" style="17" customWidth="1"/>
    <col min="3588" max="3588" width="12.140625" style="17" customWidth="1"/>
    <col min="3589" max="3589" width="12.7109375" style="17" customWidth="1"/>
    <col min="3590" max="3591" width="12.140625" style="17" customWidth="1"/>
    <col min="3592" max="3592" width="12.7109375" style="17" customWidth="1"/>
    <col min="3593" max="3595" width="12.140625" style="17" customWidth="1"/>
    <col min="3596" max="3596" width="12.7109375" style="17" customWidth="1"/>
    <col min="3597" max="3601" width="12.140625" style="17" customWidth="1"/>
    <col min="3602" max="3602" width="12.7109375" style="17" customWidth="1"/>
    <col min="3603" max="3603" width="20" style="17" customWidth="1"/>
    <col min="3604" max="3604" width="13.85546875" style="17" customWidth="1"/>
    <col min="3605" max="3841" width="9.140625" style="17"/>
    <col min="3842" max="3842" width="10.85546875" style="17" customWidth="1"/>
    <col min="3843" max="3843" width="12.7109375" style="17" customWidth="1"/>
    <col min="3844" max="3844" width="12.140625" style="17" customWidth="1"/>
    <col min="3845" max="3845" width="12.7109375" style="17" customWidth="1"/>
    <col min="3846" max="3847" width="12.140625" style="17" customWidth="1"/>
    <col min="3848" max="3848" width="12.7109375" style="17" customWidth="1"/>
    <col min="3849" max="3851" width="12.140625" style="17" customWidth="1"/>
    <col min="3852" max="3852" width="12.7109375" style="17" customWidth="1"/>
    <col min="3853" max="3857" width="12.140625" style="17" customWidth="1"/>
    <col min="3858" max="3858" width="12.7109375" style="17" customWidth="1"/>
    <col min="3859" max="3859" width="20" style="17" customWidth="1"/>
    <col min="3860" max="3860" width="13.85546875" style="17" customWidth="1"/>
    <col min="3861" max="4097" width="9.140625" style="17"/>
    <col min="4098" max="4098" width="10.85546875" style="17" customWidth="1"/>
    <col min="4099" max="4099" width="12.7109375" style="17" customWidth="1"/>
    <col min="4100" max="4100" width="12.140625" style="17" customWidth="1"/>
    <col min="4101" max="4101" width="12.7109375" style="17" customWidth="1"/>
    <col min="4102" max="4103" width="12.140625" style="17" customWidth="1"/>
    <col min="4104" max="4104" width="12.7109375" style="17" customWidth="1"/>
    <col min="4105" max="4107" width="12.140625" style="17" customWidth="1"/>
    <col min="4108" max="4108" width="12.7109375" style="17" customWidth="1"/>
    <col min="4109" max="4113" width="12.140625" style="17" customWidth="1"/>
    <col min="4114" max="4114" width="12.7109375" style="17" customWidth="1"/>
    <col min="4115" max="4115" width="20" style="17" customWidth="1"/>
    <col min="4116" max="4116" width="13.85546875" style="17" customWidth="1"/>
    <col min="4117" max="4353" width="9.140625" style="17"/>
    <col min="4354" max="4354" width="10.85546875" style="17" customWidth="1"/>
    <col min="4355" max="4355" width="12.7109375" style="17" customWidth="1"/>
    <col min="4356" max="4356" width="12.140625" style="17" customWidth="1"/>
    <col min="4357" max="4357" width="12.7109375" style="17" customWidth="1"/>
    <col min="4358" max="4359" width="12.140625" style="17" customWidth="1"/>
    <col min="4360" max="4360" width="12.7109375" style="17" customWidth="1"/>
    <col min="4361" max="4363" width="12.140625" style="17" customWidth="1"/>
    <col min="4364" max="4364" width="12.7109375" style="17" customWidth="1"/>
    <col min="4365" max="4369" width="12.140625" style="17" customWidth="1"/>
    <col min="4370" max="4370" width="12.7109375" style="17" customWidth="1"/>
    <col min="4371" max="4371" width="20" style="17" customWidth="1"/>
    <col min="4372" max="4372" width="13.85546875" style="17" customWidth="1"/>
    <col min="4373" max="4609" width="9.140625" style="17"/>
    <col min="4610" max="4610" width="10.85546875" style="17" customWidth="1"/>
    <col min="4611" max="4611" width="12.7109375" style="17" customWidth="1"/>
    <col min="4612" max="4612" width="12.140625" style="17" customWidth="1"/>
    <col min="4613" max="4613" width="12.7109375" style="17" customWidth="1"/>
    <col min="4614" max="4615" width="12.140625" style="17" customWidth="1"/>
    <col min="4616" max="4616" width="12.7109375" style="17" customWidth="1"/>
    <col min="4617" max="4619" width="12.140625" style="17" customWidth="1"/>
    <col min="4620" max="4620" width="12.7109375" style="17" customWidth="1"/>
    <col min="4621" max="4625" width="12.140625" style="17" customWidth="1"/>
    <col min="4626" max="4626" width="12.7109375" style="17" customWidth="1"/>
    <col min="4627" max="4627" width="20" style="17" customWidth="1"/>
    <col min="4628" max="4628" width="13.85546875" style="17" customWidth="1"/>
    <col min="4629" max="4865" width="9.140625" style="17"/>
    <col min="4866" max="4866" width="10.85546875" style="17" customWidth="1"/>
    <col min="4867" max="4867" width="12.7109375" style="17" customWidth="1"/>
    <col min="4868" max="4868" width="12.140625" style="17" customWidth="1"/>
    <col min="4869" max="4869" width="12.7109375" style="17" customWidth="1"/>
    <col min="4870" max="4871" width="12.140625" style="17" customWidth="1"/>
    <col min="4872" max="4872" width="12.7109375" style="17" customWidth="1"/>
    <col min="4873" max="4875" width="12.140625" style="17" customWidth="1"/>
    <col min="4876" max="4876" width="12.7109375" style="17" customWidth="1"/>
    <col min="4877" max="4881" width="12.140625" style="17" customWidth="1"/>
    <col min="4882" max="4882" width="12.7109375" style="17" customWidth="1"/>
    <col min="4883" max="4883" width="20" style="17" customWidth="1"/>
    <col min="4884" max="4884" width="13.85546875" style="17" customWidth="1"/>
    <col min="4885" max="5121" width="9.140625" style="17"/>
    <col min="5122" max="5122" width="10.85546875" style="17" customWidth="1"/>
    <col min="5123" max="5123" width="12.7109375" style="17" customWidth="1"/>
    <col min="5124" max="5124" width="12.140625" style="17" customWidth="1"/>
    <col min="5125" max="5125" width="12.7109375" style="17" customWidth="1"/>
    <col min="5126" max="5127" width="12.140625" style="17" customWidth="1"/>
    <col min="5128" max="5128" width="12.7109375" style="17" customWidth="1"/>
    <col min="5129" max="5131" width="12.140625" style="17" customWidth="1"/>
    <col min="5132" max="5132" width="12.7109375" style="17" customWidth="1"/>
    <col min="5133" max="5137" width="12.140625" style="17" customWidth="1"/>
    <col min="5138" max="5138" width="12.7109375" style="17" customWidth="1"/>
    <col min="5139" max="5139" width="20" style="17" customWidth="1"/>
    <col min="5140" max="5140" width="13.85546875" style="17" customWidth="1"/>
    <col min="5141" max="5377" width="9.140625" style="17"/>
    <col min="5378" max="5378" width="10.85546875" style="17" customWidth="1"/>
    <col min="5379" max="5379" width="12.7109375" style="17" customWidth="1"/>
    <col min="5380" max="5380" width="12.140625" style="17" customWidth="1"/>
    <col min="5381" max="5381" width="12.7109375" style="17" customWidth="1"/>
    <col min="5382" max="5383" width="12.140625" style="17" customWidth="1"/>
    <col min="5384" max="5384" width="12.7109375" style="17" customWidth="1"/>
    <col min="5385" max="5387" width="12.140625" style="17" customWidth="1"/>
    <col min="5388" max="5388" width="12.7109375" style="17" customWidth="1"/>
    <col min="5389" max="5393" width="12.140625" style="17" customWidth="1"/>
    <col min="5394" max="5394" width="12.7109375" style="17" customWidth="1"/>
    <col min="5395" max="5395" width="20" style="17" customWidth="1"/>
    <col min="5396" max="5396" width="13.85546875" style="17" customWidth="1"/>
    <col min="5397" max="5633" width="9.140625" style="17"/>
    <col min="5634" max="5634" width="10.85546875" style="17" customWidth="1"/>
    <col min="5635" max="5635" width="12.7109375" style="17" customWidth="1"/>
    <col min="5636" max="5636" width="12.140625" style="17" customWidth="1"/>
    <col min="5637" max="5637" width="12.7109375" style="17" customWidth="1"/>
    <col min="5638" max="5639" width="12.140625" style="17" customWidth="1"/>
    <col min="5640" max="5640" width="12.7109375" style="17" customWidth="1"/>
    <col min="5641" max="5643" width="12.140625" style="17" customWidth="1"/>
    <col min="5644" max="5644" width="12.7109375" style="17" customWidth="1"/>
    <col min="5645" max="5649" width="12.140625" style="17" customWidth="1"/>
    <col min="5650" max="5650" width="12.7109375" style="17" customWidth="1"/>
    <col min="5651" max="5651" width="20" style="17" customWidth="1"/>
    <col min="5652" max="5652" width="13.85546875" style="17" customWidth="1"/>
    <col min="5653" max="5889" width="9.140625" style="17"/>
    <col min="5890" max="5890" width="10.85546875" style="17" customWidth="1"/>
    <col min="5891" max="5891" width="12.7109375" style="17" customWidth="1"/>
    <col min="5892" max="5892" width="12.140625" style="17" customWidth="1"/>
    <col min="5893" max="5893" width="12.7109375" style="17" customWidth="1"/>
    <col min="5894" max="5895" width="12.140625" style="17" customWidth="1"/>
    <col min="5896" max="5896" width="12.7109375" style="17" customWidth="1"/>
    <col min="5897" max="5899" width="12.140625" style="17" customWidth="1"/>
    <col min="5900" max="5900" width="12.7109375" style="17" customWidth="1"/>
    <col min="5901" max="5905" width="12.140625" style="17" customWidth="1"/>
    <col min="5906" max="5906" width="12.7109375" style="17" customWidth="1"/>
    <col min="5907" max="5907" width="20" style="17" customWidth="1"/>
    <col min="5908" max="5908" width="13.85546875" style="17" customWidth="1"/>
    <col min="5909" max="6145" width="9.140625" style="17"/>
    <col min="6146" max="6146" width="10.85546875" style="17" customWidth="1"/>
    <col min="6147" max="6147" width="12.7109375" style="17" customWidth="1"/>
    <col min="6148" max="6148" width="12.140625" style="17" customWidth="1"/>
    <col min="6149" max="6149" width="12.7109375" style="17" customWidth="1"/>
    <col min="6150" max="6151" width="12.140625" style="17" customWidth="1"/>
    <col min="6152" max="6152" width="12.7109375" style="17" customWidth="1"/>
    <col min="6153" max="6155" width="12.140625" style="17" customWidth="1"/>
    <col min="6156" max="6156" width="12.7109375" style="17" customWidth="1"/>
    <col min="6157" max="6161" width="12.140625" style="17" customWidth="1"/>
    <col min="6162" max="6162" width="12.7109375" style="17" customWidth="1"/>
    <col min="6163" max="6163" width="20" style="17" customWidth="1"/>
    <col min="6164" max="6164" width="13.85546875" style="17" customWidth="1"/>
    <col min="6165" max="6401" width="9.140625" style="17"/>
    <col min="6402" max="6402" width="10.85546875" style="17" customWidth="1"/>
    <col min="6403" max="6403" width="12.7109375" style="17" customWidth="1"/>
    <col min="6404" max="6404" width="12.140625" style="17" customWidth="1"/>
    <col min="6405" max="6405" width="12.7109375" style="17" customWidth="1"/>
    <col min="6406" max="6407" width="12.140625" style="17" customWidth="1"/>
    <col min="6408" max="6408" width="12.7109375" style="17" customWidth="1"/>
    <col min="6409" max="6411" width="12.140625" style="17" customWidth="1"/>
    <col min="6412" max="6412" width="12.7109375" style="17" customWidth="1"/>
    <col min="6413" max="6417" width="12.140625" style="17" customWidth="1"/>
    <col min="6418" max="6418" width="12.7109375" style="17" customWidth="1"/>
    <col min="6419" max="6419" width="20" style="17" customWidth="1"/>
    <col min="6420" max="6420" width="13.85546875" style="17" customWidth="1"/>
    <col min="6421" max="6657" width="9.140625" style="17"/>
    <col min="6658" max="6658" width="10.85546875" style="17" customWidth="1"/>
    <col min="6659" max="6659" width="12.7109375" style="17" customWidth="1"/>
    <col min="6660" max="6660" width="12.140625" style="17" customWidth="1"/>
    <col min="6661" max="6661" width="12.7109375" style="17" customWidth="1"/>
    <col min="6662" max="6663" width="12.140625" style="17" customWidth="1"/>
    <col min="6664" max="6664" width="12.7109375" style="17" customWidth="1"/>
    <col min="6665" max="6667" width="12.140625" style="17" customWidth="1"/>
    <col min="6668" max="6668" width="12.7109375" style="17" customWidth="1"/>
    <col min="6669" max="6673" width="12.140625" style="17" customWidth="1"/>
    <col min="6674" max="6674" width="12.7109375" style="17" customWidth="1"/>
    <col min="6675" max="6675" width="20" style="17" customWidth="1"/>
    <col min="6676" max="6676" width="13.85546875" style="17" customWidth="1"/>
    <col min="6677" max="6913" width="9.140625" style="17"/>
    <col min="6914" max="6914" width="10.85546875" style="17" customWidth="1"/>
    <col min="6915" max="6915" width="12.7109375" style="17" customWidth="1"/>
    <col min="6916" max="6916" width="12.140625" style="17" customWidth="1"/>
    <col min="6917" max="6917" width="12.7109375" style="17" customWidth="1"/>
    <col min="6918" max="6919" width="12.140625" style="17" customWidth="1"/>
    <col min="6920" max="6920" width="12.7109375" style="17" customWidth="1"/>
    <col min="6921" max="6923" width="12.140625" style="17" customWidth="1"/>
    <col min="6924" max="6924" width="12.7109375" style="17" customWidth="1"/>
    <col min="6925" max="6929" width="12.140625" style="17" customWidth="1"/>
    <col min="6930" max="6930" width="12.7109375" style="17" customWidth="1"/>
    <col min="6931" max="6931" width="20" style="17" customWidth="1"/>
    <col min="6932" max="6932" width="13.85546875" style="17" customWidth="1"/>
    <col min="6933" max="7169" width="9.140625" style="17"/>
    <col min="7170" max="7170" width="10.85546875" style="17" customWidth="1"/>
    <col min="7171" max="7171" width="12.7109375" style="17" customWidth="1"/>
    <col min="7172" max="7172" width="12.140625" style="17" customWidth="1"/>
    <col min="7173" max="7173" width="12.7109375" style="17" customWidth="1"/>
    <col min="7174" max="7175" width="12.140625" style="17" customWidth="1"/>
    <col min="7176" max="7176" width="12.7109375" style="17" customWidth="1"/>
    <col min="7177" max="7179" width="12.140625" style="17" customWidth="1"/>
    <col min="7180" max="7180" width="12.7109375" style="17" customWidth="1"/>
    <col min="7181" max="7185" width="12.140625" style="17" customWidth="1"/>
    <col min="7186" max="7186" width="12.7109375" style="17" customWidth="1"/>
    <col min="7187" max="7187" width="20" style="17" customWidth="1"/>
    <col min="7188" max="7188" width="13.85546875" style="17" customWidth="1"/>
    <col min="7189" max="7425" width="9.140625" style="17"/>
    <col min="7426" max="7426" width="10.85546875" style="17" customWidth="1"/>
    <col min="7427" max="7427" width="12.7109375" style="17" customWidth="1"/>
    <col min="7428" max="7428" width="12.140625" style="17" customWidth="1"/>
    <col min="7429" max="7429" width="12.7109375" style="17" customWidth="1"/>
    <col min="7430" max="7431" width="12.140625" style="17" customWidth="1"/>
    <col min="7432" max="7432" width="12.7109375" style="17" customWidth="1"/>
    <col min="7433" max="7435" width="12.140625" style="17" customWidth="1"/>
    <col min="7436" max="7436" width="12.7109375" style="17" customWidth="1"/>
    <col min="7437" max="7441" width="12.140625" style="17" customWidth="1"/>
    <col min="7442" max="7442" width="12.7109375" style="17" customWidth="1"/>
    <col min="7443" max="7443" width="20" style="17" customWidth="1"/>
    <col min="7444" max="7444" width="13.85546875" style="17" customWidth="1"/>
    <col min="7445" max="7681" width="9.140625" style="17"/>
    <col min="7682" max="7682" width="10.85546875" style="17" customWidth="1"/>
    <col min="7683" max="7683" width="12.7109375" style="17" customWidth="1"/>
    <col min="7684" max="7684" width="12.140625" style="17" customWidth="1"/>
    <col min="7685" max="7685" width="12.7109375" style="17" customWidth="1"/>
    <col min="7686" max="7687" width="12.140625" style="17" customWidth="1"/>
    <col min="7688" max="7688" width="12.7109375" style="17" customWidth="1"/>
    <col min="7689" max="7691" width="12.140625" style="17" customWidth="1"/>
    <col min="7692" max="7692" width="12.7109375" style="17" customWidth="1"/>
    <col min="7693" max="7697" width="12.140625" style="17" customWidth="1"/>
    <col min="7698" max="7698" width="12.7109375" style="17" customWidth="1"/>
    <col min="7699" max="7699" width="20" style="17" customWidth="1"/>
    <col min="7700" max="7700" width="13.85546875" style="17" customWidth="1"/>
    <col min="7701" max="7937" width="9.140625" style="17"/>
    <col min="7938" max="7938" width="10.85546875" style="17" customWidth="1"/>
    <col min="7939" max="7939" width="12.7109375" style="17" customWidth="1"/>
    <col min="7940" max="7940" width="12.140625" style="17" customWidth="1"/>
    <col min="7941" max="7941" width="12.7109375" style="17" customWidth="1"/>
    <col min="7942" max="7943" width="12.140625" style="17" customWidth="1"/>
    <col min="7944" max="7944" width="12.7109375" style="17" customWidth="1"/>
    <col min="7945" max="7947" width="12.140625" style="17" customWidth="1"/>
    <col min="7948" max="7948" width="12.7109375" style="17" customWidth="1"/>
    <col min="7949" max="7953" width="12.140625" style="17" customWidth="1"/>
    <col min="7954" max="7954" width="12.7109375" style="17" customWidth="1"/>
    <col min="7955" max="7955" width="20" style="17" customWidth="1"/>
    <col min="7956" max="7956" width="13.85546875" style="17" customWidth="1"/>
    <col min="7957" max="8193" width="9.140625" style="17"/>
    <col min="8194" max="8194" width="10.85546875" style="17" customWidth="1"/>
    <col min="8195" max="8195" width="12.7109375" style="17" customWidth="1"/>
    <col min="8196" max="8196" width="12.140625" style="17" customWidth="1"/>
    <col min="8197" max="8197" width="12.7109375" style="17" customWidth="1"/>
    <col min="8198" max="8199" width="12.140625" style="17" customWidth="1"/>
    <col min="8200" max="8200" width="12.7109375" style="17" customWidth="1"/>
    <col min="8201" max="8203" width="12.140625" style="17" customWidth="1"/>
    <col min="8204" max="8204" width="12.7109375" style="17" customWidth="1"/>
    <col min="8205" max="8209" width="12.140625" style="17" customWidth="1"/>
    <col min="8210" max="8210" width="12.7109375" style="17" customWidth="1"/>
    <col min="8211" max="8211" width="20" style="17" customWidth="1"/>
    <col min="8212" max="8212" width="13.85546875" style="17" customWidth="1"/>
    <col min="8213" max="8449" width="9.140625" style="17"/>
    <col min="8450" max="8450" width="10.85546875" style="17" customWidth="1"/>
    <col min="8451" max="8451" width="12.7109375" style="17" customWidth="1"/>
    <col min="8452" max="8452" width="12.140625" style="17" customWidth="1"/>
    <col min="8453" max="8453" width="12.7109375" style="17" customWidth="1"/>
    <col min="8454" max="8455" width="12.140625" style="17" customWidth="1"/>
    <col min="8456" max="8456" width="12.7109375" style="17" customWidth="1"/>
    <col min="8457" max="8459" width="12.140625" style="17" customWidth="1"/>
    <col min="8460" max="8460" width="12.7109375" style="17" customWidth="1"/>
    <col min="8461" max="8465" width="12.140625" style="17" customWidth="1"/>
    <col min="8466" max="8466" width="12.7109375" style="17" customWidth="1"/>
    <col min="8467" max="8467" width="20" style="17" customWidth="1"/>
    <col min="8468" max="8468" width="13.85546875" style="17" customWidth="1"/>
    <col min="8469" max="8705" width="9.140625" style="17"/>
    <col min="8706" max="8706" width="10.85546875" style="17" customWidth="1"/>
    <col min="8707" max="8707" width="12.7109375" style="17" customWidth="1"/>
    <col min="8708" max="8708" width="12.140625" style="17" customWidth="1"/>
    <col min="8709" max="8709" width="12.7109375" style="17" customWidth="1"/>
    <col min="8710" max="8711" width="12.140625" style="17" customWidth="1"/>
    <col min="8712" max="8712" width="12.7109375" style="17" customWidth="1"/>
    <col min="8713" max="8715" width="12.140625" style="17" customWidth="1"/>
    <col min="8716" max="8716" width="12.7109375" style="17" customWidth="1"/>
    <col min="8717" max="8721" width="12.140625" style="17" customWidth="1"/>
    <col min="8722" max="8722" width="12.7109375" style="17" customWidth="1"/>
    <col min="8723" max="8723" width="20" style="17" customWidth="1"/>
    <col min="8724" max="8724" width="13.85546875" style="17" customWidth="1"/>
    <col min="8725" max="8961" width="9.140625" style="17"/>
    <col min="8962" max="8962" width="10.85546875" style="17" customWidth="1"/>
    <col min="8963" max="8963" width="12.7109375" style="17" customWidth="1"/>
    <col min="8964" max="8964" width="12.140625" style="17" customWidth="1"/>
    <col min="8965" max="8965" width="12.7109375" style="17" customWidth="1"/>
    <col min="8966" max="8967" width="12.140625" style="17" customWidth="1"/>
    <col min="8968" max="8968" width="12.7109375" style="17" customWidth="1"/>
    <col min="8969" max="8971" width="12.140625" style="17" customWidth="1"/>
    <col min="8972" max="8972" width="12.7109375" style="17" customWidth="1"/>
    <col min="8973" max="8977" width="12.140625" style="17" customWidth="1"/>
    <col min="8978" max="8978" width="12.7109375" style="17" customWidth="1"/>
    <col min="8979" max="8979" width="20" style="17" customWidth="1"/>
    <col min="8980" max="8980" width="13.85546875" style="17" customWidth="1"/>
    <col min="8981" max="9217" width="9.140625" style="17"/>
    <col min="9218" max="9218" width="10.85546875" style="17" customWidth="1"/>
    <col min="9219" max="9219" width="12.7109375" style="17" customWidth="1"/>
    <col min="9220" max="9220" width="12.140625" style="17" customWidth="1"/>
    <col min="9221" max="9221" width="12.7109375" style="17" customWidth="1"/>
    <col min="9222" max="9223" width="12.140625" style="17" customWidth="1"/>
    <col min="9224" max="9224" width="12.7109375" style="17" customWidth="1"/>
    <col min="9225" max="9227" width="12.140625" style="17" customWidth="1"/>
    <col min="9228" max="9228" width="12.7109375" style="17" customWidth="1"/>
    <col min="9229" max="9233" width="12.140625" style="17" customWidth="1"/>
    <col min="9234" max="9234" width="12.7109375" style="17" customWidth="1"/>
    <col min="9235" max="9235" width="20" style="17" customWidth="1"/>
    <col min="9236" max="9236" width="13.85546875" style="17" customWidth="1"/>
    <col min="9237" max="9473" width="9.140625" style="17"/>
    <col min="9474" max="9474" width="10.85546875" style="17" customWidth="1"/>
    <col min="9475" max="9475" width="12.7109375" style="17" customWidth="1"/>
    <col min="9476" max="9476" width="12.140625" style="17" customWidth="1"/>
    <col min="9477" max="9477" width="12.7109375" style="17" customWidth="1"/>
    <col min="9478" max="9479" width="12.140625" style="17" customWidth="1"/>
    <col min="9480" max="9480" width="12.7109375" style="17" customWidth="1"/>
    <col min="9481" max="9483" width="12.140625" style="17" customWidth="1"/>
    <col min="9484" max="9484" width="12.7109375" style="17" customWidth="1"/>
    <col min="9485" max="9489" width="12.140625" style="17" customWidth="1"/>
    <col min="9490" max="9490" width="12.7109375" style="17" customWidth="1"/>
    <col min="9491" max="9491" width="20" style="17" customWidth="1"/>
    <col min="9492" max="9492" width="13.85546875" style="17" customWidth="1"/>
    <col min="9493" max="9729" width="9.140625" style="17"/>
    <col min="9730" max="9730" width="10.85546875" style="17" customWidth="1"/>
    <col min="9731" max="9731" width="12.7109375" style="17" customWidth="1"/>
    <col min="9732" max="9732" width="12.140625" style="17" customWidth="1"/>
    <col min="9733" max="9733" width="12.7109375" style="17" customWidth="1"/>
    <col min="9734" max="9735" width="12.140625" style="17" customWidth="1"/>
    <col min="9736" max="9736" width="12.7109375" style="17" customWidth="1"/>
    <col min="9737" max="9739" width="12.140625" style="17" customWidth="1"/>
    <col min="9740" max="9740" width="12.7109375" style="17" customWidth="1"/>
    <col min="9741" max="9745" width="12.140625" style="17" customWidth="1"/>
    <col min="9746" max="9746" width="12.7109375" style="17" customWidth="1"/>
    <col min="9747" max="9747" width="20" style="17" customWidth="1"/>
    <col min="9748" max="9748" width="13.85546875" style="17" customWidth="1"/>
    <col min="9749" max="9985" width="9.140625" style="17"/>
    <col min="9986" max="9986" width="10.85546875" style="17" customWidth="1"/>
    <col min="9987" max="9987" width="12.7109375" style="17" customWidth="1"/>
    <col min="9988" max="9988" width="12.140625" style="17" customWidth="1"/>
    <col min="9989" max="9989" width="12.7109375" style="17" customWidth="1"/>
    <col min="9990" max="9991" width="12.140625" style="17" customWidth="1"/>
    <col min="9992" max="9992" width="12.7109375" style="17" customWidth="1"/>
    <col min="9993" max="9995" width="12.140625" style="17" customWidth="1"/>
    <col min="9996" max="9996" width="12.7109375" style="17" customWidth="1"/>
    <col min="9997" max="10001" width="12.140625" style="17" customWidth="1"/>
    <col min="10002" max="10002" width="12.7109375" style="17" customWidth="1"/>
    <col min="10003" max="10003" width="20" style="17" customWidth="1"/>
    <col min="10004" max="10004" width="13.85546875" style="17" customWidth="1"/>
    <col min="10005" max="10241" width="9.140625" style="17"/>
    <col min="10242" max="10242" width="10.85546875" style="17" customWidth="1"/>
    <col min="10243" max="10243" width="12.7109375" style="17" customWidth="1"/>
    <col min="10244" max="10244" width="12.140625" style="17" customWidth="1"/>
    <col min="10245" max="10245" width="12.7109375" style="17" customWidth="1"/>
    <col min="10246" max="10247" width="12.140625" style="17" customWidth="1"/>
    <col min="10248" max="10248" width="12.7109375" style="17" customWidth="1"/>
    <col min="10249" max="10251" width="12.140625" style="17" customWidth="1"/>
    <col min="10252" max="10252" width="12.7109375" style="17" customWidth="1"/>
    <col min="10253" max="10257" width="12.140625" style="17" customWidth="1"/>
    <col min="10258" max="10258" width="12.7109375" style="17" customWidth="1"/>
    <col min="10259" max="10259" width="20" style="17" customWidth="1"/>
    <col min="10260" max="10260" width="13.85546875" style="17" customWidth="1"/>
    <col min="10261" max="10497" width="9.140625" style="17"/>
    <col min="10498" max="10498" width="10.85546875" style="17" customWidth="1"/>
    <col min="10499" max="10499" width="12.7109375" style="17" customWidth="1"/>
    <col min="10500" max="10500" width="12.140625" style="17" customWidth="1"/>
    <col min="10501" max="10501" width="12.7109375" style="17" customWidth="1"/>
    <col min="10502" max="10503" width="12.140625" style="17" customWidth="1"/>
    <col min="10504" max="10504" width="12.7109375" style="17" customWidth="1"/>
    <col min="10505" max="10507" width="12.140625" style="17" customWidth="1"/>
    <col min="10508" max="10508" width="12.7109375" style="17" customWidth="1"/>
    <col min="10509" max="10513" width="12.140625" style="17" customWidth="1"/>
    <col min="10514" max="10514" width="12.7109375" style="17" customWidth="1"/>
    <col min="10515" max="10515" width="20" style="17" customWidth="1"/>
    <col min="10516" max="10516" width="13.85546875" style="17" customWidth="1"/>
    <col min="10517" max="10753" width="9.140625" style="17"/>
    <col min="10754" max="10754" width="10.85546875" style="17" customWidth="1"/>
    <col min="10755" max="10755" width="12.7109375" style="17" customWidth="1"/>
    <col min="10756" max="10756" width="12.140625" style="17" customWidth="1"/>
    <col min="10757" max="10757" width="12.7109375" style="17" customWidth="1"/>
    <col min="10758" max="10759" width="12.140625" style="17" customWidth="1"/>
    <col min="10760" max="10760" width="12.7109375" style="17" customWidth="1"/>
    <col min="10761" max="10763" width="12.140625" style="17" customWidth="1"/>
    <col min="10764" max="10764" width="12.7109375" style="17" customWidth="1"/>
    <col min="10765" max="10769" width="12.140625" style="17" customWidth="1"/>
    <col min="10770" max="10770" width="12.7109375" style="17" customWidth="1"/>
    <col min="10771" max="10771" width="20" style="17" customWidth="1"/>
    <col min="10772" max="10772" width="13.85546875" style="17" customWidth="1"/>
    <col min="10773" max="11009" width="9.140625" style="17"/>
    <col min="11010" max="11010" width="10.85546875" style="17" customWidth="1"/>
    <col min="11011" max="11011" width="12.7109375" style="17" customWidth="1"/>
    <col min="11012" max="11012" width="12.140625" style="17" customWidth="1"/>
    <col min="11013" max="11013" width="12.7109375" style="17" customWidth="1"/>
    <col min="11014" max="11015" width="12.140625" style="17" customWidth="1"/>
    <col min="11016" max="11016" width="12.7109375" style="17" customWidth="1"/>
    <col min="11017" max="11019" width="12.140625" style="17" customWidth="1"/>
    <col min="11020" max="11020" width="12.7109375" style="17" customWidth="1"/>
    <col min="11021" max="11025" width="12.140625" style="17" customWidth="1"/>
    <col min="11026" max="11026" width="12.7109375" style="17" customWidth="1"/>
    <col min="11027" max="11027" width="20" style="17" customWidth="1"/>
    <col min="11028" max="11028" width="13.85546875" style="17" customWidth="1"/>
    <col min="11029" max="11265" width="9.140625" style="17"/>
    <col min="11266" max="11266" width="10.85546875" style="17" customWidth="1"/>
    <col min="11267" max="11267" width="12.7109375" style="17" customWidth="1"/>
    <col min="11268" max="11268" width="12.140625" style="17" customWidth="1"/>
    <col min="11269" max="11269" width="12.7109375" style="17" customWidth="1"/>
    <col min="11270" max="11271" width="12.140625" style="17" customWidth="1"/>
    <col min="11272" max="11272" width="12.7109375" style="17" customWidth="1"/>
    <col min="11273" max="11275" width="12.140625" style="17" customWidth="1"/>
    <col min="11276" max="11276" width="12.7109375" style="17" customWidth="1"/>
    <col min="11277" max="11281" width="12.140625" style="17" customWidth="1"/>
    <col min="11282" max="11282" width="12.7109375" style="17" customWidth="1"/>
    <col min="11283" max="11283" width="20" style="17" customWidth="1"/>
    <col min="11284" max="11284" width="13.85546875" style="17" customWidth="1"/>
    <col min="11285" max="11521" width="9.140625" style="17"/>
    <col min="11522" max="11522" width="10.85546875" style="17" customWidth="1"/>
    <col min="11523" max="11523" width="12.7109375" style="17" customWidth="1"/>
    <col min="11524" max="11524" width="12.140625" style="17" customWidth="1"/>
    <col min="11525" max="11525" width="12.7109375" style="17" customWidth="1"/>
    <col min="11526" max="11527" width="12.140625" style="17" customWidth="1"/>
    <col min="11528" max="11528" width="12.7109375" style="17" customWidth="1"/>
    <col min="11529" max="11531" width="12.140625" style="17" customWidth="1"/>
    <col min="11532" max="11532" width="12.7109375" style="17" customWidth="1"/>
    <col min="11533" max="11537" width="12.140625" style="17" customWidth="1"/>
    <col min="11538" max="11538" width="12.7109375" style="17" customWidth="1"/>
    <col min="11539" max="11539" width="20" style="17" customWidth="1"/>
    <col min="11540" max="11540" width="13.85546875" style="17" customWidth="1"/>
    <col min="11541" max="11777" width="9.140625" style="17"/>
    <col min="11778" max="11778" width="10.85546875" style="17" customWidth="1"/>
    <col min="11779" max="11779" width="12.7109375" style="17" customWidth="1"/>
    <col min="11780" max="11780" width="12.140625" style="17" customWidth="1"/>
    <col min="11781" max="11781" width="12.7109375" style="17" customWidth="1"/>
    <col min="11782" max="11783" width="12.140625" style="17" customWidth="1"/>
    <col min="11784" max="11784" width="12.7109375" style="17" customWidth="1"/>
    <col min="11785" max="11787" width="12.140625" style="17" customWidth="1"/>
    <col min="11788" max="11788" width="12.7109375" style="17" customWidth="1"/>
    <col min="11789" max="11793" width="12.140625" style="17" customWidth="1"/>
    <col min="11794" max="11794" width="12.7109375" style="17" customWidth="1"/>
    <col min="11795" max="11795" width="20" style="17" customWidth="1"/>
    <col min="11796" max="11796" width="13.85546875" style="17" customWidth="1"/>
    <col min="11797" max="12033" width="9.140625" style="17"/>
    <col min="12034" max="12034" width="10.85546875" style="17" customWidth="1"/>
    <col min="12035" max="12035" width="12.7109375" style="17" customWidth="1"/>
    <col min="12036" max="12036" width="12.140625" style="17" customWidth="1"/>
    <col min="12037" max="12037" width="12.7109375" style="17" customWidth="1"/>
    <col min="12038" max="12039" width="12.140625" style="17" customWidth="1"/>
    <col min="12040" max="12040" width="12.7109375" style="17" customWidth="1"/>
    <col min="12041" max="12043" width="12.140625" style="17" customWidth="1"/>
    <col min="12044" max="12044" width="12.7109375" style="17" customWidth="1"/>
    <col min="12045" max="12049" width="12.140625" style="17" customWidth="1"/>
    <col min="12050" max="12050" width="12.7109375" style="17" customWidth="1"/>
    <col min="12051" max="12051" width="20" style="17" customWidth="1"/>
    <col min="12052" max="12052" width="13.85546875" style="17" customWidth="1"/>
    <col min="12053" max="12289" width="9.140625" style="17"/>
    <col min="12290" max="12290" width="10.85546875" style="17" customWidth="1"/>
    <col min="12291" max="12291" width="12.7109375" style="17" customWidth="1"/>
    <col min="12292" max="12292" width="12.140625" style="17" customWidth="1"/>
    <col min="12293" max="12293" width="12.7109375" style="17" customWidth="1"/>
    <col min="12294" max="12295" width="12.140625" style="17" customWidth="1"/>
    <col min="12296" max="12296" width="12.7109375" style="17" customWidth="1"/>
    <col min="12297" max="12299" width="12.140625" style="17" customWidth="1"/>
    <col min="12300" max="12300" width="12.7109375" style="17" customWidth="1"/>
    <col min="12301" max="12305" width="12.140625" style="17" customWidth="1"/>
    <col min="12306" max="12306" width="12.7109375" style="17" customWidth="1"/>
    <col min="12307" max="12307" width="20" style="17" customWidth="1"/>
    <col min="12308" max="12308" width="13.85546875" style="17" customWidth="1"/>
    <col min="12309" max="12545" width="9.140625" style="17"/>
    <col min="12546" max="12546" width="10.85546875" style="17" customWidth="1"/>
    <col min="12547" max="12547" width="12.7109375" style="17" customWidth="1"/>
    <col min="12548" max="12548" width="12.140625" style="17" customWidth="1"/>
    <col min="12549" max="12549" width="12.7109375" style="17" customWidth="1"/>
    <col min="12550" max="12551" width="12.140625" style="17" customWidth="1"/>
    <col min="12552" max="12552" width="12.7109375" style="17" customWidth="1"/>
    <col min="12553" max="12555" width="12.140625" style="17" customWidth="1"/>
    <col min="12556" max="12556" width="12.7109375" style="17" customWidth="1"/>
    <col min="12557" max="12561" width="12.140625" style="17" customWidth="1"/>
    <col min="12562" max="12562" width="12.7109375" style="17" customWidth="1"/>
    <col min="12563" max="12563" width="20" style="17" customWidth="1"/>
    <col min="12564" max="12564" width="13.85546875" style="17" customWidth="1"/>
    <col min="12565" max="12801" width="9.140625" style="17"/>
    <col min="12802" max="12802" width="10.85546875" style="17" customWidth="1"/>
    <col min="12803" max="12803" width="12.7109375" style="17" customWidth="1"/>
    <col min="12804" max="12804" width="12.140625" style="17" customWidth="1"/>
    <col min="12805" max="12805" width="12.7109375" style="17" customWidth="1"/>
    <col min="12806" max="12807" width="12.140625" style="17" customWidth="1"/>
    <col min="12808" max="12808" width="12.7109375" style="17" customWidth="1"/>
    <col min="12809" max="12811" width="12.140625" style="17" customWidth="1"/>
    <col min="12812" max="12812" width="12.7109375" style="17" customWidth="1"/>
    <col min="12813" max="12817" width="12.140625" style="17" customWidth="1"/>
    <col min="12818" max="12818" width="12.7109375" style="17" customWidth="1"/>
    <col min="12819" max="12819" width="20" style="17" customWidth="1"/>
    <col min="12820" max="12820" width="13.85546875" style="17" customWidth="1"/>
    <col min="12821" max="13057" width="9.140625" style="17"/>
    <col min="13058" max="13058" width="10.85546875" style="17" customWidth="1"/>
    <col min="13059" max="13059" width="12.7109375" style="17" customWidth="1"/>
    <col min="13060" max="13060" width="12.140625" style="17" customWidth="1"/>
    <col min="13061" max="13061" width="12.7109375" style="17" customWidth="1"/>
    <col min="13062" max="13063" width="12.140625" style="17" customWidth="1"/>
    <col min="13064" max="13064" width="12.7109375" style="17" customWidth="1"/>
    <col min="13065" max="13067" width="12.140625" style="17" customWidth="1"/>
    <col min="13068" max="13068" width="12.7109375" style="17" customWidth="1"/>
    <col min="13069" max="13073" width="12.140625" style="17" customWidth="1"/>
    <col min="13074" max="13074" width="12.7109375" style="17" customWidth="1"/>
    <col min="13075" max="13075" width="20" style="17" customWidth="1"/>
    <col min="13076" max="13076" width="13.85546875" style="17" customWidth="1"/>
    <col min="13077" max="13313" width="9.140625" style="17"/>
    <col min="13314" max="13314" width="10.85546875" style="17" customWidth="1"/>
    <col min="13315" max="13315" width="12.7109375" style="17" customWidth="1"/>
    <col min="13316" max="13316" width="12.140625" style="17" customWidth="1"/>
    <col min="13317" max="13317" width="12.7109375" style="17" customWidth="1"/>
    <col min="13318" max="13319" width="12.140625" style="17" customWidth="1"/>
    <col min="13320" max="13320" width="12.7109375" style="17" customWidth="1"/>
    <col min="13321" max="13323" width="12.140625" style="17" customWidth="1"/>
    <col min="13324" max="13324" width="12.7109375" style="17" customWidth="1"/>
    <col min="13325" max="13329" width="12.140625" style="17" customWidth="1"/>
    <col min="13330" max="13330" width="12.7109375" style="17" customWidth="1"/>
    <col min="13331" max="13331" width="20" style="17" customWidth="1"/>
    <col min="13332" max="13332" width="13.85546875" style="17" customWidth="1"/>
    <col min="13333" max="13569" width="9.140625" style="17"/>
    <col min="13570" max="13570" width="10.85546875" style="17" customWidth="1"/>
    <col min="13571" max="13571" width="12.7109375" style="17" customWidth="1"/>
    <col min="13572" max="13572" width="12.140625" style="17" customWidth="1"/>
    <col min="13573" max="13573" width="12.7109375" style="17" customWidth="1"/>
    <col min="13574" max="13575" width="12.140625" style="17" customWidth="1"/>
    <col min="13576" max="13576" width="12.7109375" style="17" customWidth="1"/>
    <col min="13577" max="13579" width="12.140625" style="17" customWidth="1"/>
    <col min="13580" max="13580" width="12.7109375" style="17" customWidth="1"/>
    <col min="13581" max="13585" width="12.140625" style="17" customWidth="1"/>
    <col min="13586" max="13586" width="12.7109375" style="17" customWidth="1"/>
    <col min="13587" max="13587" width="20" style="17" customWidth="1"/>
    <col min="13588" max="13588" width="13.85546875" style="17" customWidth="1"/>
    <col min="13589" max="13825" width="9.140625" style="17"/>
    <col min="13826" max="13826" width="10.85546875" style="17" customWidth="1"/>
    <col min="13827" max="13827" width="12.7109375" style="17" customWidth="1"/>
    <col min="13828" max="13828" width="12.140625" style="17" customWidth="1"/>
    <col min="13829" max="13829" width="12.7109375" style="17" customWidth="1"/>
    <col min="13830" max="13831" width="12.140625" style="17" customWidth="1"/>
    <col min="13832" max="13832" width="12.7109375" style="17" customWidth="1"/>
    <col min="13833" max="13835" width="12.140625" style="17" customWidth="1"/>
    <col min="13836" max="13836" width="12.7109375" style="17" customWidth="1"/>
    <col min="13837" max="13841" width="12.140625" style="17" customWidth="1"/>
    <col min="13842" max="13842" width="12.7109375" style="17" customWidth="1"/>
    <col min="13843" max="13843" width="20" style="17" customWidth="1"/>
    <col min="13844" max="13844" width="13.85546875" style="17" customWidth="1"/>
    <col min="13845" max="14081" width="9.140625" style="17"/>
    <col min="14082" max="14082" width="10.85546875" style="17" customWidth="1"/>
    <col min="14083" max="14083" width="12.7109375" style="17" customWidth="1"/>
    <col min="14084" max="14084" width="12.140625" style="17" customWidth="1"/>
    <col min="14085" max="14085" width="12.7109375" style="17" customWidth="1"/>
    <col min="14086" max="14087" width="12.140625" style="17" customWidth="1"/>
    <col min="14088" max="14088" width="12.7109375" style="17" customWidth="1"/>
    <col min="14089" max="14091" width="12.140625" style="17" customWidth="1"/>
    <col min="14092" max="14092" width="12.7109375" style="17" customWidth="1"/>
    <col min="14093" max="14097" width="12.140625" style="17" customWidth="1"/>
    <col min="14098" max="14098" width="12.7109375" style="17" customWidth="1"/>
    <col min="14099" max="14099" width="20" style="17" customWidth="1"/>
    <col min="14100" max="14100" width="13.85546875" style="17" customWidth="1"/>
    <col min="14101" max="14337" width="9.140625" style="17"/>
    <col min="14338" max="14338" width="10.85546875" style="17" customWidth="1"/>
    <col min="14339" max="14339" width="12.7109375" style="17" customWidth="1"/>
    <col min="14340" max="14340" width="12.140625" style="17" customWidth="1"/>
    <col min="14341" max="14341" width="12.7109375" style="17" customWidth="1"/>
    <col min="14342" max="14343" width="12.140625" style="17" customWidth="1"/>
    <col min="14344" max="14344" width="12.7109375" style="17" customWidth="1"/>
    <col min="14345" max="14347" width="12.140625" style="17" customWidth="1"/>
    <col min="14348" max="14348" width="12.7109375" style="17" customWidth="1"/>
    <col min="14349" max="14353" width="12.140625" style="17" customWidth="1"/>
    <col min="14354" max="14354" width="12.7109375" style="17" customWidth="1"/>
    <col min="14355" max="14355" width="20" style="17" customWidth="1"/>
    <col min="14356" max="14356" width="13.85546875" style="17" customWidth="1"/>
    <col min="14357" max="14593" width="9.140625" style="17"/>
    <col min="14594" max="14594" width="10.85546875" style="17" customWidth="1"/>
    <col min="14595" max="14595" width="12.7109375" style="17" customWidth="1"/>
    <col min="14596" max="14596" width="12.140625" style="17" customWidth="1"/>
    <col min="14597" max="14597" width="12.7109375" style="17" customWidth="1"/>
    <col min="14598" max="14599" width="12.140625" style="17" customWidth="1"/>
    <col min="14600" max="14600" width="12.7109375" style="17" customWidth="1"/>
    <col min="14601" max="14603" width="12.140625" style="17" customWidth="1"/>
    <col min="14604" max="14604" width="12.7109375" style="17" customWidth="1"/>
    <col min="14605" max="14609" width="12.140625" style="17" customWidth="1"/>
    <col min="14610" max="14610" width="12.7109375" style="17" customWidth="1"/>
    <col min="14611" max="14611" width="20" style="17" customWidth="1"/>
    <col min="14612" max="14612" width="13.85546875" style="17" customWidth="1"/>
    <col min="14613" max="14849" width="9.140625" style="17"/>
    <col min="14850" max="14850" width="10.85546875" style="17" customWidth="1"/>
    <col min="14851" max="14851" width="12.7109375" style="17" customWidth="1"/>
    <col min="14852" max="14852" width="12.140625" style="17" customWidth="1"/>
    <col min="14853" max="14853" width="12.7109375" style="17" customWidth="1"/>
    <col min="14854" max="14855" width="12.140625" style="17" customWidth="1"/>
    <col min="14856" max="14856" width="12.7109375" style="17" customWidth="1"/>
    <col min="14857" max="14859" width="12.140625" style="17" customWidth="1"/>
    <col min="14860" max="14860" width="12.7109375" style="17" customWidth="1"/>
    <col min="14861" max="14865" width="12.140625" style="17" customWidth="1"/>
    <col min="14866" max="14866" width="12.7109375" style="17" customWidth="1"/>
    <col min="14867" max="14867" width="20" style="17" customWidth="1"/>
    <col min="14868" max="14868" width="13.85546875" style="17" customWidth="1"/>
    <col min="14869" max="15105" width="9.140625" style="17"/>
    <col min="15106" max="15106" width="10.85546875" style="17" customWidth="1"/>
    <col min="15107" max="15107" width="12.7109375" style="17" customWidth="1"/>
    <col min="15108" max="15108" width="12.140625" style="17" customWidth="1"/>
    <col min="15109" max="15109" width="12.7109375" style="17" customWidth="1"/>
    <col min="15110" max="15111" width="12.140625" style="17" customWidth="1"/>
    <col min="15112" max="15112" width="12.7109375" style="17" customWidth="1"/>
    <col min="15113" max="15115" width="12.140625" style="17" customWidth="1"/>
    <col min="15116" max="15116" width="12.7109375" style="17" customWidth="1"/>
    <col min="15117" max="15121" width="12.140625" style="17" customWidth="1"/>
    <col min="15122" max="15122" width="12.7109375" style="17" customWidth="1"/>
    <col min="15123" max="15123" width="20" style="17" customWidth="1"/>
    <col min="15124" max="15124" width="13.85546875" style="17" customWidth="1"/>
    <col min="15125" max="15361" width="9.140625" style="17"/>
    <col min="15362" max="15362" width="10.85546875" style="17" customWidth="1"/>
    <col min="15363" max="15363" width="12.7109375" style="17" customWidth="1"/>
    <col min="15364" max="15364" width="12.140625" style="17" customWidth="1"/>
    <col min="15365" max="15365" width="12.7109375" style="17" customWidth="1"/>
    <col min="15366" max="15367" width="12.140625" style="17" customWidth="1"/>
    <col min="15368" max="15368" width="12.7109375" style="17" customWidth="1"/>
    <col min="15369" max="15371" width="12.140625" style="17" customWidth="1"/>
    <col min="15372" max="15372" width="12.7109375" style="17" customWidth="1"/>
    <col min="15373" max="15377" width="12.140625" style="17" customWidth="1"/>
    <col min="15378" max="15378" width="12.7109375" style="17" customWidth="1"/>
    <col min="15379" max="15379" width="20" style="17" customWidth="1"/>
    <col min="15380" max="15380" width="13.85546875" style="17" customWidth="1"/>
    <col min="15381" max="15617" width="9.140625" style="17"/>
    <col min="15618" max="15618" width="10.85546875" style="17" customWidth="1"/>
    <col min="15619" max="15619" width="12.7109375" style="17" customWidth="1"/>
    <col min="15620" max="15620" width="12.140625" style="17" customWidth="1"/>
    <col min="15621" max="15621" width="12.7109375" style="17" customWidth="1"/>
    <col min="15622" max="15623" width="12.140625" style="17" customWidth="1"/>
    <col min="15624" max="15624" width="12.7109375" style="17" customWidth="1"/>
    <col min="15625" max="15627" width="12.140625" style="17" customWidth="1"/>
    <col min="15628" max="15628" width="12.7109375" style="17" customWidth="1"/>
    <col min="15629" max="15633" width="12.140625" style="17" customWidth="1"/>
    <col min="15634" max="15634" width="12.7109375" style="17" customWidth="1"/>
    <col min="15635" max="15635" width="20" style="17" customWidth="1"/>
    <col min="15636" max="15636" width="13.85546875" style="17" customWidth="1"/>
    <col min="15637" max="15873" width="9.140625" style="17"/>
    <col min="15874" max="15874" width="10.85546875" style="17" customWidth="1"/>
    <col min="15875" max="15875" width="12.7109375" style="17" customWidth="1"/>
    <col min="15876" max="15876" width="12.140625" style="17" customWidth="1"/>
    <col min="15877" max="15877" width="12.7109375" style="17" customWidth="1"/>
    <col min="15878" max="15879" width="12.140625" style="17" customWidth="1"/>
    <col min="15880" max="15880" width="12.7109375" style="17" customWidth="1"/>
    <col min="15881" max="15883" width="12.140625" style="17" customWidth="1"/>
    <col min="15884" max="15884" width="12.7109375" style="17" customWidth="1"/>
    <col min="15885" max="15889" width="12.140625" style="17" customWidth="1"/>
    <col min="15890" max="15890" width="12.7109375" style="17" customWidth="1"/>
    <col min="15891" max="15891" width="20" style="17" customWidth="1"/>
    <col min="15892" max="15892" width="13.85546875" style="17" customWidth="1"/>
    <col min="15893" max="16129" width="9.140625" style="17"/>
    <col min="16130" max="16130" width="10.85546875" style="17" customWidth="1"/>
    <col min="16131" max="16131" width="12.7109375" style="17" customWidth="1"/>
    <col min="16132" max="16132" width="12.140625" style="17" customWidth="1"/>
    <col min="16133" max="16133" width="12.7109375" style="17" customWidth="1"/>
    <col min="16134" max="16135" width="12.140625" style="17" customWidth="1"/>
    <col min="16136" max="16136" width="12.7109375" style="17" customWidth="1"/>
    <col min="16137" max="16139" width="12.140625" style="17" customWidth="1"/>
    <col min="16140" max="16140" width="12.7109375" style="17" customWidth="1"/>
    <col min="16141" max="16145" width="12.140625" style="17" customWidth="1"/>
    <col min="16146" max="16146" width="12.7109375" style="17" customWidth="1"/>
    <col min="16147" max="16147" width="20" style="17" customWidth="1"/>
    <col min="16148" max="16148" width="13.85546875" style="17" customWidth="1"/>
    <col min="16149" max="16384" width="9.140625" style="17"/>
  </cols>
  <sheetData>
    <row r="1" spans="1:20" x14ac:dyDescent="0.2">
      <c r="A1" s="15" t="s">
        <v>31</v>
      </c>
      <c r="E1" s="18" t="s">
        <v>94</v>
      </c>
      <c r="I1" s="18" t="s">
        <v>95</v>
      </c>
    </row>
    <row r="2" spans="1:20" x14ac:dyDescent="0.2">
      <c r="C2" s="19"/>
      <c r="D2" s="19"/>
      <c r="E2" s="19"/>
      <c r="F2" s="19"/>
      <c r="G2" s="19"/>
      <c r="H2" s="19"/>
      <c r="I2" s="19"/>
      <c r="J2" s="19"/>
      <c r="K2" s="19"/>
      <c r="L2" s="19"/>
      <c r="M2" s="19"/>
      <c r="N2" s="19"/>
      <c r="O2" s="19"/>
      <c r="P2" s="19"/>
      <c r="Q2" s="19"/>
      <c r="R2" s="19"/>
      <c r="S2" s="19"/>
    </row>
    <row r="3" spans="1:20" x14ac:dyDescent="0.2">
      <c r="B3" s="16" t="s">
        <v>32</v>
      </c>
      <c r="C3" s="19" t="s">
        <v>9</v>
      </c>
      <c r="D3" s="19" t="s">
        <v>10</v>
      </c>
      <c r="E3" s="19" t="s">
        <v>11</v>
      </c>
      <c r="F3" s="19" t="s">
        <v>12</v>
      </c>
      <c r="G3" s="19" t="s">
        <v>13</v>
      </c>
      <c r="H3" s="19" t="s">
        <v>14</v>
      </c>
      <c r="I3" s="19" t="s">
        <v>15</v>
      </c>
      <c r="J3" s="19" t="s">
        <v>16</v>
      </c>
      <c r="K3" s="19" t="s">
        <v>17</v>
      </c>
      <c r="L3" s="19" t="s">
        <v>18</v>
      </c>
      <c r="M3" s="19" t="s">
        <v>19</v>
      </c>
      <c r="N3" s="19" t="s">
        <v>20</v>
      </c>
      <c r="O3" s="19" t="s">
        <v>21</v>
      </c>
      <c r="P3" s="19" t="s">
        <v>22</v>
      </c>
      <c r="Q3" s="19" t="s">
        <v>23</v>
      </c>
      <c r="R3" s="19" t="s">
        <v>24</v>
      </c>
      <c r="S3" s="19" t="s">
        <v>33</v>
      </c>
    </row>
    <row r="4" spans="1:20" x14ac:dyDescent="0.2">
      <c r="A4" s="15" t="s">
        <v>29</v>
      </c>
      <c r="B4" s="16">
        <v>1986</v>
      </c>
      <c r="C4" s="19">
        <v>623141980</v>
      </c>
      <c r="D4" s="19">
        <v>652393536</v>
      </c>
      <c r="E4" s="19">
        <v>2046863443</v>
      </c>
      <c r="F4" s="19">
        <v>242239138</v>
      </c>
      <c r="G4" s="19">
        <v>471549822</v>
      </c>
      <c r="H4" s="19">
        <v>946349399</v>
      </c>
      <c r="I4" s="19">
        <v>254692525</v>
      </c>
      <c r="J4" s="19">
        <v>282577284</v>
      </c>
      <c r="K4" s="19">
        <v>406812429</v>
      </c>
      <c r="L4" s="19">
        <v>1177292509</v>
      </c>
      <c r="M4" s="19">
        <v>147284709</v>
      </c>
      <c r="N4" s="19">
        <v>274948686</v>
      </c>
      <c r="O4" s="19">
        <v>474672937</v>
      </c>
      <c r="P4" s="19">
        <v>251517069</v>
      </c>
      <c r="Q4" s="19">
        <v>324409398</v>
      </c>
      <c r="R4" s="19">
        <v>1344724817</v>
      </c>
      <c r="S4" s="19">
        <v>9921469681</v>
      </c>
    </row>
    <row r="5" spans="1:20" x14ac:dyDescent="0.2">
      <c r="A5" s="15" t="s">
        <v>29</v>
      </c>
      <c r="B5" s="16">
        <v>1987</v>
      </c>
      <c r="C5" s="19">
        <v>699520806</v>
      </c>
      <c r="D5" s="19">
        <v>669119497</v>
      </c>
      <c r="E5" s="19">
        <v>2172965180</v>
      </c>
      <c r="F5" s="19">
        <v>249656660</v>
      </c>
      <c r="G5" s="19">
        <v>508153102</v>
      </c>
      <c r="H5" s="19">
        <v>1009801740</v>
      </c>
      <c r="I5" s="19">
        <v>260755292</v>
      </c>
      <c r="J5" s="19">
        <v>299543152</v>
      </c>
      <c r="K5" s="19">
        <v>417399364</v>
      </c>
      <c r="L5" s="19">
        <v>1266708271</v>
      </c>
      <c r="M5" s="19">
        <v>152258531</v>
      </c>
      <c r="N5" s="19">
        <v>304782019</v>
      </c>
      <c r="O5" s="19">
        <v>488481829</v>
      </c>
      <c r="P5" s="19">
        <v>289450296</v>
      </c>
      <c r="Q5" s="19">
        <v>332159643</v>
      </c>
      <c r="R5" s="19">
        <v>1525547978</v>
      </c>
      <c r="S5" s="19">
        <v>10646303360</v>
      </c>
    </row>
    <row r="6" spans="1:20" x14ac:dyDescent="0.2">
      <c r="A6" s="15" t="s">
        <v>29</v>
      </c>
      <c r="B6" s="16">
        <v>1988</v>
      </c>
      <c r="C6" s="19">
        <v>716659173</v>
      </c>
      <c r="D6" s="19">
        <v>696209231</v>
      </c>
      <c r="E6" s="19">
        <v>2329921122</v>
      </c>
      <c r="F6" s="19">
        <v>280192502</v>
      </c>
      <c r="G6" s="19">
        <v>523199957</v>
      </c>
      <c r="H6" s="19">
        <v>1081319975</v>
      </c>
      <c r="I6" s="19">
        <v>282048896</v>
      </c>
      <c r="J6" s="19">
        <v>309381858</v>
      </c>
      <c r="K6" s="19">
        <v>441139803</v>
      </c>
      <c r="L6" s="19">
        <v>1320561240</v>
      </c>
      <c r="M6" s="19">
        <v>153192883</v>
      </c>
      <c r="N6" s="19">
        <v>316877634</v>
      </c>
      <c r="O6" s="19">
        <v>532261246</v>
      </c>
      <c r="P6" s="19">
        <v>299743128</v>
      </c>
      <c r="Q6" s="19">
        <v>352664880</v>
      </c>
      <c r="R6" s="19">
        <v>1630664561</v>
      </c>
      <c r="S6" s="19">
        <v>11266038089</v>
      </c>
    </row>
    <row r="7" spans="1:20" x14ac:dyDescent="0.2">
      <c r="A7" s="15" t="s">
        <v>29</v>
      </c>
      <c r="B7" s="16">
        <v>1989</v>
      </c>
      <c r="C7" s="19">
        <v>762677322</v>
      </c>
      <c r="D7" s="19">
        <v>720972875</v>
      </c>
      <c r="E7" s="19">
        <v>2341125626</v>
      </c>
      <c r="F7" s="19">
        <v>298988483</v>
      </c>
      <c r="G7" s="19">
        <v>545447262</v>
      </c>
      <c r="H7" s="19">
        <v>1146454397</v>
      </c>
      <c r="I7" s="19">
        <v>289385841</v>
      </c>
      <c r="J7" s="19">
        <v>317444993</v>
      </c>
      <c r="K7" s="19">
        <v>440969848</v>
      </c>
      <c r="L7" s="19">
        <v>1402403318</v>
      </c>
      <c r="M7" s="19">
        <v>163796710</v>
      </c>
      <c r="N7" s="19">
        <v>337663066</v>
      </c>
      <c r="O7" s="19">
        <v>548785242</v>
      </c>
      <c r="P7" s="19">
        <v>312089925</v>
      </c>
      <c r="Q7" s="19">
        <v>362648035</v>
      </c>
      <c r="R7" s="19">
        <v>1635441561</v>
      </c>
      <c r="S7" s="19">
        <v>11626294504</v>
      </c>
    </row>
    <row r="8" spans="1:20" x14ac:dyDescent="0.2">
      <c r="A8" s="15" t="s">
        <v>29</v>
      </c>
      <c r="B8" s="16">
        <v>1990</v>
      </c>
      <c r="C8" s="19">
        <v>749451945</v>
      </c>
      <c r="D8" s="19">
        <v>731972062</v>
      </c>
      <c r="E8" s="19">
        <v>2342631937</v>
      </c>
      <c r="F8" s="19">
        <v>296593025</v>
      </c>
      <c r="G8" s="19">
        <v>561524946</v>
      </c>
      <c r="H8" s="19">
        <v>1162206143</v>
      </c>
      <c r="I8" s="19">
        <v>294037083</v>
      </c>
      <c r="J8" s="19">
        <v>315608058</v>
      </c>
      <c r="K8" s="19">
        <v>435610159</v>
      </c>
      <c r="L8" s="19">
        <v>1422298519</v>
      </c>
      <c r="M8" s="19">
        <v>168348935</v>
      </c>
      <c r="N8" s="19">
        <v>344306588</v>
      </c>
      <c r="O8" s="19">
        <v>564590158</v>
      </c>
      <c r="P8" s="19">
        <v>322828645</v>
      </c>
      <c r="Q8" s="19">
        <v>367976097</v>
      </c>
      <c r="R8" s="19">
        <v>1657421722</v>
      </c>
      <c r="S8" s="19">
        <v>11737406022</v>
      </c>
      <c r="T8" s="19"/>
    </row>
    <row r="9" spans="1:20" x14ac:dyDescent="0.2">
      <c r="A9" s="15" t="s">
        <v>29</v>
      </c>
      <c r="B9" s="16">
        <v>1991</v>
      </c>
      <c r="C9" s="19">
        <v>720199804.75</v>
      </c>
      <c r="D9" s="19">
        <v>744735488</v>
      </c>
      <c r="E9" s="19">
        <v>2380677372.4000001</v>
      </c>
      <c r="F9" s="19">
        <v>298146172.94999999</v>
      </c>
      <c r="G9" s="19">
        <v>569507634.85000002</v>
      </c>
      <c r="H9" s="19">
        <v>1150215761.9000001</v>
      </c>
      <c r="I9" s="19">
        <v>287424838.14999998</v>
      </c>
      <c r="J9" s="19">
        <v>309764079.14999998</v>
      </c>
      <c r="K9" s="19">
        <v>454844775.55000001</v>
      </c>
      <c r="L9" s="19">
        <v>1388913559.95</v>
      </c>
      <c r="M9" s="19">
        <v>163892179.55000001</v>
      </c>
      <c r="N9" s="19">
        <v>343326018.94999999</v>
      </c>
      <c r="O9" s="19">
        <v>569464608.64999998</v>
      </c>
      <c r="P9" s="19">
        <v>316953987.85000002</v>
      </c>
      <c r="Q9" s="19">
        <v>376959907.55000001</v>
      </c>
      <c r="R9" s="19">
        <v>1659663464.3499999</v>
      </c>
      <c r="S9" s="19">
        <v>11734689654.549999</v>
      </c>
    </row>
    <row r="10" spans="1:20" x14ac:dyDescent="0.2">
      <c r="A10" s="15" t="s">
        <v>29</v>
      </c>
      <c r="B10" s="16">
        <v>1992</v>
      </c>
      <c r="C10" s="19">
        <v>731240266.39999998</v>
      </c>
      <c r="D10" s="19">
        <v>759170814.60000002</v>
      </c>
      <c r="E10" s="19">
        <v>2440997776</v>
      </c>
      <c r="F10" s="19">
        <v>310450136.80000001</v>
      </c>
      <c r="G10" s="19">
        <v>587598243</v>
      </c>
      <c r="H10" s="19">
        <v>1179676310</v>
      </c>
      <c r="I10" s="19">
        <v>300737753.30000001</v>
      </c>
      <c r="J10" s="19">
        <v>320223004.5</v>
      </c>
      <c r="K10" s="19">
        <v>456914081</v>
      </c>
      <c r="L10" s="19">
        <v>1428295476</v>
      </c>
      <c r="M10" s="19">
        <v>164783575.30000001</v>
      </c>
      <c r="N10" s="19">
        <v>356760913.39999998</v>
      </c>
      <c r="O10" s="19">
        <v>583049448.79999995</v>
      </c>
      <c r="P10" s="19">
        <v>334155383</v>
      </c>
      <c r="Q10" s="19">
        <v>384799928.69999999</v>
      </c>
      <c r="R10" s="19">
        <v>1653575195</v>
      </c>
      <c r="S10" s="19">
        <v>11992428305.799999</v>
      </c>
    </row>
    <row r="11" spans="1:20" x14ac:dyDescent="0.2">
      <c r="A11" s="15" t="s">
        <v>29</v>
      </c>
      <c r="B11" s="16">
        <v>1993</v>
      </c>
      <c r="C11" s="19">
        <v>737648060</v>
      </c>
      <c r="D11" s="19">
        <v>755372939</v>
      </c>
      <c r="E11" s="19">
        <v>2389170758</v>
      </c>
      <c r="F11" s="19">
        <v>318295158</v>
      </c>
      <c r="G11" s="19">
        <v>607111442</v>
      </c>
      <c r="H11" s="19">
        <v>1206765026</v>
      </c>
      <c r="I11" s="19">
        <v>306304164</v>
      </c>
      <c r="J11" s="19">
        <v>321019617</v>
      </c>
      <c r="K11" s="19">
        <v>481394507</v>
      </c>
      <c r="L11" s="19">
        <v>1436253983</v>
      </c>
      <c r="M11" s="19">
        <v>169391281</v>
      </c>
      <c r="N11" s="19">
        <v>363522465</v>
      </c>
      <c r="O11" s="19">
        <v>575759004</v>
      </c>
      <c r="P11" s="19">
        <v>340578664</v>
      </c>
      <c r="Q11" s="19">
        <v>381457485</v>
      </c>
      <c r="R11" s="19">
        <v>1668094705</v>
      </c>
      <c r="S11" s="19">
        <v>12058139258</v>
      </c>
    </row>
    <row r="12" spans="1:20" x14ac:dyDescent="0.2">
      <c r="A12" s="15" t="s">
        <v>29</v>
      </c>
      <c r="B12" s="16">
        <v>1994</v>
      </c>
      <c r="C12" s="19">
        <v>770168484</v>
      </c>
      <c r="D12" s="19">
        <v>746455572</v>
      </c>
      <c r="E12" s="19">
        <v>2456512379</v>
      </c>
      <c r="F12" s="19">
        <v>326009605</v>
      </c>
      <c r="G12" s="19">
        <v>629085472</v>
      </c>
      <c r="H12" s="19">
        <v>1236893918</v>
      </c>
      <c r="I12" s="19">
        <v>315312711</v>
      </c>
      <c r="J12" s="19">
        <v>329480835</v>
      </c>
      <c r="K12" s="19">
        <v>493357747</v>
      </c>
      <c r="L12" s="19">
        <v>1477905348.507</v>
      </c>
      <c r="M12" s="19">
        <v>174303628.14899999</v>
      </c>
      <c r="N12" s="19">
        <v>370807026</v>
      </c>
      <c r="O12" s="19">
        <v>585182377</v>
      </c>
      <c r="P12" s="19">
        <v>349366013</v>
      </c>
      <c r="Q12" s="19">
        <v>392519752.065</v>
      </c>
      <c r="R12" s="19">
        <v>1687684726</v>
      </c>
      <c r="S12" s="19">
        <v>12341045593.721001</v>
      </c>
    </row>
    <row r="13" spans="1:20" x14ac:dyDescent="0.2">
      <c r="A13" s="15" t="s">
        <v>29</v>
      </c>
      <c r="B13" s="16">
        <v>1995</v>
      </c>
      <c r="C13" s="19">
        <v>778333804</v>
      </c>
      <c r="D13" s="19">
        <v>742007730</v>
      </c>
      <c r="E13" s="19">
        <v>2514966344</v>
      </c>
      <c r="F13" s="19">
        <v>330569623</v>
      </c>
      <c r="G13" s="19">
        <v>641883627</v>
      </c>
      <c r="H13" s="19">
        <v>1251725978</v>
      </c>
      <c r="I13" s="19">
        <v>318613957</v>
      </c>
      <c r="J13" s="19">
        <v>334386822</v>
      </c>
      <c r="K13" s="19">
        <v>500428191</v>
      </c>
      <c r="L13" s="19">
        <v>1470795350</v>
      </c>
      <c r="M13" s="19">
        <v>181315871</v>
      </c>
      <c r="N13" s="19">
        <v>376999003</v>
      </c>
      <c r="O13" s="19">
        <v>595756405</v>
      </c>
      <c r="P13" s="19">
        <v>352071638</v>
      </c>
      <c r="Q13" s="19">
        <v>377172301</v>
      </c>
      <c r="R13" s="19">
        <v>1719595034</v>
      </c>
      <c r="S13" s="19">
        <v>12486621678</v>
      </c>
    </row>
    <row r="14" spans="1:20" x14ac:dyDescent="0.2">
      <c r="A14" s="15" t="s">
        <v>29</v>
      </c>
      <c r="B14" s="16">
        <v>1996</v>
      </c>
      <c r="C14" s="19">
        <v>792568129</v>
      </c>
      <c r="D14" s="19">
        <v>746695549</v>
      </c>
      <c r="E14" s="19">
        <v>2583134346</v>
      </c>
      <c r="F14" s="19">
        <v>332192165</v>
      </c>
      <c r="G14" s="19">
        <v>651357761</v>
      </c>
      <c r="H14" s="19">
        <v>1277645336</v>
      </c>
      <c r="I14" s="19">
        <v>324123909</v>
      </c>
      <c r="J14" s="19">
        <v>338925710</v>
      </c>
      <c r="K14" s="19">
        <v>508307680</v>
      </c>
      <c r="L14" s="19">
        <v>1494754409</v>
      </c>
      <c r="M14" s="19">
        <v>182515750</v>
      </c>
      <c r="N14" s="19">
        <v>385447545</v>
      </c>
      <c r="O14" s="19">
        <v>598905826</v>
      </c>
      <c r="P14" s="19">
        <v>362856322</v>
      </c>
      <c r="Q14" s="19">
        <v>386124696</v>
      </c>
      <c r="R14" s="19">
        <v>1733651136</v>
      </c>
      <c r="S14" s="19">
        <v>12699206269</v>
      </c>
    </row>
    <row r="15" spans="1:20" x14ac:dyDescent="0.2">
      <c r="A15" s="15" t="s">
        <v>29</v>
      </c>
      <c r="B15" s="16">
        <v>1997</v>
      </c>
      <c r="C15" s="19">
        <v>812183761</v>
      </c>
      <c r="D15" s="19">
        <v>751659564</v>
      </c>
      <c r="E15" s="19">
        <v>2656204068</v>
      </c>
      <c r="F15" s="19">
        <v>324526121</v>
      </c>
      <c r="G15" s="19">
        <v>670228140</v>
      </c>
      <c r="H15" s="19">
        <v>1290557882</v>
      </c>
      <c r="I15" s="19">
        <v>331255557</v>
      </c>
      <c r="J15" s="19">
        <v>346794676</v>
      </c>
      <c r="K15" s="19">
        <v>519278594</v>
      </c>
      <c r="L15" s="19">
        <v>1555337515</v>
      </c>
      <c r="M15" s="19">
        <v>183264657</v>
      </c>
      <c r="N15" s="19">
        <v>399224240</v>
      </c>
      <c r="O15" s="19">
        <v>624405401</v>
      </c>
      <c r="P15" s="19">
        <v>371780291</v>
      </c>
      <c r="Q15" s="19">
        <v>388593939</v>
      </c>
      <c r="R15" s="19">
        <v>1798789825</v>
      </c>
      <c r="S15" s="19">
        <v>13024084231</v>
      </c>
    </row>
    <row r="16" spans="1:20" x14ac:dyDescent="0.2">
      <c r="A16" s="15" t="s">
        <v>29</v>
      </c>
      <c r="B16" s="16">
        <v>1998</v>
      </c>
      <c r="C16" s="19">
        <v>834246295</v>
      </c>
      <c r="D16" s="19">
        <v>759557579</v>
      </c>
      <c r="E16" s="19">
        <v>2774383122</v>
      </c>
      <c r="F16" s="19">
        <v>326176526</v>
      </c>
      <c r="G16" s="19">
        <v>717638004</v>
      </c>
      <c r="H16" s="19">
        <v>1327945755</v>
      </c>
      <c r="I16" s="19">
        <v>354699908</v>
      </c>
      <c r="J16" s="19">
        <v>366126572</v>
      </c>
      <c r="K16" s="19">
        <v>529316404</v>
      </c>
      <c r="L16" s="19">
        <v>1566698380</v>
      </c>
      <c r="M16" s="19">
        <v>183486324</v>
      </c>
      <c r="N16" s="19">
        <v>424989801</v>
      </c>
      <c r="O16" s="19">
        <v>622116011</v>
      </c>
      <c r="P16" s="19">
        <v>394205891</v>
      </c>
      <c r="Q16" s="19">
        <v>393292212</v>
      </c>
      <c r="R16" s="19">
        <v>1907925609</v>
      </c>
      <c r="S16" s="19">
        <v>13482804393</v>
      </c>
    </row>
    <row r="17" spans="1:19" x14ac:dyDescent="0.2">
      <c r="A17" s="15" t="s">
        <v>29</v>
      </c>
      <c r="B17" s="16">
        <v>1999</v>
      </c>
      <c r="C17" s="19">
        <v>875511148</v>
      </c>
      <c r="D17" s="19">
        <v>768713995</v>
      </c>
      <c r="E17" s="19">
        <v>2964299126</v>
      </c>
      <c r="F17" s="19">
        <v>340964428</v>
      </c>
      <c r="G17" s="19">
        <v>702604659</v>
      </c>
      <c r="H17" s="19">
        <v>1400049312</v>
      </c>
      <c r="I17" s="19">
        <v>364269616</v>
      </c>
      <c r="J17" s="19">
        <v>377470495</v>
      </c>
      <c r="K17" s="19">
        <v>544917343</v>
      </c>
      <c r="L17" s="19">
        <v>1618798221</v>
      </c>
      <c r="M17" s="19">
        <v>184588015</v>
      </c>
      <c r="N17" s="19">
        <v>440964471</v>
      </c>
      <c r="O17" s="19">
        <v>655544847</v>
      </c>
      <c r="P17" s="19">
        <v>404869800</v>
      </c>
      <c r="Q17" s="19">
        <v>426897813</v>
      </c>
      <c r="R17" s="19">
        <v>2085584913</v>
      </c>
      <c r="S17" s="19">
        <v>14156048202</v>
      </c>
    </row>
    <row r="18" spans="1:19" x14ac:dyDescent="0.2">
      <c r="A18" s="15" t="s">
        <v>29</v>
      </c>
      <c r="B18" s="16">
        <v>2000</v>
      </c>
      <c r="C18" s="19">
        <v>866477150</v>
      </c>
      <c r="D18" s="19">
        <v>754107520</v>
      </c>
      <c r="E18" s="19">
        <v>2998041380</v>
      </c>
      <c r="F18" s="19">
        <v>337895830</v>
      </c>
      <c r="G18" s="19">
        <v>702672450</v>
      </c>
      <c r="H18" s="19">
        <v>1409428155</v>
      </c>
      <c r="I18" s="19">
        <v>365954110</v>
      </c>
      <c r="J18" s="19">
        <v>374061125</v>
      </c>
      <c r="K18" s="19">
        <v>551247820</v>
      </c>
      <c r="L18" s="19">
        <v>1605899260</v>
      </c>
      <c r="M18" s="19">
        <v>182927780</v>
      </c>
      <c r="N18" s="19">
        <v>447597675</v>
      </c>
      <c r="O18" s="19">
        <v>656169625</v>
      </c>
      <c r="P18" s="19">
        <v>415797780</v>
      </c>
      <c r="Q18" s="19">
        <v>421588140</v>
      </c>
      <c r="R18" s="19">
        <v>2063802710</v>
      </c>
      <c r="S18" s="19">
        <v>14153668510</v>
      </c>
    </row>
    <row r="19" spans="1:19" x14ac:dyDescent="0.2">
      <c r="A19" s="15" t="s">
        <v>29</v>
      </c>
      <c r="B19" s="16">
        <v>2001</v>
      </c>
      <c r="C19" s="19">
        <v>895681837</v>
      </c>
      <c r="D19" s="19">
        <v>756466851</v>
      </c>
      <c r="E19" s="19">
        <v>3046140682</v>
      </c>
      <c r="F19" s="19">
        <v>341042429</v>
      </c>
      <c r="G19" s="19">
        <v>714784227</v>
      </c>
      <c r="H19" s="19">
        <v>1413638134</v>
      </c>
      <c r="I19" s="19">
        <v>370707549</v>
      </c>
      <c r="J19" s="19">
        <v>378179628</v>
      </c>
      <c r="K19" s="19">
        <v>541372595</v>
      </c>
      <c r="L19" s="19">
        <v>1648818913</v>
      </c>
      <c r="M19" s="19">
        <v>186032802</v>
      </c>
      <c r="N19" s="19">
        <v>451869872</v>
      </c>
      <c r="O19" s="19">
        <v>675081432</v>
      </c>
      <c r="P19" s="19">
        <v>418776936</v>
      </c>
      <c r="Q19" s="19">
        <v>421671656</v>
      </c>
      <c r="R19" s="19">
        <v>2069062616</v>
      </c>
      <c r="S19" s="19">
        <v>14329328159</v>
      </c>
    </row>
    <row r="20" spans="1:19" x14ac:dyDescent="0.2">
      <c r="A20" s="15" t="s">
        <v>29</v>
      </c>
      <c r="B20" s="16">
        <v>2002</v>
      </c>
      <c r="C20" s="19">
        <v>897891605</v>
      </c>
      <c r="D20" s="19">
        <v>773400325</v>
      </c>
      <c r="E20" s="19">
        <v>3059057700</v>
      </c>
      <c r="F20" s="19">
        <v>344797615</v>
      </c>
      <c r="G20" s="19">
        <v>732984605</v>
      </c>
      <c r="H20" s="19">
        <v>1457986660</v>
      </c>
      <c r="I20" s="19">
        <v>383940945</v>
      </c>
      <c r="J20" s="19">
        <v>392923960</v>
      </c>
      <c r="K20" s="19">
        <v>567565510</v>
      </c>
      <c r="L20" s="19">
        <v>1694038730</v>
      </c>
      <c r="M20" s="19">
        <v>183991025</v>
      </c>
      <c r="N20" s="19">
        <v>471989165</v>
      </c>
      <c r="O20" s="19">
        <v>675497105</v>
      </c>
      <c r="P20" s="19">
        <v>432558580</v>
      </c>
      <c r="Q20" s="19">
        <v>426315620</v>
      </c>
      <c r="R20" s="19">
        <v>2157581430</v>
      </c>
      <c r="S20" s="19">
        <v>14652520580</v>
      </c>
    </row>
    <row r="21" spans="1:19" x14ac:dyDescent="0.2">
      <c r="A21" s="15" t="s">
        <v>29</v>
      </c>
      <c r="B21" s="16">
        <v>2003</v>
      </c>
      <c r="C21" s="19">
        <v>958506545</v>
      </c>
      <c r="D21" s="19">
        <v>762636293</v>
      </c>
      <c r="E21" s="19">
        <v>3156558037</v>
      </c>
      <c r="F21" s="19">
        <v>362662628</v>
      </c>
      <c r="G21" s="19">
        <v>755803412</v>
      </c>
      <c r="H21" s="19">
        <v>1478373407</v>
      </c>
      <c r="I21" s="19">
        <v>382829356</v>
      </c>
      <c r="J21" s="19">
        <v>391832391</v>
      </c>
      <c r="K21" s="19">
        <v>591153117</v>
      </c>
      <c r="L21" s="19">
        <v>1749498823</v>
      </c>
      <c r="M21" s="19">
        <v>184688098</v>
      </c>
      <c r="N21" s="19">
        <v>467011671</v>
      </c>
      <c r="O21" s="19">
        <v>675082107</v>
      </c>
      <c r="P21" s="19">
        <v>438189807</v>
      </c>
      <c r="Q21" s="19">
        <v>419960685</v>
      </c>
      <c r="R21" s="19">
        <v>2192908338</v>
      </c>
      <c r="S21" s="19">
        <v>14967694715</v>
      </c>
    </row>
    <row r="22" spans="1:19" x14ac:dyDescent="0.2">
      <c r="A22" s="15" t="s">
        <v>29</v>
      </c>
      <c r="B22" s="16">
        <v>2004</v>
      </c>
      <c r="C22" s="19">
        <v>934617175</v>
      </c>
      <c r="D22" s="19">
        <v>793002650</v>
      </c>
      <c r="E22" s="19">
        <v>3074880815</v>
      </c>
      <c r="F22" s="19">
        <v>367119555</v>
      </c>
      <c r="G22" s="19">
        <v>758814195</v>
      </c>
      <c r="H22" s="19">
        <v>1475527830</v>
      </c>
      <c r="I22" s="19">
        <v>383531050</v>
      </c>
      <c r="J22" s="19">
        <v>392777960</v>
      </c>
      <c r="K22" s="19">
        <v>590386770</v>
      </c>
      <c r="L22" s="19">
        <v>1740958385</v>
      </c>
      <c r="M22" s="19">
        <v>185717110</v>
      </c>
      <c r="N22" s="19">
        <v>458241805</v>
      </c>
      <c r="O22" s="19">
        <v>681468140</v>
      </c>
      <c r="P22" s="19">
        <v>421588140</v>
      </c>
      <c r="Q22" s="19">
        <v>435170520</v>
      </c>
      <c r="R22" s="19">
        <v>2150253325</v>
      </c>
      <c r="S22" s="19">
        <v>14844055425</v>
      </c>
    </row>
    <row r="23" spans="1:19" x14ac:dyDescent="0.2">
      <c r="A23" s="15" t="s">
        <v>29</v>
      </c>
      <c r="B23" s="16">
        <v>2005</v>
      </c>
      <c r="C23" s="19">
        <v>945180640</v>
      </c>
      <c r="D23" s="19">
        <v>785818355</v>
      </c>
      <c r="E23" s="19">
        <v>3159691850</v>
      </c>
      <c r="F23" s="19">
        <v>362524205</v>
      </c>
      <c r="G23" s="19">
        <v>701794625</v>
      </c>
      <c r="H23" s="19">
        <v>1465991110</v>
      </c>
      <c r="I23" s="19">
        <v>377124570</v>
      </c>
      <c r="J23" s="19">
        <v>396102015</v>
      </c>
      <c r="K23" s="19">
        <v>597135620</v>
      </c>
      <c r="L23" s="19">
        <v>1704123680</v>
      </c>
      <c r="M23" s="19">
        <v>182621910</v>
      </c>
      <c r="N23" s="19">
        <v>463103970</v>
      </c>
      <c r="O23" s="19">
        <v>692574725</v>
      </c>
      <c r="P23" s="19">
        <v>404958375</v>
      </c>
      <c r="Q23" s="19">
        <v>429206785</v>
      </c>
      <c r="R23" s="19">
        <v>2277851485</v>
      </c>
      <c r="S23" s="19">
        <v>14945803920</v>
      </c>
    </row>
    <row r="24" spans="1:19" x14ac:dyDescent="0.2">
      <c r="A24" s="15" t="s">
        <v>29</v>
      </c>
      <c r="B24" s="16">
        <v>2006</v>
      </c>
      <c r="C24" s="19">
        <v>956194749</v>
      </c>
      <c r="D24" s="19">
        <v>789472866</v>
      </c>
      <c r="E24" s="19">
        <v>3192205568</v>
      </c>
      <c r="F24" s="19">
        <v>354557365</v>
      </c>
      <c r="G24" s="19">
        <v>721977508</v>
      </c>
      <c r="H24" s="19">
        <v>1457469681</v>
      </c>
      <c r="I24" s="19">
        <v>377335358</v>
      </c>
      <c r="J24" s="19">
        <v>400585065</v>
      </c>
      <c r="K24" s="19">
        <v>578541053</v>
      </c>
      <c r="L24" s="19">
        <v>1742966878</v>
      </c>
      <c r="M24" s="19">
        <v>182900248</v>
      </c>
      <c r="N24" s="19">
        <v>466537813</v>
      </c>
      <c r="O24" s="19">
        <v>682030258</v>
      </c>
      <c r="P24" s="19">
        <v>402480795</v>
      </c>
      <c r="Q24" s="19">
        <v>431603437</v>
      </c>
      <c r="R24" s="19">
        <v>2280705902</v>
      </c>
      <c r="S24" s="19">
        <v>15017564544</v>
      </c>
    </row>
    <row r="25" spans="1:19" x14ac:dyDescent="0.2">
      <c r="A25" s="15" t="s">
        <v>29</v>
      </c>
      <c r="B25" s="16">
        <v>2007</v>
      </c>
      <c r="C25" s="19">
        <v>935046521</v>
      </c>
      <c r="D25" s="19">
        <v>785319418</v>
      </c>
      <c r="E25" s="19">
        <v>3180722175</v>
      </c>
      <c r="F25" s="19">
        <v>358026496</v>
      </c>
      <c r="G25" s="19">
        <v>713131302</v>
      </c>
      <c r="H25" s="19">
        <v>1446280825</v>
      </c>
      <c r="I25" s="19">
        <v>359420844</v>
      </c>
      <c r="J25" s="19">
        <v>395721995</v>
      </c>
      <c r="K25" s="19">
        <v>574304348</v>
      </c>
      <c r="L25" s="19">
        <v>1756001137</v>
      </c>
      <c r="M25" s="19">
        <v>182513501</v>
      </c>
      <c r="N25" s="19">
        <v>458183701</v>
      </c>
      <c r="O25" s="19">
        <v>679351136</v>
      </c>
      <c r="P25" s="19">
        <v>408019298</v>
      </c>
      <c r="Q25" s="19">
        <v>428133583</v>
      </c>
      <c r="R25" s="19">
        <v>2289460566</v>
      </c>
      <c r="S25" s="19">
        <v>14949636846</v>
      </c>
    </row>
    <row r="26" spans="1:19" x14ac:dyDescent="0.2">
      <c r="A26" s="15" t="s">
        <v>29</v>
      </c>
      <c r="B26" s="16">
        <v>2008</v>
      </c>
      <c r="C26" s="19">
        <v>950139685.38723683</v>
      </c>
      <c r="D26" s="19">
        <v>778032190.97176313</v>
      </c>
      <c r="E26" s="19">
        <v>3060167811.3063488</v>
      </c>
      <c r="F26" s="19">
        <v>337006042.11051464</v>
      </c>
      <c r="G26" s="19">
        <v>706690963.97435439</v>
      </c>
      <c r="H26" s="19">
        <v>1423827502.846941</v>
      </c>
      <c r="I26" s="19">
        <v>347526420.02803171</v>
      </c>
      <c r="J26" s="19">
        <v>378128225.40963483</v>
      </c>
      <c r="K26" s="19">
        <v>562776748.3283112</v>
      </c>
      <c r="L26" s="19">
        <v>1706457361.314714</v>
      </c>
      <c r="M26" s="19">
        <v>177400422.57103339</v>
      </c>
      <c r="N26" s="19">
        <v>441705292.4317922</v>
      </c>
      <c r="O26" s="19">
        <v>667349029.12993217</v>
      </c>
      <c r="P26" s="19">
        <v>399679853.52420694</v>
      </c>
      <c r="Q26" s="19">
        <v>408266814.70943171</v>
      </c>
      <c r="R26" s="19">
        <v>2186839384.9557524</v>
      </c>
      <c r="S26" s="19">
        <v>14531993749</v>
      </c>
    </row>
    <row r="27" spans="1:19" x14ac:dyDescent="0.2">
      <c r="A27" s="15" t="s">
        <v>29</v>
      </c>
      <c r="B27" s="16">
        <v>2009</v>
      </c>
      <c r="C27" s="19">
        <v>938431539.04738355</v>
      </c>
      <c r="D27" s="19">
        <v>720597016.20426869</v>
      </c>
      <c r="E27" s="19">
        <v>3026656971.7853527</v>
      </c>
      <c r="F27" s="19">
        <v>336554206.39285213</v>
      </c>
      <c r="G27" s="19">
        <v>699916883.90837884</v>
      </c>
      <c r="H27" s="19">
        <v>1452956135.9638169</v>
      </c>
      <c r="I27" s="19">
        <v>352715281.92790645</v>
      </c>
      <c r="J27" s="19">
        <v>382091158.36967587</v>
      </c>
      <c r="K27" s="19">
        <v>556961244.54574585</v>
      </c>
      <c r="L27" s="19">
        <v>1732278446.7021184</v>
      </c>
      <c r="M27" s="19">
        <v>178255455.0038501</v>
      </c>
      <c r="N27" s="19">
        <v>447757458.64658111</v>
      </c>
      <c r="O27" s="19">
        <v>676392676.79781961</v>
      </c>
      <c r="P27" s="19">
        <v>401603292.79506445</v>
      </c>
      <c r="Q27" s="19">
        <v>386098851.06283259</v>
      </c>
      <c r="R27" s="19">
        <v>2192926586.8463511</v>
      </c>
      <c r="S27" s="19">
        <v>14482193205.999998</v>
      </c>
    </row>
    <row r="28" spans="1:19" x14ac:dyDescent="0.2">
      <c r="A28" s="15" t="s">
        <v>29</v>
      </c>
      <c r="B28" s="16">
        <v>2010</v>
      </c>
      <c r="C28" s="19">
        <v>926558113.69459081</v>
      </c>
      <c r="D28" s="19">
        <v>742237677.24120879</v>
      </c>
      <c r="E28" s="19">
        <v>2998931721.9175277</v>
      </c>
      <c r="F28" s="19">
        <v>342035227.41606909</v>
      </c>
      <c r="G28" s="19">
        <v>710514494.79789376</v>
      </c>
      <c r="H28" s="19">
        <v>1481055365.9499204</v>
      </c>
      <c r="I28" s="19">
        <v>359048740.56379771</v>
      </c>
      <c r="J28" s="19">
        <v>381309746.39489055</v>
      </c>
      <c r="K28" s="19">
        <v>553046893.98717535</v>
      </c>
      <c r="L28" s="19">
        <v>1725262839.2736588</v>
      </c>
      <c r="M28" s="19">
        <v>177801638.70825624</v>
      </c>
      <c r="N28" s="19">
        <v>457546214.65993035</v>
      </c>
      <c r="O28" s="19">
        <v>672934343.66184843</v>
      </c>
      <c r="P28" s="19">
        <v>394086345.56781566</v>
      </c>
      <c r="Q28" s="19">
        <v>392812582.83264345</v>
      </c>
      <c r="R28" s="19">
        <v>2234271339.3327765</v>
      </c>
      <c r="S28" s="19">
        <v>14549453286.000004</v>
      </c>
    </row>
    <row r="29" spans="1:19" s="21" customFormat="1" x14ac:dyDescent="0.2">
      <c r="A29" s="15" t="s">
        <v>29</v>
      </c>
      <c r="B29" s="20">
        <v>2011</v>
      </c>
      <c r="C29" s="13">
        <v>919128852.60000002</v>
      </c>
      <c r="D29" s="13">
        <v>723722080.29999995</v>
      </c>
      <c r="E29" s="13">
        <v>2967051409.0500002</v>
      </c>
      <c r="F29" s="13">
        <v>345839617</v>
      </c>
      <c r="G29" s="13">
        <v>696059343.5</v>
      </c>
      <c r="H29" s="13">
        <v>1416293575.05</v>
      </c>
      <c r="I29" s="13">
        <v>355240024.10000002</v>
      </c>
      <c r="J29" s="13">
        <v>370847453.30000001</v>
      </c>
      <c r="K29" s="13">
        <v>554544985.45000005</v>
      </c>
      <c r="L29" s="13">
        <v>1687374384.8</v>
      </c>
      <c r="M29" s="13">
        <v>175859635.30000001</v>
      </c>
      <c r="N29" s="13">
        <v>453397623.55000001</v>
      </c>
      <c r="O29" s="13">
        <v>652016600.25</v>
      </c>
      <c r="P29" s="13">
        <v>402879349.60000002</v>
      </c>
      <c r="Q29" s="13">
        <v>378629585.44999999</v>
      </c>
      <c r="R29" s="13">
        <v>2198916289.3499999</v>
      </c>
      <c r="S29" s="13">
        <v>14297800808.650002</v>
      </c>
    </row>
    <row r="30" spans="1:19" x14ac:dyDescent="0.2">
      <c r="A30" s="15" t="s">
        <v>29</v>
      </c>
      <c r="B30" s="20">
        <v>2012</v>
      </c>
      <c r="C30" s="13">
        <v>921092042</v>
      </c>
      <c r="D30" s="13">
        <v>717331744</v>
      </c>
      <c r="E30" s="13">
        <v>3052051277</v>
      </c>
      <c r="F30" s="13">
        <v>334942673</v>
      </c>
      <c r="G30" s="13">
        <v>688582724</v>
      </c>
      <c r="H30" s="13">
        <v>1414097122</v>
      </c>
      <c r="I30" s="13">
        <v>354103129</v>
      </c>
      <c r="J30" s="13">
        <v>371033114</v>
      </c>
      <c r="K30" s="13">
        <v>561732821</v>
      </c>
      <c r="L30" s="13">
        <v>1681667015</v>
      </c>
      <c r="M30" s="13">
        <v>165601522</v>
      </c>
      <c r="N30" s="13">
        <v>452773817</v>
      </c>
      <c r="O30" s="13">
        <v>632498247</v>
      </c>
      <c r="P30" s="13">
        <v>399714581</v>
      </c>
      <c r="Q30" s="13">
        <v>375679298</v>
      </c>
      <c r="R30" s="13">
        <v>2247017033</v>
      </c>
      <c r="S30" s="13">
        <v>14369918159</v>
      </c>
    </row>
    <row r="31" spans="1:19" x14ac:dyDescent="0.2">
      <c r="A31" s="15" t="s">
        <v>29</v>
      </c>
      <c r="B31" s="20">
        <v>2013</v>
      </c>
      <c r="C31" s="13">
        <v>914981128</v>
      </c>
      <c r="D31" s="13">
        <v>709988382</v>
      </c>
      <c r="E31" s="13">
        <v>3084018163</v>
      </c>
      <c r="F31" s="13">
        <v>340630779</v>
      </c>
      <c r="G31" s="13">
        <v>689227325</v>
      </c>
      <c r="H31" s="13">
        <v>1436152740</v>
      </c>
      <c r="I31" s="13">
        <v>348885108</v>
      </c>
      <c r="J31" s="13">
        <v>372813592</v>
      </c>
      <c r="K31" s="13">
        <v>567759924</v>
      </c>
      <c r="L31" s="13">
        <v>1674083129</v>
      </c>
      <c r="M31" s="13">
        <v>164313868</v>
      </c>
      <c r="N31" s="13">
        <v>458206495</v>
      </c>
      <c r="O31" s="13">
        <v>633492858</v>
      </c>
      <c r="P31" s="13">
        <v>399816770</v>
      </c>
      <c r="Q31" s="13">
        <v>369219663</v>
      </c>
      <c r="R31" s="13">
        <v>2234689969</v>
      </c>
      <c r="S31" s="13">
        <f>SUM(C31:R31)</f>
        <v>14398279893</v>
      </c>
    </row>
    <row r="32" spans="1:19" x14ac:dyDescent="0.2">
      <c r="A32" s="15" t="s">
        <v>29</v>
      </c>
      <c r="B32" s="20">
        <v>2014</v>
      </c>
      <c r="C32" s="13">
        <v>907228735.70000005</v>
      </c>
      <c r="D32" s="13">
        <v>712388096.64999998</v>
      </c>
      <c r="E32" s="13">
        <v>3063967592.4000001</v>
      </c>
      <c r="F32" s="13">
        <v>329166530.14999998</v>
      </c>
      <c r="G32" s="13">
        <v>694518550.75</v>
      </c>
      <c r="H32" s="13">
        <v>1433443899.4000001</v>
      </c>
      <c r="I32" s="13">
        <v>354133964.60000002</v>
      </c>
      <c r="J32" s="13">
        <v>373502054.5</v>
      </c>
      <c r="K32" s="13">
        <v>550885017.29999995</v>
      </c>
      <c r="L32" s="13">
        <v>1643479222</v>
      </c>
      <c r="M32" s="13">
        <v>164927589.65000001</v>
      </c>
      <c r="N32" s="13">
        <v>453057158.85000002</v>
      </c>
      <c r="O32" s="13">
        <v>648702889.35000002</v>
      </c>
      <c r="P32" s="13">
        <v>392026403.10000002</v>
      </c>
      <c r="Q32" s="13">
        <v>366736936.44999999</v>
      </c>
      <c r="R32" s="13">
        <v>2256202765.5999999</v>
      </c>
      <c r="S32" s="13">
        <f t="shared" ref="S32:S33" si="0">SUM(C32:R32)</f>
        <v>14344367406.450003</v>
      </c>
    </row>
    <row r="33" spans="1:19" x14ac:dyDescent="0.2">
      <c r="A33" s="15" t="s">
        <v>29</v>
      </c>
      <c r="B33" s="20">
        <v>2015</v>
      </c>
      <c r="C33" s="13">
        <v>945652785.75</v>
      </c>
      <c r="D33" s="13">
        <v>704984122.75</v>
      </c>
      <c r="E33" s="13">
        <v>3277003981.5</v>
      </c>
      <c r="F33" s="13">
        <v>328644795.5</v>
      </c>
      <c r="G33" s="13">
        <v>705030393.79999995</v>
      </c>
      <c r="H33" s="13">
        <v>1468393025.3499999</v>
      </c>
      <c r="I33" s="13">
        <v>358620884.05000001</v>
      </c>
      <c r="J33" s="13">
        <v>380557376.75</v>
      </c>
      <c r="K33" s="13">
        <v>569058568.04999995</v>
      </c>
      <c r="L33" s="13">
        <v>1684225836.4000001</v>
      </c>
      <c r="M33" s="13">
        <v>165445473.55000001</v>
      </c>
      <c r="N33" s="13">
        <v>470717581.64999998</v>
      </c>
      <c r="O33" s="13">
        <v>642471226.10000002</v>
      </c>
      <c r="P33" s="13">
        <v>399826135.55000001</v>
      </c>
      <c r="Q33" s="13">
        <v>367363802.05000001</v>
      </c>
      <c r="R33" s="13">
        <v>2360809356.5999999</v>
      </c>
      <c r="S33" s="13">
        <f t="shared" si="0"/>
        <v>14828805345.399998</v>
      </c>
    </row>
    <row r="34" spans="1:19" s="97" customFormat="1" ht="15.75" x14ac:dyDescent="0.25">
      <c r="A34" s="101" t="s">
        <v>29</v>
      </c>
      <c r="B34" s="102">
        <v>2016</v>
      </c>
      <c r="C34" s="103">
        <v>974192376</v>
      </c>
      <c r="D34" s="14">
        <v>705363643</v>
      </c>
      <c r="E34" s="103">
        <v>3206735852.8317709</v>
      </c>
      <c r="F34" s="14">
        <v>328521471</v>
      </c>
      <c r="G34" s="103">
        <v>741525844</v>
      </c>
      <c r="H34" s="14">
        <v>1514981066</v>
      </c>
      <c r="I34" s="103">
        <v>372334888</v>
      </c>
      <c r="J34" s="103">
        <v>403588328</v>
      </c>
      <c r="K34" s="14">
        <v>567817309</v>
      </c>
      <c r="L34" s="14">
        <v>1722552129</v>
      </c>
      <c r="M34" s="14">
        <v>169613102</v>
      </c>
      <c r="N34" s="103">
        <v>478612009</v>
      </c>
      <c r="O34" s="14">
        <v>646516495</v>
      </c>
      <c r="P34" s="103">
        <v>412519716</v>
      </c>
      <c r="Q34" s="14">
        <v>385520160</v>
      </c>
      <c r="R34" s="103">
        <v>2357104419</v>
      </c>
      <c r="S34" s="14">
        <f t="shared" ref="S34:S58" si="1">SUM(C34:R34)</f>
        <v>14987498807.831772</v>
      </c>
    </row>
    <row r="35" spans="1:19" x14ac:dyDescent="0.2">
      <c r="A35" s="23" t="s">
        <v>28</v>
      </c>
      <c r="B35" s="20">
        <v>2017</v>
      </c>
      <c r="C35" s="13">
        <v>979650114.85895348</v>
      </c>
      <c r="D35" s="13">
        <v>707815535.12951303</v>
      </c>
      <c r="E35" s="13">
        <v>3225887727.9118967</v>
      </c>
      <c r="F35" s="13">
        <v>330940220.90985733</v>
      </c>
      <c r="G35" s="13">
        <v>746476808.25151479</v>
      </c>
      <c r="H35" s="13">
        <v>1522611200.6102202</v>
      </c>
      <c r="I35" s="13">
        <v>374225861.75512779</v>
      </c>
      <c r="J35" s="13">
        <v>405333278.37661391</v>
      </c>
      <c r="K35" s="13">
        <v>571668897.29201663</v>
      </c>
      <c r="L35" s="13">
        <v>1729703489.6494761</v>
      </c>
      <c r="M35" s="13">
        <v>170638922.68653831</v>
      </c>
      <c r="N35" s="98">
        <v>480197370.26228833</v>
      </c>
      <c r="O35" s="13">
        <v>649456669.97545934</v>
      </c>
      <c r="P35" s="13">
        <v>415240896.82791626</v>
      </c>
      <c r="Q35" s="13">
        <v>387397611.28589708</v>
      </c>
      <c r="R35" s="13">
        <v>2367411219.2472425</v>
      </c>
      <c r="S35" s="13">
        <f t="shared" si="1"/>
        <v>15064655825.030533</v>
      </c>
    </row>
    <row r="36" spans="1:19" x14ac:dyDescent="0.2">
      <c r="A36" s="23" t="s">
        <v>28</v>
      </c>
      <c r="B36" s="20">
        <v>2018</v>
      </c>
      <c r="C36" s="13">
        <v>985138429.72546589</v>
      </c>
      <c r="D36" s="13">
        <v>710275950.20328951</v>
      </c>
      <c r="E36" s="13">
        <v>3245153985.4469299</v>
      </c>
      <c r="F36" s="13">
        <v>333376778.94381881</v>
      </c>
      <c r="G36" s="13">
        <v>751460828.73056114</v>
      </c>
      <c r="H36" s="13">
        <v>1530279764.0532994</v>
      </c>
      <c r="I36" s="13">
        <v>376126439.18119222</v>
      </c>
      <c r="J36" s="13">
        <v>407085773.20287019</v>
      </c>
      <c r="K36" s="13">
        <v>575546611.47370958</v>
      </c>
      <c r="L36" s="13">
        <v>1736884539.9427533</v>
      </c>
      <c r="M36" s="13">
        <v>171670947.54049364</v>
      </c>
      <c r="N36" s="98">
        <v>481787982.89789099</v>
      </c>
      <c r="O36" s="13">
        <v>652410216.03882313</v>
      </c>
      <c r="P36" s="13">
        <v>417980027.88902384</v>
      </c>
      <c r="Q36" s="13">
        <v>389284205.60423875</v>
      </c>
      <c r="R36" s="13">
        <v>2377763087.5578599</v>
      </c>
      <c r="S36" s="13">
        <f t="shared" si="1"/>
        <v>15142225568.432219</v>
      </c>
    </row>
    <row r="37" spans="1:19" x14ac:dyDescent="0.2">
      <c r="A37" s="23" t="s">
        <v>28</v>
      </c>
      <c r="B37" s="20">
        <v>2019</v>
      </c>
      <c r="C37" s="13">
        <v>990657491.89616084</v>
      </c>
      <c r="D37" s="13">
        <v>712744917.84766507</v>
      </c>
      <c r="E37" s="13">
        <v>3264535308.5734258</v>
      </c>
      <c r="F37" s="13">
        <v>335831276.21477157</v>
      </c>
      <c r="G37" s="13">
        <v>756478126.14448476</v>
      </c>
      <c r="H37" s="13">
        <v>1537986949.8743415</v>
      </c>
      <c r="I37" s="13">
        <v>378036669.05226815</v>
      </c>
      <c r="J37" s="13">
        <v>408845845.09787428</v>
      </c>
      <c r="K37" s="13">
        <v>579450628.76082969</v>
      </c>
      <c r="L37" s="13">
        <v>1744095403.139585</v>
      </c>
      <c r="M37" s="13">
        <v>172709214.08469415</v>
      </c>
      <c r="N37" s="98">
        <v>483383864.30153197</v>
      </c>
      <c r="O37" s="13">
        <v>655377193.99803412</v>
      </c>
      <c r="P37" s="13">
        <v>420737227.59179759</v>
      </c>
      <c r="Q37" s="13">
        <v>391179987.48083657</v>
      </c>
      <c r="R37" s="13">
        <v>2388160220.9988651</v>
      </c>
      <c r="S37" s="13">
        <f t="shared" si="1"/>
        <v>15220210325.057165</v>
      </c>
    </row>
    <row r="38" spans="1:19" x14ac:dyDescent="0.2">
      <c r="A38" s="23" t="s">
        <v>28</v>
      </c>
      <c r="B38" s="20">
        <v>2020</v>
      </c>
      <c r="C38" s="13">
        <v>996207473.62732053</v>
      </c>
      <c r="D38" s="13">
        <v>715222467.79195833</v>
      </c>
      <c r="E38" s="13">
        <v>3284032384.5078993</v>
      </c>
      <c r="F38" s="13">
        <v>338303844.80092573</v>
      </c>
      <c r="G38" s="13">
        <v>761528922.67423356</v>
      </c>
      <c r="H38" s="13">
        <v>1545732952.5932317</v>
      </c>
      <c r="I38" s="13">
        <v>379956600.3901388</v>
      </c>
      <c r="J38" s="13">
        <v>410613526.8217634</v>
      </c>
      <c r="K38" s="13">
        <v>583381127.57120836</v>
      </c>
      <c r="L38" s="13">
        <v>1751336203.0114505</v>
      </c>
      <c r="M38" s="13">
        <v>173753760.06890622</v>
      </c>
      <c r="N38" s="98">
        <v>484710488.24060887</v>
      </c>
      <c r="O38" s="13">
        <v>658357664.9375726</v>
      </c>
      <c r="P38" s="13">
        <v>423512615.12579232</v>
      </c>
      <c r="Q38" s="13">
        <v>393085001.65833926</v>
      </c>
      <c r="R38" s="13">
        <v>2398602817.4989762</v>
      </c>
      <c r="S38" s="13">
        <f t="shared" si="1"/>
        <v>15298337851.320322</v>
      </c>
    </row>
    <row r="39" spans="1:19" x14ac:dyDescent="0.2">
      <c r="A39" s="23" t="s">
        <v>28</v>
      </c>
      <c r="B39" s="20">
        <v>2021</v>
      </c>
      <c r="C39" s="13">
        <v>1001788548.1402621</v>
      </c>
      <c r="D39" s="13">
        <v>717708629.86882913</v>
      </c>
      <c r="E39" s="13">
        <v>3303645904.571188</v>
      </c>
      <c r="F39" s="13">
        <v>340794617.7529214</v>
      </c>
      <c r="G39" s="13">
        <v>766613441.98419666</v>
      </c>
      <c r="H39" s="13">
        <v>1553517967.7095456</v>
      </c>
      <c r="I39" s="13">
        <v>381886282.465554</v>
      </c>
      <c r="J39" s="13">
        <v>412388851.27631599</v>
      </c>
      <c r="K39" s="13">
        <v>587338287.5329113</v>
      </c>
      <c r="L39" s="13">
        <v>1758607063.8436797</v>
      </c>
      <c r="M39" s="13">
        <v>174804623.47120693</v>
      </c>
      <c r="N39" s="98">
        <v>486316050.19273597</v>
      </c>
      <c r="O39" s="13">
        <v>661351690.21971369</v>
      </c>
      <c r="P39" s="13">
        <v>426306310.46679509</v>
      </c>
      <c r="Q39" s="13">
        <v>394999293.09728843</v>
      </c>
      <c r="R39" s="13">
        <v>2409091075.852386</v>
      </c>
      <c r="S39" s="13">
        <f t="shared" si="1"/>
        <v>15377158638.445528</v>
      </c>
    </row>
    <row r="40" spans="1:19" x14ac:dyDescent="0.2">
      <c r="A40" s="23" t="s">
        <v>28</v>
      </c>
      <c r="B40" s="20">
        <v>2022</v>
      </c>
      <c r="C40" s="13">
        <v>1007400889.6267445</v>
      </c>
      <c r="D40" s="13">
        <v>720203434.01463759</v>
      </c>
      <c r="E40" s="13">
        <v>3323376564.2129679</v>
      </c>
      <c r="F40" s="13">
        <v>343303729.10098833</v>
      </c>
      <c r="G40" s="13">
        <v>771731909.23210883</v>
      </c>
      <c r="H40" s="13">
        <v>1561342191.707484</v>
      </c>
      <c r="I40" s="13">
        <v>383825764.79949439</v>
      </c>
      <c r="J40" s="13">
        <v>414171851.50556439</v>
      </c>
      <c r="K40" s="13">
        <v>591322289.49244797</v>
      </c>
      <c r="L40" s="13">
        <v>1765908110.4375865</v>
      </c>
      <c r="M40" s="13">
        <v>175861842.49936491</v>
      </c>
      <c r="N40" s="98">
        <v>487926930.43123126</v>
      </c>
      <c r="O40" s="13">
        <v>664359331.48579109</v>
      </c>
      <c r="P40" s="13">
        <v>429118434.38201171</v>
      </c>
      <c r="Q40" s="13">
        <v>396922906.97717983</v>
      </c>
      <c r="R40" s="13">
        <v>2419625195.7225442</v>
      </c>
      <c r="S40" s="13">
        <f t="shared" si="1"/>
        <v>15456401375.628147</v>
      </c>
    </row>
    <row r="41" spans="1:19" x14ac:dyDescent="0.2">
      <c r="A41" s="23" t="s">
        <v>28</v>
      </c>
      <c r="B41" s="20">
        <v>2023</v>
      </c>
      <c r="C41" s="13">
        <v>1013044673.2544047</v>
      </c>
      <c r="D41" s="13">
        <v>722706910.26980484</v>
      </c>
      <c r="E41" s="13">
        <v>3343225063.0364113</v>
      </c>
      <c r="F41" s="13">
        <v>345831313.86215818</v>
      </c>
      <c r="G41" s="13">
        <v>776884551.07902122</v>
      </c>
      <c r="H41" s="13">
        <v>1569205822.0608313</v>
      </c>
      <c r="I41" s="13">
        <v>385775097.16444242</v>
      </c>
      <c r="J41" s="13">
        <v>415962560.69640976</v>
      </c>
      <c r="K41" s="13">
        <v>595333315.52303624</v>
      </c>
      <c r="L41" s="13">
        <v>1773239468.1126113</v>
      </c>
      <c r="M41" s="13">
        <v>176925455.59222957</v>
      </c>
      <c r="N41" s="98">
        <v>489543146.57246256</v>
      </c>
      <c r="O41" s="13">
        <v>667380650.6574657</v>
      </c>
      <c r="P41" s="13">
        <v>431949108.43528724</v>
      </c>
      <c r="Q41" s="13">
        <v>398855888.69752955</v>
      </c>
      <c r="R41" s="13">
        <v>2430205377.6459603</v>
      </c>
      <c r="S41" s="13">
        <f t="shared" si="1"/>
        <v>15536068402.660065</v>
      </c>
    </row>
    <row r="42" spans="1:19" x14ac:dyDescent="0.2">
      <c r="A42" s="23" t="s">
        <v>28</v>
      </c>
      <c r="B42" s="20">
        <v>2024</v>
      </c>
      <c r="C42" s="13">
        <v>1018720075.172225</v>
      </c>
      <c r="D42" s="13">
        <v>725219088.77917445</v>
      </c>
      <c r="E42" s="13">
        <v>3363192104.8229923</v>
      </c>
      <c r="F42" s="13">
        <v>348377508.04752982</v>
      </c>
      <c r="G42" s="13">
        <v>782071595.69933844</v>
      </c>
      <c r="H42" s="13">
        <v>1577109057.2379403</v>
      </c>
      <c r="I42" s="13">
        <v>387734329.5856595</v>
      </c>
      <c r="J42" s="13">
        <v>417761012.17923975</v>
      </c>
      <c r="K42" s="13">
        <v>599371548.93292332</v>
      </c>
      <c r="L42" s="13">
        <v>1780601262.7084708</v>
      </c>
      <c r="M42" s="13">
        <v>177995501.4211286</v>
      </c>
      <c r="N42" s="98">
        <v>491164716.29115033</v>
      </c>
      <c r="O42" s="13">
        <v>670415709.93800092</v>
      </c>
      <c r="P42" s="13">
        <v>434798454.99236095</v>
      </c>
      <c r="Q42" s="13">
        <v>400798283.87894577</v>
      </c>
      <c r="R42" s="13">
        <v>2440831823.0360198</v>
      </c>
      <c r="S42" s="13">
        <f t="shared" si="1"/>
        <v>15616162072.723101</v>
      </c>
    </row>
    <row r="43" spans="1:19" s="100" customFormat="1" ht="15.75" x14ac:dyDescent="0.25">
      <c r="A43" s="23" t="s">
        <v>28</v>
      </c>
      <c r="B43" s="95">
        <v>2025</v>
      </c>
      <c r="C43" s="96">
        <v>1024427272.5160311</v>
      </c>
      <c r="D43" s="13">
        <v>727739999.79237545</v>
      </c>
      <c r="E43" s="96">
        <v>3383284416.6608825</v>
      </c>
      <c r="F43" s="13">
        <v>350942448.66958821</v>
      </c>
      <c r="G43" s="96">
        <v>787293272.79092276</v>
      </c>
      <c r="H43" s="13">
        <v>1585052096.7067404</v>
      </c>
      <c r="I43" s="96">
        <v>389703512.34246993</v>
      </c>
      <c r="J43" s="96">
        <v>419567239.42854899</v>
      </c>
      <c r="K43" s="13">
        <v>603437174.27376318</v>
      </c>
      <c r="L43" s="13">
        <v>1787993620.5873196</v>
      </c>
      <c r="M43" s="13">
        <v>179072018.89127398</v>
      </c>
      <c r="N43" s="99">
        <v>492791657.32056111</v>
      </c>
      <c r="O43" s="13">
        <v>673464571.81354284</v>
      </c>
      <c r="P43" s="96">
        <v>437666597.22615623</v>
      </c>
      <c r="Q43" s="13">
        <v>402750138.364205</v>
      </c>
      <c r="R43" s="96">
        <v>2451504734.18682</v>
      </c>
      <c r="S43" s="13">
        <f t="shared" si="1"/>
        <v>15696690771.571201</v>
      </c>
    </row>
    <row r="44" spans="1:19" x14ac:dyDescent="0.2">
      <c r="A44" s="23" t="s">
        <v>28</v>
      </c>
      <c r="B44" s="20">
        <v>2026</v>
      </c>
      <c r="C44" s="13">
        <v>1030166443.4140207</v>
      </c>
      <c r="D44" s="13">
        <v>730269673.66418672</v>
      </c>
      <c r="E44" s="13">
        <v>3403490708.5047235</v>
      </c>
      <c r="F44" s="13">
        <v>353526273.74957722</v>
      </c>
      <c r="G44" s="13">
        <v>792549813.58526623</v>
      </c>
      <c r="H44" s="13">
        <v>1593035140.9397724</v>
      </c>
      <c r="I44" s="13">
        <v>391682695.96955115</v>
      </c>
      <c r="J44" s="13">
        <v>421381276.0635621</v>
      </c>
      <c r="K44" s="13">
        <v>607530377.349051</v>
      </c>
      <c r="L44" s="13">
        <v>1795416668.6359181</v>
      </c>
      <c r="M44" s="13">
        <v>180155047.14317662</v>
      </c>
      <c r="N44" s="98">
        <v>494423987.45270139</v>
      </c>
      <c r="O44" s="13">
        <v>676527299.05440712</v>
      </c>
      <c r="P44" s="13">
        <v>440553659.12210494</v>
      </c>
      <c r="Q44" s="13">
        <v>404711498.21933448</v>
      </c>
      <c r="R44" s="13">
        <v>2462224314.2770195</v>
      </c>
      <c r="S44" s="13">
        <f t="shared" si="1"/>
        <v>15777644877.144373</v>
      </c>
    </row>
    <row r="45" spans="1:19" x14ac:dyDescent="0.2">
      <c r="A45" s="23" t="s">
        <v>28</v>
      </c>
      <c r="B45" s="20">
        <v>2027</v>
      </c>
      <c r="C45" s="13">
        <v>1035937766.9923223</v>
      </c>
      <c r="D45" s="13">
        <v>732808140.85490251</v>
      </c>
      <c r="E45" s="13">
        <v>3423817680.1909289</v>
      </c>
      <c r="F45" s="13">
        <v>356129122.3249265</v>
      </c>
      <c r="G45" s="13">
        <v>797841450.85772979</v>
      </c>
      <c r="H45" s="13">
        <v>1601058391.4192483</v>
      </c>
      <c r="I45" s="13">
        <v>393671931.25823063</v>
      </c>
      <c r="J45" s="13">
        <v>423203155.84885943</v>
      </c>
      <c r="K45" s="13">
        <v>611651345.22261417</v>
      </c>
      <c r="L45" s="13">
        <v>1802870534.2678108</v>
      </c>
      <c r="M45" s="13">
        <v>181244625.5540694</v>
      </c>
      <c r="N45" s="98">
        <v>496061724.53851205</v>
      </c>
      <c r="O45" s="13">
        <v>679603954.71637106</v>
      </c>
      <c r="P45" s="13">
        <v>443459765.48350716</v>
      </c>
      <c r="Q45" s="13">
        <v>406682409.73469913</v>
      </c>
      <c r="R45" s="13">
        <v>2472990767.3737063</v>
      </c>
      <c r="S45" s="13">
        <f t="shared" si="1"/>
        <v>15859032766.638439</v>
      </c>
    </row>
    <row r="46" spans="1:19" x14ac:dyDescent="0.2">
      <c r="A46" s="23" t="s">
        <v>28</v>
      </c>
      <c r="B46" s="20">
        <v>2028</v>
      </c>
      <c r="C46" s="13">
        <v>1041741423.3805873</v>
      </c>
      <c r="D46" s="13">
        <v>735355431.93069899</v>
      </c>
      <c r="E46" s="13">
        <v>3444266052.466506</v>
      </c>
      <c r="F46" s="13">
        <v>358751134.45673323</v>
      </c>
      <c r="G46" s="13">
        <v>803168418.93785155</v>
      </c>
      <c r="H46" s="13">
        <v>1609122050.6421361</v>
      </c>
      <c r="I46" s="13">
        <v>395671269.25778919</v>
      </c>
      <c r="J46" s="13">
        <v>425032912.69500554</v>
      </c>
      <c r="K46" s="13">
        <v>615800266.22716153</v>
      </c>
      <c r="L46" s="13">
        <v>1810355345.425513</v>
      </c>
      <c r="M46" s="13">
        <v>182340793.73933879</v>
      </c>
      <c r="N46" s="98">
        <v>497704886.48806369</v>
      </c>
      <c r="O46" s="13">
        <v>682694602.14197195</v>
      </c>
      <c r="P46" s="13">
        <v>446385041.93692636</v>
      </c>
      <c r="Q46" s="13">
        <v>408662919.42609406</v>
      </c>
      <c r="R46" s="13">
        <v>2483804298.4362841</v>
      </c>
      <c r="S46" s="13">
        <f t="shared" si="1"/>
        <v>15940856847.588661</v>
      </c>
    </row>
    <row r="47" spans="1:19" x14ac:dyDescent="0.2">
      <c r="A47" s="23" t="s">
        <v>28</v>
      </c>
      <c r="B47" s="20">
        <v>2029</v>
      </c>
      <c r="C47" s="13">
        <v>1047577593.7176108</v>
      </c>
      <c r="D47" s="13">
        <v>737911577.56400251</v>
      </c>
      <c r="E47" s="13">
        <v>3464836550.3830423</v>
      </c>
      <c r="F47" s="13">
        <v>361392451.23729897</v>
      </c>
      <c r="G47" s="13">
        <v>808530953.71972346</v>
      </c>
      <c r="H47" s="13">
        <v>1617226322.1252708</v>
      </c>
      <c r="I47" s="13">
        <v>397680761.27677125</v>
      </c>
      <c r="J47" s="13">
        <v>426870580.65918028</v>
      </c>
      <c r="K47" s="13">
        <v>619977329.9728905</v>
      </c>
      <c r="L47" s="13">
        <v>1817871230.5827074</v>
      </c>
      <c r="M47" s="13">
        <v>183443591.55396533</v>
      </c>
      <c r="N47" s="98">
        <v>499353491.27075267</v>
      </c>
      <c r="O47" s="13">
        <v>685799304.96181107</v>
      </c>
      <c r="P47" s="13">
        <v>449329614.93761992</v>
      </c>
      <c r="Q47" s="13">
        <v>410653074.03584254</v>
      </c>
      <c r="R47" s="13">
        <v>2494665113.3203726</v>
      </c>
      <c r="S47" s="13">
        <f t="shared" si="1"/>
        <v>16023119541.318863</v>
      </c>
    </row>
    <row r="48" spans="1:19" x14ac:dyDescent="0.2">
      <c r="A48" s="23" t="s">
        <v>28</v>
      </c>
      <c r="B48" s="20">
        <v>2030</v>
      </c>
      <c r="C48" s="13">
        <v>1053446460.156986</v>
      </c>
      <c r="D48" s="13">
        <v>740476608.5338589</v>
      </c>
      <c r="E48" s="13">
        <v>3485529903.3224163</v>
      </c>
      <c r="F48" s="13">
        <v>364053214.79772192</v>
      </c>
      <c r="G48" s="13">
        <v>813929292.67243767</v>
      </c>
      <c r="H48" s="13">
        <v>1625371410.410491</v>
      </c>
      <c r="I48" s="13">
        <v>399700458.88430142</v>
      </c>
      <c r="J48" s="13">
        <v>428716193.94581288</v>
      </c>
      <c r="K48" s="13">
        <v>624182727.3561523</v>
      </c>
      <c r="L48" s="13">
        <v>1825418318.7464492</v>
      </c>
      <c r="M48" s="13">
        <v>184553059.09397259</v>
      </c>
      <c r="N48" s="98">
        <v>501007556.91549724</v>
      </c>
      <c r="O48" s="13">
        <v>688918127.0958637</v>
      </c>
      <c r="P48" s="13">
        <v>452293611.77500564</v>
      </c>
      <c r="Q48" s="13">
        <v>412652920.53389901</v>
      </c>
      <c r="R48" s="13">
        <v>2505573418.7817259</v>
      </c>
      <c r="S48" s="13">
        <f t="shared" si="1"/>
        <v>16105823283.022591</v>
      </c>
    </row>
    <row r="49" spans="1:19" x14ac:dyDescent="0.2">
      <c r="A49" s="23" t="s">
        <v>28</v>
      </c>
      <c r="B49" s="20">
        <v>2031</v>
      </c>
      <c r="C49" s="13">
        <v>1059348205.8727888</v>
      </c>
      <c r="D49" s="13">
        <v>743050555.72630394</v>
      </c>
      <c r="E49" s="13">
        <v>3506346845.0226583</v>
      </c>
      <c r="F49" s="13">
        <v>366733568.31554502</v>
      </c>
      <c r="G49" s="13">
        <v>819363674.85060215</v>
      </c>
      <c r="H49" s="13">
        <v>1633557521.0698009</v>
      </c>
      <c r="I49" s="13">
        <v>401730413.91140795</v>
      </c>
      <c r="J49" s="13">
        <v>430569786.9072184</v>
      </c>
      <c r="K49" s="13">
        <v>628416650.56817603</v>
      </c>
      <c r="L49" s="13">
        <v>1832996739.4593799</v>
      </c>
      <c r="M49" s="13">
        <v>185669236.69788507</v>
      </c>
      <c r="N49" s="98">
        <v>502667101.51093501</v>
      </c>
      <c r="O49" s="13">
        <v>692051132.75479519</v>
      </c>
      <c r="P49" s="13">
        <v>455277160.57816428</v>
      </c>
      <c r="Q49" s="13">
        <v>414662506.11895776</v>
      </c>
      <c r="R49" s="13">
        <v>2516529422.4801707</v>
      </c>
      <c r="S49" s="13">
        <f t="shared" si="1"/>
        <v>16188970521.84479</v>
      </c>
    </row>
    <row r="50" spans="1:19" x14ac:dyDescent="0.2">
      <c r="A50" s="23" t="s">
        <v>28</v>
      </c>
      <c r="B50" s="20">
        <v>2032</v>
      </c>
      <c r="C50" s="13">
        <v>1065283015.0652952</v>
      </c>
      <c r="D50" s="13">
        <v>745633450.13473547</v>
      </c>
      <c r="E50" s="13">
        <v>3527288113.6039691</v>
      </c>
      <c r="F50" s="13">
        <v>369433656.02246046</v>
      </c>
      <c r="G50" s="13">
        <v>824834340.90492666</v>
      </c>
      <c r="H50" s="13">
        <v>1641784860.7105591</v>
      </c>
      <c r="I50" s="13">
        <v>403770678.45235288</v>
      </c>
      <c r="J50" s="13">
        <v>432431394.04423726</v>
      </c>
      <c r="K50" s="13">
        <v>632679293.10385239</v>
      </c>
      <c r="L50" s="13">
        <v>1840606622.8019512</v>
      </c>
      <c r="M50" s="13">
        <v>186792164.9481948</v>
      </c>
      <c r="N50" s="98">
        <v>504332143.20562053</v>
      </c>
      <c r="O50" s="13">
        <v>695198386.44128299</v>
      </c>
      <c r="P50" s="13">
        <v>458280390.32137847</v>
      </c>
      <c r="Q50" s="13">
        <v>416681878.21956682</v>
      </c>
      <c r="R50" s="13">
        <v>2527533332.9835567</v>
      </c>
      <c r="S50" s="13">
        <f t="shared" si="1"/>
        <v>16272563720.963938</v>
      </c>
    </row>
    <row r="51" spans="1:19" x14ac:dyDescent="0.2">
      <c r="A51" s="23" t="s">
        <v>28</v>
      </c>
      <c r="B51" s="20">
        <v>2033</v>
      </c>
      <c r="C51" s="13">
        <v>1071251072.9667306</v>
      </c>
      <c r="D51" s="13">
        <v>748225322.86028647</v>
      </c>
      <c r="E51" s="13">
        <v>3548354451.5948896</v>
      </c>
      <c r="F51" s="13">
        <v>372153623.212071</v>
      </c>
      <c r="G51" s="13">
        <v>830341533.09287965</v>
      </c>
      <c r="H51" s="13">
        <v>1650053636.9806931</v>
      </c>
      <c r="I51" s="13">
        <v>405821304.86596882</v>
      </c>
      <c r="J51" s="13">
        <v>434301050.00687736</v>
      </c>
      <c r="K51" s="13">
        <v>636970849.77057624</v>
      </c>
      <c r="L51" s="13">
        <v>1848248099.3946581</v>
      </c>
      <c r="M51" s="13">
        <v>187921884.6728369</v>
      </c>
      <c r="N51" s="98">
        <v>506002700.20822388</v>
      </c>
      <c r="O51" s="13">
        <v>698359952.95134449</v>
      </c>
      <c r="P51" s="13">
        <v>461303430.82970786</v>
      </c>
      <c r="Q51" s="13">
        <v>418711084.4952473</v>
      </c>
      <c r="R51" s="13">
        <v>2538585359.7717299</v>
      </c>
      <c r="S51" s="13">
        <f t="shared" si="1"/>
        <v>16356605357.674723</v>
      </c>
    </row>
    <row r="52" spans="1:19" x14ac:dyDescent="0.2">
      <c r="A52" s="23" t="s">
        <v>28</v>
      </c>
      <c r="B52" s="20">
        <v>2034</v>
      </c>
      <c r="C52" s="13">
        <v>1077252565.8470507</v>
      </c>
      <c r="D52" s="13">
        <v>750826205.11219966</v>
      </c>
      <c r="E52" s="13">
        <v>3569546605.9586306</v>
      </c>
      <c r="F52" s="13">
        <v>374893616.24770814</v>
      </c>
      <c r="G52" s="13">
        <v>835885495.28941619</v>
      </c>
      <c r="H52" s="13">
        <v>1658364058.5739396</v>
      </c>
      <c r="I52" s="13">
        <v>407882345.77700281</v>
      </c>
      <c r="J52" s="13">
        <v>436178789.59495908</v>
      </c>
      <c r="K52" s="13">
        <v>641291516.69714975</v>
      </c>
      <c r="L52" s="13">
        <v>1855921300.4002807</v>
      </c>
      <c r="M52" s="13">
        <v>189058436.94667399</v>
      </c>
      <c r="N52" s="98">
        <v>507678790.78773004</v>
      </c>
      <c r="O52" s="13">
        <v>701535897.37567115</v>
      </c>
      <c r="P52" s="13">
        <v>464346412.78460139</v>
      </c>
      <c r="Q52" s="13">
        <v>420750172.83761817</v>
      </c>
      <c r="R52" s="13">
        <v>2549685713.2405176</v>
      </c>
      <c r="S52" s="13">
        <f t="shared" si="1"/>
        <v>16441097923.471149</v>
      </c>
    </row>
    <row r="53" spans="1:19" s="100" customFormat="1" ht="15.75" x14ac:dyDescent="0.25">
      <c r="A53" s="23" t="s">
        <v>28</v>
      </c>
      <c r="B53" s="95">
        <v>2035</v>
      </c>
      <c r="C53" s="96">
        <v>1083287681.0197554</v>
      </c>
      <c r="D53" s="13">
        <v>753436128.20820296</v>
      </c>
      <c r="E53" s="96">
        <v>3590865328.1195588</v>
      </c>
      <c r="F53" s="13">
        <v>377653782.57030821</v>
      </c>
      <c r="G53" s="96">
        <v>841466472.99777722</v>
      </c>
      <c r="H53" s="13">
        <v>1666716335.2351122</v>
      </c>
      <c r="I53" s="96">
        <v>409953854.07746661</v>
      </c>
      <c r="J53" s="96">
        <v>438064647.75876284</v>
      </c>
      <c r="K53" s="13">
        <v>645641491.34274542</v>
      </c>
      <c r="L53" s="13">
        <v>1863626357.5261352</v>
      </c>
      <c r="M53" s="13">
        <v>190201863.09298959</v>
      </c>
      <c r="N53" s="99">
        <v>509360433.27363813</v>
      </c>
      <c r="O53" s="13">
        <v>704726285.1009686</v>
      </c>
      <c r="P53" s="96">
        <v>467409467.72954649</v>
      </c>
      <c r="Q53" s="13">
        <v>422799191.37152678</v>
      </c>
      <c r="R53" s="96">
        <v>2560834604.7057362</v>
      </c>
      <c r="S53" s="13">
        <f t="shared" si="1"/>
        <v>16526043924.130228</v>
      </c>
    </row>
    <row r="54" spans="1:19" x14ac:dyDescent="0.2">
      <c r="A54" s="23" t="s">
        <v>28</v>
      </c>
      <c r="B54" s="20">
        <v>2036</v>
      </c>
      <c r="C54" s="13">
        <v>1089356606.8477349</v>
      </c>
      <c r="D54" s="13">
        <v>756055123.57488716</v>
      </c>
      <c r="E54" s="13">
        <v>3612311373.9898391</v>
      </c>
      <c r="F54" s="13">
        <v>380434270.70634609</v>
      </c>
      <c r="G54" s="13">
        <v>847084713.36036158</v>
      </c>
      <c r="H54" s="13">
        <v>1675110677.7653947</v>
      </c>
      <c r="I54" s="13">
        <v>412035882.92799425</v>
      </c>
      <c r="J54" s="13">
        <v>439958659.59967983</v>
      </c>
      <c r="K54" s="13">
        <v>650020972.50593042</v>
      </c>
      <c r="L54" s="13">
        <v>1871363403.026335</v>
      </c>
      <c r="M54" s="13">
        <v>191352204.68499064</v>
      </c>
      <c r="N54" s="98">
        <v>511047646.05616236</v>
      </c>
      <c r="O54" s="13">
        <v>707931181.81130278</v>
      </c>
      <c r="P54" s="13">
        <v>470492728.07575548</v>
      </c>
      <c r="Q54" s="13">
        <v>424858188.45618433</v>
      </c>
      <c r="R54" s="13">
        <v>2572032246.4072127</v>
      </c>
      <c r="S54" s="13">
        <f t="shared" si="1"/>
        <v>16611445879.79611</v>
      </c>
    </row>
    <row r="55" spans="1:19" x14ac:dyDescent="0.2">
      <c r="A55" s="23" t="s">
        <v>28</v>
      </c>
      <c r="B55" s="20">
        <v>2037</v>
      </c>
      <c r="C55" s="13">
        <v>1095459532.7491491</v>
      </c>
      <c r="D55" s="13">
        <v>758683222.74808383</v>
      </c>
      <c r="E55" s="13">
        <v>3633885503.9962378</v>
      </c>
      <c r="F55" s="13">
        <v>383235230.27582771</v>
      </c>
      <c r="G55" s="13">
        <v>852740465.16966975</v>
      </c>
      <c r="H55" s="13">
        <v>1683547298.027662</v>
      </c>
      <c r="I55" s="13">
        <v>414128485.75920606</v>
      </c>
      <c r="J55" s="13">
        <v>441860860.37086517</v>
      </c>
      <c r="K55" s="13">
        <v>654430160.3337518</v>
      </c>
      <c r="L55" s="13">
        <v>1879132569.7040608</v>
      </c>
      <c r="M55" s="13">
        <v>192509503.54731894</v>
      </c>
      <c r="N55" s="98">
        <v>512740447.58643293</v>
      </c>
      <c r="O55" s="13">
        <v>711150653.48945224</v>
      </c>
      <c r="P55" s="13">
        <v>473596327.10788941</v>
      </c>
      <c r="Q55" s="13">
        <v>426927212.68630749</v>
      </c>
      <c r="R55" s="13">
        <v>2583278851.5128245</v>
      </c>
      <c r="S55" s="13">
        <f t="shared" si="1"/>
        <v>16697306325.064743</v>
      </c>
    </row>
    <row r="56" spans="1:19" x14ac:dyDescent="0.2">
      <c r="A56" s="23" t="s">
        <v>28</v>
      </c>
      <c r="B56" s="20">
        <v>2038</v>
      </c>
      <c r="C56" s="13">
        <v>1101596649.2033391</v>
      </c>
      <c r="D56" s="13">
        <v>761320457.37324524</v>
      </c>
      <c r="E56" s="13">
        <v>3655588483.1070862</v>
      </c>
      <c r="F56" s="13">
        <v>386056812.000341</v>
      </c>
      <c r="G56" s="13">
        <v>858433978.87932158</v>
      </c>
      <c r="H56" s="13">
        <v>1692026408.9518268</v>
      </c>
      <c r="I56" s="13">
        <v>416231716.27308011</v>
      </c>
      <c r="J56" s="13">
        <v>443771285.47789425</v>
      </c>
      <c r="K56" s="13">
        <v>658869256.33088362</v>
      </c>
      <c r="L56" s="13">
        <v>1886933990.9138398</v>
      </c>
      <c r="M56" s="13">
        <v>193673801.75757194</v>
      </c>
      <c r="N56" s="98">
        <v>514438856.37669784</v>
      </c>
      <c r="O56" s="13">
        <v>714384766.41826653</v>
      </c>
      <c r="P56" s="13">
        <v>476720398.98981988</v>
      </c>
      <c r="Q56" s="13">
        <v>429006312.89326519</v>
      </c>
      <c r="R56" s="13">
        <v>2594574634.1225591</v>
      </c>
      <c r="S56" s="13">
        <f t="shared" si="1"/>
        <v>16783627809.069036</v>
      </c>
    </row>
    <row r="57" spans="1:19" x14ac:dyDescent="0.2">
      <c r="A57" s="23" t="s">
        <v>28</v>
      </c>
      <c r="B57" s="20">
        <v>2039</v>
      </c>
      <c r="C57" s="13">
        <v>1107768147.7567725</v>
      </c>
      <c r="D57" s="13">
        <v>763966859.20582557</v>
      </c>
      <c r="E57" s="13">
        <v>3677421080.859405</v>
      </c>
      <c r="F57" s="13">
        <v>388899167.7111665</v>
      </c>
      <c r="G57" s="13">
        <v>864165506.61514664</v>
      </c>
      <c r="H57" s="13">
        <v>1700548224.5402136</v>
      </c>
      <c r="I57" s="13">
        <v>418345628.44433004</v>
      </c>
      <c r="J57" s="13">
        <v>445689970.47942156</v>
      </c>
      <c r="K57" s="13">
        <v>663338463.36883557</v>
      </c>
      <c r="L57" s="13">
        <v>1894767800.5638351</v>
      </c>
      <c r="M57" s="13">
        <v>194845141.64783251</v>
      </c>
      <c r="N57" s="98">
        <v>516142891.00052506</v>
      </c>
      <c r="O57" s="13">
        <v>717633587.18203115</v>
      </c>
      <c r="P57" s="13">
        <v>479865078.77042872</v>
      </c>
      <c r="Q57" s="13">
        <v>431095538.146231</v>
      </c>
      <c r="R57" s="13">
        <v>2605919809.2725887</v>
      </c>
      <c r="S57" s="13">
        <f t="shared" si="1"/>
        <v>16870412895.56459</v>
      </c>
    </row>
    <row r="58" spans="1:19" s="100" customFormat="1" ht="15.75" x14ac:dyDescent="0.25">
      <c r="A58" s="23" t="s">
        <v>28</v>
      </c>
      <c r="B58" s="95">
        <v>2040</v>
      </c>
      <c r="C58" s="96">
        <v>1113974221.0290222</v>
      </c>
      <c r="D58" s="13">
        <v>766622460.11166298</v>
      </c>
      <c r="E58" s="96">
        <v>3699384071.3861885</v>
      </c>
      <c r="F58" s="13">
        <v>391762450.35744739</v>
      </c>
      <c r="G58" s="96">
        <v>869935302.18634963</v>
      </c>
      <c r="H58" s="13">
        <v>1709112959.8729603</v>
      </c>
      <c r="I58" s="96">
        <v>420470276.5217905</v>
      </c>
      <c r="J58" s="96">
        <v>447616951.08784264</v>
      </c>
      <c r="K58" s="13">
        <v>667837985.69522476</v>
      </c>
      <c r="L58" s="13">
        <v>1902634133.118144</v>
      </c>
      <c r="M58" s="13">
        <v>196023565.80620816</v>
      </c>
      <c r="N58" s="99">
        <v>517852570.09300631</v>
      </c>
      <c r="O58" s="13">
        <v>720897182.6678381</v>
      </c>
      <c r="P58" s="96">
        <v>483030502.38944584</v>
      </c>
      <c r="Q58" s="13">
        <v>433194937.75334138</v>
      </c>
      <c r="R58" s="96">
        <v>2617314592.939364</v>
      </c>
      <c r="S58" s="13">
        <f t="shared" si="1"/>
        <v>16957664163.015837</v>
      </c>
    </row>
    <row r="59" spans="1:19" x14ac:dyDescent="0.2">
      <c r="A59" s="23"/>
      <c r="C59" s="13"/>
      <c r="D59" s="13"/>
      <c r="E59" s="13"/>
      <c r="F59" s="13"/>
      <c r="G59" s="13"/>
      <c r="H59" s="13"/>
      <c r="I59" s="13"/>
      <c r="J59" s="13"/>
      <c r="K59" s="13"/>
      <c r="L59" s="13"/>
      <c r="M59" s="13"/>
      <c r="N59" s="13"/>
      <c r="O59" s="13"/>
      <c r="P59" s="13"/>
      <c r="Q59" s="13"/>
      <c r="R59" s="13"/>
      <c r="S59" s="13"/>
    </row>
    <row r="60" spans="1:19" x14ac:dyDescent="0.2">
      <c r="A60" s="23"/>
      <c r="C60" s="30"/>
      <c r="D60" s="30"/>
      <c r="E60" s="30"/>
      <c r="F60" s="30"/>
      <c r="G60" s="30"/>
      <c r="H60" s="30"/>
      <c r="I60" s="30"/>
      <c r="J60" s="30"/>
      <c r="K60" s="30"/>
      <c r="L60" s="30"/>
      <c r="M60" s="30"/>
      <c r="N60" s="30"/>
      <c r="O60" s="30"/>
      <c r="P60" s="30"/>
      <c r="Q60" s="30"/>
      <c r="R60" s="30"/>
      <c r="S60" s="30"/>
    </row>
    <row r="61" spans="1:19" x14ac:dyDescent="0.2">
      <c r="C61" s="30"/>
      <c r="D61" s="30"/>
      <c r="E61" s="30"/>
      <c r="F61" s="30"/>
      <c r="G61" s="30"/>
      <c r="H61" s="30"/>
      <c r="I61" s="30"/>
      <c r="J61" s="30"/>
      <c r="K61" s="30"/>
      <c r="L61" s="30"/>
      <c r="M61" s="30"/>
      <c r="N61" s="30"/>
      <c r="O61" s="30"/>
      <c r="P61" s="30"/>
      <c r="Q61" s="30"/>
      <c r="R61" s="30"/>
      <c r="S61" s="30"/>
    </row>
    <row r="62" spans="1:19" x14ac:dyDescent="0.2">
      <c r="C62" s="19"/>
      <c r="D62" s="19"/>
      <c r="E62" s="19"/>
      <c r="F62" s="19"/>
      <c r="G62" s="19"/>
      <c r="H62" s="19"/>
      <c r="I62" s="19"/>
      <c r="J62" s="19"/>
      <c r="K62" s="19"/>
      <c r="L62" s="19"/>
      <c r="M62" s="19"/>
      <c r="N62" s="19"/>
      <c r="O62" s="19"/>
      <c r="P62" s="19"/>
      <c r="Q62" s="19"/>
      <c r="R62" s="19"/>
      <c r="S62" s="19"/>
    </row>
    <row r="63" spans="1:19" x14ac:dyDescent="0.2">
      <c r="C63" s="19"/>
      <c r="D63" s="19"/>
      <c r="E63" s="19"/>
      <c r="F63" s="19"/>
      <c r="G63" s="19"/>
      <c r="H63" s="19"/>
      <c r="I63" s="19"/>
      <c r="J63" s="19"/>
      <c r="K63" s="19"/>
      <c r="L63" s="19"/>
      <c r="M63" s="19"/>
      <c r="N63" s="19"/>
      <c r="O63" s="19"/>
      <c r="P63" s="19"/>
      <c r="Q63" s="19"/>
      <c r="R63" s="19"/>
      <c r="S63" s="19"/>
    </row>
    <row r="64" spans="1:19" x14ac:dyDescent="0.2">
      <c r="C64" s="19"/>
      <c r="D64" s="19"/>
      <c r="E64" s="19"/>
      <c r="F64" s="19"/>
      <c r="G64" s="19"/>
      <c r="H64" s="19"/>
      <c r="I64" s="19"/>
      <c r="J64" s="19"/>
      <c r="K64" s="19"/>
      <c r="L64" s="19"/>
      <c r="M64" s="19"/>
      <c r="N64" s="19"/>
      <c r="O64" s="19"/>
      <c r="P64" s="19"/>
      <c r="Q64" s="19"/>
      <c r="R64" s="19"/>
      <c r="S64" s="19"/>
    </row>
    <row r="65" spans="1:19" x14ac:dyDescent="0.2">
      <c r="C65" s="19"/>
      <c r="D65" s="19"/>
      <c r="E65" s="19"/>
      <c r="F65" s="19"/>
      <c r="G65" s="19"/>
      <c r="H65" s="19"/>
      <c r="I65" s="19"/>
      <c r="J65" s="19"/>
      <c r="K65" s="19"/>
      <c r="L65" s="19"/>
      <c r="M65" s="19"/>
      <c r="N65" s="19"/>
      <c r="O65" s="19"/>
      <c r="P65" s="19"/>
      <c r="Q65" s="19"/>
      <c r="R65" s="19"/>
      <c r="S65" s="19"/>
    </row>
    <row r="66" spans="1:19" x14ac:dyDescent="0.2">
      <c r="C66" s="24" t="s">
        <v>96</v>
      </c>
      <c r="D66" s="19"/>
      <c r="E66" s="19"/>
      <c r="F66" s="19"/>
      <c r="G66" s="19"/>
      <c r="H66" s="19"/>
      <c r="I66" s="19"/>
      <c r="J66" s="19"/>
      <c r="K66" s="19"/>
      <c r="L66" s="19"/>
      <c r="M66" s="19"/>
      <c r="N66" s="19"/>
      <c r="O66" s="19"/>
      <c r="P66" s="19"/>
      <c r="Q66" s="19"/>
      <c r="R66" s="19"/>
      <c r="S66" s="19"/>
    </row>
    <row r="67" spans="1:19" s="31" customFormat="1" ht="15" x14ac:dyDescent="0.25">
      <c r="C67" s="31" t="s">
        <v>45</v>
      </c>
    </row>
    <row r="68" spans="1:19" s="31" customFormat="1" ht="15" x14ac:dyDescent="0.25">
      <c r="C68" s="32" t="s">
        <v>9</v>
      </c>
      <c r="D68" s="32" t="s">
        <v>10</v>
      </c>
      <c r="E68" s="32" t="s">
        <v>11</v>
      </c>
      <c r="F68" s="32" t="s">
        <v>12</v>
      </c>
      <c r="G68" s="32" t="s">
        <v>13</v>
      </c>
      <c r="H68" s="32" t="s">
        <v>14</v>
      </c>
      <c r="I68" s="32" t="s">
        <v>15</v>
      </c>
      <c r="J68" s="32" t="s">
        <v>16</v>
      </c>
      <c r="K68" s="32" t="s">
        <v>17</v>
      </c>
      <c r="L68" s="32" t="s">
        <v>18</v>
      </c>
      <c r="M68" s="32" t="s">
        <v>19</v>
      </c>
      <c r="N68" s="32" t="s">
        <v>20</v>
      </c>
      <c r="O68" s="32" t="s">
        <v>21</v>
      </c>
      <c r="P68" s="32" t="s">
        <v>22</v>
      </c>
      <c r="Q68" s="32" t="s">
        <v>23</v>
      </c>
      <c r="R68" s="32" t="s">
        <v>24</v>
      </c>
      <c r="S68" s="33" t="s">
        <v>34</v>
      </c>
    </row>
    <row r="69" spans="1:19" ht="15" x14ac:dyDescent="0.25">
      <c r="C69" s="34">
        <v>5.6023214648453536E-3</v>
      </c>
      <c r="D69" s="34">
        <v>3.4760682009139215E-3</v>
      </c>
      <c r="E69" s="104">
        <v>5.9723893576121879E-3</v>
      </c>
      <c r="F69" s="34">
        <v>7.3625322037395025E-3</v>
      </c>
      <c r="G69" s="34">
        <v>6.6767251493324411E-3</v>
      </c>
      <c r="H69" s="34">
        <v>5.0364554260508452E-3</v>
      </c>
      <c r="I69" s="34">
        <v>5.0786907595072282E-3</v>
      </c>
      <c r="J69" s="34">
        <v>4.3235897957235149E-3</v>
      </c>
      <c r="K69" s="34">
        <v>6.7831470280463064E-3</v>
      </c>
      <c r="L69" s="34">
        <v>4.1516076808821778E-3</v>
      </c>
      <c r="M69" s="34">
        <v>6.0480038065592245E-3</v>
      </c>
      <c r="N69" s="104">
        <v>3.3124142990074452E-3</v>
      </c>
      <c r="O69" s="34">
        <v>4.5477184235791128E-3</v>
      </c>
      <c r="P69" s="34">
        <v>6.596486718991823E-3</v>
      </c>
      <c r="Q69" s="34">
        <v>4.8699172720230834E-3</v>
      </c>
      <c r="R69" s="34">
        <v>4.3726532283262587E-3</v>
      </c>
      <c r="S69" s="104">
        <v>5.1080656899917731E-3</v>
      </c>
    </row>
    <row r="70" spans="1:19" ht="15" x14ac:dyDescent="0.25">
      <c r="C70" s="34"/>
      <c r="D70" s="34"/>
      <c r="E70" s="34"/>
      <c r="F70" s="34"/>
      <c r="G70" s="34"/>
      <c r="H70" s="34"/>
      <c r="I70" s="34"/>
      <c r="J70" s="34"/>
      <c r="K70" s="34"/>
      <c r="L70" s="34"/>
      <c r="M70" s="34"/>
      <c r="N70" s="34"/>
      <c r="O70" s="34"/>
      <c r="P70" s="34"/>
      <c r="Q70" s="34"/>
      <c r="R70" s="34"/>
      <c r="S70" s="34"/>
    </row>
    <row r="71" spans="1:19" x14ac:dyDescent="0.2">
      <c r="C71" s="19"/>
      <c r="D71" s="19"/>
      <c r="E71" s="19"/>
      <c r="F71" s="19"/>
      <c r="G71" s="19"/>
      <c r="H71" s="19"/>
      <c r="I71" s="19"/>
      <c r="J71" s="19"/>
      <c r="K71" s="19"/>
      <c r="L71" s="19"/>
      <c r="M71" s="19"/>
      <c r="N71" s="19"/>
      <c r="O71" s="19"/>
      <c r="P71" s="19"/>
      <c r="Q71" s="19"/>
      <c r="R71" s="19"/>
      <c r="S71" s="19"/>
    </row>
    <row r="72" spans="1:19" x14ac:dyDescent="0.2">
      <c r="C72" s="19"/>
      <c r="D72" s="19"/>
      <c r="E72" s="19"/>
      <c r="F72" s="19"/>
      <c r="G72" s="19"/>
      <c r="H72" s="19"/>
      <c r="I72" s="19"/>
      <c r="J72" s="19"/>
      <c r="K72" s="19"/>
      <c r="L72" s="19"/>
      <c r="M72" s="19"/>
      <c r="N72" s="19"/>
      <c r="O72" s="19"/>
      <c r="P72" s="19"/>
      <c r="Q72" s="19"/>
      <c r="R72" s="19"/>
      <c r="S72" s="19"/>
    </row>
    <row r="73" spans="1:19" x14ac:dyDescent="0.2">
      <c r="C73" s="19"/>
      <c r="D73" s="19"/>
      <c r="E73" s="19"/>
      <c r="F73" s="19"/>
      <c r="G73" s="19"/>
      <c r="H73" s="19"/>
      <c r="I73" s="19"/>
      <c r="J73" s="19"/>
      <c r="K73" s="19"/>
      <c r="L73" s="19"/>
      <c r="M73" s="19"/>
      <c r="N73" s="19"/>
      <c r="O73" s="19"/>
      <c r="P73" s="19"/>
      <c r="Q73" s="19"/>
      <c r="R73" s="19"/>
      <c r="S73" s="19"/>
    </row>
    <row r="74" spans="1:19" x14ac:dyDescent="0.2">
      <c r="C74" s="19"/>
      <c r="D74" s="19"/>
      <c r="E74" s="19"/>
      <c r="F74" s="19"/>
      <c r="G74" s="19"/>
      <c r="H74" s="19"/>
      <c r="I74" s="19"/>
      <c r="J74" s="19"/>
      <c r="K74" s="19"/>
      <c r="L74" s="19"/>
      <c r="M74" s="19"/>
      <c r="N74" s="19"/>
      <c r="O74" s="19"/>
      <c r="P74" s="19"/>
      <c r="Q74" s="19"/>
      <c r="R74" s="19"/>
      <c r="S74" s="19"/>
    </row>
    <row r="75" spans="1:19" x14ac:dyDescent="0.2">
      <c r="C75" s="19"/>
      <c r="D75" s="19"/>
      <c r="E75" s="19"/>
      <c r="F75" s="19"/>
      <c r="G75" s="19"/>
      <c r="H75" s="19"/>
      <c r="I75" s="19"/>
      <c r="J75" s="19"/>
      <c r="K75" s="19"/>
      <c r="L75" s="19"/>
      <c r="M75" s="19"/>
      <c r="N75" s="19"/>
      <c r="O75" s="19"/>
      <c r="P75" s="19"/>
      <c r="Q75" s="19"/>
      <c r="R75" s="19"/>
      <c r="S75" s="19"/>
    </row>
    <row r="76" spans="1:19" x14ac:dyDescent="0.2">
      <c r="A76" s="17" t="s">
        <v>29</v>
      </c>
      <c r="B76" s="16">
        <v>2016</v>
      </c>
      <c r="C76" s="17">
        <v>974192376</v>
      </c>
      <c r="D76" s="19">
        <v>705363643</v>
      </c>
      <c r="E76" s="106">
        <v>3203913516</v>
      </c>
      <c r="F76" s="19">
        <v>328521471</v>
      </c>
      <c r="G76" s="19">
        <v>741525844</v>
      </c>
      <c r="H76" s="19">
        <v>1514981066</v>
      </c>
      <c r="I76" s="19">
        <v>372334888</v>
      </c>
      <c r="J76" s="19">
        <v>403588328</v>
      </c>
      <c r="K76" s="19">
        <v>567817309</v>
      </c>
      <c r="L76" s="19">
        <v>1722552129</v>
      </c>
      <c r="M76" s="19">
        <v>169613102</v>
      </c>
      <c r="N76" s="106">
        <v>478882945</v>
      </c>
      <c r="O76" s="19">
        <v>646516495</v>
      </c>
      <c r="P76" s="19">
        <v>412519716</v>
      </c>
      <c r="Q76" s="19">
        <v>385520160</v>
      </c>
      <c r="R76" s="19">
        <v>2357104419</v>
      </c>
      <c r="S76" s="106">
        <v>14984947407</v>
      </c>
    </row>
    <row r="77" spans="1:19" x14ac:dyDescent="0.2">
      <c r="B77" s="16" t="s">
        <v>46</v>
      </c>
      <c r="C77" s="35">
        <f>1+C69</f>
        <v>1.0056023214648453</v>
      </c>
      <c r="D77" s="35">
        <f t="shared" ref="D77:S77" si="2">1+D69</f>
        <v>1.0034760682009138</v>
      </c>
      <c r="E77" s="107">
        <f t="shared" si="2"/>
        <v>1.0059723893576122</v>
      </c>
      <c r="F77" s="35">
        <f t="shared" si="2"/>
        <v>1.0073625322037394</v>
      </c>
      <c r="G77" s="35">
        <f t="shared" si="2"/>
        <v>1.0066767251493325</v>
      </c>
      <c r="H77" s="35">
        <f t="shared" si="2"/>
        <v>1.0050364554260509</v>
      </c>
      <c r="I77" s="35">
        <f t="shared" si="2"/>
        <v>1.0050786907595073</v>
      </c>
      <c r="J77" s="35">
        <f t="shared" si="2"/>
        <v>1.0043235897957234</v>
      </c>
      <c r="K77" s="35">
        <f t="shared" si="2"/>
        <v>1.0067831470280464</v>
      </c>
      <c r="L77" s="35">
        <f t="shared" si="2"/>
        <v>1.0041516076808821</v>
      </c>
      <c r="M77" s="35">
        <f t="shared" si="2"/>
        <v>1.0060480038065591</v>
      </c>
      <c r="N77" s="107">
        <f t="shared" si="2"/>
        <v>1.0033124142990075</v>
      </c>
      <c r="O77" s="35">
        <f t="shared" si="2"/>
        <v>1.0045477184235792</v>
      </c>
      <c r="P77" s="35">
        <f t="shared" si="2"/>
        <v>1.0065964867189918</v>
      </c>
      <c r="Q77" s="35">
        <f t="shared" si="2"/>
        <v>1.004869917272023</v>
      </c>
      <c r="R77" s="35">
        <f t="shared" si="2"/>
        <v>1.0043726532283264</v>
      </c>
      <c r="S77" s="107">
        <f t="shared" si="2"/>
        <v>1.0051080656899918</v>
      </c>
    </row>
    <row r="78" spans="1:19" x14ac:dyDescent="0.2">
      <c r="B78" s="16">
        <v>2017</v>
      </c>
      <c r="C78" s="17">
        <f>C76*C77</f>
        <v>979650114.85895348</v>
      </c>
      <c r="D78" s="17">
        <f t="shared" ref="D78:S78" si="3">D76*D77</f>
        <v>707815535.12951303</v>
      </c>
      <c r="E78" s="105">
        <f t="shared" si="3"/>
        <v>3223048534.9856682</v>
      </c>
      <c r="F78" s="17">
        <f t="shared" si="3"/>
        <v>330940220.90985733</v>
      </c>
      <c r="G78" s="17">
        <f t="shared" si="3"/>
        <v>746476808.25151479</v>
      </c>
      <c r="H78" s="17">
        <f t="shared" si="3"/>
        <v>1522611200.6102202</v>
      </c>
      <c r="I78" s="17">
        <f t="shared" si="3"/>
        <v>374225861.75512779</v>
      </c>
      <c r="J78" s="17">
        <f t="shared" si="3"/>
        <v>405333278.37661391</v>
      </c>
      <c r="K78" s="17">
        <f t="shared" si="3"/>
        <v>571668897.29201663</v>
      </c>
      <c r="L78" s="17">
        <f t="shared" si="3"/>
        <v>1729703489.6494761</v>
      </c>
      <c r="M78" s="17">
        <f t="shared" si="3"/>
        <v>170638922.68653831</v>
      </c>
      <c r="N78" s="105">
        <f t="shared" si="3"/>
        <v>480469203.71456885</v>
      </c>
      <c r="O78" s="17">
        <f t="shared" si="3"/>
        <v>649456669.97545934</v>
      </c>
      <c r="P78" s="17">
        <f t="shared" si="3"/>
        <v>415240896.82791626</v>
      </c>
      <c r="Q78" s="17">
        <f t="shared" si="3"/>
        <v>387397611.28589708</v>
      </c>
      <c r="R78" s="17">
        <f t="shared" si="3"/>
        <v>2367411219.2472425</v>
      </c>
      <c r="S78" s="105">
        <f t="shared" si="3"/>
        <v>15061491502.716028</v>
      </c>
    </row>
    <row r="79" spans="1:19" x14ac:dyDescent="0.2">
      <c r="B79" s="16" t="s">
        <v>46</v>
      </c>
      <c r="C79" s="35">
        <v>1.0056023214648453</v>
      </c>
      <c r="D79" s="35">
        <v>1.0034760682009138</v>
      </c>
      <c r="E79" s="107">
        <v>1.0059723893576122</v>
      </c>
      <c r="F79" s="35">
        <v>1.0073625322037394</v>
      </c>
      <c r="G79" s="35">
        <v>1.0066767251493325</v>
      </c>
      <c r="H79" s="35">
        <v>1.0050364554260509</v>
      </c>
      <c r="I79" s="35">
        <v>1.0050786907595073</v>
      </c>
      <c r="J79" s="35">
        <v>1.0043235897957234</v>
      </c>
      <c r="K79" s="35">
        <v>1.0067831470280464</v>
      </c>
      <c r="L79" s="35">
        <v>1.0041516076808821</v>
      </c>
      <c r="M79" s="35">
        <v>1.0060480038065591</v>
      </c>
      <c r="N79" s="107">
        <v>1.0033124142990075</v>
      </c>
      <c r="O79" s="35">
        <v>1.0045477184235792</v>
      </c>
      <c r="P79" s="35">
        <v>1.0065964867189918</v>
      </c>
      <c r="Q79" s="35">
        <v>1.004869917272023</v>
      </c>
      <c r="R79" s="35">
        <v>1.0043726532283264</v>
      </c>
      <c r="S79" s="107">
        <v>1.0051080656899918</v>
      </c>
    </row>
    <row r="80" spans="1:19" x14ac:dyDescent="0.2">
      <c r="B80" s="16">
        <v>2018</v>
      </c>
      <c r="C80" s="17">
        <f>C78*C79</f>
        <v>985138429.72546589</v>
      </c>
      <c r="D80" s="17">
        <f t="shared" ref="D80:S80" si="4">D78*D79</f>
        <v>710275950.20328951</v>
      </c>
      <c r="E80" s="105">
        <f t="shared" si="4"/>
        <v>3242297835.7550845</v>
      </c>
      <c r="F80" s="17">
        <f t="shared" si="4"/>
        <v>333376778.94381881</v>
      </c>
      <c r="G80" s="17">
        <f t="shared" si="4"/>
        <v>751460828.73056114</v>
      </c>
      <c r="H80" s="17">
        <f t="shared" si="4"/>
        <v>1530279764.0532994</v>
      </c>
      <c r="I80" s="17">
        <f t="shared" si="4"/>
        <v>376126439.18119222</v>
      </c>
      <c r="J80" s="17">
        <f t="shared" si="4"/>
        <v>407085773.20287019</v>
      </c>
      <c r="K80" s="17">
        <f t="shared" si="4"/>
        <v>575546611.47370958</v>
      </c>
      <c r="L80" s="17">
        <f t="shared" si="4"/>
        <v>1736884539.9427533</v>
      </c>
      <c r="M80" s="17">
        <f t="shared" si="4"/>
        <v>171670947.54049364</v>
      </c>
      <c r="N80" s="105">
        <f t="shared" si="4"/>
        <v>482060716.77518576</v>
      </c>
      <c r="O80" s="17">
        <f t="shared" si="4"/>
        <v>652410216.03882313</v>
      </c>
      <c r="P80" s="17">
        <f t="shared" si="4"/>
        <v>417980027.88902384</v>
      </c>
      <c r="Q80" s="17">
        <f t="shared" si="4"/>
        <v>389284205.60423875</v>
      </c>
      <c r="R80" s="17">
        <f t="shared" si="4"/>
        <v>2377763087.5578599</v>
      </c>
      <c r="S80" s="105">
        <f t="shared" si="4"/>
        <v>15138426590.701155</v>
      </c>
    </row>
    <row r="81" spans="1:19" x14ac:dyDescent="0.2">
      <c r="C81" s="19"/>
      <c r="D81" s="19"/>
      <c r="E81" s="19"/>
      <c r="F81" s="19"/>
      <c r="G81" s="19"/>
      <c r="H81" s="19"/>
      <c r="I81" s="19"/>
      <c r="J81" s="19"/>
      <c r="K81" s="19"/>
      <c r="L81" s="19"/>
      <c r="M81" s="19"/>
      <c r="N81" s="19"/>
      <c r="O81" s="19"/>
      <c r="P81" s="19"/>
      <c r="Q81" s="19"/>
      <c r="R81" s="19"/>
      <c r="S81" s="19"/>
    </row>
    <row r="82" spans="1:19" x14ac:dyDescent="0.2">
      <c r="C82" s="19"/>
      <c r="D82" s="19"/>
      <c r="E82" s="19"/>
      <c r="F82" s="19"/>
      <c r="G82" s="19"/>
      <c r="H82" s="19"/>
      <c r="I82" s="19"/>
      <c r="J82" s="19"/>
      <c r="K82" s="19"/>
      <c r="L82" s="19"/>
      <c r="M82" s="19"/>
      <c r="N82" s="19"/>
      <c r="O82" s="19"/>
      <c r="P82" s="19"/>
      <c r="Q82" s="19"/>
      <c r="R82" s="19"/>
      <c r="S82" s="19"/>
    </row>
    <row r="83" spans="1:19" x14ac:dyDescent="0.2">
      <c r="A83" s="17" t="s">
        <v>28</v>
      </c>
      <c r="B83" s="16">
        <v>2018</v>
      </c>
      <c r="C83" s="19">
        <v>985138429.72546589</v>
      </c>
      <c r="D83" s="19">
        <v>710275950.20328951</v>
      </c>
      <c r="E83" s="19">
        <v>3242297835.7550845</v>
      </c>
      <c r="F83" s="19">
        <v>333376778.94381881</v>
      </c>
      <c r="G83" s="19">
        <v>751460828.73056114</v>
      </c>
      <c r="H83" s="19">
        <v>1530279764.0532994</v>
      </c>
      <c r="I83" s="19">
        <v>376126439.18119222</v>
      </c>
      <c r="J83" s="19">
        <v>407085773.20287019</v>
      </c>
      <c r="K83" s="19">
        <v>575546611.47370958</v>
      </c>
      <c r="L83" s="19">
        <v>1736884539.9427533</v>
      </c>
      <c r="M83" s="19">
        <v>171670947.54049364</v>
      </c>
      <c r="N83" s="19">
        <v>482060716.77518576</v>
      </c>
      <c r="O83" s="19">
        <v>652410216.03882313</v>
      </c>
      <c r="P83" s="19">
        <v>417980027.88902384</v>
      </c>
      <c r="Q83" s="19">
        <v>389284205.60423875</v>
      </c>
      <c r="R83" s="19">
        <v>2377763087.5578599</v>
      </c>
      <c r="S83" s="19">
        <v>15139642152.61767</v>
      </c>
    </row>
    <row r="84" spans="1:19" x14ac:dyDescent="0.2">
      <c r="C84" s="19">
        <f>C80-C83</f>
        <v>0</v>
      </c>
      <c r="D84" s="19">
        <f t="shared" ref="D84:S84" si="5">D80-D83</f>
        <v>0</v>
      </c>
      <c r="E84" s="19">
        <f t="shared" si="5"/>
        <v>0</v>
      </c>
      <c r="F84" s="19">
        <f t="shared" si="5"/>
        <v>0</v>
      </c>
      <c r="G84" s="19">
        <f t="shared" si="5"/>
        <v>0</v>
      </c>
      <c r="H84" s="19">
        <f t="shared" si="5"/>
        <v>0</v>
      </c>
      <c r="I84" s="19">
        <f t="shared" si="5"/>
        <v>0</v>
      </c>
      <c r="J84" s="19">
        <f t="shared" si="5"/>
        <v>0</v>
      </c>
      <c r="K84" s="19">
        <f t="shared" si="5"/>
        <v>0</v>
      </c>
      <c r="L84" s="19">
        <f t="shared" si="5"/>
        <v>0</v>
      </c>
      <c r="M84" s="19">
        <f t="shared" si="5"/>
        <v>0</v>
      </c>
      <c r="N84" s="19">
        <f t="shared" si="5"/>
        <v>0</v>
      </c>
      <c r="O84" s="19">
        <f t="shared" si="5"/>
        <v>0</v>
      </c>
      <c r="P84" s="19">
        <f t="shared" si="5"/>
        <v>0</v>
      </c>
      <c r="Q84" s="19">
        <f t="shared" si="5"/>
        <v>0</v>
      </c>
      <c r="R84" s="19">
        <f t="shared" si="5"/>
        <v>0</v>
      </c>
      <c r="S84" s="19">
        <f t="shared" si="5"/>
        <v>-1215561.9165153503</v>
      </c>
    </row>
    <row r="85" spans="1:19" x14ac:dyDescent="0.2">
      <c r="C85" s="19"/>
      <c r="D85" s="19"/>
      <c r="E85" s="19"/>
      <c r="F85" s="19"/>
      <c r="G85" s="19"/>
      <c r="H85" s="19"/>
      <c r="I85" s="19"/>
      <c r="J85" s="19"/>
      <c r="K85" s="19"/>
      <c r="L85" s="19"/>
      <c r="M85" s="19"/>
      <c r="N85" s="19"/>
      <c r="O85" s="19"/>
      <c r="P85" s="19"/>
      <c r="Q85" s="19"/>
      <c r="R85" s="19"/>
      <c r="S85" s="19"/>
    </row>
    <row r="86" spans="1:19" x14ac:dyDescent="0.2">
      <c r="C86" s="19"/>
      <c r="D86" s="19"/>
      <c r="E86" s="19"/>
      <c r="F86" s="19"/>
      <c r="G86" s="19"/>
      <c r="H86" s="19"/>
      <c r="I86" s="19"/>
      <c r="J86" s="19"/>
      <c r="K86" s="19"/>
      <c r="L86" s="19"/>
      <c r="M86" s="19"/>
      <c r="N86" s="19"/>
      <c r="O86" s="19"/>
      <c r="P86" s="19"/>
      <c r="Q86" s="19"/>
      <c r="R86" s="19"/>
      <c r="S86" s="19"/>
    </row>
    <row r="87" spans="1:19" x14ac:dyDescent="0.2">
      <c r="C87" s="19"/>
      <c r="D87" s="19"/>
      <c r="E87" s="19"/>
      <c r="F87" s="19"/>
      <c r="G87" s="19"/>
      <c r="H87" s="19"/>
      <c r="I87" s="19"/>
      <c r="J87" s="19"/>
      <c r="K87" s="19"/>
      <c r="L87" s="19"/>
      <c r="M87" s="19"/>
      <c r="N87" s="19"/>
      <c r="O87" s="19"/>
      <c r="P87" s="19"/>
      <c r="Q87" s="19"/>
      <c r="R87" s="19"/>
      <c r="S87" s="19"/>
    </row>
    <row r="88" spans="1:19" x14ac:dyDescent="0.2">
      <c r="C88" s="19"/>
      <c r="D88" s="19"/>
      <c r="E88" s="19"/>
      <c r="F88" s="19"/>
      <c r="G88" s="19"/>
      <c r="H88" s="19"/>
      <c r="I88" s="19"/>
      <c r="J88" s="19"/>
      <c r="K88" s="19"/>
      <c r="L88" s="19"/>
      <c r="M88" s="19"/>
      <c r="N88" s="19"/>
      <c r="O88" s="19"/>
      <c r="P88" s="19"/>
      <c r="Q88" s="19"/>
      <c r="R88" s="19"/>
      <c r="S88" s="19"/>
    </row>
    <row r="89" spans="1:19" x14ac:dyDescent="0.2">
      <c r="C89" s="19"/>
      <c r="D89" s="19"/>
      <c r="E89" s="19"/>
      <c r="F89" s="19"/>
      <c r="G89" s="19"/>
      <c r="H89" s="19"/>
      <c r="I89" s="19"/>
      <c r="J89" s="19"/>
      <c r="K89" s="19"/>
      <c r="L89" s="19"/>
      <c r="M89" s="19"/>
      <c r="N89" s="19"/>
      <c r="O89" s="19"/>
      <c r="P89" s="19"/>
      <c r="Q89" s="19"/>
      <c r="R89" s="19"/>
      <c r="S89" s="19"/>
    </row>
    <row r="90" spans="1:19" x14ac:dyDescent="0.2">
      <c r="C90" s="19"/>
      <c r="D90" s="19"/>
      <c r="E90" s="19"/>
      <c r="F90" s="19"/>
      <c r="G90" s="19"/>
      <c r="H90" s="19"/>
      <c r="I90" s="19"/>
      <c r="J90" s="19"/>
      <c r="K90" s="19"/>
      <c r="L90" s="19"/>
      <c r="M90" s="19"/>
      <c r="N90" s="19"/>
      <c r="O90" s="19"/>
      <c r="P90" s="19"/>
      <c r="Q90" s="19"/>
      <c r="R90" s="19"/>
      <c r="S90" s="19"/>
    </row>
    <row r="91" spans="1:19" x14ac:dyDescent="0.2">
      <c r="C91" s="19"/>
      <c r="D91" s="19"/>
      <c r="E91" s="19"/>
      <c r="F91" s="19"/>
      <c r="G91" s="19"/>
      <c r="H91" s="19"/>
      <c r="I91" s="19"/>
      <c r="J91" s="19"/>
      <c r="K91" s="19"/>
      <c r="L91" s="19"/>
      <c r="M91" s="19"/>
      <c r="N91" s="19"/>
      <c r="O91" s="19"/>
      <c r="P91" s="19"/>
      <c r="Q91" s="19"/>
      <c r="R91" s="19"/>
      <c r="S91" s="19"/>
    </row>
  </sheetData>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6"/>
  <sheetViews>
    <sheetView workbookViewId="0">
      <selection activeCell="J28" sqref="J28"/>
    </sheetView>
  </sheetViews>
  <sheetFormatPr defaultRowHeight="12.75" x14ac:dyDescent="0.2"/>
  <cols>
    <col min="1" max="1" width="9.140625" style="17"/>
    <col min="2" max="2" width="10.85546875" style="16" customWidth="1"/>
    <col min="3" max="3" width="12.7109375" style="17" customWidth="1"/>
    <col min="4" max="4" width="12.140625" style="17" customWidth="1"/>
    <col min="5" max="5" width="12.7109375" style="17" customWidth="1"/>
    <col min="6" max="7" width="12.140625" style="17" customWidth="1"/>
    <col min="8" max="8" width="12.7109375" style="17" customWidth="1"/>
    <col min="9" max="11" width="12.140625" style="17" customWidth="1"/>
    <col min="12" max="12" width="12.7109375" style="17" customWidth="1"/>
    <col min="13" max="17" width="12.140625" style="17" customWidth="1"/>
    <col min="18" max="18" width="12.7109375" style="17" customWidth="1"/>
    <col min="19" max="19" width="13.7109375" style="17" customWidth="1"/>
    <col min="20" max="20" width="13.85546875" style="17" customWidth="1"/>
    <col min="21" max="257" width="9.140625" style="17"/>
    <col min="258" max="258" width="10.85546875" style="17" customWidth="1"/>
    <col min="259" max="259" width="12.7109375" style="17" customWidth="1"/>
    <col min="260" max="260" width="12.140625" style="17" customWidth="1"/>
    <col min="261" max="261" width="12.7109375" style="17" customWidth="1"/>
    <col min="262" max="263" width="12.140625" style="17" customWidth="1"/>
    <col min="264" max="264" width="12.7109375" style="17" customWidth="1"/>
    <col min="265" max="267" width="12.140625" style="17" customWidth="1"/>
    <col min="268" max="268" width="12.7109375" style="17" customWidth="1"/>
    <col min="269" max="273" width="12.140625" style="17" customWidth="1"/>
    <col min="274" max="274" width="12.7109375" style="17" customWidth="1"/>
    <col min="275" max="275" width="20" style="17" customWidth="1"/>
    <col min="276" max="276" width="13.85546875" style="17" customWidth="1"/>
    <col min="277" max="513" width="9.140625" style="17"/>
    <col min="514" max="514" width="10.85546875" style="17" customWidth="1"/>
    <col min="515" max="515" width="12.7109375" style="17" customWidth="1"/>
    <col min="516" max="516" width="12.140625" style="17" customWidth="1"/>
    <col min="517" max="517" width="12.7109375" style="17" customWidth="1"/>
    <col min="518" max="519" width="12.140625" style="17" customWidth="1"/>
    <col min="520" max="520" width="12.7109375" style="17" customWidth="1"/>
    <col min="521" max="523" width="12.140625" style="17" customWidth="1"/>
    <col min="524" max="524" width="12.7109375" style="17" customWidth="1"/>
    <col min="525" max="529" width="12.140625" style="17" customWidth="1"/>
    <col min="530" max="530" width="12.7109375" style="17" customWidth="1"/>
    <col min="531" max="531" width="20" style="17" customWidth="1"/>
    <col min="532" max="532" width="13.85546875" style="17" customWidth="1"/>
    <col min="533" max="769" width="9.140625" style="17"/>
    <col min="770" max="770" width="10.85546875" style="17" customWidth="1"/>
    <col min="771" max="771" width="12.7109375" style="17" customWidth="1"/>
    <col min="772" max="772" width="12.140625" style="17" customWidth="1"/>
    <col min="773" max="773" width="12.7109375" style="17" customWidth="1"/>
    <col min="774" max="775" width="12.140625" style="17" customWidth="1"/>
    <col min="776" max="776" width="12.7109375" style="17" customWidth="1"/>
    <col min="777" max="779" width="12.140625" style="17" customWidth="1"/>
    <col min="780" max="780" width="12.7109375" style="17" customWidth="1"/>
    <col min="781" max="785" width="12.140625" style="17" customWidth="1"/>
    <col min="786" max="786" width="12.7109375" style="17" customWidth="1"/>
    <col min="787" max="787" width="20" style="17" customWidth="1"/>
    <col min="788" max="788" width="13.85546875" style="17" customWidth="1"/>
    <col min="789" max="1025" width="9.140625" style="17"/>
    <col min="1026" max="1026" width="10.85546875" style="17" customWidth="1"/>
    <col min="1027" max="1027" width="12.7109375" style="17" customWidth="1"/>
    <col min="1028" max="1028" width="12.140625" style="17" customWidth="1"/>
    <col min="1029" max="1029" width="12.7109375" style="17" customWidth="1"/>
    <col min="1030" max="1031" width="12.140625" style="17" customWidth="1"/>
    <col min="1032" max="1032" width="12.7109375" style="17" customWidth="1"/>
    <col min="1033" max="1035" width="12.140625" style="17" customWidth="1"/>
    <col min="1036" max="1036" width="12.7109375" style="17" customWidth="1"/>
    <col min="1037" max="1041" width="12.140625" style="17" customWidth="1"/>
    <col min="1042" max="1042" width="12.7109375" style="17" customWidth="1"/>
    <col min="1043" max="1043" width="20" style="17" customWidth="1"/>
    <col min="1044" max="1044" width="13.85546875" style="17" customWidth="1"/>
    <col min="1045" max="1281" width="9.140625" style="17"/>
    <col min="1282" max="1282" width="10.85546875" style="17" customWidth="1"/>
    <col min="1283" max="1283" width="12.7109375" style="17" customWidth="1"/>
    <col min="1284" max="1284" width="12.140625" style="17" customWidth="1"/>
    <col min="1285" max="1285" width="12.7109375" style="17" customWidth="1"/>
    <col min="1286" max="1287" width="12.140625" style="17" customWidth="1"/>
    <col min="1288" max="1288" width="12.7109375" style="17" customWidth="1"/>
    <col min="1289" max="1291" width="12.140625" style="17" customWidth="1"/>
    <col min="1292" max="1292" width="12.7109375" style="17" customWidth="1"/>
    <col min="1293" max="1297" width="12.140625" style="17" customWidth="1"/>
    <col min="1298" max="1298" width="12.7109375" style="17" customWidth="1"/>
    <col min="1299" max="1299" width="20" style="17" customWidth="1"/>
    <col min="1300" max="1300" width="13.85546875" style="17" customWidth="1"/>
    <col min="1301" max="1537" width="9.140625" style="17"/>
    <col min="1538" max="1538" width="10.85546875" style="17" customWidth="1"/>
    <col min="1539" max="1539" width="12.7109375" style="17" customWidth="1"/>
    <col min="1540" max="1540" width="12.140625" style="17" customWidth="1"/>
    <col min="1541" max="1541" width="12.7109375" style="17" customWidth="1"/>
    <col min="1542" max="1543" width="12.140625" style="17" customWidth="1"/>
    <col min="1544" max="1544" width="12.7109375" style="17" customWidth="1"/>
    <col min="1545" max="1547" width="12.140625" style="17" customWidth="1"/>
    <col min="1548" max="1548" width="12.7109375" style="17" customWidth="1"/>
    <col min="1549" max="1553" width="12.140625" style="17" customWidth="1"/>
    <col min="1554" max="1554" width="12.7109375" style="17" customWidth="1"/>
    <col min="1555" max="1555" width="20" style="17" customWidth="1"/>
    <col min="1556" max="1556" width="13.85546875" style="17" customWidth="1"/>
    <col min="1557" max="1793" width="9.140625" style="17"/>
    <col min="1794" max="1794" width="10.85546875" style="17" customWidth="1"/>
    <col min="1795" max="1795" width="12.7109375" style="17" customWidth="1"/>
    <col min="1796" max="1796" width="12.140625" style="17" customWidth="1"/>
    <col min="1797" max="1797" width="12.7109375" style="17" customWidth="1"/>
    <col min="1798" max="1799" width="12.140625" style="17" customWidth="1"/>
    <col min="1800" max="1800" width="12.7109375" style="17" customWidth="1"/>
    <col min="1801" max="1803" width="12.140625" style="17" customWidth="1"/>
    <col min="1804" max="1804" width="12.7109375" style="17" customWidth="1"/>
    <col min="1805" max="1809" width="12.140625" style="17" customWidth="1"/>
    <col min="1810" max="1810" width="12.7109375" style="17" customWidth="1"/>
    <col min="1811" max="1811" width="20" style="17" customWidth="1"/>
    <col min="1812" max="1812" width="13.85546875" style="17" customWidth="1"/>
    <col min="1813" max="2049" width="9.140625" style="17"/>
    <col min="2050" max="2050" width="10.85546875" style="17" customWidth="1"/>
    <col min="2051" max="2051" width="12.7109375" style="17" customWidth="1"/>
    <col min="2052" max="2052" width="12.140625" style="17" customWidth="1"/>
    <col min="2053" max="2053" width="12.7109375" style="17" customWidth="1"/>
    <col min="2054" max="2055" width="12.140625" style="17" customWidth="1"/>
    <col min="2056" max="2056" width="12.7109375" style="17" customWidth="1"/>
    <col min="2057" max="2059" width="12.140625" style="17" customWidth="1"/>
    <col min="2060" max="2060" width="12.7109375" style="17" customWidth="1"/>
    <col min="2061" max="2065" width="12.140625" style="17" customWidth="1"/>
    <col min="2066" max="2066" width="12.7109375" style="17" customWidth="1"/>
    <col min="2067" max="2067" width="20" style="17" customWidth="1"/>
    <col min="2068" max="2068" width="13.85546875" style="17" customWidth="1"/>
    <col min="2069" max="2305" width="9.140625" style="17"/>
    <col min="2306" max="2306" width="10.85546875" style="17" customWidth="1"/>
    <col min="2307" max="2307" width="12.7109375" style="17" customWidth="1"/>
    <col min="2308" max="2308" width="12.140625" style="17" customWidth="1"/>
    <col min="2309" max="2309" width="12.7109375" style="17" customWidth="1"/>
    <col min="2310" max="2311" width="12.140625" style="17" customWidth="1"/>
    <col min="2312" max="2312" width="12.7109375" style="17" customWidth="1"/>
    <col min="2313" max="2315" width="12.140625" style="17" customWidth="1"/>
    <col min="2316" max="2316" width="12.7109375" style="17" customWidth="1"/>
    <col min="2317" max="2321" width="12.140625" style="17" customWidth="1"/>
    <col min="2322" max="2322" width="12.7109375" style="17" customWidth="1"/>
    <col min="2323" max="2323" width="20" style="17" customWidth="1"/>
    <col min="2324" max="2324" width="13.85546875" style="17" customWidth="1"/>
    <col min="2325" max="2561" width="9.140625" style="17"/>
    <col min="2562" max="2562" width="10.85546875" style="17" customWidth="1"/>
    <col min="2563" max="2563" width="12.7109375" style="17" customWidth="1"/>
    <col min="2564" max="2564" width="12.140625" style="17" customWidth="1"/>
    <col min="2565" max="2565" width="12.7109375" style="17" customWidth="1"/>
    <col min="2566" max="2567" width="12.140625" style="17" customWidth="1"/>
    <col min="2568" max="2568" width="12.7109375" style="17" customWidth="1"/>
    <col min="2569" max="2571" width="12.140625" style="17" customWidth="1"/>
    <col min="2572" max="2572" width="12.7109375" style="17" customWidth="1"/>
    <col min="2573" max="2577" width="12.140625" style="17" customWidth="1"/>
    <col min="2578" max="2578" width="12.7109375" style="17" customWidth="1"/>
    <col min="2579" max="2579" width="20" style="17" customWidth="1"/>
    <col min="2580" max="2580" width="13.85546875" style="17" customWidth="1"/>
    <col min="2581" max="2817" width="9.140625" style="17"/>
    <col min="2818" max="2818" width="10.85546875" style="17" customWidth="1"/>
    <col min="2819" max="2819" width="12.7109375" style="17" customWidth="1"/>
    <col min="2820" max="2820" width="12.140625" style="17" customWidth="1"/>
    <col min="2821" max="2821" width="12.7109375" style="17" customWidth="1"/>
    <col min="2822" max="2823" width="12.140625" style="17" customWidth="1"/>
    <col min="2824" max="2824" width="12.7109375" style="17" customWidth="1"/>
    <col min="2825" max="2827" width="12.140625" style="17" customWidth="1"/>
    <col min="2828" max="2828" width="12.7109375" style="17" customWidth="1"/>
    <col min="2829" max="2833" width="12.140625" style="17" customWidth="1"/>
    <col min="2834" max="2834" width="12.7109375" style="17" customWidth="1"/>
    <col min="2835" max="2835" width="20" style="17" customWidth="1"/>
    <col min="2836" max="2836" width="13.85546875" style="17" customWidth="1"/>
    <col min="2837" max="3073" width="9.140625" style="17"/>
    <col min="3074" max="3074" width="10.85546875" style="17" customWidth="1"/>
    <col min="3075" max="3075" width="12.7109375" style="17" customWidth="1"/>
    <col min="3076" max="3076" width="12.140625" style="17" customWidth="1"/>
    <col min="3077" max="3077" width="12.7109375" style="17" customWidth="1"/>
    <col min="3078" max="3079" width="12.140625" style="17" customWidth="1"/>
    <col min="3080" max="3080" width="12.7109375" style="17" customWidth="1"/>
    <col min="3081" max="3083" width="12.140625" style="17" customWidth="1"/>
    <col min="3084" max="3084" width="12.7109375" style="17" customWidth="1"/>
    <col min="3085" max="3089" width="12.140625" style="17" customWidth="1"/>
    <col min="3090" max="3090" width="12.7109375" style="17" customWidth="1"/>
    <col min="3091" max="3091" width="20" style="17" customWidth="1"/>
    <col min="3092" max="3092" width="13.85546875" style="17" customWidth="1"/>
    <col min="3093" max="3329" width="9.140625" style="17"/>
    <col min="3330" max="3330" width="10.85546875" style="17" customWidth="1"/>
    <col min="3331" max="3331" width="12.7109375" style="17" customWidth="1"/>
    <col min="3332" max="3332" width="12.140625" style="17" customWidth="1"/>
    <col min="3333" max="3333" width="12.7109375" style="17" customWidth="1"/>
    <col min="3334" max="3335" width="12.140625" style="17" customWidth="1"/>
    <col min="3336" max="3336" width="12.7109375" style="17" customWidth="1"/>
    <col min="3337" max="3339" width="12.140625" style="17" customWidth="1"/>
    <col min="3340" max="3340" width="12.7109375" style="17" customWidth="1"/>
    <col min="3341" max="3345" width="12.140625" style="17" customWidth="1"/>
    <col min="3346" max="3346" width="12.7109375" style="17" customWidth="1"/>
    <col min="3347" max="3347" width="20" style="17" customWidth="1"/>
    <col min="3348" max="3348" width="13.85546875" style="17" customWidth="1"/>
    <col min="3349" max="3585" width="9.140625" style="17"/>
    <col min="3586" max="3586" width="10.85546875" style="17" customWidth="1"/>
    <col min="3587" max="3587" width="12.7109375" style="17" customWidth="1"/>
    <col min="3588" max="3588" width="12.140625" style="17" customWidth="1"/>
    <col min="3589" max="3589" width="12.7109375" style="17" customWidth="1"/>
    <col min="3590" max="3591" width="12.140625" style="17" customWidth="1"/>
    <col min="3592" max="3592" width="12.7109375" style="17" customWidth="1"/>
    <col min="3593" max="3595" width="12.140625" style="17" customWidth="1"/>
    <col min="3596" max="3596" width="12.7109375" style="17" customWidth="1"/>
    <col min="3597" max="3601" width="12.140625" style="17" customWidth="1"/>
    <col min="3602" max="3602" width="12.7109375" style="17" customWidth="1"/>
    <col min="3603" max="3603" width="20" style="17" customWidth="1"/>
    <col min="3604" max="3604" width="13.85546875" style="17" customWidth="1"/>
    <col min="3605" max="3841" width="9.140625" style="17"/>
    <col min="3842" max="3842" width="10.85546875" style="17" customWidth="1"/>
    <col min="3843" max="3843" width="12.7109375" style="17" customWidth="1"/>
    <col min="3844" max="3844" width="12.140625" style="17" customWidth="1"/>
    <col min="3845" max="3845" width="12.7109375" style="17" customWidth="1"/>
    <col min="3846" max="3847" width="12.140625" style="17" customWidth="1"/>
    <col min="3848" max="3848" width="12.7109375" style="17" customWidth="1"/>
    <col min="3849" max="3851" width="12.140625" style="17" customWidth="1"/>
    <col min="3852" max="3852" width="12.7109375" style="17" customWidth="1"/>
    <col min="3853" max="3857" width="12.140625" style="17" customWidth="1"/>
    <col min="3858" max="3858" width="12.7109375" style="17" customWidth="1"/>
    <col min="3859" max="3859" width="20" style="17" customWidth="1"/>
    <col min="3860" max="3860" width="13.85546875" style="17" customWidth="1"/>
    <col min="3861" max="4097" width="9.140625" style="17"/>
    <col min="4098" max="4098" width="10.85546875" style="17" customWidth="1"/>
    <col min="4099" max="4099" width="12.7109375" style="17" customWidth="1"/>
    <col min="4100" max="4100" width="12.140625" style="17" customWidth="1"/>
    <col min="4101" max="4101" width="12.7109375" style="17" customWidth="1"/>
    <col min="4102" max="4103" width="12.140625" style="17" customWidth="1"/>
    <col min="4104" max="4104" width="12.7109375" style="17" customWidth="1"/>
    <col min="4105" max="4107" width="12.140625" style="17" customWidth="1"/>
    <col min="4108" max="4108" width="12.7109375" style="17" customWidth="1"/>
    <col min="4109" max="4113" width="12.140625" style="17" customWidth="1"/>
    <col min="4114" max="4114" width="12.7109375" style="17" customWidth="1"/>
    <col min="4115" max="4115" width="20" style="17" customWidth="1"/>
    <col min="4116" max="4116" width="13.85546875" style="17" customWidth="1"/>
    <col min="4117" max="4353" width="9.140625" style="17"/>
    <col min="4354" max="4354" width="10.85546875" style="17" customWidth="1"/>
    <col min="4355" max="4355" width="12.7109375" style="17" customWidth="1"/>
    <col min="4356" max="4356" width="12.140625" style="17" customWidth="1"/>
    <col min="4357" max="4357" width="12.7109375" style="17" customWidth="1"/>
    <col min="4358" max="4359" width="12.140625" style="17" customWidth="1"/>
    <col min="4360" max="4360" width="12.7109375" style="17" customWidth="1"/>
    <col min="4361" max="4363" width="12.140625" style="17" customWidth="1"/>
    <col min="4364" max="4364" width="12.7109375" style="17" customWidth="1"/>
    <col min="4365" max="4369" width="12.140625" style="17" customWidth="1"/>
    <col min="4370" max="4370" width="12.7109375" style="17" customWidth="1"/>
    <col min="4371" max="4371" width="20" style="17" customWidth="1"/>
    <col min="4372" max="4372" width="13.85546875" style="17" customWidth="1"/>
    <col min="4373" max="4609" width="9.140625" style="17"/>
    <col min="4610" max="4610" width="10.85546875" style="17" customWidth="1"/>
    <col min="4611" max="4611" width="12.7109375" style="17" customWidth="1"/>
    <col min="4612" max="4612" width="12.140625" style="17" customWidth="1"/>
    <col min="4613" max="4613" width="12.7109375" style="17" customWidth="1"/>
    <col min="4614" max="4615" width="12.140625" style="17" customWidth="1"/>
    <col min="4616" max="4616" width="12.7109375" style="17" customWidth="1"/>
    <col min="4617" max="4619" width="12.140625" style="17" customWidth="1"/>
    <col min="4620" max="4620" width="12.7109375" style="17" customWidth="1"/>
    <col min="4621" max="4625" width="12.140625" style="17" customWidth="1"/>
    <col min="4626" max="4626" width="12.7109375" style="17" customWidth="1"/>
    <col min="4627" max="4627" width="20" style="17" customWidth="1"/>
    <col min="4628" max="4628" width="13.85546875" style="17" customWidth="1"/>
    <col min="4629" max="4865" width="9.140625" style="17"/>
    <col min="4866" max="4866" width="10.85546875" style="17" customWidth="1"/>
    <col min="4867" max="4867" width="12.7109375" style="17" customWidth="1"/>
    <col min="4868" max="4868" width="12.140625" style="17" customWidth="1"/>
    <col min="4869" max="4869" width="12.7109375" style="17" customWidth="1"/>
    <col min="4870" max="4871" width="12.140625" style="17" customWidth="1"/>
    <col min="4872" max="4872" width="12.7109375" style="17" customWidth="1"/>
    <col min="4873" max="4875" width="12.140625" style="17" customWidth="1"/>
    <col min="4876" max="4876" width="12.7109375" style="17" customWidth="1"/>
    <col min="4877" max="4881" width="12.140625" style="17" customWidth="1"/>
    <col min="4882" max="4882" width="12.7109375" style="17" customWidth="1"/>
    <col min="4883" max="4883" width="20" style="17" customWidth="1"/>
    <col min="4884" max="4884" width="13.85546875" style="17" customWidth="1"/>
    <col min="4885" max="5121" width="9.140625" style="17"/>
    <col min="5122" max="5122" width="10.85546875" style="17" customWidth="1"/>
    <col min="5123" max="5123" width="12.7109375" style="17" customWidth="1"/>
    <col min="5124" max="5124" width="12.140625" style="17" customWidth="1"/>
    <col min="5125" max="5125" width="12.7109375" style="17" customWidth="1"/>
    <col min="5126" max="5127" width="12.140625" style="17" customWidth="1"/>
    <col min="5128" max="5128" width="12.7109375" style="17" customWidth="1"/>
    <col min="5129" max="5131" width="12.140625" style="17" customWidth="1"/>
    <col min="5132" max="5132" width="12.7109375" style="17" customWidth="1"/>
    <col min="5133" max="5137" width="12.140625" style="17" customWidth="1"/>
    <col min="5138" max="5138" width="12.7109375" style="17" customWidth="1"/>
    <col min="5139" max="5139" width="20" style="17" customWidth="1"/>
    <col min="5140" max="5140" width="13.85546875" style="17" customWidth="1"/>
    <col min="5141" max="5377" width="9.140625" style="17"/>
    <col min="5378" max="5378" width="10.85546875" style="17" customWidth="1"/>
    <col min="5379" max="5379" width="12.7109375" style="17" customWidth="1"/>
    <col min="5380" max="5380" width="12.140625" style="17" customWidth="1"/>
    <col min="5381" max="5381" width="12.7109375" style="17" customWidth="1"/>
    <col min="5382" max="5383" width="12.140625" style="17" customWidth="1"/>
    <col min="5384" max="5384" width="12.7109375" style="17" customWidth="1"/>
    <col min="5385" max="5387" width="12.140625" style="17" customWidth="1"/>
    <col min="5388" max="5388" width="12.7109375" style="17" customWidth="1"/>
    <col min="5389" max="5393" width="12.140625" style="17" customWidth="1"/>
    <col min="5394" max="5394" width="12.7109375" style="17" customWidth="1"/>
    <col min="5395" max="5395" width="20" style="17" customWidth="1"/>
    <col min="5396" max="5396" width="13.85546875" style="17" customWidth="1"/>
    <col min="5397" max="5633" width="9.140625" style="17"/>
    <col min="5634" max="5634" width="10.85546875" style="17" customWidth="1"/>
    <col min="5635" max="5635" width="12.7109375" style="17" customWidth="1"/>
    <col min="5636" max="5636" width="12.140625" style="17" customWidth="1"/>
    <col min="5637" max="5637" width="12.7109375" style="17" customWidth="1"/>
    <col min="5638" max="5639" width="12.140625" style="17" customWidth="1"/>
    <col min="5640" max="5640" width="12.7109375" style="17" customWidth="1"/>
    <col min="5641" max="5643" width="12.140625" style="17" customWidth="1"/>
    <col min="5644" max="5644" width="12.7109375" style="17" customWidth="1"/>
    <col min="5645" max="5649" width="12.140625" style="17" customWidth="1"/>
    <col min="5650" max="5650" width="12.7109375" style="17" customWidth="1"/>
    <col min="5651" max="5651" width="20" style="17" customWidth="1"/>
    <col min="5652" max="5652" width="13.85546875" style="17" customWidth="1"/>
    <col min="5653" max="5889" width="9.140625" style="17"/>
    <col min="5890" max="5890" width="10.85546875" style="17" customWidth="1"/>
    <col min="5891" max="5891" width="12.7109375" style="17" customWidth="1"/>
    <col min="5892" max="5892" width="12.140625" style="17" customWidth="1"/>
    <col min="5893" max="5893" width="12.7109375" style="17" customWidth="1"/>
    <col min="5894" max="5895" width="12.140625" style="17" customWidth="1"/>
    <col min="5896" max="5896" width="12.7109375" style="17" customWidth="1"/>
    <col min="5897" max="5899" width="12.140625" style="17" customWidth="1"/>
    <col min="5900" max="5900" width="12.7109375" style="17" customWidth="1"/>
    <col min="5901" max="5905" width="12.140625" style="17" customWidth="1"/>
    <col min="5906" max="5906" width="12.7109375" style="17" customWidth="1"/>
    <col min="5907" max="5907" width="20" style="17" customWidth="1"/>
    <col min="5908" max="5908" width="13.85546875" style="17" customWidth="1"/>
    <col min="5909" max="6145" width="9.140625" style="17"/>
    <col min="6146" max="6146" width="10.85546875" style="17" customWidth="1"/>
    <col min="6147" max="6147" width="12.7109375" style="17" customWidth="1"/>
    <col min="6148" max="6148" width="12.140625" style="17" customWidth="1"/>
    <col min="6149" max="6149" width="12.7109375" style="17" customWidth="1"/>
    <col min="6150" max="6151" width="12.140625" style="17" customWidth="1"/>
    <col min="6152" max="6152" width="12.7109375" style="17" customWidth="1"/>
    <col min="6153" max="6155" width="12.140625" style="17" customWidth="1"/>
    <col min="6156" max="6156" width="12.7109375" style="17" customWidth="1"/>
    <col min="6157" max="6161" width="12.140625" style="17" customWidth="1"/>
    <col min="6162" max="6162" width="12.7109375" style="17" customWidth="1"/>
    <col min="6163" max="6163" width="20" style="17" customWidth="1"/>
    <col min="6164" max="6164" width="13.85546875" style="17" customWidth="1"/>
    <col min="6165" max="6401" width="9.140625" style="17"/>
    <col min="6402" max="6402" width="10.85546875" style="17" customWidth="1"/>
    <col min="6403" max="6403" width="12.7109375" style="17" customWidth="1"/>
    <col min="6404" max="6404" width="12.140625" style="17" customWidth="1"/>
    <col min="6405" max="6405" width="12.7109375" style="17" customWidth="1"/>
    <col min="6406" max="6407" width="12.140625" style="17" customWidth="1"/>
    <col min="6408" max="6408" width="12.7109375" style="17" customWidth="1"/>
    <col min="6409" max="6411" width="12.140625" style="17" customWidth="1"/>
    <col min="6412" max="6412" width="12.7109375" style="17" customWidth="1"/>
    <col min="6413" max="6417" width="12.140625" style="17" customWidth="1"/>
    <col min="6418" max="6418" width="12.7109375" style="17" customWidth="1"/>
    <col min="6419" max="6419" width="20" style="17" customWidth="1"/>
    <col min="6420" max="6420" width="13.85546875" style="17" customWidth="1"/>
    <col min="6421" max="6657" width="9.140625" style="17"/>
    <col min="6658" max="6658" width="10.85546875" style="17" customWidth="1"/>
    <col min="6659" max="6659" width="12.7109375" style="17" customWidth="1"/>
    <col min="6660" max="6660" width="12.140625" style="17" customWidth="1"/>
    <col min="6661" max="6661" width="12.7109375" style="17" customWidth="1"/>
    <col min="6662" max="6663" width="12.140625" style="17" customWidth="1"/>
    <col min="6664" max="6664" width="12.7109375" style="17" customWidth="1"/>
    <col min="6665" max="6667" width="12.140625" style="17" customWidth="1"/>
    <col min="6668" max="6668" width="12.7109375" style="17" customWidth="1"/>
    <col min="6669" max="6673" width="12.140625" style="17" customWidth="1"/>
    <col min="6674" max="6674" width="12.7109375" style="17" customWidth="1"/>
    <col min="6675" max="6675" width="20" style="17" customWidth="1"/>
    <col min="6676" max="6676" width="13.85546875" style="17" customWidth="1"/>
    <col min="6677" max="6913" width="9.140625" style="17"/>
    <col min="6914" max="6914" width="10.85546875" style="17" customWidth="1"/>
    <col min="6915" max="6915" width="12.7109375" style="17" customWidth="1"/>
    <col min="6916" max="6916" width="12.140625" style="17" customWidth="1"/>
    <col min="6917" max="6917" width="12.7109375" style="17" customWidth="1"/>
    <col min="6918" max="6919" width="12.140625" style="17" customWidth="1"/>
    <col min="6920" max="6920" width="12.7109375" style="17" customWidth="1"/>
    <col min="6921" max="6923" width="12.140625" style="17" customWidth="1"/>
    <col min="6924" max="6924" width="12.7109375" style="17" customWidth="1"/>
    <col min="6925" max="6929" width="12.140625" style="17" customWidth="1"/>
    <col min="6930" max="6930" width="12.7109375" style="17" customWidth="1"/>
    <col min="6931" max="6931" width="20" style="17" customWidth="1"/>
    <col min="6932" max="6932" width="13.85546875" style="17" customWidth="1"/>
    <col min="6933" max="7169" width="9.140625" style="17"/>
    <col min="7170" max="7170" width="10.85546875" style="17" customWidth="1"/>
    <col min="7171" max="7171" width="12.7109375" style="17" customWidth="1"/>
    <col min="7172" max="7172" width="12.140625" style="17" customWidth="1"/>
    <col min="7173" max="7173" width="12.7109375" style="17" customWidth="1"/>
    <col min="7174" max="7175" width="12.140625" style="17" customWidth="1"/>
    <col min="7176" max="7176" width="12.7109375" style="17" customWidth="1"/>
    <col min="7177" max="7179" width="12.140625" style="17" customWidth="1"/>
    <col min="7180" max="7180" width="12.7109375" style="17" customWidth="1"/>
    <col min="7181" max="7185" width="12.140625" style="17" customWidth="1"/>
    <col min="7186" max="7186" width="12.7109375" style="17" customWidth="1"/>
    <col min="7187" max="7187" width="20" style="17" customWidth="1"/>
    <col min="7188" max="7188" width="13.85546875" style="17" customWidth="1"/>
    <col min="7189" max="7425" width="9.140625" style="17"/>
    <col min="7426" max="7426" width="10.85546875" style="17" customWidth="1"/>
    <col min="7427" max="7427" width="12.7109375" style="17" customWidth="1"/>
    <col min="7428" max="7428" width="12.140625" style="17" customWidth="1"/>
    <col min="7429" max="7429" width="12.7109375" style="17" customWidth="1"/>
    <col min="7430" max="7431" width="12.140625" style="17" customWidth="1"/>
    <col min="7432" max="7432" width="12.7109375" style="17" customWidth="1"/>
    <col min="7433" max="7435" width="12.140625" style="17" customWidth="1"/>
    <col min="7436" max="7436" width="12.7109375" style="17" customWidth="1"/>
    <col min="7437" max="7441" width="12.140625" style="17" customWidth="1"/>
    <col min="7442" max="7442" width="12.7109375" style="17" customWidth="1"/>
    <col min="7443" max="7443" width="20" style="17" customWidth="1"/>
    <col min="7444" max="7444" width="13.85546875" style="17" customWidth="1"/>
    <col min="7445" max="7681" width="9.140625" style="17"/>
    <col min="7682" max="7682" width="10.85546875" style="17" customWidth="1"/>
    <col min="7683" max="7683" width="12.7109375" style="17" customWidth="1"/>
    <col min="7684" max="7684" width="12.140625" style="17" customWidth="1"/>
    <col min="7685" max="7685" width="12.7109375" style="17" customWidth="1"/>
    <col min="7686" max="7687" width="12.140625" style="17" customWidth="1"/>
    <col min="7688" max="7688" width="12.7109375" style="17" customWidth="1"/>
    <col min="7689" max="7691" width="12.140625" style="17" customWidth="1"/>
    <col min="7692" max="7692" width="12.7109375" style="17" customWidth="1"/>
    <col min="7693" max="7697" width="12.140625" style="17" customWidth="1"/>
    <col min="7698" max="7698" width="12.7109375" style="17" customWidth="1"/>
    <col min="7699" max="7699" width="20" style="17" customWidth="1"/>
    <col min="7700" max="7700" width="13.85546875" style="17" customWidth="1"/>
    <col min="7701" max="7937" width="9.140625" style="17"/>
    <col min="7938" max="7938" width="10.85546875" style="17" customWidth="1"/>
    <col min="7939" max="7939" width="12.7109375" style="17" customWidth="1"/>
    <col min="7940" max="7940" width="12.140625" style="17" customWidth="1"/>
    <col min="7941" max="7941" width="12.7109375" style="17" customWidth="1"/>
    <col min="7942" max="7943" width="12.140625" style="17" customWidth="1"/>
    <col min="7944" max="7944" width="12.7109375" style="17" customWidth="1"/>
    <col min="7945" max="7947" width="12.140625" style="17" customWidth="1"/>
    <col min="7948" max="7948" width="12.7109375" style="17" customWidth="1"/>
    <col min="7949" max="7953" width="12.140625" style="17" customWidth="1"/>
    <col min="7954" max="7954" width="12.7109375" style="17" customWidth="1"/>
    <col min="7955" max="7955" width="20" style="17" customWidth="1"/>
    <col min="7956" max="7956" width="13.85546875" style="17" customWidth="1"/>
    <col min="7957" max="8193" width="9.140625" style="17"/>
    <col min="8194" max="8194" width="10.85546875" style="17" customWidth="1"/>
    <col min="8195" max="8195" width="12.7109375" style="17" customWidth="1"/>
    <col min="8196" max="8196" width="12.140625" style="17" customWidth="1"/>
    <col min="8197" max="8197" width="12.7109375" style="17" customWidth="1"/>
    <col min="8198" max="8199" width="12.140625" style="17" customWidth="1"/>
    <col min="8200" max="8200" width="12.7109375" style="17" customWidth="1"/>
    <col min="8201" max="8203" width="12.140625" style="17" customWidth="1"/>
    <col min="8204" max="8204" width="12.7109375" style="17" customWidth="1"/>
    <col min="8205" max="8209" width="12.140625" style="17" customWidth="1"/>
    <col min="8210" max="8210" width="12.7109375" style="17" customWidth="1"/>
    <col min="8211" max="8211" width="20" style="17" customWidth="1"/>
    <col min="8212" max="8212" width="13.85546875" style="17" customWidth="1"/>
    <col min="8213" max="8449" width="9.140625" style="17"/>
    <col min="8450" max="8450" width="10.85546875" style="17" customWidth="1"/>
    <col min="8451" max="8451" width="12.7109375" style="17" customWidth="1"/>
    <col min="8452" max="8452" width="12.140625" style="17" customWidth="1"/>
    <col min="8453" max="8453" width="12.7109375" style="17" customWidth="1"/>
    <col min="8454" max="8455" width="12.140625" style="17" customWidth="1"/>
    <col min="8456" max="8456" width="12.7109375" style="17" customWidth="1"/>
    <col min="8457" max="8459" width="12.140625" style="17" customWidth="1"/>
    <col min="8460" max="8460" width="12.7109375" style="17" customWidth="1"/>
    <col min="8461" max="8465" width="12.140625" style="17" customWidth="1"/>
    <col min="8466" max="8466" width="12.7109375" style="17" customWidth="1"/>
    <col min="8467" max="8467" width="20" style="17" customWidth="1"/>
    <col min="8468" max="8468" width="13.85546875" style="17" customWidth="1"/>
    <col min="8469" max="8705" width="9.140625" style="17"/>
    <col min="8706" max="8706" width="10.85546875" style="17" customWidth="1"/>
    <col min="8707" max="8707" width="12.7109375" style="17" customWidth="1"/>
    <col min="8708" max="8708" width="12.140625" style="17" customWidth="1"/>
    <col min="8709" max="8709" width="12.7109375" style="17" customWidth="1"/>
    <col min="8710" max="8711" width="12.140625" style="17" customWidth="1"/>
    <col min="8712" max="8712" width="12.7109375" style="17" customWidth="1"/>
    <col min="8713" max="8715" width="12.140625" style="17" customWidth="1"/>
    <col min="8716" max="8716" width="12.7109375" style="17" customWidth="1"/>
    <col min="8717" max="8721" width="12.140625" style="17" customWidth="1"/>
    <col min="8722" max="8722" width="12.7109375" style="17" customWidth="1"/>
    <col min="8723" max="8723" width="20" style="17" customWidth="1"/>
    <col min="8724" max="8724" width="13.85546875" style="17" customWidth="1"/>
    <col min="8725" max="8961" width="9.140625" style="17"/>
    <col min="8962" max="8962" width="10.85546875" style="17" customWidth="1"/>
    <col min="8963" max="8963" width="12.7109375" style="17" customWidth="1"/>
    <col min="8964" max="8964" width="12.140625" style="17" customWidth="1"/>
    <col min="8965" max="8965" width="12.7109375" style="17" customWidth="1"/>
    <col min="8966" max="8967" width="12.140625" style="17" customWidth="1"/>
    <col min="8968" max="8968" width="12.7109375" style="17" customWidth="1"/>
    <col min="8969" max="8971" width="12.140625" style="17" customWidth="1"/>
    <col min="8972" max="8972" width="12.7109375" style="17" customWidth="1"/>
    <col min="8973" max="8977" width="12.140625" style="17" customWidth="1"/>
    <col min="8978" max="8978" width="12.7109375" style="17" customWidth="1"/>
    <col min="8979" max="8979" width="20" style="17" customWidth="1"/>
    <col min="8980" max="8980" width="13.85546875" style="17" customWidth="1"/>
    <col min="8981" max="9217" width="9.140625" style="17"/>
    <col min="9218" max="9218" width="10.85546875" style="17" customWidth="1"/>
    <col min="9219" max="9219" width="12.7109375" style="17" customWidth="1"/>
    <col min="9220" max="9220" width="12.140625" style="17" customWidth="1"/>
    <col min="9221" max="9221" width="12.7109375" style="17" customWidth="1"/>
    <col min="9222" max="9223" width="12.140625" style="17" customWidth="1"/>
    <col min="9224" max="9224" width="12.7109375" style="17" customWidth="1"/>
    <col min="9225" max="9227" width="12.140625" style="17" customWidth="1"/>
    <col min="9228" max="9228" width="12.7109375" style="17" customWidth="1"/>
    <col min="9229" max="9233" width="12.140625" style="17" customWidth="1"/>
    <col min="9234" max="9234" width="12.7109375" style="17" customWidth="1"/>
    <col min="9235" max="9235" width="20" style="17" customWidth="1"/>
    <col min="9236" max="9236" width="13.85546875" style="17" customWidth="1"/>
    <col min="9237" max="9473" width="9.140625" style="17"/>
    <col min="9474" max="9474" width="10.85546875" style="17" customWidth="1"/>
    <col min="9475" max="9475" width="12.7109375" style="17" customWidth="1"/>
    <col min="9476" max="9476" width="12.140625" style="17" customWidth="1"/>
    <col min="9477" max="9477" width="12.7109375" style="17" customWidth="1"/>
    <col min="9478" max="9479" width="12.140625" style="17" customWidth="1"/>
    <col min="9480" max="9480" width="12.7109375" style="17" customWidth="1"/>
    <col min="9481" max="9483" width="12.140625" style="17" customWidth="1"/>
    <col min="9484" max="9484" width="12.7109375" style="17" customWidth="1"/>
    <col min="9485" max="9489" width="12.140625" style="17" customWidth="1"/>
    <col min="9490" max="9490" width="12.7109375" style="17" customWidth="1"/>
    <col min="9491" max="9491" width="20" style="17" customWidth="1"/>
    <col min="9492" max="9492" width="13.85546875" style="17" customWidth="1"/>
    <col min="9493" max="9729" width="9.140625" style="17"/>
    <col min="9730" max="9730" width="10.85546875" style="17" customWidth="1"/>
    <col min="9731" max="9731" width="12.7109375" style="17" customWidth="1"/>
    <col min="9732" max="9732" width="12.140625" style="17" customWidth="1"/>
    <col min="9733" max="9733" width="12.7109375" style="17" customWidth="1"/>
    <col min="9734" max="9735" width="12.140625" style="17" customWidth="1"/>
    <col min="9736" max="9736" width="12.7109375" style="17" customWidth="1"/>
    <col min="9737" max="9739" width="12.140625" style="17" customWidth="1"/>
    <col min="9740" max="9740" width="12.7109375" style="17" customWidth="1"/>
    <col min="9741" max="9745" width="12.140625" style="17" customWidth="1"/>
    <col min="9746" max="9746" width="12.7109375" style="17" customWidth="1"/>
    <col min="9747" max="9747" width="20" style="17" customWidth="1"/>
    <col min="9748" max="9748" width="13.85546875" style="17" customWidth="1"/>
    <col min="9749" max="9985" width="9.140625" style="17"/>
    <col min="9986" max="9986" width="10.85546875" style="17" customWidth="1"/>
    <col min="9987" max="9987" width="12.7109375" style="17" customWidth="1"/>
    <col min="9988" max="9988" width="12.140625" style="17" customWidth="1"/>
    <col min="9989" max="9989" width="12.7109375" style="17" customWidth="1"/>
    <col min="9990" max="9991" width="12.140625" style="17" customWidth="1"/>
    <col min="9992" max="9992" width="12.7109375" style="17" customWidth="1"/>
    <col min="9993" max="9995" width="12.140625" style="17" customWidth="1"/>
    <col min="9996" max="9996" width="12.7109375" style="17" customWidth="1"/>
    <col min="9997" max="10001" width="12.140625" style="17" customWidth="1"/>
    <col min="10002" max="10002" width="12.7109375" style="17" customWidth="1"/>
    <col min="10003" max="10003" width="20" style="17" customWidth="1"/>
    <col min="10004" max="10004" width="13.85546875" style="17" customWidth="1"/>
    <col min="10005" max="10241" width="9.140625" style="17"/>
    <col min="10242" max="10242" width="10.85546875" style="17" customWidth="1"/>
    <col min="10243" max="10243" width="12.7109375" style="17" customWidth="1"/>
    <col min="10244" max="10244" width="12.140625" style="17" customWidth="1"/>
    <col min="10245" max="10245" width="12.7109375" style="17" customWidth="1"/>
    <col min="10246" max="10247" width="12.140625" style="17" customWidth="1"/>
    <col min="10248" max="10248" width="12.7109375" style="17" customWidth="1"/>
    <col min="10249" max="10251" width="12.140625" style="17" customWidth="1"/>
    <col min="10252" max="10252" width="12.7109375" style="17" customWidth="1"/>
    <col min="10253" max="10257" width="12.140625" style="17" customWidth="1"/>
    <col min="10258" max="10258" width="12.7109375" style="17" customWidth="1"/>
    <col min="10259" max="10259" width="20" style="17" customWidth="1"/>
    <col min="10260" max="10260" width="13.85546875" style="17" customWidth="1"/>
    <col min="10261" max="10497" width="9.140625" style="17"/>
    <col min="10498" max="10498" width="10.85546875" style="17" customWidth="1"/>
    <col min="10499" max="10499" width="12.7109375" style="17" customWidth="1"/>
    <col min="10500" max="10500" width="12.140625" style="17" customWidth="1"/>
    <col min="10501" max="10501" width="12.7109375" style="17" customWidth="1"/>
    <col min="10502" max="10503" width="12.140625" style="17" customWidth="1"/>
    <col min="10504" max="10504" width="12.7109375" style="17" customWidth="1"/>
    <col min="10505" max="10507" width="12.140625" style="17" customWidth="1"/>
    <col min="10508" max="10508" width="12.7109375" style="17" customWidth="1"/>
    <col min="10509" max="10513" width="12.140625" style="17" customWidth="1"/>
    <col min="10514" max="10514" width="12.7109375" style="17" customWidth="1"/>
    <col min="10515" max="10515" width="20" style="17" customWidth="1"/>
    <col min="10516" max="10516" width="13.85546875" style="17" customWidth="1"/>
    <col min="10517" max="10753" width="9.140625" style="17"/>
    <col min="10754" max="10754" width="10.85546875" style="17" customWidth="1"/>
    <col min="10755" max="10755" width="12.7109375" style="17" customWidth="1"/>
    <col min="10756" max="10756" width="12.140625" style="17" customWidth="1"/>
    <col min="10757" max="10757" width="12.7109375" style="17" customWidth="1"/>
    <col min="10758" max="10759" width="12.140625" style="17" customWidth="1"/>
    <col min="10760" max="10760" width="12.7109375" style="17" customWidth="1"/>
    <col min="10761" max="10763" width="12.140625" style="17" customWidth="1"/>
    <col min="10764" max="10764" width="12.7109375" style="17" customWidth="1"/>
    <col min="10765" max="10769" width="12.140625" style="17" customWidth="1"/>
    <col min="10770" max="10770" width="12.7109375" style="17" customWidth="1"/>
    <col min="10771" max="10771" width="20" style="17" customWidth="1"/>
    <col min="10772" max="10772" width="13.85546875" style="17" customWidth="1"/>
    <col min="10773" max="11009" width="9.140625" style="17"/>
    <col min="11010" max="11010" width="10.85546875" style="17" customWidth="1"/>
    <col min="11011" max="11011" width="12.7109375" style="17" customWidth="1"/>
    <col min="11012" max="11012" width="12.140625" style="17" customWidth="1"/>
    <col min="11013" max="11013" width="12.7109375" style="17" customWidth="1"/>
    <col min="11014" max="11015" width="12.140625" style="17" customWidth="1"/>
    <col min="11016" max="11016" width="12.7109375" style="17" customWidth="1"/>
    <col min="11017" max="11019" width="12.140625" style="17" customWidth="1"/>
    <col min="11020" max="11020" width="12.7109375" style="17" customWidth="1"/>
    <col min="11021" max="11025" width="12.140625" style="17" customWidth="1"/>
    <col min="11026" max="11026" width="12.7109375" style="17" customWidth="1"/>
    <col min="11027" max="11027" width="20" style="17" customWidth="1"/>
    <col min="11028" max="11028" width="13.85546875" style="17" customWidth="1"/>
    <col min="11029" max="11265" width="9.140625" style="17"/>
    <col min="11266" max="11266" width="10.85546875" style="17" customWidth="1"/>
    <col min="11267" max="11267" width="12.7109375" style="17" customWidth="1"/>
    <col min="11268" max="11268" width="12.140625" style="17" customWidth="1"/>
    <col min="11269" max="11269" width="12.7109375" style="17" customWidth="1"/>
    <col min="11270" max="11271" width="12.140625" style="17" customWidth="1"/>
    <col min="11272" max="11272" width="12.7109375" style="17" customWidth="1"/>
    <col min="11273" max="11275" width="12.140625" style="17" customWidth="1"/>
    <col min="11276" max="11276" width="12.7109375" style="17" customWidth="1"/>
    <col min="11277" max="11281" width="12.140625" style="17" customWidth="1"/>
    <col min="11282" max="11282" width="12.7109375" style="17" customWidth="1"/>
    <col min="11283" max="11283" width="20" style="17" customWidth="1"/>
    <col min="11284" max="11284" width="13.85546875" style="17" customWidth="1"/>
    <col min="11285" max="11521" width="9.140625" style="17"/>
    <col min="11522" max="11522" width="10.85546875" style="17" customWidth="1"/>
    <col min="11523" max="11523" width="12.7109375" style="17" customWidth="1"/>
    <col min="11524" max="11524" width="12.140625" style="17" customWidth="1"/>
    <col min="11525" max="11525" width="12.7109375" style="17" customWidth="1"/>
    <col min="11526" max="11527" width="12.140625" style="17" customWidth="1"/>
    <col min="11528" max="11528" width="12.7109375" style="17" customWidth="1"/>
    <col min="11529" max="11531" width="12.140625" style="17" customWidth="1"/>
    <col min="11532" max="11532" width="12.7109375" style="17" customWidth="1"/>
    <col min="11533" max="11537" width="12.140625" style="17" customWidth="1"/>
    <col min="11538" max="11538" width="12.7109375" style="17" customWidth="1"/>
    <col min="11539" max="11539" width="20" style="17" customWidth="1"/>
    <col min="11540" max="11540" width="13.85546875" style="17" customWidth="1"/>
    <col min="11541" max="11777" width="9.140625" style="17"/>
    <col min="11778" max="11778" width="10.85546875" style="17" customWidth="1"/>
    <col min="11779" max="11779" width="12.7109375" style="17" customWidth="1"/>
    <col min="11780" max="11780" width="12.140625" style="17" customWidth="1"/>
    <col min="11781" max="11781" width="12.7109375" style="17" customWidth="1"/>
    <col min="11782" max="11783" width="12.140625" style="17" customWidth="1"/>
    <col min="11784" max="11784" width="12.7109375" style="17" customWidth="1"/>
    <col min="11785" max="11787" width="12.140625" style="17" customWidth="1"/>
    <col min="11788" max="11788" width="12.7109375" style="17" customWidth="1"/>
    <col min="11789" max="11793" width="12.140625" style="17" customWidth="1"/>
    <col min="11794" max="11794" width="12.7109375" style="17" customWidth="1"/>
    <col min="11795" max="11795" width="20" style="17" customWidth="1"/>
    <col min="11796" max="11796" width="13.85546875" style="17" customWidth="1"/>
    <col min="11797" max="12033" width="9.140625" style="17"/>
    <col min="12034" max="12034" width="10.85546875" style="17" customWidth="1"/>
    <col min="12035" max="12035" width="12.7109375" style="17" customWidth="1"/>
    <col min="12036" max="12036" width="12.140625" style="17" customWidth="1"/>
    <col min="12037" max="12037" width="12.7109375" style="17" customWidth="1"/>
    <col min="12038" max="12039" width="12.140625" style="17" customWidth="1"/>
    <col min="12040" max="12040" width="12.7109375" style="17" customWidth="1"/>
    <col min="12041" max="12043" width="12.140625" style="17" customWidth="1"/>
    <col min="12044" max="12044" width="12.7109375" style="17" customWidth="1"/>
    <col min="12045" max="12049" width="12.140625" style="17" customWidth="1"/>
    <col min="12050" max="12050" width="12.7109375" style="17" customWidth="1"/>
    <col min="12051" max="12051" width="20" style="17" customWidth="1"/>
    <col min="12052" max="12052" width="13.85546875" style="17" customWidth="1"/>
    <col min="12053" max="12289" width="9.140625" style="17"/>
    <col min="12290" max="12290" width="10.85546875" style="17" customWidth="1"/>
    <col min="12291" max="12291" width="12.7109375" style="17" customWidth="1"/>
    <col min="12292" max="12292" width="12.140625" style="17" customWidth="1"/>
    <col min="12293" max="12293" width="12.7109375" style="17" customWidth="1"/>
    <col min="12294" max="12295" width="12.140625" style="17" customWidth="1"/>
    <col min="12296" max="12296" width="12.7109375" style="17" customWidth="1"/>
    <col min="12297" max="12299" width="12.140625" style="17" customWidth="1"/>
    <col min="12300" max="12300" width="12.7109375" style="17" customWidth="1"/>
    <col min="12301" max="12305" width="12.140625" style="17" customWidth="1"/>
    <col min="12306" max="12306" width="12.7109375" style="17" customWidth="1"/>
    <col min="12307" max="12307" width="20" style="17" customWidth="1"/>
    <col min="12308" max="12308" width="13.85546875" style="17" customWidth="1"/>
    <col min="12309" max="12545" width="9.140625" style="17"/>
    <col min="12546" max="12546" width="10.85546875" style="17" customWidth="1"/>
    <col min="12547" max="12547" width="12.7109375" style="17" customWidth="1"/>
    <col min="12548" max="12548" width="12.140625" style="17" customWidth="1"/>
    <col min="12549" max="12549" width="12.7109375" style="17" customWidth="1"/>
    <col min="12550" max="12551" width="12.140625" style="17" customWidth="1"/>
    <col min="12552" max="12552" width="12.7109375" style="17" customWidth="1"/>
    <col min="12553" max="12555" width="12.140625" style="17" customWidth="1"/>
    <col min="12556" max="12556" width="12.7109375" style="17" customWidth="1"/>
    <col min="12557" max="12561" width="12.140625" style="17" customWidth="1"/>
    <col min="12562" max="12562" width="12.7109375" style="17" customWidth="1"/>
    <col min="12563" max="12563" width="20" style="17" customWidth="1"/>
    <col min="12564" max="12564" width="13.85546875" style="17" customWidth="1"/>
    <col min="12565" max="12801" width="9.140625" style="17"/>
    <col min="12802" max="12802" width="10.85546875" style="17" customWidth="1"/>
    <col min="12803" max="12803" width="12.7109375" style="17" customWidth="1"/>
    <col min="12804" max="12804" width="12.140625" style="17" customWidth="1"/>
    <col min="12805" max="12805" width="12.7109375" style="17" customWidth="1"/>
    <col min="12806" max="12807" width="12.140625" style="17" customWidth="1"/>
    <col min="12808" max="12808" width="12.7109375" style="17" customWidth="1"/>
    <col min="12809" max="12811" width="12.140625" style="17" customWidth="1"/>
    <col min="12812" max="12812" width="12.7109375" style="17" customWidth="1"/>
    <col min="12813" max="12817" width="12.140625" style="17" customWidth="1"/>
    <col min="12818" max="12818" width="12.7109375" style="17" customWidth="1"/>
    <col min="12819" max="12819" width="20" style="17" customWidth="1"/>
    <col min="12820" max="12820" width="13.85546875" style="17" customWidth="1"/>
    <col min="12821" max="13057" width="9.140625" style="17"/>
    <col min="13058" max="13058" width="10.85546875" style="17" customWidth="1"/>
    <col min="13059" max="13059" width="12.7109375" style="17" customWidth="1"/>
    <col min="13060" max="13060" width="12.140625" style="17" customWidth="1"/>
    <col min="13061" max="13061" width="12.7109375" style="17" customWidth="1"/>
    <col min="13062" max="13063" width="12.140625" style="17" customWidth="1"/>
    <col min="13064" max="13064" width="12.7109375" style="17" customWidth="1"/>
    <col min="13065" max="13067" width="12.140625" style="17" customWidth="1"/>
    <col min="13068" max="13068" width="12.7109375" style="17" customWidth="1"/>
    <col min="13069" max="13073" width="12.140625" style="17" customWidth="1"/>
    <col min="13074" max="13074" width="12.7109375" style="17" customWidth="1"/>
    <col min="13075" max="13075" width="20" style="17" customWidth="1"/>
    <col min="13076" max="13076" width="13.85546875" style="17" customWidth="1"/>
    <col min="13077" max="13313" width="9.140625" style="17"/>
    <col min="13314" max="13314" width="10.85546875" style="17" customWidth="1"/>
    <col min="13315" max="13315" width="12.7109375" style="17" customWidth="1"/>
    <col min="13316" max="13316" width="12.140625" style="17" customWidth="1"/>
    <col min="13317" max="13317" width="12.7109375" style="17" customWidth="1"/>
    <col min="13318" max="13319" width="12.140625" style="17" customWidth="1"/>
    <col min="13320" max="13320" width="12.7109375" style="17" customWidth="1"/>
    <col min="13321" max="13323" width="12.140625" style="17" customWidth="1"/>
    <col min="13324" max="13324" width="12.7109375" style="17" customWidth="1"/>
    <col min="13325" max="13329" width="12.140625" style="17" customWidth="1"/>
    <col min="13330" max="13330" width="12.7109375" style="17" customWidth="1"/>
    <col min="13331" max="13331" width="20" style="17" customWidth="1"/>
    <col min="13332" max="13332" width="13.85546875" style="17" customWidth="1"/>
    <col min="13333" max="13569" width="9.140625" style="17"/>
    <col min="13570" max="13570" width="10.85546875" style="17" customWidth="1"/>
    <col min="13571" max="13571" width="12.7109375" style="17" customWidth="1"/>
    <col min="13572" max="13572" width="12.140625" style="17" customWidth="1"/>
    <col min="13573" max="13573" width="12.7109375" style="17" customWidth="1"/>
    <col min="13574" max="13575" width="12.140625" style="17" customWidth="1"/>
    <col min="13576" max="13576" width="12.7109375" style="17" customWidth="1"/>
    <col min="13577" max="13579" width="12.140625" style="17" customWidth="1"/>
    <col min="13580" max="13580" width="12.7109375" style="17" customWidth="1"/>
    <col min="13581" max="13585" width="12.140625" style="17" customWidth="1"/>
    <col min="13586" max="13586" width="12.7109375" style="17" customWidth="1"/>
    <col min="13587" max="13587" width="20" style="17" customWidth="1"/>
    <col min="13588" max="13588" width="13.85546875" style="17" customWidth="1"/>
    <col min="13589" max="13825" width="9.140625" style="17"/>
    <col min="13826" max="13826" width="10.85546875" style="17" customWidth="1"/>
    <col min="13827" max="13827" width="12.7109375" style="17" customWidth="1"/>
    <col min="13828" max="13828" width="12.140625" style="17" customWidth="1"/>
    <col min="13829" max="13829" width="12.7109375" style="17" customWidth="1"/>
    <col min="13830" max="13831" width="12.140625" style="17" customWidth="1"/>
    <col min="13832" max="13832" width="12.7109375" style="17" customWidth="1"/>
    <col min="13833" max="13835" width="12.140625" style="17" customWidth="1"/>
    <col min="13836" max="13836" width="12.7109375" style="17" customWidth="1"/>
    <col min="13837" max="13841" width="12.140625" style="17" customWidth="1"/>
    <col min="13842" max="13842" width="12.7109375" style="17" customWidth="1"/>
    <col min="13843" max="13843" width="20" style="17" customWidth="1"/>
    <col min="13844" max="13844" width="13.85546875" style="17" customWidth="1"/>
    <col min="13845" max="14081" width="9.140625" style="17"/>
    <col min="14082" max="14082" width="10.85546875" style="17" customWidth="1"/>
    <col min="14083" max="14083" width="12.7109375" style="17" customWidth="1"/>
    <col min="14084" max="14084" width="12.140625" style="17" customWidth="1"/>
    <col min="14085" max="14085" width="12.7109375" style="17" customWidth="1"/>
    <col min="14086" max="14087" width="12.140625" style="17" customWidth="1"/>
    <col min="14088" max="14088" width="12.7109375" style="17" customWidth="1"/>
    <col min="14089" max="14091" width="12.140625" style="17" customWidth="1"/>
    <col min="14092" max="14092" width="12.7109375" style="17" customWidth="1"/>
    <col min="14093" max="14097" width="12.140625" style="17" customWidth="1"/>
    <col min="14098" max="14098" width="12.7109375" style="17" customWidth="1"/>
    <col min="14099" max="14099" width="20" style="17" customWidth="1"/>
    <col min="14100" max="14100" width="13.85546875" style="17" customWidth="1"/>
    <col min="14101" max="14337" width="9.140625" style="17"/>
    <col min="14338" max="14338" width="10.85546875" style="17" customWidth="1"/>
    <col min="14339" max="14339" width="12.7109375" style="17" customWidth="1"/>
    <col min="14340" max="14340" width="12.140625" style="17" customWidth="1"/>
    <col min="14341" max="14341" width="12.7109375" style="17" customWidth="1"/>
    <col min="14342" max="14343" width="12.140625" style="17" customWidth="1"/>
    <col min="14344" max="14344" width="12.7109375" style="17" customWidth="1"/>
    <col min="14345" max="14347" width="12.140625" style="17" customWidth="1"/>
    <col min="14348" max="14348" width="12.7109375" style="17" customWidth="1"/>
    <col min="14349" max="14353" width="12.140625" style="17" customWidth="1"/>
    <col min="14354" max="14354" width="12.7109375" style="17" customWidth="1"/>
    <col min="14355" max="14355" width="20" style="17" customWidth="1"/>
    <col min="14356" max="14356" width="13.85546875" style="17" customWidth="1"/>
    <col min="14357" max="14593" width="9.140625" style="17"/>
    <col min="14594" max="14594" width="10.85546875" style="17" customWidth="1"/>
    <col min="14595" max="14595" width="12.7109375" style="17" customWidth="1"/>
    <col min="14596" max="14596" width="12.140625" style="17" customWidth="1"/>
    <col min="14597" max="14597" width="12.7109375" style="17" customWidth="1"/>
    <col min="14598" max="14599" width="12.140625" style="17" customWidth="1"/>
    <col min="14600" max="14600" width="12.7109375" style="17" customWidth="1"/>
    <col min="14601" max="14603" width="12.140625" style="17" customWidth="1"/>
    <col min="14604" max="14604" width="12.7109375" style="17" customWidth="1"/>
    <col min="14605" max="14609" width="12.140625" style="17" customWidth="1"/>
    <col min="14610" max="14610" width="12.7109375" style="17" customWidth="1"/>
    <col min="14611" max="14611" width="20" style="17" customWidth="1"/>
    <col min="14612" max="14612" width="13.85546875" style="17" customWidth="1"/>
    <col min="14613" max="14849" width="9.140625" style="17"/>
    <col min="14850" max="14850" width="10.85546875" style="17" customWidth="1"/>
    <col min="14851" max="14851" width="12.7109375" style="17" customWidth="1"/>
    <col min="14852" max="14852" width="12.140625" style="17" customWidth="1"/>
    <col min="14853" max="14853" width="12.7109375" style="17" customWidth="1"/>
    <col min="14854" max="14855" width="12.140625" style="17" customWidth="1"/>
    <col min="14856" max="14856" width="12.7109375" style="17" customWidth="1"/>
    <col min="14857" max="14859" width="12.140625" style="17" customWidth="1"/>
    <col min="14860" max="14860" width="12.7109375" style="17" customWidth="1"/>
    <col min="14861" max="14865" width="12.140625" style="17" customWidth="1"/>
    <col min="14866" max="14866" width="12.7109375" style="17" customWidth="1"/>
    <col min="14867" max="14867" width="20" style="17" customWidth="1"/>
    <col min="14868" max="14868" width="13.85546875" style="17" customWidth="1"/>
    <col min="14869" max="15105" width="9.140625" style="17"/>
    <col min="15106" max="15106" width="10.85546875" style="17" customWidth="1"/>
    <col min="15107" max="15107" width="12.7109375" style="17" customWidth="1"/>
    <col min="15108" max="15108" width="12.140625" style="17" customWidth="1"/>
    <col min="15109" max="15109" width="12.7109375" style="17" customWidth="1"/>
    <col min="15110" max="15111" width="12.140625" style="17" customWidth="1"/>
    <col min="15112" max="15112" width="12.7109375" style="17" customWidth="1"/>
    <col min="15113" max="15115" width="12.140625" style="17" customWidth="1"/>
    <col min="15116" max="15116" width="12.7109375" style="17" customWidth="1"/>
    <col min="15117" max="15121" width="12.140625" style="17" customWidth="1"/>
    <col min="15122" max="15122" width="12.7109375" style="17" customWidth="1"/>
    <col min="15123" max="15123" width="20" style="17" customWidth="1"/>
    <col min="15124" max="15124" width="13.85546875" style="17" customWidth="1"/>
    <col min="15125" max="15361" width="9.140625" style="17"/>
    <col min="15362" max="15362" width="10.85546875" style="17" customWidth="1"/>
    <col min="15363" max="15363" width="12.7109375" style="17" customWidth="1"/>
    <col min="15364" max="15364" width="12.140625" style="17" customWidth="1"/>
    <col min="15365" max="15365" width="12.7109375" style="17" customWidth="1"/>
    <col min="15366" max="15367" width="12.140625" style="17" customWidth="1"/>
    <col min="15368" max="15368" width="12.7109375" style="17" customWidth="1"/>
    <col min="15369" max="15371" width="12.140625" style="17" customWidth="1"/>
    <col min="15372" max="15372" width="12.7109375" style="17" customWidth="1"/>
    <col min="15373" max="15377" width="12.140625" style="17" customWidth="1"/>
    <col min="15378" max="15378" width="12.7109375" style="17" customWidth="1"/>
    <col min="15379" max="15379" width="20" style="17" customWidth="1"/>
    <col min="15380" max="15380" width="13.85546875" style="17" customWidth="1"/>
    <col min="15381" max="15617" width="9.140625" style="17"/>
    <col min="15618" max="15618" width="10.85546875" style="17" customWidth="1"/>
    <col min="15619" max="15619" width="12.7109375" style="17" customWidth="1"/>
    <col min="15620" max="15620" width="12.140625" style="17" customWidth="1"/>
    <col min="15621" max="15621" width="12.7109375" style="17" customWidth="1"/>
    <col min="15622" max="15623" width="12.140625" style="17" customWidth="1"/>
    <col min="15624" max="15624" width="12.7109375" style="17" customWidth="1"/>
    <col min="15625" max="15627" width="12.140625" style="17" customWidth="1"/>
    <col min="15628" max="15628" width="12.7109375" style="17" customWidth="1"/>
    <col min="15629" max="15633" width="12.140625" style="17" customWidth="1"/>
    <col min="15634" max="15634" width="12.7109375" style="17" customWidth="1"/>
    <col min="15635" max="15635" width="20" style="17" customWidth="1"/>
    <col min="15636" max="15636" width="13.85546875" style="17" customWidth="1"/>
    <col min="15637" max="15873" width="9.140625" style="17"/>
    <col min="15874" max="15874" width="10.85546875" style="17" customWidth="1"/>
    <col min="15875" max="15875" width="12.7109375" style="17" customWidth="1"/>
    <col min="15876" max="15876" width="12.140625" style="17" customWidth="1"/>
    <col min="15877" max="15877" width="12.7109375" style="17" customWidth="1"/>
    <col min="15878" max="15879" width="12.140625" style="17" customWidth="1"/>
    <col min="15880" max="15880" width="12.7109375" style="17" customWidth="1"/>
    <col min="15881" max="15883" width="12.140625" style="17" customWidth="1"/>
    <col min="15884" max="15884" width="12.7109375" style="17" customWidth="1"/>
    <col min="15885" max="15889" width="12.140625" style="17" customWidth="1"/>
    <col min="15890" max="15890" width="12.7109375" style="17" customWidth="1"/>
    <col min="15891" max="15891" width="20" style="17" customWidth="1"/>
    <col min="15892" max="15892" width="13.85546875" style="17" customWidth="1"/>
    <col min="15893" max="16129" width="9.140625" style="17"/>
    <col min="16130" max="16130" width="10.85546875" style="17" customWidth="1"/>
    <col min="16131" max="16131" width="12.7109375" style="17" customWidth="1"/>
    <col min="16132" max="16132" width="12.140625" style="17" customWidth="1"/>
    <col min="16133" max="16133" width="12.7109375" style="17" customWidth="1"/>
    <col min="16134" max="16135" width="12.140625" style="17" customWidth="1"/>
    <col min="16136" max="16136" width="12.7109375" style="17" customWidth="1"/>
    <col min="16137" max="16139" width="12.140625" style="17" customWidth="1"/>
    <col min="16140" max="16140" width="12.7109375" style="17" customWidth="1"/>
    <col min="16141" max="16145" width="12.140625" style="17" customWidth="1"/>
    <col min="16146" max="16146" width="12.7109375" style="17" customWidth="1"/>
    <col min="16147" max="16147" width="20" style="17" customWidth="1"/>
    <col min="16148" max="16148" width="13.85546875" style="17" customWidth="1"/>
    <col min="16149" max="16384" width="9.140625" style="17"/>
  </cols>
  <sheetData>
    <row r="1" spans="1:20" x14ac:dyDescent="0.2">
      <c r="A1" s="15" t="s">
        <v>31</v>
      </c>
      <c r="E1" s="18" t="s">
        <v>42</v>
      </c>
      <c r="I1" s="18" t="s">
        <v>43</v>
      </c>
    </row>
    <row r="2" spans="1:20" x14ac:dyDescent="0.2">
      <c r="C2" s="19"/>
      <c r="D2" s="19"/>
      <c r="E2" s="19"/>
      <c r="F2" s="19"/>
      <c r="G2" s="19"/>
      <c r="H2" s="19"/>
      <c r="I2" s="19"/>
      <c r="J2" s="19"/>
      <c r="K2" s="19"/>
      <c r="L2" s="19"/>
      <c r="M2" s="19"/>
      <c r="N2" s="19"/>
      <c r="O2" s="19"/>
      <c r="P2" s="19"/>
      <c r="Q2" s="19"/>
      <c r="R2" s="19"/>
      <c r="S2" s="19"/>
    </row>
    <row r="3" spans="1:20" x14ac:dyDescent="0.2">
      <c r="B3" s="16" t="s">
        <v>32</v>
      </c>
      <c r="C3" s="19" t="s">
        <v>9</v>
      </c>
      <c r="D3" s="19" t="s">
        <v>10</v>
      </c>
      <c r="E3" s="19" t="s">
        <v>11</v>
      </c>
      <c r="F3" s="19" t="s">
        <v>12</v>
      </c>
      <c r="G3" s="19" t="s">
        <v>13</v>
      </c>
      <c r="H3" s="19" t="s">
        <v>14</v>
      </c>
      <c r="I3" s="19" t="s">
        <v>15</v>
      </c>
      <c r="J3" s="19" t="s">
        <v>16</v>
      </c>
      <c r="K3" s="19" t="s">
        <v>17</v>
      </c>
      <c r="L3" s="19" t="s">
        <v>18</v>
      </c>
      <c r="M3" s="19" t="s">
        <v>19</v>
      </c>
      <c r="N3" s="19" t="s">
        <v>20</v>
      </c>
      <c r="O3" s="19" t="s">
        <v>21</v>
      </c>
      <c r="P3" s="19" t="s">
        <v>22</v>
      </c>
      <c r="Q3" s="19" t="s">
        <v>23</v>
      </c>
      <c r="R3" s="19" t="s">
        <v>24</v>
      </c>
      <c r="S3" s="19" t="s">
        <v>33</v>
      </c>
    </row>
    <row r="4" spans="1:20" x14ac:dyDescent="0.2">
      <c r="A4" s="15" t="s">
        <v>29</v>
      </c>
      <c r="B4" s="16">
        <v>1986</v>
      </c>
      <c r="C4" s="19">
        <v>623141980</v>
      </c>
      <c r="D4" s="19">
        <v>652393536</v>
      </c>
      <c r="E4" s="19">
        <v>2046863443</v>
      </c>
      <c r="F4" s="19">
        <v>242239138</v>
      </c>
      <c r="G4" s="19">
        <v>471549822</v>
      </c>
      <c r="H4" s="19">
        <v>946349399</v>
      </c>
      <c r="I4" s="19">
        <v>254692525</v>
      </c>
      <c r="J4" s="19">
        <v>282577284</v>
      </c>
      <c r="K4" s="19">
        <v>406812429</v>
      </c>
      <c r="L4" s="19">
        <v>1177292509</v>
      </c>
      <c r="M4" s="19">
        <v>147284709</v>
      </c>
      <c r="N4" s="19">
        <v>274948686</v>
      </c>
      <c r="O4" s="19">
        <v>474672937</v>
      </c>
      <c r="P4" s="19">
        <v>251517069</v>
      </c>
      <c r="Q4" s="19">
        <v>324409398</v>
      </c>
      <c r="R4" s="19">
        <v>1344724817</v>
      </c>
      <c r="S4" s="19">
        <v>9921469681</v>
      </c>
    </row>
    <row r="5" spans="1:20" x14ac:dyDescent="0.2">
      <c r="A5" s="15" t="s">
        <v>29</v>
      </c>
      <c r="B5" s="16">
        <v>1987</v>
      </c>
      <c r="C5" s="19">
        <v>699520806</v>
      </c>
      <c r="D5" s="19">
        <v>669119497</v>
      </c>
      <c r="E5" s="19">
        <v>2172965180</v>
      </c>
      <c r="F5" s="19">
        <v>249656660</v>
      </c>
      <c r="G5" s="19">
        <v>508153102</v>
      </c>
      <c r="H5" s="19">
        <v>1009801740</v>
      </c>
      <c r="I5" s="19">
        <v>260755292</v>
      </c>
      <c r="J5" s="19">
        <v>299543152</v>
      </c>
      <c r="K5" s="19">
        <v>417399364</v>
      </c>
      <c r="L5" s="19">
        <v>1266708271</v>
      </c>
      <c r="M5" s="19">
        <v>152258531</v>
      </c>
      <c r="N5" s="19">
        <v>304782019</v>
      </c>
      <c r="O5" s="19">
        <v>488481829</v>
      </c>
      <c r="P5" s="19">
        <v>289450296</v>
      </c>
      <c r="Q5" s="19">
        <v>332159643</v>
      </c>
      <c r="R5" s="19">
        <v>1525547978</v>
      </c>
      <c r="S5" s="19">
        <v>10646303360</v>
      </c>
    </row>
    <row r="6" spans="1:20" x14ac:dyDescent="0.2">
      <c r="A6" s="15" t="s">
        <v>29</v>
      </c>
      <c r="B6" s="16">
        <v>1988</v>
      </c>
      <c r="C6" s="19">
        <v>716659173</v>
      </c>
      <c r="D6" s="19">
        <v>696209231</v>
      </c>
      <c r="E6" s="19">
        <v>2329921122</v>
      </c>
      <c r="F6" s="19">
        <v>280192502</v>
      </c>
      <c r="G6" s="19">
        <v>523199957</v>
      </c>
      <c r="H6" s="19">
        <v>1081319975</v>
      </c>
      <c r="I6" s="19">
        <v>282048896</v>
      </c>
      <c r="J6" s="19">
        <v>309381858</v>
      </c>
      <c r="K6" s="19">
        <v>441139803</v>
      </c>
      <c r="L6" s="19">
        <v>1320561240</v>
      </c>
      <c r="M6" s="19">
        <v>153192883</v>
      </c>
      <c r="N6" s="19">
        <v>316877634</v>
      </c>
      <c r="O6" s="19">
        <v>532261246</v>
      </c>
      <c r="P6" s="19">
        <v>299743128</v>
      </c>
      <c r="Q6" s="19">
        <v>352664880</v>
      </c>
      <c r="R6" s="19">
        <v>1630664561</v>
      </c>
      <c r="S6" s="19">
        <v>11266038089</v>
      </c>
    </row>
    <row r="7" spans="1:20" x14ac:dyDescent="0.2">
      <c r="A7" s="15" t="s">
        <v>29</v>
      </c>
      <c r="B7" s="16">
        <v>1989</v>
      </c>
      <c r="C7" s="19">
        <v>762677322</v>
      </c>
      <c r="D7" s="19">
        <v>720972875</v>
      </c>
      <c r="E7" s="19">
        <v>2341125626</v>
      </c>
      <c r="F7" s="19">
        <v>298988483</v>
      </c>
      <c r="G7" s="19">
        <v>545447262</v>
      </c>
      <c r="H7" s="19">
        <v>1146454397</v>
      </c>
      <c r="I7" s="19">
        <v>289385841</v>
      </c>
      <c r="J7" s="19">
        <v>317444993</v>
      </c>
      <c r="K7" s="19">
        <v>440969848</v>
      </c>
      <c r="L7" s="19">
        <v>1402403318</v>
      </c>
      <c r="M7" s="19">
        <v>163796710</v>
      </c>
      <c r="N7" s="19">
        <v>337663066</v>
      </c>
      <c r="O7" s="19">
        <v>548785242</v>
      </c>
      <c r="P7" s="19">
        <v>312089925</v>
      </c>
      <c r="Q7" s="19">
        <v>362648035</v>
      </c>
      <c r="R7" s="19">
        <v>1635441561</v>
      </c>
      <c r="S7" s="19">
        <v>11626294504</v>
      </c>
    </row>
    <row r="8" spans="1:20" x14ac:dyDescent="0.2">
      <c r="A8" s="15" t="s">
        <v>29</v>
      </c>
      <c r="B8" s="16">
        <v>1990</v>
      </c>
      <c r="C8" s="19">
        <v>749451945</v>
      </c>
      <c r="D8" s="19">
        <v>731972062</v>
      </c>
      <c r="E8" s="19">
        <v>2342631937</v>
      </c>
      <c r="F8" s="19">
        <v>296593025</v>
      </c>
      <c r="G8" s="19">
        <v>561524946</v>
      </c>
      <c r="H8" s="19">
        <v>1162206143</v>
      </c>
      <c r="I8" s="19">
        <v>294037083</v>
      </c>
      <c r="J8" s="19">
        <v>315608058</v>
      </c>
      <c r="K8" s="19">
        <v>435610159</v>
      </c>
      <c r="L8" s="19">
        <v>1422298519</v>
      </c>
      <c r="M8" s="19">
        <v>168348935</v>
      </c>
      <c r="N8" s="19">
        <v>344306588</v>
      </c>
      <c r="O8" s="19">
        <v>564590158</v>
      </c>
      <c r="P8" s="19">
        <v>322828645</v>
      </c>
      <c r="Q8" s="19">
        <v>367976097</v>
      </c>
      <c r="R8" s="19">
        <v>1657421722</v>
      </c>
      <c r="S8" s="19">
        <v>11737406022</v>
      </c>
      <c r="T8" s="19"/>
    </row>
    <row r="9" spans="1:20" x14ac:dyDescent="0.2">
      <c r="A9" s="15" t="s">
        <v>29</v>
      </c>
      <c r="B9" s="16">
        <v>1991</v>
      </c>
      <c r="C9" s="19">
        <v>720199804.75</v>
      </c>
      <c r="D9" s="19">
        <v>744735488</v>
      </c>
      <c r="E9" s="19">
        <v>2380677372.4000001</v>
      </c>
      <c r="F9" s="19">
        <v>298146172.94999999</v>
      </c>
      <c r="G9" s="19">
        <v>569507634.85000002</v>
      </c>
      <c r="H9" s="19">
        <v>1150215761.9000001</v>
      </c>
      <c r="I9" s="19">
        <v>287424838.14999998</v>
      </c>
      <c r="J9" s="19">
        <v>309764079.14999998</v>
      </c>
      <c r="K9" s="19">
        <v>454844775.55000001</v>
      </c>
      <c r="L9" s="19">
        <v>1388913559.95</v>
      </c>
      <c r="M9" s="19">
        <v>163892179.55000001</v>
      </c>
      <c r="N9" s="19">
        <v>343326018.94999999</v>
      </c>
      <c r="O9" s="19">
        <v>569464608.64999998</v>
      </c>
      <c r="P9" s="19">
        <v>316953987.85000002</v>
      </c>
      <c r="Q9" s="19">
        <v>376959907.55000001</v>
      </c>
      <c r="R9" s="19">
        <v>1659663464.3499999</v>
      </c>
      <c r="S9" s="19">
        <v>11734689654.549999</v>
      </c>
    </row>
    <row r="10" spans="1:20" x14ac:dyDescent="0.2">
      <c r="A10" s="15" t="s">
        <v>29</v>
      </c>
      <c r="B10" s="16">
        <v>1992</v>
      </c>
      <c r="C10" s="19">
        <v>731240266.39999998</v>
      </c>
      <c r="D10" s="19">
        <v>759170814.60000002</v>
      </c>
      <c r="E10" s="19">
        <v>2440997776</v>
      </c>
      <c r="F10" s="19">
        <v>310450136.80000001</v>
      </c>
      <c r="G10" s="19">
        <v>587598243</v>
      </c>
      <c r="H10" s="19">
        <v>1179676310</v>
      </c>
      <c r="I10" s="19">
        <v>300737753.30000001</v>
      </c>
      <c r="J10" s="19">
        <v>320223004.5</v>
      </c>
      <c r="K10" s="19">
        <v>456914081</v>
      </c>
      <c r="L10" s="19">
        <v>1428295476</v>
      </c>
      <c r="M10" s="19">
        <v>164783575.30000001</v>
      </c>
      <c r="N10" s="19">
        <v>356760913.39999998</v>
      </c>
      <c r="O10" s="19">
        <v>583049448.79999995</v>
      </c>
      <c r="P10" s="19">
        <v>334155383</v>
      </c>
      <c r="Q10" s="19">
        <v>384799928.69999999</v>
      </c>
      <c r="R10" s="19">
        <v>1653575195</v>
      </c>
      <c r="S10" s="19">
        <v>11992428305.799999</v>
      </c>
    </row>
    <row r="11" spans="1:20" x14ac:dyDescent="0.2">
      <c r="A11" s="15" t="s">
        <v>29</v>
      </c>
      <c r="B11" s="16">
        <v>1993</v>
      </c>
      <c r="C11" s="19">
        <v>737648060</v>
      </c>
      <c r="D11" s="19">
        <v>755372939</v>
      </c>
      <c r="E11" s="19">
        <v>2389170758</v>
      </c>
      <c r="F11" s="19">
        <v>318295158</v>
      </c>
      <c r="G11" s="19">
        <v>607111442</v>
      </c>
      <c r="H11" s="19">
        <v>1206765026</v>
      </c>
      <c r="I11" s="19">
        <v>306304164</v>
      </c>
      <c r="J11" s="19">
        <v>321019617</v>
      </c>
      <c r="K11" s="19">
        <v>481394507</v>
      </c>
      <c r="L11" s="19">
        <v>1436253983</v>
      </c>
      <c r="M11" s="19">
        <v>169391281</v>
      </c>
      <c r="N11" s="19">
        <v>363522465</v>
      </c>
      <c r="O11" s="19">
        <v>575759004</v>
      </c>
      <c r="P11" s="19">
        <v>340578664</v>
      </c>
      <c r="Q11" s="19">
        <v>381457485</v>
      </c>
      <c r="R11" s="19">
        <v>1668094705</v>
      </c>
      <c r="S11" s="19">
        <v>12058139258</v>
      </c>
    </row>
    <row r="12" spans="1:20" x14ac:dyDescent="0.2">
      <c r="A12" s="15" t="s">
        <v>29</v>
      </c>
      <c r="B12" s="16">
        <v>1994</v>
      </c>
      <c r="C12" s="19">
        <v>770168484</v>
      </c>
      <c r="D12" s="19">
        <v>746455572</v>
      </c>
      <c r="E12" s="19">
        <v>2456512379</v>
      </c>
      <c r="F12" s="19">
        <v>326009605</v>
      </c>
      <c r="G12" s="19">
        <v>629085472</v>
      </c>
      <c r="H12" s="19">
        <v>1236893918</v>
      </c>
      <c r="I12" s="19">
        <v>315312711</v>
      </c>
      <c r="J12" s="19">
        <v>329480835</v>
      </c>
      <c r="K12" s="19">
        <v>493357747</v>
      </c>
      <c r="L12" s="19">
        <v>1477905348.507</v>
      </c>
      <c r="M12" s="19">
        <v>174303628.14899999</v>
      </c>
      <c r="N12" s="19">
        <v>370807026</v>
      </c>
      <c r="O12" s="19">
        <v>585182377</v>
      </c>
      <c r="P12" s="19">
        <v>349366013</v>
      </c>
      <c r="Q12" s="19">
        <v>392519752.065</v>
      </c>
      <c r="R12" s="19">
        <v>1687684726</v>
      </c>
      <c r="S12" s="19">
        <v>12341045593.721001</v>
      </c>
    </row>
    <row r="13" spans="1:20" x14ac:dyDescent="0.2">
      <c r="A13" s="15" t="s">
        <v>29</v>
      </c>
      <c r="B13" s="16">
        <v>1995</v>
      </c>
      <c r="C13" s="19">
        <v>778333804</v>
      </c>
      <c r="D13" s="19">
        <v>742007730</v>
      </c>
      <c r="E13" s="19">
        <v>2514966344</v>
      </c>
      <c r="F13" s="19">
        <v>330569623</v>
      </c>
      <c r="G13" s="19">
        <v>641883627</v>
      </c>
      <c r="H13" s="19">
        <v>1251725978</v>
      </c>
      <c r="I13" s="19">
        <v>318613957</v>
      </c>
      <c r="J13" s="19">
        <v>334386822</v>
      </c>
      <c r="K13" s="19">
        <v>500428191</v>
      </c>
      <c r="L13" s="19">
        <v>1470795350</v>
      </c>
      <c r="M13" s="19">
        <v>181315871</v>
      </c>
      <c r="N13" s="19">
        <v>376999003</v>
      </c>
      <c r="O13" s="19">
        <v>595756405</v>
      </c>
      <c r="P13" s="19">
        <v>352071638</v>
      </c>
      <c r="Q13" s="19">
        <v>377172301</v>
      </c>
      <c r="R13" s="19">
        <v>1719595034</v>
      </c>
      <c r="S13" s="19">
        <v>12486621678</v>
      </c>
    </row>
    <row r="14" spans="1:20" x14ac:dyDescent="0.2">
      <c r="A14" s="15" t="s">
        <v>29</v>
      </c>
      <c r="B14" s="16">
        <v>1996</v>
      </c>
      <c r="C14" s="19">
        <v>792568129</v>
      </c>
      <c r="D14" s="19">
        <v>746695549</v>
      </c>
      <c r="E14" s="19">
        <v>2583134346</v>
      </c>
      <c r="F14" s="19">
        <v>332192165</v>
      </c>
      <c r="G14" s="19">
        <v>651357761</v>
      </c>
      <c r="H14" s="19">
        <v>1277645336</v>
      </c>
      <c r="I14" s="19">
        <v>324123909</v>
      </c>
      <c r="J14" s="19">
        <v>338925710</v>
      </c>
      <c r="K14" s="19">
        <v>508307680</v>
      </c>
      <c r="L14" s="19">
        <v>1494754409</v>
      </c>
      <c r="M14" s="19">
        <v>182515750</v>
      </c>
      <c r="N14" s="19">
        <v>385447545</v>
      </c>
      <c r="O14" s="19">
        <v>598905826</v>
      </c>
      <c r="P14" s="19">
        <v>362856322</v>
      </c>
      <c r="Q14" s="19">
        <v>386124696</v>
      </c>
      <c r="R14" s="19">
        <v>1733651136</v>
      </c>
      <c r="S14" s="19">
        <v>12699206269</v>
      </c>
    </row>
    <row r="15" spans="1:20" x14ac:dyDescent="0.2">
      <c r="A15" s="15" t="s">
        <v>29</v>
      </c>
      <c r="B15" s="16">
        <v>1997</v>
      </c>
      <c r="C15" s="19">
        <v>812183761</v>
      </c>
      <c r="D15" s="19">
        <v>751659564</v>
      </c>
      <c r="E15" s="19">
        <v>2656204068</v>
      </c>
      <c r="F15" s="19">
        <v>324526121</v>
      </c>
      <c r="G15" s="19">
        <v>670228140</v>
      </c>
      <c r="H15" s="19">
        <v>1290557882</v>
      </c>
      <c r="I15" s="19">
        <v>331255557</v>
      </c>
      <c r="J15" s="19">
        <v>346794676</v>
      </c>
      <c r="K15" s="19">
        <v>519278594</v>
      </c>
      <c r="L15" s="19">
        <v>1555337515</v>
      </c>
      <c r="M15" s="19">
        <v>183264657</v>
      </c>
      <c r="N15" s="19">
        <v>399224240</v>
      </c>
      <c r="O15" s="19">
        <v>624405401</v>
      </c>
      <c r="P15" s="19">
        <v>371780291</v>
      </c>
      <c r="Q15" s="19">
        <v>388593939</v>
      </c>
      <c r="R15" s="19">
        <v>1798789825</v>
      </c>
      <c r="S15" s="19">
        <v>13024084231</v>
      </c>
    </row>
    <row r="16" spans="1:20" x14ac:dyDescent="0.2">
      <c r="A16" s="15" t="s">
        <v>29</v>
      </c>
      <c r="B16" s="16">
        <v>1998</v>
      </c>
      <c r="C16" s="19">
        <v>834246295</v>
      </c>
      <c r="D16" s="19">
        <v>759557579</v>
      </c>
      <c r="E16" s="19">
        <v>2774383122</v>
      </c>
      <c r="F16" s="19">
        <v>326176526</v>
      </c>
      <c r="G16" s="19">
        <v>717638004</v>
      </c>
      <c r="H16" s="19">
        <v>1327945755</v>
      </c>
      <c r="I16" s="19">
        <v>354699908</v>
      </c>
      <c r="J16" s="19">
        <v>366126572</v>
      </c>
      <c r="K16" s="19">
        <v>529316404</v>
      </c>
      <c r="L16" s="19">
        <v>1566698380</v>
      </c>
      <c r="M16" s="19">
        <v>183486324</v>
      </c>
      <c r="N16" s="19">
        <v>424989801</v>
      </c>
      <c r="O16" s="19">
        <v>622116011</v>
      </c>
      <c r="P16" s="19">
        <v>394205891</v>
      </c>
      <c r="Q16" s="19">
        <v>393292212</v>
      </c>
      <c r="R16" s="19">
        <v>1907925609</v>
      </c>
      <c r="S16" s="19">
        <v>13482804393</v>
      </c>
    </row>
    <row r="17" spans="1:19" x14ac:dyDescent="0.2">
      <c r="A17" s="15" t="s">
        <v>29</v>
      </c>
      <c r="B17" s="16">
        <v>1999</v>
      </c>
      <c r="C17" s="19">
        <v>875511148</v>
      </c>
      <c r="D17" s="19">
        <v>768713995</v>
      </c>
      <c r="E17" s="19">
        <v>2964299126</v>
      </c>
      <c r="F17" s="19">
        <v>340964428</v>
      </c>
      <c r="G17" s="19">
        <v>702604659</v>
      </c>
      <c r="H17" s="19">
        <v>1400049312</v>
      </c>
      <c r="I17" s="19">
        <v>364269616</v>
      </c>
      <c r="J17" s="19">
        <v>377470495</v>
      </c>
      <c r="K17" s="19">
        <v>544917343</v>
      </c>
      <c r="L17" s="19">
        <v>1618798221</v>
      </c>
      <c r="M17" s="19">
        <v>184588015</v>
      </c>
      <c r="N17" s="19">
        <v>440964471</v>
      </c>
      <c r="O17" s="19">
        <v>655544847</v>
      </c>
      <c r="P17" s="19">
        <v>404869800</v>
      </c>
      <c r="Q17" s="19">
        <v>426897813</v>
      </c>
      <c r="R17" s="19">
        <v>2085584913</v>
      </c>
      <c r="S17" s="19">
        <v>14156048202</v>
      </c>
    </row>
    <row r="18" spans="1:19" x14ac:dyDescent="0.2">
      <c r="A18" s="15" t="s">
        <v>29</v>
      </c>
      <c r="B18" s="16">
        <v>2000</v>
      </c>
      <c r="C18" s="19">
        <v>866477150</v>
      </c>
      <c r="D18" s="19">
        <v>754107520</v>
      </c>
      <c r="E18" s="19">
        <v>2998041380</v>
      </c>
      <c r="F18" s="19">
        <v>337895830</v>
      </c>
      <c r="G18" s="19">
        <v>702672450</v>
      </c>
      <c r="H18" s="19">
        <v>1409428155</v>
      </c>
      <c r="I18" s="19">
        <v>365954110</v>
      </c>
      <c r="J18" s="19">
        <v>374061125</v>
      </c>
      <c r="K18" s="19">
        <v>551247820</v>
      </c>
      <c r="L18" s="19">
        <v>1605899260</v>
      </c>
      <c r="M18" s="19">
        <v>182927780</v>
      </c>
      <c r="N18" s="19">
        <v>447597675</v>
      </c>
      <c r="O18" s="19">
        <v>656169625</v>
      </c>
      <c r="P18" s="19">
        <v>415797780</v>
      </c>
      <c r="Q18" s="19">
        <v>421588140</v>
      </c>
      <c r="R18" s="19">
        <v>2063802710</v>
      </c>
      <c r="S18" s="19">
        <v>14153668510</v>
      </c>
    </row>
    <row r="19" spans="1:19" x14ac:dyDescent="0.2">
      <c r="A19" s="15" t="s">
        <v>29</v>
      </c>
      <c r="B19" s="16">
        <v>2001</v>
      </c>
      <c r="C19" s="19">
        <v>895681837</v>
      </c>
      <c r="D19" s="19">
        <v>756466851</v>
      </c>
      <c r="E19" s="19">
        <v>3046140682</v>
      </c>
      <c r="F19" s="19">
        <v>341042429</v>
      </c>
      <c r="G19" s="19">
        <v>714784227</v>
      </c>
      <c r="H19" s="19">
        <v>1413638134</v>
      </c>
      <c r="I19" s="19">
        <v>370707549</v>
      </c>
      <c r="J19" s="19">
        <v>378179628</v>
      </c>
      <c r="K19" s="19">
        <v>541372595</v>
      </c>
      <c r="L19" s="19">
        <v>1648818913</v>
      </c>
      <c r="M19" s="19">
        <v>186032802</v>
      </c>
      <c r="N19" s="19">
        <v>451869872</v>
      </c>
      <c r="O19" s="19">
        <v>675081432</v>
      </c>
      <c r="P19" s="19">
        <v>418776936</v>
      </c>
      <c r="Q19" s="19">
        <v>421671656</v>
      </c>
      <c r="R19" s="19">
        <v>2069062616</v>
      </c>
      <c r="S19" s="19">
        <v>14329328159</v>
      </c>
    </row>
    <row r="20" spans="1:19" x14ac:dyDescent="0.2">
      <c r="A20" s="15" t="s">
        <v>29</v>
      </c>
      <c r="B20" s="16">
        <v>2002</v>
      </c>
      <c r="C20" s="19">
        <v>897891605</v>
      </c>
      <c r="D20" s="19">
        <v>773400325</v>
      </c>
      <c r="E20" s="19">
        <v>3059057700</v>
      </c>
      <c r="F20" s="19">
        <v>344797615</v>
      </c>
      <c r="G20" s="19">
        <v>732984605</v>
      </c>
      <c r="H20" s="19">
        <v>1457986660</v>
      </c>
      <c r="I20" s="19">
        <v>383940945</v>
      </c>
      <c r="J20" s="19">
        <v>392923960</v>
      </c>
      <c r="K20" s="19">
        <v>567565510</v>
      </c>
      <c r="L20" s="19">
        <v>1694038730</v>
      </c>
      <c r="M20" s="19">
        <v>183991025</v>
      </c>
      <c r="N20" s="19">
        <v>471989165</v>
      </c>
      <c r="O20" s="19">
        <v>675497105</v>
      </c>
      <c r="P20" s="19">
        <v>432558580</v>
      </c>
      <c r="Q20" s="19">
        <v>426315620</v>
      </c>
      <c r="R20" s="19">
        <v>2157581430</v>
      </c>
      <c r="S20" s="19">
        <v>14652520580</v>
      </c>
    </row>
    <row r="21" spans="1:19" x14ac:dyDescent="0.2">
      <c r="A21" s="15" t="s">
        <v>29</v>
      </c>
      <c r="B21" s="16">
        <v>2003</v>
      </c>
      <c r="C21" s="19">
        <v>958506545</v>
      </c>
      <c r="D21" s="19">
        <v>762636293</v>
      </c>
      <c r="E21" s="19">
        <v>3156558037</v>
      </c>
      <c r="F21" s="19">
        <v>362662628</v>
      </c>
      <c r="G21" s="19">
        <v>755803412</v>
      </c>
      <c r="H21" s="19">
        <v>1478373407</v>
      </c>
      <c r="I21" s="19">
        <v>382829356</v>
      </c>
      <c r="J21" s="19">
        <v>391832391</v>
      </c>
      <c r="K21" s="19">
        <v>591153117</v>
      </c>
      <c r="L21" s="19">
        <v>1749498823</v>
      </c>
      <c r="M21" s="19">
        <v>184688098</v>
      </c>
      <c r="N21" s="19">
        <v>467011671</v>
      </c>
      <c r="O21" s="19">
        <v>675082107</v>
      </c>
      <c r="P21" s="19">
        <v>438189807</v>
      </c>
      <c r="Q21" s="19">
        <v>419960685</v>
      </c>
      <c r="R21" s="19">
        <v>2192908338</v>
      </c>
      <c r="S21" s="19">
        <v>14967694715</v>
      </c>
    </row>
    <row r="22" spans="1:19" x14ac:dyDescent="0.2">
      <c r="A22" s="15" t="s">
        <v>29</v>
      </c>
      <c r="B22" s="16">
        <v>2004</v>
      </c>
      <c r="C22" s="19">
        <v>934617175</v>
      </c>
      <c r="D22" s="19">
        <v>793002650</v>
      </c>
      <c r="E22" s="19">
        <v>3074880815</v>
      </c>
      <c r="F22" s="19">
        <v>367119555</v>
      </c>
      <c r="G22" s="19">
        <v>758814195</v>
      </c>
      <c r="H22" s="19">
        <v>1475527830</v>
      </c>
      <c r="I22" s="19">
        <v>383531050</v>
      </c>
      <c r="J22" s="19">
        <v>392777960</v>
      </c>
      <c r="K22" s="19">
        <v>590386770</v>
      </c>
      <c r="L22" s="19">
        <v>1740958385</v>
      </c>
      <c r="M22" s="19">
        <v>185717110</v>
      </c>
      <c r="N22" s="19">
        <v>458241805</v>
      </c>
      <c r="O22" s="19">
        <v>681468140</v>
      </c>
      <c r="P22" s="19">
        <v>421588140</v>
      </c>
      <c r="Q22" s="19">
        <v>435170520</v>
      </c>
      <c r="R22" s="19">
        <v>2150253325</v>
      </c>
      <c r="S22" s="19">
        <v>14844055425</v>
      </c>
    </row>
    <row r="23" spans="1:19" x14ac:dyDescent="0.2">
      <c r="A23" s="15" t="s">
        <v>29</v>
      </c>
      <c r="B23" s="16">
        <v>2005</v>
      </c>
      <c r="C23" s="19">
        <v>945180640</v>
      </c>
      <c r="D23" s="19">
        <v>785818355</v>
      </c>
      <c r="E23" s="19">
        <v>3159691850</v>
      </c>
      <c r="F23" s="19">
        <v>362524205</v>
      </c>
      <c r="G23" s="19">
        <v>701794625</v>
      </c>
      <c r="H23" s="19">
        <v>1465991110</v>
      </c>
      <c r="I23" s="19">
        <v>377124570</v>
      </c>
      <c r="J23" s="19">
        <v>396102015</v>
      </c>
      <c r="K23" s="19">
        <v>597135620</v>
      </c>
      <c r="L23" s="19">
        <v>1704123680</v>
      </c>
      <c r="M23" s="19">
        <v>182621910</v>
      </c>
      <c r="N23" s="19">
        <v>463103970</v>
      </c>
      <c r="O23" s="19">
        <v>692574725</v>
      </c>
      <c r="P23" s="19">
        <v>404958375</v>
      </c>
      <c r="Q23" s="19">
        <v>429206785</v>
      </c>
      <c r="R23" s="19">
        <v>2277851485</v>
      </c>
      <c r="S23" s="19">
        <v>14945803920</v>
      </c>
    </row>
    <row r="24" spans="1:19" x14ac:dyDescent="0.2">
      <c r="A24" s="15" t="s">
        <v>29</v>
      </c>
      <c r="B24" s="16">
        <v>2006</v>
      </c>
      <c r="C24" s="19">
        <v>956194749</v>
      </c>
      <c r="D24" s="19">
        <v>789472866</v>
      </c>
      <c r="E24" s="19">
        <v>3192205568</v>
      </c>
      <c r="F24" s="19">
        <v>354557365</v>
      </c>
      <c r="G24" s="19">
        <v>721977508</v>
      </c>
      <c r="H24" s="19">
        <v>1457469681</v>
      </c>
      <c r="I24" s="19">
        <v>377335358</v>
      </c>
      <c r="J24" s="19">
        <v>400585065</v>
      </c>
      <c r="K24" s="19">
        <v>578541053</v>
      </c>
      <c r="L24" s="19">
        <v>1742966878</v>
      </c>
      <c r="M24" s="19">
        <v>182900248</v>
      </c>
      <c r="N24" s="19">
        <v>466537813</v>
      </c>
      <c r="O24" s="19">
        <v>682030258</v>
      </c>
      <c r="P24" s="19">
        <v>402480795</v>
      </c>
      <c r="Q24" s="19">
        <v>431603437</v>
      </c>
      <c r="R24" s="19">
        <v>2280705902</v>
      </c>
      <c r="S24" s="19">
        <v>15017564544</v>
      </c>
    </row>
    <row r="25" spans="1:19" x14ac:dyDescent="0.2">
      <c r="A25" s="15" t="s">
        <v>29</v>
      </c>
      <c r="B25" s="16">
        <v>2007</v>
      </c>
      <c r="C25" s="19">
        <v>935046521</v>
      </c>
      <c r="D25" s="19">
        <v>785319418</v>
      </c>
      <c r="E25" s="19">
        <v>3180722175</v>
      </c>
      <c r="F25" s="19">
        <v>358026496</v>
      </c>
      <c r="G25" s="19">
        <v>713131302</v>
      </c>
      <c r="H25" s="19">
        <v>1446280825</v>
      </c>
      <c r="I25" s="19">
        <v>359420844</v>
      </c>
      <c r="J25" s="19">
        <v>395721995</v>
      </c>
      <c r="K25" s="19">
        <v>574304348</v>
      </c>
      <c r="L25" s="19">
        <v>1756001137</v>
      </c>
      <c r="M25" s="19">
        <v>182513501</v>
      </c>
      <c r="N25" s="19">
        <v>458183701</v>
      </c>
      <c r="O25" s="19">
        <v>679351136</v>
      </c>
      <c r="P25" s="19">
        <v>408019298</v>
      </c>
      <c r="Q25" s="19">
        <v>428133583</v>
      </c>
      <c r="R25" s="19">
        <v>2289460566</v>
      </c>
      <c r="S25" s="19">
        <v>14949636846</v>
      </c>
    </row>
    <row r="26" spans="1:19" x14ac:dyDescent="0.2">
      <c r="A26" s="15" t="s">
        <v>29</v>
      </c>
      <c r="B26" s="16">
        <v>2008</v>
      </c>
      <c r="C26" s="19">
        <v>950139685.38723683</v>
      </c>
      <c r="D26" s="19">
        <v>778032190.97176313</v>
      </c>
      <c r="E26" s="19">
        <v>3060167811.3063488</v>
      </c>
      <c r="F26" s="19">
        <v>337006042.11051464</v>
      </c>
      <c r="G26" s="19">
        <v>706690963.97435439</v>
      </c>
      <c r="H26" s="19">
        <v>1423827502.846941</v>
      </c>
      <c r="I26" s="19">
        <v>347526420.02803171</v>
      </c>
      <c r="J26" s="19">
        <v>378128225.40963483</v>
      </c>
      <c r="K26" s="19">
        <v>562776748.3283112</v>
      </c>
      <c r="L26" s="19">
        <v>1706457361.314714</v>
      </c>
      <c r="M26" s="19">
        <v>177400422.57103339</v>
      </c>
      <c r="N26" s="19">
        <v>441705292.4317922</v>
      </c>
      <c r="O26" s="19">
        <v>667349029.12993217</v>
      </c>
      <c r="P26" s="19">
        <v>399679853.52420694</v>
      </c>
      <c r="Q26" s="19">
        <v>408266814.70943171</v>
      </c>
      <c r="R26" s="19">
        <v>2186839384.9557524</v>
      </c>
      <c r="S26" s="19">
        <v>14531993749</v>
      </c>
    </row>
    <row r="27" spans="1:19" x14ac:dyDescent="0.2">
      <c r="A27" s="15" t="s">
        <v>29</v>
      </c>
      <c r="B27" s="16">
        <v>2009</v>
      </c>
      <c r="C27" s="19">
        <v>938431539.04738355</v>
      </c>
      <c r="D27" s="19">
        <v>720597016.20426869</v>
      </c>
      <c r="E27" s="19">
        <v>3026656971.7853527</v>
      </c>
      <c r="F27" s="19">
        <v>336554206.39285213</v>
      </c>
      <c r="G27" s="19">
        <v>699916883.90837884</v>
      </c>
      <c r="H27" s="19">
        <v>1452956135.9638169</v>
      </c>
      <c r="I27" s="19">
        <v>352715281.92790645</v>
      </c>
      <c r="J27" s="19">
        <v>382091158.36967587</v>
      </c>
      <c r="K27" s="19">
        <v>556961244.54574585</v>
      </c>
      <c r="L27" s="19">
        <v>1732278446.7021184</v>
      </c>
      <c r="M27" s="19">
        <v>178255455.0038501</v>
      </c>
      <c r="N27" s="19">
        <v>447757458.64658111</v>
      </c>
      <c r="O27" s="19">
        <v>676392676.79781961</v>
      </c>
      <c r="P27" s="19">
        <v>401603292.79506445</v>
      </c>
      <c r="Q27" s="19">
        <v>386098851.06283259</v>
      </c>
      <c r="R27" s="19">
        <v>2192926586.8463511</v>
      </c>
      <c r="S27" s="19">
        <v>14482193205.999998</v>
      </c>
    </row>
    <row r="28" spans="1:19" x14ac:dyDescent="0.2">
      <c r="A28" s="15" t="s">
        <v>29</v>
      </c>
      <c r="B28" s="16">
        <v>2010</v>
      </c>
      <c r="C28" s="19">
        <v>926558113.69459081</v>
      </c>
      <c r="D28" s="19">
        <v>742237677.24120879</v>
      </c>
      <c r="E28" s="19">
        <v>2998931721.9175277</v>
      </c>
      <c r="F28" s="19">
        <v>342035227.41606909</v>
      </c>
      <c r="G28" s="19">
        <v>710514494.79789376</v>
      </c>
      <c r="H28" s="19">
        <v>1481055365.9499204</v>
      </c>
      <c r="I28" s="19">
        <v>359048740.56379771</v>
      </c>
      <c r="J28" s="19">
        <v>381309746.39489055</v>
      </c>
      <c r="K28" s="19">
        <v>553046893.98717535</v>
      </c>
      <c r="L28" s="19">
        <v>1725262839.2736588</v>
      </c>
      <c r="M28" s="19">
        <v>177801638.70825624</v>
      </c>
      <c r="N28" s="19">
        <v>457546214.65993035</v>
      </c>
      <c r="O28" s="19">
        <v>672934343.66184843</v>
      </c>
      <c r="P28" s="19">
        <v>394086345.56781566</v>
      </c>
      <c r="Q28" s="19">
        <v>392812582.83264345</v>
      </c>
      <c r="R28" s="19">
        <v>2234271339.3327765</v>
      </c>
      <c r="S28" s="19">
        <v>14549453286.000004</v>
      </c>
    </row>
    <row r="29" spans="1:19" s="21" customFormat="1" x14ac:dyDescent="0.2">
      <c r="A29" s="15" t="s">
        <v>29</v>
      </c>
      <c r="B29" s="20">
        <v>2011</v>
      </c>
      <c r="C29" s="13">
        <v>919128852.60000002</v>
      </c>
      <c r="D29" s="13">
        <v>723722080.29999995</v>
      </c>
      <c r="E29" s="13">
        <v>2967051409.0500002</v>
      </c>
      <c r="F29" s="13">
        <v>345839617</v>
      </c>
      <c r="G29" s="13">
        <v>696059343.5</v>
      </c>
      <c r="H29" s="13">
        <v>1416293575.05</v>
      </c>
      <c r="I29" s="13">
        <v>355240024.10000002</v>
      </c>
      <c r="J29" s="13">
        <v>370847453.30000001</v>
      </c>
      <c r="K29" s="13">
        <v>554544985.45000005</v>
      </c>
      <c r="L29" s="13">
        <v>1687374384.8</v>
      </c>
      <c r="M29" s="13">
        <v>175859635.30000001</v>
      </c>
      <c r="N29" s="13">
        <v>453397623.55000001</v>
      </c>
      <c r="O29" s="13">
        <v>652016600.25</v>
      </c>
      <c r="P29" s="13">
        <v>402879349.60000002</v>
      </c>
      <c r="Q29" s="13">
        <v>378629585.44999999</v>
      </c>
      <c r="R29" s="13">
        <v>2198916289.3499999</v>
      </c>
      <c r="S29" s="13">
        <v>14297800808.650002</v>
      </c>
    </row>
    <row r="30" spans="1:19" x14ac:dyDescent="0.2">
      <c r="A30" s="15" t="s">
        <v>29</v>
      </c>
      <c r="B30" s="20">
        <v>2012</v>
      </c>
      <c r="C30" s="13">
        <v>921092042</v>
      </c>
      <c r="D30" s="13">
        <v>717331744</v>
      </c>
      <c r="E30" s="13">
        <v>3052051277</v>
      </c>
      <c r="F30" s="13">
        <v>334942673</v>
      </c>
      <c r="G30" s="13">
        <v>688582724</v>
      </c>
      <c r="H30" s="13">
        <v>1414097122</v>
      </c>
      <c r="I30" s="13">
        <v>354103129</v>
      </c>
      <c r="J30" s="13">
        <v>371033114</v>
      </c>
      <c r="K30" s="13">
        <v>561732821</v>
      </c>
      <c r="L30" s="13">
        <v>1681667015</v>
      </c>
      <c r="M30" s="13">
        <v>165601522</v>
      </c>
      <c r="N30" s="13">
        <v>452773817</v>
      </c>
      <c r="O30" s="13">
        <v>632498247</v>
      </c>
      <c r="P30" s="13">
        <v>399714581</v>
      </c>
      <c r="Q30" s="13">
        <v>375679298</v>
      </c>
      <c r="R30" s="13">
        <v>2247017033</v>
      </c>
      <c r="S30" s="13">
        <v>14369918159</v>
      </c>
    </row>
    <row r="31" spans="1:19" x14ac:dyDescent="0.2">
      <c r="A31" s="15" t="s">
        <v>29</v>
      </c>
      <c r="B31" s="20">
        <v>2013</v>
      </c>
      <c r="C31" s="13">
        <v>914981128</v>
      </c>
      <c r="D31" s="13">
        <v>709988382</v>
      </c>
      <c r="E31" s="13">
        <v>3084018163</v>
      </c>
      <c r="F31" s="13">
        <v>340630779</v>
      </c>
      <c r="G31" s="13">
        <v>689227325</v>
      </c>
      <c r="H31" s="13">
        <v>1436152740</v>
      </c>
      <c r="I31" s="13">
        <v>348885108</v>
      </c>
      <c r="J31" s="13">
        <v>372813592</v>
      </c>
      <c r="K31" s="13">
        <v>567759924</v>
      </c>
      <c r="L31" s="13">
        <v>1674083129</v>
      </c>
      <c r="M31" s="13">
        <v>164313868</v>
      </c>
      <c r="N31" s="13">
        <v>458206495</v>
      </c>
      <c r="O31" s="13">
        <v>633492858</v>
      </c>
      <c r="P31" s="13">
        <v>399816770</v>
      </c>
      <c r="Q31" s="13">
        <v>369219663</v>
      </c>
      <c r="R31" s="13">
        <v>2234689969</v>
      </c>
      <c r="S31" s="13">
        <f>SUM(C31:R31)</f>
        <v>14398279893</v>
      </c>
    </row>
    <row r="32" spans="1:19" x14ac:dyDescent="0.2">
      <c r="A32" s="15" t="s">
        <v>29</v>
      </c>
      <c r="B32" s="20">
        <v>2014</v>
      </c>
      <c r="C32" s="13">
        <v>907228735.70000005</v>
      </c>
      <c r="D32" s="13">
        <v>712388096.64999998</v>
      </c>
      <c r="E32" s="13">
        <v>3063967592.4000001</v>
      </c>
      <c r="F32" s="13">
        <v>329166530.14999998</v>
      </c>
      <c r="G32" s="13">
        <v>694518550.75</v>
      </c>
      <c r="H32" s="13">
        <v>1433443899.4000001</v>
      </c>
      <c r="I32" s="13">
        <v>354133964.60000002</v>
      </c>
      <c r="J32" s="13">
        <v>373502054.5</v>
      </c>
      <c r="K32" s="13">
        <v>550885017.29999995</v>
      </c>
      <c r="L32" s="13">
        <v>1643479222</v>
      </c>
      <c r="M32" s="13">
        <v>164927589.65000001</v>
      </c>
      <c r="N32" s="13">
        <v>453057158.85000002</v>
      </c>
      <c r="O32" s="13">
        <v>648702889.35000002</v>
      </c>
      <c r="P32" s="13">
        <v>392026403.10000002</v>
      </c>
      <c r="Q32" s="13">
        <v>366736936.44999999</v>
      </c>
      <c r="R32" s="13">
        <v>2256202765.5999999</v>
      </c>
      <c r="S32" s="13">
        <f t="shared" ref="S32:S34" si="0">SUM(C32:R32)</f>
        <v>14344367406.450003</v>
      </c>
    </row>
    <row r="33" spans="1:19" x14ac:dyDescent="0.2">
      <c r="A33" s="15" t="s">
        <v>29</v>
      </c>
      <c r="B33" s="20">
        <v>2015</v>
      </c>
      <c r="C33" s="13">
        <v>945652785.75</v>
      </c>
      <c r="D33" s="13">
        <v>704984122.75</v>
      </c>
      <c r="E33" s="13">
        <v>3277003981.5</v>
      </c>
      <c r="F33" s="13">
        <v>328644795.5</v>
      </c>
      <c r="G33" s="13">
        <v>705030393.79999995</v>
      </c>
      <c r="H33" s="13">
        <v>1468393025.3499999</v>
      </c>
      <c r="I33" s="13">
        <v>358620884.05000001</v>
      </c>
      <c r="J33" s="13">
        <v>380557376.75</v>
      </c>
      <c r="K33" s="13">
        <v>569058568.04999995</v>
      </c>
      <c r="L33" s="13">
        <v>1684225836.4000001</v>
      </c>
      <c r="M33" s="13">
        <v>165445473.55000001</v>
      </c>
      <c r="N33" s="13">
        <v>470717581.64999998</v>
      </c>
      <c r="O33" s="13">
        <v>642471226.10000002</v>
      </c>
      <c r="P33" s="13">
        <v>399826135.55000001</v>
      </c>
      <c r="Q33" s="13">
        <v>367363802.05000001</v>
      </c>
      <c r="R33" s="13">
        <v>2360809356.5999999</v>
      </c>
      <c r="S33" s="13">
        <f t="shared" si="0"/>
        <v>14828805345.399998</v>
      </c>
    </row>
    <row r="34" spans="1:19" s="26" customFormat="1" x14ac:dyDescent="0.2">
      <c r="A34" s="26" t="s">
        <v>29</v>
      </c>
      <c r="B34" s="22">
        <v>2016</v>
      </c>
      <c r="C34" s="14">
        <v>974192376</v>
      </c>
      <c r="D34" s="14">
        <v>705363643</v>
      </c>
      <c r="E34" s="14">
        <v>3203913516</v>
      </c>
      <c r="F34" s="14">
        <v>328521471</v>
      </c>
      <c r="G34" s="14">
        <v>741525844</v>
      </c>
      <c r="H34" s="14">
        <v>1514981066</v>
      </c>
      <c r="I34" s="14">
        <v>372334888</v>
      </c>
      <c r="J34" s="14">
        <v>403588328</v>
      </c>
      <c r="K34" s="14">
        <v>567817309</v>
      </c>
      <c r="L34" s="14">
        <v>1722552129</v>
      </c>
      <c r="M34" s="14">
        <v>169613102</v>
      </c>
      <c r="N34" s="14">
        <v>478882945</v>
      </c>
      <c r="O34" s="14">
        <v>646516495</v>
      </c>
      <c r="P34" s="14">
        <v>412519716</v>
      </c>
      <c r="Q34" s="14">
        <v>385520160</v>
      </c>
      <c r="R34" s="14">
        <v>2357104419</v>
      </c>
      <c r="S34" s="14">
        <f t="shared" si="0"/>
        <v>14984947407</v>
      </c>
    </row>
    <row r="35" spans="1:19" x14ac:dyDescent="0.2">
      <c r="A35" s="23" t="s">
        <v>28</v>
      </c>
      <c r="B35" s="20">
        <v>2017</v>
      </c>
      <c r="C35" s="13">
        <v>979650114.85895348</v>
      </c>
      <c r="D35" s="13">
        <v>707815535.12951303</v>
      </c>
      <c r="E35" s="13">
        <v>3223048534.9856682</v>
      </c>
      <c r="F35" s="13">
        <v>330940220.90985733</v>
      </c>
      <c r="G35" s="13">
        <v>746476808.25151479</v>
      </c>
      <c r="H35" s="13">
        <v>1522611200.6102202</v>
      </c>
      <c r="I35" s="13">
        <v>374225861.75512779</v>
      </c>
      <c r="J35" s="13">
        <v>405333278.37661391</v>
      </c>
      <c r="K35" s="13">
        <v>571668897.29201663</v>
      </c>
      <c r="L35" s="13">
        <v>1729703489.6494761</v>
      </c>
      <c r="M35" s="13">
        <v>170638922.68653831</v>
      </c>
      <c r="N35" s="13">
        <v>480469203.71456885</v>
      </c>
      <c r="O35" s="13">
        <v>649456669.97545934</v>
      </c>
      <c r="P35" s="13">
        <v>415240896.82791626</v>
      </c>
      <c r="Q35" s="13">
        <v>387397611.28589708</v>
      </c>
      <c r="R35" s="13">
        <v>2367411219.2472425</v>
      </c>
      <c r="S35" s="13">
        <v>15062088465.556585</v>
      </c>
    </row>
    <row r="36" spans="1:19" x14ac:dyDescent="0.2">
      <c r="A36" s="23" t="s">
        <v>28</v>
      </c>
      <c r="B36" s="20">
        <v>2018</v>
      </c>
      <c r="C36" s="13">
        <v>985138429.72546589</v>
      </c>
      <c r="D36" s="13">
        <v>710275950.20328951</v>
      </c>
      <c r="E36" s="13">
        <v>3242297835.7550845</v>
      </c>
      <c r="F36" s="13">
        <v>333376778.94381881</v>
      </c>
      <c r="G36" s="13">
        <v>751460828.73056114</v>
      </c>
      <c r="H36" s="13">
        <v>1530279764.0532994</v>
      </c>
      <c r="I36" s="13">
        <v>376126439.18119222</v>
      </c>
      <c r="J36" s="13">
        <v>407085773.20287019</v>
      </c>
      <c r="K36" s="13">
        <v>575546611.47370958</v>
      </c>
      <c r="L36" s="13">
        <v>1736884539.9427533</v>
      </c>
      <c r="M36" s="13">
        <v>171670947.54049364</v>
      </c>
      <c r="N36" s="13">
        <v>482060716.77518576</v>
      </c>
      <c r="O36" s="13">
        <v>652410216.03882313</v>
      </c>
      <c r="P36" s="13">
        <v>417980027.88902384</v>
      </c>
      <c r="Q36" s="13">
        <v>389284205.60423875</v>
      </c>
      <c r="R36" s="13">
        <v>2377763087.5578599</v>
      </c>
      <c r="S36" s="13">
        <v>15139642152.61767</v>
      </c>
    </row>
    <row r="37" spans="1:19" x14ac:dyDescent="0.2">
      <c r="A37" s="23" t="s">
        <v>28</v>
      </c>
      <c r="B37" s="20">
        <v>2019</v>
      </c>
      <c r="C37" s="13">
        <v>990657491.89616084</v>
      </c>
      <c r="D37" s="13">
        <v>712744917.84766507</v>
      </c>
      <c r="E37" s="13">
        <v>3261662100.8435574</v>
      </c>
      <c r="F37" s="13">
        <v>335831276.21477157</v>
      </c>
      <c r="G37" s="13">
        <v>756478126.14448476</v>
      </c>
      <c r="H37" s="13">
        <v>1537986949.8743415</v>
      </c>
      <c r="I37" s="13">
        <v>378036669.05226815</v>
      </c>
      <c r="J37" s="13">
        <v>408845845.09787428</v>
      </c>
      <c r="K37" s="13">
        <v>579450628.76082969</v>
      </c>
      <c r="L37" s="13">
        <v>1744095403.139585</v>
      </c>
      <c r="M37" s="13">
        <v>172709214.08469415</v>
      </c>
      <c r="N37" s="13">
        <v>483657501.58642173</v>
      </c>
      <c r="O37" s="13">
        <v>655377193.99803412</v>
      </c>
      <c r="P37" s="13">
        <v>420737227.59179759</v>
      </c>
      <c r="Q37" s="13">
        <v>391179987.48083657</v>
      </c>
      <c r="R37" s="13">
        <v>2388160220.9988651</v>
      </c>
      <c r="S37" s="13">
        <v>15217610754.612186</v>
      </c>
    </row>
    <row r="38" spans="1:19" x14ac:dyDescent="0.2">
      <c r="A38" s="23" t="s">
        <v>28</v>
      </c>
      <c r="B38" s="20">
        <v>2020</v>
      </c>
      <c r="C38" s="13">
        <v>996207473.62732053</v>
      </c>
      <c r="D38" s="13">
        <v>715222467.79195833</v>
      </c>
      <c r="E38" s="13">
        <v>3281142016.8627625</v>
      </c>
      <c r="F38" s="13">
        <v>338303844.80092573</v>
      </c>
      <c r="G38" s="13">
        <v>761528922.67423356</v>
      </c>
      <c r="H38" s="13">
        <v>1545732952.5932317</v>
      </c>
      <c r="I38" s="13">
        <v>379956600.3901388</v>
      </c>
      <c r="J38" s="13">
        <v>410613526.8217634</v>
      </c>
      <c r="K38" s="13">
        <v>583381127.57120836</v>
      </c>
      <c r="L38" s="13">
        <v>1751336203.0114505</v>
      </c>
      <c r="M38" s="13">
        <v>173753760.06890622</v>
      </c>
      <c r="N38" s="13">
        <v>485259575.61049885</v>
      </c>
      <c r="O38" s="13">
        <v>658357664.9375726</v>
      </c>
      <c r="P38" s="13">
        <v>423512615.12579232</v>
      </c>
      <c r="Q38" s="13">
        <v>393085001.65833926</v>
      </c>
      <c r="R38" s="13">
        <v>2398602817.4989762</v>
      </c>
      <c r="S38" s="13">
        <v>15295996571.045076</v>
      </c>
    </row>
    <row r="39" spans="1:19" x14ac:dyDescent="0.2">
      <c r="A39" s="23" t="s">
        <v>28</v>
      </c>
      <c r="B39" s="20">
        <v>2021</v>
      </c>
      <c r="C39" s="13">
        <v>1001788548.1402621</v>
      </c>
      <c r="D39" s="13">
        <v>717708629.86882913</v>
      </c>
      <c r="E39" s="13">
        <v>3300738274.5250878</v>
      </c>
      <c r="F39" s="13">
        <v>340794617.7529214</v>
      </c>
      <c r="G39" s="13">
        <v>766613441.98419666</v>
      </c>
      <c r="H39" s="13">
        <v>1553517967.7095456</v>
      </c>
      <c r="I39" s="13">
        <v>381886282.465554</v>
      </c>
      <c r="J39" s="13">
        <v>412388851.27631599</v>
      </c>
      <c r="K39" s="13">
        <v>587338287.5329113</v>
      </c>
      <c r="L39" s="13">
        <v>1758607063.8436797</v>
      </c>
      <c r="M39" s="13">
        <v>174804623.47120693</v>
      </c>
      <c r="N39" s="13">
        <v>486866956.36748141</v>
      </c>
      <c r="O39" s="13">
        <v>661351690.21971369</v>
      </c>
      <c r="P39" s="13">
        <v>426306310.46679509</v>
      </c>
      <c r="Q39" s="13">
        <v>394999293.09728843</v>
      </c>
      <c r="R39" s="13">
        <v>2409091075.852386</v>
      </c>
      <c r="S39" s="13">
        <v>15374801914.574173</v>
      </c>
    </row>
    <row r="40" spans="1:19" x14ac:dyDescent="0.2">
      <c r="A40" s="23" t="s">
        <v>28</v>
      </c>
      <c r="B40" s="20">
        <v>2022</v>
      </c>
      <c r="C40" s="13">
        <v>1007400889.6267445</v>
      </c>
      <c r="D40" s="13">
        <v>720203434.01463759</v>
      </c>
      <c r="E40" s="13">
        <v>3320451568.6681247</v>
      </c>
      <c r="F40" s="13">
        <v>343303729.10098833</v>
      </c>
      <c r="G40" s="13">
        <v>771731909.23210883</v>
      </c>
      <c r="H40" s="13">
        <v>1561342191.707484</v>
      </c>
      <c r="I40" s="13">
        <v>383825764.79949439</v>
      </c>
      <c r="J40" s="13">
        <v>414171851.50556439</v>
      </c>
      <c r="K40" s="13">
        <v>591322289.49244797</v>
      </c>
      <c r="L40" s="13">
        <v>1765908110.4375865</v>
      </c>
      <c r="M40" s="13">
        <v>175861842.49936491</v>
      </c>
      <c r="N40" s="13">
        <v>488479661.4354673</v>
      </c>
      <c r="O40" s="13">
        <v>664359331.48579109</v>
      </c>
      <c r="P40" s="13">
        <v>429118434.38201171</v>
      </c>
      <c r="Q40" s="13">
        <v>396922906.97717983</v>
      </c>
      <c r="R40" s="13">
        <v>2419625195.7225442</v>
      </c>
      <c r="S40" s="13">
        <v>15454029111.08754</v>
      </c>
    </row>
    <row r="41" spans="1:19" x14ac:dyDescent="0.2">
      <c r="A41" s="23" t="s">
        <v>28</v>
      </c>
      <c r="B41" s="20">
        <v>2023</v>
      </c>
      <c r="C41" s="13">
        <v>1013044673.2544047</v>
      </c>
      <c r="D41" s="13">
        <v>722706910.26980484</v>
      </c>
      <c r="E41" s="13">
        <v>3340282598.279305</v>
      </c>
      <c r="F41" s="13">
        <v>345831313.86215818</v>
      </c>
      <c r="G41" s="13">
        <v>776884551.07902122</v>
      </c>
      <c r="H41" s="13">
        <v>1569205822.0608313</v>
      </c>
      <c r="I41" s="13">
        <v>385775097.16444242</v>
      </c>
      <c r="J41" s="13">
        <v>415962560.69640976</v>
      </c>
      <c r="K41" s="13">
        <v>595333315.52303624</v>
      </c>
      <c r="L41" s="13">
        <v>1773239468.1126113</v>
      </c>
      <c r="M41" s="13">
        <v>176925455.59222957</v>
      </c>
      <c r="N41" s="13">
        <v>490097708.45078051</v>
      </c>
      <c r="O41" s="13">
        <v>667380650.6574657</v>
      </c>
      <c r="P41" s="13">
        <v>431949108.43528724</v>
      </c>
      <c r="Q41" s="13">
        <v>398855888.69752955</v>
      </c>
      <c r="R41" s="13">
        <v>2430205377.6459603</v>
      </c>
      <c r="S41" s="13">
        <v>15533680499.781277</v>
      </c>
    </row>
    <row r="42" spans="1:19" x14ac:dyDescent="0.2">
      <c r="A42" s="23" t="s">
        <v>28</v>
      </c>
      <c r="B42" s="20">
        <v>2024</v>
      </c>
      <c r="C42" s="13">
        <v>1018720075.172225</v>
      </c>
      <c r="D42" s="13">
        <v>725219088.77917445</v>
      </c>
      <c r="E42" s="13">
        <v>3360232066.5206857</v>
      </c>
      <c r="F42" s="13">
        <v>348377508.04752982</v>
      </c>
      <c r="G42" s="13">
        <v>782071595.69933844</v>
      </c>
      <c r="H42" s="13">
        <v>1577109057.2379403</v>
      </c>
      <c r="I42" s="13">
        <v>387734329.5856595</v>
      </c>
      <c r="J42" s="13">
        <v>417761012.17923975</v>
      </c>
      <c r="K42" s="13">
        <v>599371548.93292332</v>
      </c>
      <c r="L42" s="13">
        <v>1780601262.7084708</v>
      </c>
      <c r="M42" s="13">
        <v>177995501.4211286</v>
      </c>
      <c r="N42" s="13">
        <v>491721115.10816371</v>
      </c>
      <c r="O42" s="13">
        <v>670415709.93800092</v>
      </c>
      <c r="P42" s="13">
        <v>434798454.99236095</v>
      </c>
      <c r="Q42" s="13">
        <v>400798283.87894577</v>
      </c>
      <c r="R42" s="13">
        <v>2440831823.0360198</v>
      </c>
      <c r="S42" s="13">
        <v>15613758433.23781</v>
      </c>
    </row>
    <row r="43" spans="1:19" x14ac:dyDescent="0.2">
      <c r="A43" s="23" t="s">
        <v>28</v>
      </c>
      <c r="B43" s="20">
        <v>2025</v>
      </c>
      <c r="C43" s="13">
        <v>1024427272.5160311</v>
      </c>
      <c r="D43" s="13">
        <v>727739999.79237545</v>
      </c>
      <c r="E43" s="13">
        <v>3380300680.753881</v>
      </c>
      <c r="F43" s="13">
        <v>350942448.66958821</v>
      </c>
      <c r="G43" s="13">
        <v>787293272.79092276</v>
      </c>
      <c r="H43" s="13">
        <v>1585052096.7067404</v>
      </c>
      <c r="I43" s="13">
        <v>389703512.34246993</v>
      </c>
      <c r="J43" s="13">
        <v>419567239.42854899</v>
      </c>
      <c r="K43" s="13">
        <v>603437174.27376318</v>
      </c>
      <c r="L43" s="13">
        <v>1787993620.5873196</v>
      </c>
      <c r="M43" s="13">
        <v>179072018.89127398</v>
      </c>
      <c r="N43" s="13">
        <v>493349899.16097194</v>
      </c>
      <c r="O43" s="13">
        <v>673464571.81354284</v>
      </c>
      <c r="P43" s="13">
        <v>437666597.22615623</v>
      </c>
      <c r="Q43" s="13">
        <v>402750138.364205</v>
      </c>
      <c r="R43" s="13">
        <v>2451504734.18682</v>
      </c>
      <c r="S43" s="13">
        <v>15694265277.504612</v>
      </c>
    </row>
    <row r="44" spans="1:19" x14ac:dyDescent="0.2">
      <c r="A44" s="23" t="s">
        <v>28</v>
      </c>
      <c r="B44" s="20">
        <v>2026</v>
      </c>
      <c r="C44" s="13">
        <v>1030166443.4140207</v>
      </c>
      <c r="D44" s="13">
        <v>730269673.66418672</v>
      </c>
      <c r="E44" s="13">
        <v>3400489152.565145</v>
      </c>
      <c r="F44" s="13">
        <v>353526273.74957722</v>
      </c>
      <c r="G44" s="13">
        <v>792549813.58526623</v>
      </c>
      <c r="H44" s="13">
        <v>1593035140.9397724</v>
      </c>
      <c r="I44" s="13">
        <v>391682695.96955115</v>
      </c>
      <c r="J44" s="13">
        <v>421381276.0635621</v>
      </c>
      <c r="K44" s="13">
        <v>607530377.349051</v>
      </c>
      <c r="L44" s="13">
        <v>1795416668.6359181</v>
      </c>
      <c r="M44" s="13">
        <v>180155047.14317662</v>
      </c>
      <c r="N44" s="13">
        <v>494984078.42136669</v>
      </c>
      <c r="O44" s="13">
        <v>676527299.05440712</v>
      </c>
      <c r="P44" s="13">
        <v>440553659.12210494</v>
      </c>
      <c r="Q44" s="13">
        <v>404711498.21933448</v>
      </c>
      <c r="R44" s="13">
        <v>2462224314.2770195</v>
      </c>
      <c r="S44" s="13">
        <v>15775203412.17346</v>
      </c>
    </row>
    <row r="45" spans="1:19" x14ac:dyDescent="0.2">
      <c r="A45" s="23" t="s">
        <v>28</v>
      </c>
      <c r="B45" s="20">
        <v>2027</v>
      </c>
      <c r="C45" s="13">
        <v>1035937766.9923223</v>
      </c>
      <c r="D45" s="13">
        <v>732808140.85490251</v>
      </c>
      <c r="E45" s="13">
        <v>3420798197.7906008</v>
      </c>
      <c r="F45" s="13">
        <v>356129122.3249265</v>
      </c>
      <c r="G45" s="13">
        <v>797841450.85772979</v>
      </c>
      <c r="H45" s="13">
        <v>1601058391.4192483</v>
      </c>
      <c r="I45" s="13">
        <v>393671931.25823063</v>
      </c>
      <c r="J45" s="13">
        <v>423203155.84885943</v>
      </c>
      <c r="K45" s="13">
        <v>611651345.22261417</v>
      </c>
      <c r="L45" s="13">
        <v>1802870534.2678108</v>
      </c>
      <c r="M45" s="13">
        <v>181244625.5540694</v>
      </c>
      <c r="N45" s="13">
        <v>496623670.76051068</v>
      </c>
      <c r="O45" s="13">
        <v>679603954.71637106</v>
      </c>
      <c r="P45" s="13">
        <v>443459765.48350716</v>
      </c>
      <c r="Q45" s="13">
        <v>406682409.73469913</v>
      </c>
      <c r="R45" s="13">
        <v>2472990767.3737063</v>
      </c>
      <c r="S45" s="13">
        <v>15856575230.46011</v>
      </c>
    </row>
    <row r="46" spans="1:19" x14ac:dyDescent="0.2">
      <c r="A46" s="23" t="s">
        <v>28</v>
      </c>
      <c r="B46" s="20">
        <v>2028</v>
      </c>
      <c r="C46" s="13">
        <v>1041741423.3805873</v>
      </c>
      <c r="D46" s="13">
        <v>735355431.93069899</v>
      </c>
      <c r="E46" s="13">
        <v>3441228536.5416245</v>
      </c>
      <c r="F46" s="13">
        <v>358751134.45673323</v>
      </c>
      <c r="G46" s="13">
        <v>803168418.93785155</v>
      </c>
      <c r="H46" s="13">
        <v>1609122050.6421361</v>
      </c>
      <c r="I46" s="13">
        <v>395671269.25778919</v>
      </c>
      <c r="J46" s="13">
        <v>425032912.69500554</v>
      </c>
      <c r="K46" s="13">
        <v>615800266.22716153</v>
      </c>
      <c r="L46" s="13">
        <v>1810355345.425513</v>
      </c>
      <c r="M46" s="13">
        <v>182340793.73933879</v>
      </c>
      <c r="N46" s="13">
        <v>498268694.1087634</v>
      </c>
      <c r="O46" s="13">
        <v>682694602.14197195</v>
      </c>
      <c r="P46" s="13">
        <v>446385041.93692636</v>
      </c>
      <c r="Q46" s="13">
        <v>408662919.42609406</v>
      </c>
      <c r="R46" s="13">
        <v>2483804298.4362841</v>
      </c>
      <c r="S46" s="13">
        <v>15938383139.284477</v>
      </c>
    </row>
    <row r="47" spans="1:19" x14ac:dyDescent="0.2">
      <c r="A47" s="23" t="s">
        <v>28</v>
      </c>
      <c r="B47" s="20">
        <v>2029</v>
      </c>
      <c r="C47" s="13">
        <v>1047577593.7176108</v>
      </c>
      <c r="D47" s="13">
        <v>737911577.56400251</v>
      </c>
      <c r="E47" s="13">
        <v>3461780893.2303772</v>
      </c>
      <c r="F47" s="13">
        <v>361392451.23729897</v>
      </c>
      <c r="G47" s="13">
        <v>808530953.71972346</v>
      </c>
      <c r="H47" s="13">
        <v>1617226322.1252708</v>
      </c>
      <c r="I47" s="13">
        <v>397680761.27677125</v>
      </c>
      <c r="J47" s="13">
        <v>426870580.65918028</v>
      </c>
      <c r="K47" s="13">
        <v>619977329.9728905</v>
      </c>
      <c r="L47" s="13">
        <v>1817871230.5827074</v>
      </c>
      <c r="M47" s="13">
        <v>183443591.55396533</v>
      </c>
      <c r="N47" s="13">
        <v>499919166.45587707</v>
      </c>
      <c r="O47" s="13">
        <v>685799304.96181107</v>
      </c>
      <c r="P47" s="13">
        <v>449329614.93761992</v>
      </c>
      <c r="Q47" s="13">
        <v>410653074.03584254</v>
      </c>
      <c r="R47" s="13">
        <v>2494665113.3203726</v>
      </c>
      <c r="S47" s="13">
        <v>16020629559.351322</v>
      </c>
    </row>
    <row r="48" spans="1:19" x14ac:dyDescent="0.2">
      <c r="A48" s="23" t="s">
        <v>28</v>
      </c>
      <c r="B48" s="20">
        <v>2030</v>
      </c>
      <c r="C48" s="13">
        <v>1053446460.156986</v>
      </c>
      <c r="D48" s="13">
        <v>740476608.5338589</v>
      </c>
      <c r="E48" s="13">
        <v>3482455996.5954919</v>
      </c>
      <c r="F48" s="13">
        <v>364053214.79772192</v>
      </c>
      <c r="G48" s="13">
        <v>813929292.67243767</v>
      </c>
      <c r="H48" s="13">
        <v>1625371410.410491</v>
      </c>
      <c r="I48" s="13">
        <v>399700458.88430142</v>
      </c>
      <c r="J48" s="13">
        <v>428716193.94581288</v>
      </c>
      <c r="K48" s="13">
        <v>624182727.3561523</v>
      </c>
      <c r="L48" s="13">
        <v>1825418318.7464492</v>
      </c>
      <c r="M48" s="13">
        <v>184553059.09397259</v>
      </c>
      <c r="N48" s="13">
        <v>501575105.85119343</v>
      </c>
      <c r="O48" s="13">
        <v>688918127.0958637</v>
      </c>
      <c r="P48" s="13">
        <v>452293611.77500564</v>
      </c>
      <c r="Q48" s="13">
        <v>412652920.53389901</v>
      </c>
      <c r="R48" s="13">
        <v>2505573418.7817259</v>
      </c>
      <c r="S48" s="13">
        <v>16103316925.231361</v>
      </c>
    </row>
    <row r="49" spans="1:19" x14ac:dyDescent="0.2">
      <c r="A49" s="23" t="s">
        <v>28</v>
      </c>
      <c r="B49" s="20">
        <v>2031</v>
      </c>
      <c r="C49" s="13">
        <v>1059348205.8727888</v>
      </c>
      <c r="D49" s="13">
        <v>743050555.72630394</v>
      </c>
      <c r="E49" s="13">
        <v>3503254579.7279119</v>
      </c>
      <c r="F49" s="13">
        <v>366733568.31554502</v>
      </c>
      <c r="G49" s="13">
        <v>819363674.85060215</v>
      </c>
      <c r="H49" s="13">
        <v>1633557521.0698009</v>
      </c>
      <c r="I49" s="13">
        <v>401730413.91140795</v>
      </c>
      <c r="J49" s="13">
        <v>430569786.9072184</v>
      </c>
      <c r="K49" s="13">
        <v>628416650.56817603</v>
      </c>
      <c r="L49" s="13">
        <v>1832996739.4593799</v>
      </c>
      <c r="M49" s="13">
        <v>185669236.69788507</v>
      </c>
      <c r="N49" s="13">
        <v>503236530.40384114</v>
      </c>
      <c r="O49" s="13">
        <v>692051132.75479519</v>
      </c>
      <c r="P49" s="13">
        <v>455277160.57816428</v>
      </c>
      <c r="Q49" s="13">
        <v>414662506.11895776</v>
      </c>
      <c r="R49" s="13">
        <v>2516529422.4801707</v>
      </c>
      <c r="S49" s="13">
        <v>16186447685.442949</v>
      </c>
    </row>
    <row r="50" spans="1:19" x14ac:dyDescent="0.2">
      <c r="A50" s="23" t="s">
        <v>28</v>
      </c>
      <c r="B50" s="20">
        <v>2032</v>
      </c>
      <c r="C50" s="13">
        <v>1065283015.0652952</v>
      </c>
      <c r="D50" s="13">
        <v>745633450.13473547</v>
      </c>
      <c r="E50" s="13">
        <v>3524177380.0968852</v>
      </c>
      <c r="F50" s="13">
        <v>369433656.02246046</v>
      </c>
      <c r="G50" s="13">
        <v>824834340.90492666</v>
      </c>
      <c r="H50" s="13">
        <v>1641784860.7105591</v>
      </c>
      <c r="I50" s="13">
        <v>403770678.45235288</v>
      </c>
      <c r="J50" s="13">
        <v>432431394.04423726</v>
      </c>
      <c r="K50" s="13">
        <v>632679293.10385239</v>
      </c>
      <c r="L50" s="13">
        <v>1840606622.8019512</v>
      </c>
      <c r="M50" s="13">
        <v>186792164.9481948</v>
      </c>
      <c r="N50" s="13">
        <v>504903458.28293377</v>
      </c>
      <c r="O50" s="13">
        <v>695198386.44128299</v>
      </c>
      <c r="P50" s="13">
        <v>458280390.32137847</v>
      </c>
      <c r="Q50" s="13">
        <v>416681878.21956682</v>
      </c>
      <c r="R50" s="13">
        <v>2527533332.9835567</v>
      </c>
      <c r="S50" s="13">
        <v>16270024302.534168</v>
      </c>
    </row>
    <row r="51" spans="1:19" x14ac:dyDescent="0.2">
      <c r="A51" s="23" t="s">
        <v>28</v>
      </c>
      <c r="B51" s="20">
        <v>2033</v>
      </c>
      <c r="C51" s="13">
        <v>1071251072.9667306</v>
      </c>
      <c r="D51" s="13">
        <v>748225322.86028647</v>
      </c>
      <c r="E51" s="13">
        <v>3545225139.5761137</v>
      </c>
      <c r="F51" s="13">
        <v>372153623.212071</v>
      </c>
      <c r="G51" s="13">
        <v>830341533.09287965</v>
      </c>
      <c r="H51" s="13">
        <v>1650053636.9806931</v>
      </c>
      <c r="I51" s="13">
        <v>405821304.86596882</v>
      </c>
      <c r="J51" s="13">
        <v>434301050.00687736</v>
      </c>
      <c r="K51" s="13">
        <v>636970849.77057624</v>
      </c>
      <c r="L51" s="13">
        <v>1848248099.3946581</v>
      </c>
      <c r="M51" s="13">
        <v>187921884.6728369</v>
      </c>
      <c r="N51" s="13">
        <v>506575907.71776849</v>
      </c>
      <c r="O51" s="13">
        <v>698359952.95134449</v>
      </c>
      <c r="P51" s="13">
        <v>461303430.82970786</v>
      </c>
      <c r="Q51" s="13">
        <v>418711084.4952473</v>
      </c>
      <c r="R51" s="13">
        <v>2538585359.7717299</v>
      </c>
      <c r="S51" s="13">
        <v>16354049253.165491</v>
      </c>
    </row>
    <row r="52" spans="1:19" x14ac:dyDescent="0.2">
      <c r="A52" s="23" t="s">
        <v>28</v>
      </c>
      <c r="B52" s="20">
        <v>2034</v>
      </c>
      <c r="C52" s="13">
        <v>1077252565.8470507</v>
      </c>
      <c r="D52" s="13">
        <v>750826205.11219966</v>
      </c>
      <c r="E52" s="13">
        <v>3566398604.4700575</v>
      </c>
      <c r="F52" s="13">
        <v>374893616.24770814</v>
      </c>
      <c r="G52" s="13">
        <v>835885495.28941619</v>
      </c>
      <c r="H52" s="13">
        <v>1658364058.5739396</v>
      </c>
      <c r="I52" s="13">
        <v>407882345.77700281</v>
      </c>
      <c r="J52" s="13">
        <v>436178789.59495908</v>
      </c>
      <c r="K52" s="13">
        <v>641291516.69714975</v>
      </c>
      <c r="L52" s="13">
        <v>1855921300.4002807</v>
      </c>
      <c r="M52" s="13">
        <v>189058436.94667399</v>
      </c>
      <c r="N52" s="13">
        <v>508253896.99802554</v>
      </c>
      <c r="O52" s="13">
        <v>701535897.37567115</v>
      </c>
      <c r="P52" s="13">
        <v>464346412.78460139</v>
      </c>
      <c r="Q52" s="13">
        <v>420750172.83761817</v>
      </c>
      <c r="R52" s="13">
        <v>2549685713.2405176</v>
      </c>
      <c r="S52" s="13">
        <v>16438525028.192871</v>
      </c>
    </row>
    <row r="53" spans="1:19" x14ac:dyDescent="0.2">
      <c r="A53" s="23" t="s">
        <v>28</v>
      </c>
      <c r="B53" s="20">
        <v>2035</v>
      </c>
      <c r="C53" s="13">
        <v>1083287681.0197554</v>
      </c>
      <c r="D53" s="13">
        <v>753436128.20820296</v>
      </c>
      <c r="E53" s="13">
        <v>3587698525.5403976</v>
      </c>
      <c r="F53" s="13">
        <v>377653782.57030821</v>
      </c>
      <c r="G53" s="13">
        <v>841466472.99777722</v>
      </c>
      <c r="H53" s="13">
        <v>1666716335.2351122</v>
      </c>
      <c r="I53" s="13">
        <v>409953854.07746661</v>
      </c>
      <c r="J53" s="13">
        <v>438064647.75876284</v>
      </c>
      <c r="K53" s="13">
        <v>645641491.34274542</v>
      </c>
      <c r="L53" s="13">
        <v>1863626357.5261352</v>
      </c>
      <c r="M53" s="13">
        <v>190201863.09298959</v>
      </c>
      <c r="N53" s="13">
        <v>509937444.47396809</v>
      </c>
      <c r="O53" s="13">
        <v>704726285.1009686</v>
      </c>
      <c r="P53" s="13">
        <v>467409467.72954649</v>
      </c>
      <c r="Q53" s="13">
        <v>422799191.37152678</v>
      </c>
      <c r="R53" s="13">
        <v>2560834604.7057362</v>
      </c>
      <c r="S53" s="13">
        <v>16523454132.751398</v>
      </c>
    </row>
    <row r="54" spans="1:19" x14ac:dyDescent="0.2">
      <c r="A54" s="23" t="s">
        <v>28</v>
      </c>
      <c r="B54" s="20">
        <v>2036</v>
      </c>
      <c r="C54" s="13">
        <v>1089356606.8477349</v>
      </c>
      <c r="D54" s="13">
        <v>756055123.57488716</v>
      </c>
      <c r="E54" s="13">
        <v>3609125658.0326562</v>
      </c>
      <c r="F54" s="13">
        <v>380434270.70634609</v>
      </c>
      <c r="G54" s="13">
        <v>847084713.36036158</v>
      </c>
      <c r="H54" s="13">
        <v>1675110677.7653947</v>
      </c>
      <c r="I54" s="13">
        <v>412035882.92799425</v>
      </c>
      <c r="J54" s="13">
        <v>439958659.59967983</v>
      </c>
      <c r="K54" s="13">
        <v>650020972.50593042</v>
      </c>
      <c r="L54" s="13">
        <v>1871363403.026335</v>
      </c>
      <c r="M54" s="13">
        <v>191352204.68499064</v>
      </c>
      <c r="N54" s="13">
        <v>511626568.55664301</v>
      </c>
      <c r="O54" s="13">
        <v>707931181.81130278</v>
      </c>
      <c r="P54" s="13">
        <v>470492728.07575548</v>
      </c>
      <c r="Q54" s="13">
        <v>424858188.45618433</v>
      </c>
      <c r="R54" s="13">
        <v>2572032246.4072127</v>
      </c>
      <c r="S54" s="13">
        <v>16608839086.339407</v>
      </c>
    </row>
    <row r="55" spans="1:19" x14ac:dyDescent="0.2">
      <c r="A55" s="23" t="s">
        <v>28</v>
      </c>
      <c r="B55" s="20">
        <v>2037</v>
      </c>
      <c r="C55" s="13">
        <v>1095459532.7491491</v>
      </c>
      <c r="D55" s="13">
        <v>758683222.74808383</v>
      </c>
      <c r="E55" s="13">
        <v>3630680761.7029757</v>
      </c>
      <c r="F55" s="13">
        <v>383235230.27582771</v>
      </c>
      <c r="G55" s="13">
        <v>852740465.16966975</v>
      </c>
      <c r="H55" s="13">
        <v>1683547298.027662</v>
      </c>
      <c r="I55" s="13">
        <v>414128485.75920606</v>
      </c>
      <c r="J55" s="13">
        <v>441860860.37086517</v>
      </c>
      <c r="K55" s="13">
        <v>654430160.3337518</v>
      </c>
      <c r="L55" s="13">
        <v>1879132569.7040608</v>
      </c>
      <c r="M55" s="13">
        <v>192509503.54731894</v>
      </c>
      <c r="N55" s="13">
        <v>513321287.71808219</v>
      </c>
      <c r="O55" s="13">
        <v>711150653.48945224</v>
      </c>
      <c r="P55" s="13">
        <v>473596327.10788941</v>
      </c>
      <c r="Q55" s="13">
        <v>426927212.68630749</v>
      </c>
      <c r="R55" s="13">
        <v>2583278851.5128245</v>
      </c>
      <c r="S55" s="13">
        <v>16694682422.90313</v>
      </c>
    </row>
    <row r="56" spans="1:19" x14ac:dyDescent="0.2">
      <c r="A56" s="23" t="s">
        <v>28</v>
      </c>
      <c r="B56" s="20">
        <v>2038</v>
      </c>
      <c r="C56" s="13">
        <v>1101596649.2033391</v>
      </c>
      <c r="D56" s="13">
        <v>761320457.37324524</v>
      </c>
      <c r="E56" s="13">
        <v>3652364600.845058</v>
      </c>
      <c r="F56" s="13">
        <v>386056812.000341</v>
      </c>
      <c r="G56" s="13">
        <v>858433978.87932158</v>
      </c>
      <c r="H56" s="13">
        <v>1692026408.9518268</v>
      </c>
      <c r="I56" s="13">
        <v>416231716.27308011</v>
      </c>
      <c r="J56" s="13">
        <v>443771285.47789425</v>
      </c>
      <c r="K56" s="13">
        <v>658869256.33088362</v>
      </c>
      <c r="L56" s="13">
        <v>1886933990.9138398</v>
      </c>
      <c r="M56" s="13">
        <v>193673801.75757194</v>
      </c>
      <c r="N56" s="13">
        <v>515021620.49150455</v>
      </c>
      <c r="O56" s="13">
        <v>714384766.41826653</v>
      </c>
      <c r="P56" s="13">
        <v>476720398.98981988</v>
      </c>
      <c r="Q56" s="13">
        <v>429006312.89326519</v>
      </c>
      <c r="R56" s="13">
        <v>2594574634.1225591</v>
      </c>
      <c r="S56" s="13">
        <v>16780986690.921816</v>
      </c>
    </row>
    <row r="57" spans="1:19" x14ac:dyDescent="0.2">
      <c r="A57" s="23" t="s">
        <v>28</v>
      </c>
      <c r="B57" s="20">
        <v>2039</v>
      </c>
      <c r="C57" s="13">
        <v>1107768147.7567725</v>
      </c>
      <c r="D57" s="13">
        <v>763966859.20582557</v>
      </c>
      <c r="E57" s="13">
        <v>3674177944.3172646</v>
      </c>
      <c r="F57" s="13">
        <v>388899167.7111665</v>
      </c>
      <c r="G57" s="13">
        <v>864165506.61514664</v>
      </c>
      <c r="H57" s="13">
        <v>1700548224.5402136</v>
      </c>
      <c r="I57" s="13">
        <v>418345628.44433004</v>
      </c>
      <c r="J57" s="13">
        <v>445689970.47942156</v>
      </c>
      <c r="K57" s="13">
        <v>663338463.36883557</v>
      </c>
      <c r="L57" s="13">
        <v>1894767800.5638351</v>
      </c>
      <c r="M57" s="13">
        <v>194845141.64783251</v>
      </c>
      <c r="N57" s="13">
        <v>516727585.47151864</v>
      </c>
      <c r="O57" s="13">
        <v>717633587.18203115</v>
      </c>
      <c r="P57" s="13">
        <v>479865078.77042872</v>
      </c>
      <c r="Q57" s="13">
        <v>431095538.146231</v>
      </c>
      <c r="R57" s="13">
        <v>2605919809.2725887</v>
      </c>
      <c r="S57" s="13">
        <v>16867754453.493444</v>
      </c>
    </row>
    <row r="58" spans="1:19" x14ac:dyDescent="0.2">
      <c r="A58" s="23" t="s">
        <v>28</v>
      </c>
      <c r="B58" s="20">
        <v>2040</v>
      </c>
      <c r="C58" s="13">
        <v>1113974221.0290222</v>
      </c>
      <c r="D58" s="13">
        <v>766622460.11166298</v>
      </c>
      <c r="E58" s="13">
        <v>3696121565.5698786</v>
      </c>
      <c r="F58" s="13">
        <v>391762450.35744739</v>
      </c>
      <c r="G58" s="13">
        <v>869935302.18634963</v>
      </c>
      <c r="H58" s="13">
        <v>1709112959.8729603</v>
      </c>
      <c r="I58" s="13">
        <v>420470276.5217905</v>
      </c>
      <c r="J58" s="13">
        <v>447616951.08784264</v>
      </c>
      <c r="K58" s="13">
        <v>667837985.69522476</v>
      </c>
      <c r="L58" s="13">
        <v>1902634133.118144</v>
      </c>
      <c r="M58" s="13">
        <v>196023565.80620816</v>
      </c>
      <c r="N58" s="13">
        <v>518439201.31432611</v>
      </c>
      <c r="O58" s="13">
        <v>720897182.6678381</v>
      </c>
      <c r="P58" s="13">
        <v>483030502.38944584</v>
      </c>
      <c r="Q58" s="13">
        <v>433194937.75334138</v>
      </c>
      <c r="R58" s="13">
        <v>2617314592.939364</v>
      </c>
      <c r="S58" s="13">
        <v>16954988288.420847</v>
      </c>
    </row>
    <row r="59" spans="1:19" x14ac:dyDescent="0.2">
      <c r="A59" s="23" t="s">
        <v>28</v>
      </c>
      <c r="B59" s="20">
        <v>2041</v>
      </c>
      <c r="C59" s="13">
        <v>1120215062.7187774</v>
      </c>
      <c r="D59" s="13">
        <v>769287292.0673635</v>
      </c>
      <c r="E59" s="13">
        <v>3718196242.6725292</v>
      </c>
      <c r="F59" s="13">
        <v>394646814.01441997</v>
      </c>
      <c r="G59" s="13">
        <v>875743621.09674942</v>
      </c>
      <c r="H59" s="13">
        <v>1717720831.1134465</v>
      </c>
      <c r="I59" s="13">
        <v>422605715.02980918</v>
      </c>
      <c r="J59" s="13">
        <v>449552263.16995889</v>
      </c>
      <c r="K59" s="13">
        <v>672368028.94310987</v>
      </c>
      <c r="L59" s="13">
        <v>1910533123.5991058</v>
      </c>
      <c r="M59" s="13">
        <v>197209117.07837939</v>
      </c>
      <c r="N59" s="13">
        <v>520156486.73792571</v>
      </c>
      <c r="O59" s="13">
        <v>724175620.06696296</v>
      </c>
      <c r="P59" s="13">
        <v>486216806.68332577</v>
      </c>
      <c r="Q59" s="13">
        <v>435304561.26285928</v>
      </c>
      <c r="R59" s="13">
        <v>2628759202.043726</v>
      </c>
      <c r="S59" s="13">
        <v>17042690788.298449</v>
      </c>
    </row>
    <row r="60" spans="1:19" x14ac:dyDescent="0.2">
      <c r="A60" s="23" t="s">
        <v>28</v>
      </c>
      <c r="B60" s="20">
        <v>2042</v>
      </c>
      <c r="C60" s="13">
        <v>1126490867.6098897</v>
      </c>
      <c r="D60" s="13">
        <v>771961387.16068602</v>
      </c>
      <c r="E60" s="13">
        <v>3740402758.3417807</v>
      </c>
      <c r="F60" s="13">
        <v>397552413.89170426</v>
      </c>
      <c r="G60" s="13">
        <v>881590720.55609357</v>
      </c>
      <c r="H60" s="13">
        <v>1726372055.5137484</v>
      </c>
      <c r="I60" s="13">
        <v>424751998.76964605</v>
      </c>
      <c r="J60" s="13">
        <v>451495942.7476449</v>
      </c>
      <c r="K60" s="13">
        <v>676928800.14038873</v>
      </c>
      <c r="L60" s="13">
        <v>1918464907.5896194</v>
      </c>
      <c r="M60" s="13">
        <v>198401838.5691576</v>
      </c>
      <c r="N60" s="13">
        <v>521879460.52231795</v>
      </c>
      <c r="O60" s="13">
        <v>727468966.87624836</v>
      </c>
      <c r="P60" s="13">
        <v>489424129.39116293</v>
      </c>
      <c r="Q60" s="13">
        <v>437424458.46434367</v>
      </c>
      <c r="R60" s="13">
        <v>2640253854.4550352</v>
      </c>
      <c r="S60" s="13">
        <v>17130864560.599468</v>
      </c>
    </row>
    <row r="61" spans="1:19" x14ac:dyDescent="0.2">
      <c r="A61" s="23" t="s">
        <v>28</v>
      </c>
      <c r="B61" s="20">
        <v>2043</v>
      </c>
      <c r="C61" s="13">
        <v>1132801831.5774529</v>
      </c>
      <c r="D61" s="13">
        <v>774644777.59092867</v>
      </c>
      <c r="E61" s="13">
        <v>3762741899.9688845</v>
      </c>
      <c r="F61" s="13">
        <v>400479406.34165627</v>
      </c>
      <c r="G61" s="13">
        <v>887476859.49144864</v>
      </c>
      <c r="H61" s="13">
        <v>1735066851.4201233</v>
      </c>
      <c r="I61" s="13">
        <v>426909182.8208797</v>
      </c>
      <c r="J61" s="13">
        <v>453448025.99851918</v>
      </c>
      <c r="K61" s="13">
        <v>681520507.71925998</v>
      </c>
      <c r="L61" s="13">
        <v>1926429621.2354712</v>
      </c>
      <c r="M61" s="13">
        <v>199601773.64405221</v>
      </c>
      <c r="N61" s="13">
        <v>523608141.50971043</v>
      </c>
      <c r="O61" s="13">
        <v>730777290.89949358</v>
      </c>
      <c r="P61" s="13">
        <v>492652609.1606459</v>
      </c>
      <c r="Q61" s="13">
        <v>439554679.38982451</v>
      </c>
      <c r="R61" s="13">
        <v>2651798768.9953194</v>
      </c>
      <c r="S61" s="13">
        <v>17219512227.763672</v>
      </c>
    </row>
    <row r="62" spans="1:19" x14ac:dyDescent="0.2">
      <c r="A62" s="23" t="s">
        <v>28</v>
      </c>
      <c r="B62" s="20">
        <v>2044</v>
      </c>
      <c r="C62" s="13">
        <v>1139148151.5939152</v>
      </c>
      <c r="D62" s="13">
        <v>777337495.66931653</v>
      </c>
      <c r="E62" s="13">
        <v>3785214459.6477003</v>
      </c>
      <c r="F62" s="13">
        <v>403427948.86778116</v>
      </c>
      <c r="G62" s="13">
        <v>893402298.55866575</v>
      </c>
      <c r="H62" s="13">
        <v>1743805438.2785194</v>
      </c>
      <c r="I62" s="13">
        <v>429077322.54282093</v>
      </c>
      <c r="J62" s="13">
        <v>455408549.25661731</v>
      </c>
      <c r="K62" s="13">
        <v>686143361.52574849</v>
      </c>
      <c r="L62" s="13">
        <v>1934427401.2476711</v>
      </c>
      <c r="M62" s="13">
        <v>200808965.93084738</v>
      </c>
      <c r="N62" s="13">
        <v>525342548.60472393</v>
      </c>
      <c r="O62" s="13">
        <v>734100660.24885046</v>
      </c>
      <c r="P62" s="13">
        <v>495902385.55405074</v>
      </c>
      <c r="Q62" s="13">
        <v>441695274.31498355</v>
      </c>
      <c r="R62" s="13">
        <v>2663394165.4434385</v>
      </c>
      <c r="S62" s="13">
        <v>17308636427.285648</v>
      </c>
    </row>
    <row r="63" spans="1:19" x14ac:dyDescent="0.2">
      <c r="A63" s="23" t="s">
        <v>28</v>
      </c>
      <c r="B63" s="20">
        <v>2045</v>
      </c>
      <c r="C63" s="13">
        <v>1145530025.7352285</v>
      </c>
      <c r="D63" s="13">
        <v>780039573.81939065</v>
      </c>
      <c r="E63" s="13">
        <v>3807821234.2027802</v>
      </c>
      <c r="F63" s="13">
        <v>406398200.13320875</v>
      </c>
      <c r="G63" s="13">
        <v>899367300.15392387</v>
      </c>
      <c r="H63" s="13">
        <v>1752588036.6401143</v>
      </c>
      <c r="I63" s="13">
        <v>431256473.57593328</v>
      </c>
      <c r="J63" s="13">
        <v>457377549.01306844</v>
      </c>
      <c r="K63" s="13">
        <v>690797572.82929564</v>
      </c>
      <c r="L63" s="13">
        <v>1942458384.9047997</v>
      </c>
      <c r="M63" s="13">
        <v>202023459.32118833</v>
      </c>
      <c r="N63" s="13">
        <v>527082700.77459925</v>
      </c>
      <c r="O63" s="13">
        <v>737439143.34622574</v>
      </c>
      <c r="P63" s="13">
        <v>499173599.05427438</v>
      </c>
      <c r="Q63" s="13">
        <v>443846293.76034105</v>
      </c>
      <c r="R63" s="13">
        <v>2675040264.5392704</v>
      </c>
      <c r="S63" s="13">
        <v>17398239811.803642</v>
      </c>
    </row>
    <row r="64" spans="1:19" x14ac:dyDescent="0.2">
      <c r="A64" s="23"/>
      <c r="C64" s="13"/>
      <c r="D64" s="13"/>
      <c r="E64" s="13"/>
      <c r="F64" s="13"/>
      <c r="G64" s="13"/>
      <c r="H64" s="13"/>
      <c r="I64" s="13"/>
      <c r="J64" s="13"/>
      <c r="K64" s="13"/>
      <c r="L64" s="13"/>
      <c r="M64" s="13"/>
      <c r="N64" s="13"/>
      <c r="O64" s="13"/>
      <c r="P64" s="13"/>
      <c r="Q64" s="13"/>
      <c r="R64" s="13"/>
      <c r="S64" s="13"/>
    </row>
    <row r="65" spans="1:19" x14ac:dyDescent="0.2">
      <c r="A65" s="23"/>
      <c r="C65" s="30"/>
      <c r="D65" s="30"/>
      <c r="E65" s="30"/>
      <c r="F65" s="30"/>
      <c r="G65" s="30"/>
      <c r="H65" s="30"/>
      <c r="I65" s="30"/>
      <c r="J65" s="30"/>
      <c r="K65" s="30"/>
      <c r="L65" s="30"/>
      <c r="M65" s="30"/>
      <c r="N65" s="30"/>
      <c r="O65" s="30"/>
      <c r="P65" s="30"/>
      <c r="Q65" s="30"/>
      <c r="R65" s="30"/>
      <c r="S65" s="30"/>
    </row>
    <row r="66" spans="1:19" x14ac:dyDescent="0.2">
      <c r="C66" s="30"/>
      <c r="D66" s="30"/>
      <c r="E66" s="30"/>
      <c r="F66" s="30"/>
      <c r="G66" s="30"/>
      <c r="H66" s="30"/>
      <c r="I66" s="30"/>
      <c r="J66" s="30"/>
      <c r="K66" s="30"/>
      <c r="L66" s="30"/>
      <c r="M66" s="30"/>
      <c r="N66" s="30"/>
      <c r="O66" s="30"/>
      <c r="P66" s="30"/>
      <c r="Q66" s="30"/>
      <c r="R66" s="30"/>
      <c r="S66" s="30"/>
    </row>
    <row r="67" spans="1:19" x14ac:dyDescent="0.2">
      <c r="C67" s="19"/>
      <c r="D67" s="19"/>
      <c r="E67" s="19"/>
      <c r="F67" s="19"/>
      <c r="G67" s="19"/>
      <c r="H67" s="19"/>
      <c r="I67" s="19"/>
      <c r="J67" s="19"/>
      <c r="K67" s="19"/>
      <c r="L67" s="19"/>
      <c r="M67" s="19"/>
      <c r="N67" s="19"/>
      <c r="O67" s="19"/>
      <c r="P67" s="19"/>
      <c r="Q67" s="19"/>
      <c r="R67" s="19"/>
      <c r="S67" s="19"/>
    </row>
    <row r="68" spans="1:19" x14ac:dyDescent="0.2">
      <c r="C68" s="19"/>
      <c r="D68" s="19"/>
      <c r="E68" s="19"/>
      <c r="F68" s="19"/>
      <c r="G68" s="19"/>
      <c r="H68" s="19"/>
      <c r="I68" s="19"/>
      <c r="J68" s="19"/>
      <c r="K68" s="19"/>
      <c r="L68" s="19"/>
      <c r="M68" s="19"/>
      <c r="N68" s="19"/>
      <c r="O68" s="19"/>
      <c r="P68" s="19"/>
      <c r="Q68" s="19"/>
      <c r="R68" s="19"/>
      <c r="S68" s="19"/>
    </row>
    <row r="69" spans="1:19" x14ac:dyDescent="0.2">
      <c r="C69" s="19"/>
      <c r="D69" s="19"/>
      <c r="E69" s="19"/>
      <c r="F69" s="19"/>
      <c r="G69" s="19"/>
      <c r="H69" s="19"/>
      <c r="I69" s="19"/>
      <c r="J69" s="19"/>
      <c r="K69" s="19"/>
      <c r="L69" s="19"/>
      <c r="M69" s="19"/>
      <c r="N69" s="19"/>
      <c r="O69" s="19"/>
      <c r="P69" s="19"/>
      <c r="Q69" s="19"/>
      <c r="R69" s="19"/>
      <c r="S69" s="19"/>
    </row>
    <row r="70" spans="1:19" x14ac:dyDescent="0.2">
      <c r="C70" s="19"/>
      <c r="D70" s="19"/>
      <c r="E70" s="19"/>
      <c r="F70" s="19"/>
      <c r="G70" s="19"/>
      <c r="H70" s="19"/>
      <c r="I70" s="19"/>
      <c r="J70" s="19"/>
      <c r="K70" s="19"/>
      <c r="L70" s="19"/>
      <c r="M70" s="19"/>
      <c r="N70" s="19"/>
      <c r="O70" s="19"/>
      <c r="P70" s="19"/>
      <c r="Q70" s="19"/>
      <c r="R70" s="19"/>
      <c r="S70" s="19"/>
    </row>
    <row r="71" spans="1:19" x14ac:dyDescent="0.2">
      <c r="C71" s="24" t="s">
        <v>44</v>
      </c>
      <c r="D71" s="19"/>
      <c r="E71" s="19"/>
      <c r="F71" s="19"/>
      <c r="G71" s="19"/>
      <c r="H71" s="19"/>
      <c r="I71" s="19"/>
      <c r="J71" s="19"/>
      <c r="K71" s="19"/>
      <c r="L71" s="19"/>
      <c r="M71" s="19"/>
      <c r="N71" s="19"/>
      <c r="O71" s="19"/>
      <c r="P71" s="19"/>
      <c r="Q71" s="19"/>
      <c r="R71" s="19"/>
      <c r="S71" s="19"/>
    </row>
    <row r="72" spans="1:19" s="31" customFormat="1" ht="15" x14ac:dyDescent="0.25">
      <c r="C72" s="31" t="s">
        <v>45</v>
      </c>
    </row>
    <row r="73" spans="1:19" s="31" customFormat="1" ht="15" x14ac:dyDescent="0.25">
      <c r="C73" s="32" t="s">
        <v>9</v>
      </c>
      <c r="D73" s="32" t="s">
        <v>10</v>
      </c>
      <c r="E73" s="32" t="s">
        <v>11</v>
      </c>
      <c r="F73" s="32" t="s">
        <v>12</v>
      </c>
      <c r="G73" s="32" t="s">
        <v>13</v>
      </c>
      <c r="H73" s="32" t="s">
        <v>14</v>
      </c>
      <c r="I73" s="32" t="s">
        <v>15</v>
      </c>
      <c r="J73" s="32" t="s">
        <v>16</v>
      </c>
      <c r="K73" s="32" t="s">
        <v>17</v>
      </c>
      <c r="L73" s="32" t="s">
        <v>18</v>
      </c>
      <c r="M73" s="32" t="s">
        <v>19</v>
      </c>
      <c r="N73" s="32" t="s">
        <v>20</v>
      </c>
      <c r="O73" s="32" t="s">
        <v>21</v>
      </c>
      <c r="P73" s="32" t="s">
        <v>22</v>
      </c>
      <c r="Q73" s="32" t="s">
        <v>23</v>
      </c>
      <c r="R73" s="32" t="s">
        <v>24</v>
      </c>
      <c r="S73" s="33" t="s">
        <v>34</v>
      </c>
    </row>
    <row r="74" spans="1:19" ht="15" x14ac:dyDescent="0.25">
      <c r="C74" s="34">
        <v>5.6023214648453536E-3</v>
      </c>
      <c r="D74" s="34">
        <v>3.4760682009139215E-3</v>
      </c>
      <c r="E74" s="34">
        <v>5.9723893576121879E-3</v>
      </c>
      <c r="F74" s="34">
        <v>7.3625322037395025E-3</v>
      </c>
      <c r="G74" s="34">
        <v>6.6767251493324411E-3</v>
      </c>
      <c r="H74" s="34">
        <v>5.0364554260508452E-3</v>
      </c>
      <c r="I74" s="34">
        <v>5.0786907595072282E-3</v>
      </c>
      <c r="J74" s="34">
        <v>4.3235897957235149E-3</v>
      </c>
      <c r="K74" s="34">
        <v>6.7831470280463064E-3</v>
      </c>
      <c r="L74" s="34">
        <v>4.1516076808821778E-3</v>
      </c>
      <c r="M74" s="34">
        <v>6.0480038065592245E-3</v>
      </c>
      <c r="N74" s="34">
        <v>3.3124142990074452E-3</v>
      </c>
      <c r="O74" s="34">
        <v>4.5477184235791128E-3</v>
      </c>
      <c r="P74" s="34">
        <v>6.596486718991823E-3</v>
      </c>
      <c r="Q74" s="34">
        <v>4.8699172720230834E-3</v>
      </c>
      <c r="R74" s="34">
        <v>4.3726532283262587E-3</v>
      </c>
      <c r="S74" s="34">
        <v>5.1080656899917731E-3</v>
      </c>
    </row>
    <row r="75" spans="1:19" ht="15" x14ac:dyDescent="0.25">
      <c r="C75" s="34"/>
      <c r="D75" s="34"/>
      <c r="E75" s="34"/>
      <c r="F75" s="34"/>
      <c r="G75" s="34"/>
      <c r="H75" s="34"/>
      <c r="I75" s="34"/>
      <c r="J75" s="34"/>
      <c r="K75" s="34"/>
      <c r="L75" s="34"/>
      <c r="M75" s="34"/>
      <c r="N75" s="34"/>
      <c r="O75" s="34"/>
      <c r="P75" s="34"/>
      <c r="Q75" s="34"/>
      <c r="R75" s="34"/>
      <c r="S75" s="34"/>
    </row>
    <row r="76" spans="1:19" x14ac:dyDescent="0.2">
      <c r="C76" s="19"/>
      <c r="D76" s="19"/>
      <c r="E76" s="19"/>
      <c r="F76" s="19"/>
      <c r="G76" s="19"/>
      <c r="H76" s="19"/>
      <c r="I76" s="19"/>
      <c r="J76" s="19"/>
      <c r="K76" s="19"/>
      <c r="L76" s="19"/>
      <c r="M76" s="19"/>
      <c r="N76" s="19"/>
      <c r="O76" s="19"/>
      <c r="P76" s="19"/>
      <c r="Q76" s="19"/>
      <c r="R76" s="19"/>
      <c r="S76" s="19"/>
    </row>
    <row r="77" spans="1:19" x14ac:dyDescent="0.2">
      <c r="C77" s="19"/>
      <c r="D77" s="19"/>
      <c r="E77" s="19"/>
      <c r="F77" s="19"/>
      <c r="G77" s="19"/>
      <c r="H77" s="19"/>
      <c r="I77" s="19"/>
      <c r="J77" s="19"/>
      <c r="K77" s="19"/>
      <c r="L77" s="19"/>
      <c r="M77" s="19"/>
      <c r="N77" s="19"/>
      <c r="O77" s="19"/>
      <c r="P77" s="19"/>
      <c r="Q77" s="19"/>
      <c r="R77" s="19"/>
      <c r="S77" s="19"/>
    </row>
    <row r="78" spans="1:19" x14ac:dyDescent="0.2">
      <c r="C78" s="19"/>
      <c r="D78" s="19"/>
      <c r="E78" s="19"/>
      <c r="F78" s="19"/>
      <c r="G78" s="19"/>
      <c r="H78" s="19"/>
      <c r="I78" s="19"/>
      <c r="J78" s="19"/>
      <c r="K78" s="19"/>
      <c r="L78" s="19"/>
      <c r="M78" s="19"/>
      <c r="N78" s="19"/>
      <c r="O78" s="19"/>
      <c r="P78" s="19"/>
      <c r="Q78" s="19"/>
      <c r="R78" s="19"/>
      <c r="S78" s="19"/>
    </row>
    <row r="79" spans="1:19" x14ac:dyDescent="0.2">
      <c r="C79" s="19"/>
      <c r="D79" s="19"/>
      <c r="E79" s="19"/>
      <c r="F79" s="19"/>
      <c r="G79" s="19"/>
      <c r="H79" s="19"/>
      <c r="I79" s="19"/>
      <c r="J79" s="19"/>
      <c r="K79" s="19"/>
      <c r="L79" s="19"/>
      <c r="M79" s="19"/>
      <c r="N79" s="19"/>
      <c r="O79" s="19"/>
      <c r="P79" s="19"/>
      <c r="Q79" s="19"/>
      <c r="R79" s="19"/>
      <c r="S79" s="19"/>
    </row>
    <row r="80" spans="1:19" x14ac:dyDescent="0.2">
      <c r="C80" s="19"/>
      <c r="D80" s="19"/>
      <c r="E80" s="19"/>
      <c r="F80" s="19"/>
      <c r="G80" s="19"/>
      <c r="H80" s="19"/>
      <c r="I80" s="19"/>
      <c r="J80" s="19"/>
      <c r="K80" s="19"/>
      <c r="L80" s="19"/>
      <c r="M80" s="19"/>
      <c r="N80" s="19"/>
      <c r="O80" s="19"/>
      <c r="P80" s="19"/>
      <c r="Q80" s="19"/>
      <c r="R80" s="19"/>
      <c r="S80" s="19"/>
    </row>
    <row r="81" spans="1:19" x14ac:dyDescent="0.2">
      <c r="A81" s="17" t="s">
        <v>29</v>
      </c>
      <c r="B81" s="16">
        <v>2016</v>
      </c>
      <c r="C81" s="17">
        <v>974192376</v>
      </c>
      <c r="D81" s="19">
        <v>705363643</v>
      </c>
      <c r="E81" s="19">
        <v>3203913516</v>
      </c>
      <c r="F81" s="19">
        <v>328521471</v>
      </c>
      <c r="G81" s="19">
        <v>741525844</v>
      </c>
      <c r="H81" s="19">
        <v>1514981066</v>
      </c>
      <c r="I81" s="19">
        <v>372334888</v>
      </c>
      <c r="J81" s="19">
        <v>403588328</v>
      </c>
      <c r="K81" s="19">
        <v>567817309</v>
      </c>
      <c r="L81" s="19">
        <v>1722552129</v>
      </c>
      <c r="M81" s="19">
        <v>169613102</v>
      </c>
      <c r="N81" s="19">
        <v>478882945</v>
      </c>
      <c r="O81" s="19">
        <v>646516495</v>
      </c>
      <c r="P81" s="19">
        <v>412519716</v>
      </c>
      <c r="Q81" s="19">
        <v>385520160</v>
      </c>
      <c r="R81" s="19">
        <v>2357104419</v>
      </c>
      <c r="S81" s="19">
        <v>14984947407</v>
      </c>
    </row>
    <row r="82" spans="1:19" x14ac:dyDescent="0.2">
      <c r="B82" s="16" t="s">
        <v>46</v>
      </c>
      <c r="C82" s="35">
        <f>1+C74</f>
        <v>1.0056023214648453</v>
      </c>
      <c r="D82" s="35">
        <f t="shared" ref="D82:S82" si="1">1+D74</f>
        <v>1.0034760682009138</v>
      </c>
      <c r="E82" s="35">
        <f t="shared" si="1"/>
        <v>1.0059723893576122</v>
      </c>
      <c r="F82" s="35">
        <f t="shared" si="1"/>
        <v>1.0073625322037394</v>
      </c>
      <c r="G82" s="35">
        <f t="shared" si="1"/>
        <v>1.0066767251493325</v>
      </c>
      <c r="H82" s="35">
        <f t="shared" si="1"/>
        <v>1.0050364554260509</v>
      </c>
      <c r="I82" s="35">
        <f t="shared" si="1"/>
        <v>1.0050786907595073</v>
      </c>
      <c r="J82" s="35">
        <f t="shared" si="1"/>
        <v>1.0043235897957234</v>
      </c>
      <c r="K82" s="35">
        <f t="shared" si="1"/>
        <v>1.0067831470280464</v>
      </c>
      <c r="L82" s="35">
        <f t="shared" si="1"/>
        <v>1.0041516076808821</v>
      </c>
      <c r="M82" s="35">
        <f t="shared" si="1"/>
        <v>1.0060480038065591</v>
      </c>
      <c r="N82" s="35">
        <f t="shared" si="1"/>
        <v>1.0033124142990075</v>
      </c>
      <c r="O82" s="35">
        <f t="shared" si="1"/>
        <v>1.0045477184235792</v>
      </c>
      <c r="P82" s="35">
        <f t="shared" si="1"/>
        <v>1.0065964867189918</v>
      </c>
      <c r="Q82" s="35">
        <f t="shared" si="1"/>
        <v>1.004869917272023</v>
      </c>
      <c r="R82" s="35">
        <f t="shared" si="1"/>
        <v>1.0043726532283264</v>
      </c>
      <c r="S82" s="35">
        <f t="shared" si="1"/>
        <v>1.0051080656899918</v>
      </c>
    </row>
    <row r="83" spans="1:19" x14ac:dyDescent="0.2">
      <c r="B83" s="16">
        <v>2017</v>
      </c>
      <c r="C83" s="17">
        <f>C81*C82</f>
        <v>979650114.85895348</v>
      </c>
      <c r="D83" s="17">
        <f t="shared" ref="D83:S83" si="2">D81*D82</f>
        <v>707815535.12951303</v>
      </c>
      <c r="E83" s="17">
        <f t="shared" si="2"/>
        <v>3223048534.9856682</v>
      </c>
      <c r="F83" s="17">
        <f t="shared" si="2"/>
        <v>330940220.90985733</v>
      </c>
      <c r="G83" s="17">
        <f t="shared" si="2"/>
        <v>746476808.25151479</v>
      </c>
      <c r="H83" s="17">
        <f t="shared" si="2"/>
        <v>1522611200.6102202</v>
      </c>
      <c r="I83" s="17">
        <f t="shared" si="2"/>
        <v>374225861.75512779</v>
      </c>
      <c r="J83" s="17">
        <f t="shared" si="2"/>
        <v>405333278.37661391</v>
      </c>
      <c r="K83" s="17">
        <f t="shared" si="2"/>
        <v>571668897.29201663</v>
      </c>
      <c r="L83" s="17">
        <f t="shared" si="2"/>
        <v>1729703489.6494761</v>
      </c>
      <c r="M83" s="17">
        <f t="shared" si="2"/>
        <v>170638922.68653831</v>
      </c>
      <c r="N83" s="17">
        <f t="shared" si="2"/>
        <v>480469203.71456885</v>
      </c>
      <c r="O83" s="17">
        <f t="shared" si="2"/>
        <v>649456669.97545934</v>
      </c>
      <c r="P83" s="17">
        <f t="shared" si="2"/>
        <v>415240896.82791626</v>
      </c>
      <c r="Q83" s="17">
        <f t="shared" si="2"/>
        <v>387397611.28589708</v>
      </c>
      <c r="R83" s="17">
        <f t="shared" si="2"/>
        <v>2367411219.2472425</v>
      </c>
      <c r="S83" s="17">
        <f t="shared" si="2"/>
        <v>15061491502.716028</v>
      </c>
    </row>
    <row r="84" spans="1:19" x14ac:dyDescent="0.2">
      <c r="B84" s="16" t="s">
        <v>46</v>
      </c>
      <c r="C84" s="35">
        <v>1.0056023214648453</v>
      </c>
      <c r="D84" s="35">
        <v>1.0034760682009138</v>
      </c>
      <c r="E84" s="35">
        <v>1.0059723893576122</v>
      </c>
      <c r="F84" s="35">
        <v>1.0073625322037394</v>
      </c>
      <c r="G84" s="35">
        <v>1.0066767251493325</v>
      </c>
      <c r="H84" s="35">
        <v>1.0050364554260509</v>
      </c>
      <c r="I84" s="35">
        <v>1.0050786907595073</v>
      </c>
      <c r="J84" s="35">
        <v>1.0043235897957234</v>
      </c>
      <c r="K84" s="35">
        <v>1.0067831470280464</v>
      </c>
      <c r="L84" s="35">
        <v>1.0041516076808821</v>
      </c>
      <c r="M84" s="35">
        <v>1.0060480038065591</v>
      </c>
      <c r="N84" s="35">
        <v>1.0033124142990075</v>
      </c>
      <c r="O84" s="35">
        <v>1.0045477184235792</v>
      </c>
      <c r="P84" s="35">
        <v>1.0065964867189918</v>
      </c>
      <c r="Q84" s="35">
        <v>1.004869917272023</v>
      </c>
      <c r="R84" s="35">
        <v>1.0043726532283264</v>
      </c>
      <c r="S84" s="35">
        <v>1.0051080656899918</v>
      </c>
    </row>
    <row r="85" spans="1:19" x14ac:dyDescent="0.2">
      <c r="B85" s="16">
        <v>2018</v>
      </c>
      <c r="C85" s="17">
        <f>C83*C84</f>
        <v>985138429.72546589</v>
      </c>
      <c r="D85" s="17">
        <f t="shared" ref="D85:S85" si="3">D83*D84</f>
        <v>710275950.20328951</v>
      </c>
      <c r="E85" s="17">
        <f t="shared" si="3"/>
        <v>3242297835.7550845</v>
      </c>
      <c r="F85" s="17">
        <f t="shared" si="3"/>
        <v>333376778.94381881</v>
      </c>
      <c r="G85" s="17">
        <f t="shared" si="3"/>
        <v>751460828.73056114</v>
      </c>
      <c r="H85" s="17">
        <f t="shared" si="3"/>
        <v>1530279764.0532994</v>
      </c>
      <c r="I85" s="17">
        <f t="shared" si="3"/>
        <v>376126439.18119222</v>
      </c>
      <c r="J85" s="17">
        <f t="shared" si="3"/>
        <v>407085773.20287019</v>
      </c>
      <c r="K85" s="17">
        <f t="shared" si="3"/>
        <v>575546611.47370958</v>
      </c>
      <c r="L85" s="17">
        <f t="shared" si="3"/>
        <v>1736884539.9427533</v>
      </c>
      <c r="M85" s="17">
        <f t="shared" si="3"/>
        <v>171670947.54049364</v>
      </c>
      <c r="N85" s="17">
        <f t="shared" si="3"/>
        <v>482060716.77518576</v>
      </c>
      <c r="O85" s="17">
        <f t="shared" si="3"/>
        <v>652410216.03882313</v>
      </c>
      <c r="P85" s="17">
        <f t="shared" si="3"/>
        <v>417980027.88902384</v>
      </c>
      <c r="Q85" s="17">
        <f t="shared" si="3"/>
        <v>389284205.60423875</v>
      </c>
      <c r="R85" s="17">
        <f t="shared" si="3"/>
        <v>2377763087.5578599</v>
      </c>
      <c r="S85" s="17">
        <f t="shared" si="3"/>
        <v>15138426590.701155</v>
      </c>
    </row>
    <row r="86" spans="1:19" x14ac:dyDescent="0.2">
      <c r="C86" s="19"/>
      <c r="D86" s="19"/>
      <c r="E86" s="19"/>
      <c r="F86" s="19"/>
      <c r="G86" s="19"/>
      <c r="H86" s="19"/>
      <c r="I86" s="19"/>
      <c r="J86" s="19"/>
      <c r="K86" s="19"/>
      <c r="L86" s="19"/>
      <c r="M86" s="19"/>
      <c r="N86" s="19"/>
      <c r="O86" s="19"/>
      <c r="P86" s="19"/>
      <c r="Q86" s="19"/>
      <c r="R86" s="19"/>
      <c r="S86" s="19"/>
    </row>
    <row r="87" spans="1:19" x14ac:dyDescent="0.2">
      <c r="C87" s="19"/>
      <c r="D87" s="19"/>
      <c r="E87" s="19"/>
      <c r="F87" s="19"/>
      <c r="G87" s="19"/>
      <c r="H87" s="19"/>
      <c r="I87" s="19"/>
      <c r="J87" s="19"/>
      <c r="K87" s="19"/>
      <c r="L87" s="19"/>
      <c r="M87" s="19"/>
      <c r="N87" s="19"/>
      <c r="O87" s="19"/>
      <c r="P87" s="19"/>
      <c r="Q87" s="19"/>
      <c r="R87" s="19"/>
      <c r="S87" s="19"/>
    </row>
    <row r="88" spans="1:19" x14ac:dyDescent="0.2">
      <c r="A88" s="17" t="s">
        <v>28</v>
      </c>
      <c r="B88" s="16">
        <v>2018</v>
      </c>
      <c r="C88" s="19">
        <v>985138429.72546589</v>
      </c>
      <c r="D88" s="19">
        <v>710275950.20328951</v>
      </c>
      <c r="E88" s="19">
        <v>3242297835.7550845</v>
      </c>
      <c r="F88" s="19">
        <v>333376778.94381881</v>
      </c>
      <c r="G88" s="19">
        <v>751460828.73056114</v>
      </c>
      <c r="H88" s="19">
        <v>1530279764.0532994</v>
      </c>
      <c r="I88" s="19">
        <v>376126439.18119222</v>
      </c>
      <c r="J88" s="19">
        <v>407085773.20287019</v>
      </c>
      <c r="K88" s="19">
        <v>575546611.47370958</v>
      </c>
      <c r="L88" s="19">
        <v>1736884539.9427533</v>
      </c>
      <c r="M88" s="19">
        <v>171670947.54049364</v>
      </c>
      <c r="N88" s="19">
        <v>482060716.77518576</v>
      </c>
      <c r="O88" s="19">
        <v>652410216.03882313</v>
      </c>
      <c r="P88" s="19">
        <v>417980027.88902384</v>
      </c>
      <c r="Q88" s="19">
        <v>389284205.60423875</v>
      </c>
      <c r="R88" s="19">
        <v>2377763087.5578599</v>
      </c>
      <c r="S88" s="19">
        <v>15139642152.61767</v>
      </c>
    </row>
    <row r="89" spans="1:19" x14ac:dyDescent="0.2">
      <c r="C89" s="19">
        <f>C85-C88</f>
        <v>0</v>
      </c>
      <c r="D89" s="19">
        <f t="shared" ref="D89:S89" si="4">D85-D88</f>
        <v>0</v>
      </c>
      <c r="E89" s="19">
        <f t="shared" si="4"/>
        <v>0</v>
      </c>
      <c r="F89" s="19">
        <f t="shared" si="4"/>
        <v>0</v>
      </c>
      <c r="G89" s="19">
        <f t="shared" si="4"/>
        <v>0</v>
      </c>
      <c r="H89" s="19">
        <f t="shared" si="4"/>
        <v>0</v>
      </c>
      <c r="I89" s="19">
        <f t="shared" si="4"/>
        <v>0</v>
      </c>
      <c r="J89" s="19">
        <f t="shared" si="4"/>
        <v>0</v>
      </c>
      <c r="K89" s="19">
        <f t="shared" si="4"/>
        <v>0</v>
      </c>
      <c r="L89" s="19">
        <f t="shared" si="4"/>
        <v>0</v>
      </c>
      <c r="M89" s="19">
        <f t="shared" si="4"/>
        <v>0</v>
      </c>
      <c r="N89" s="19">
        <f t="shared" si="4"/>
        <v>0</v>
      </c>
      <c r="O89" s="19">
        <f t="shared" si="4"/>
        <v>0</v>
      </c>
      <c r="P89" s="19">
        <f t="shared" si="4"/>
        <v>0</v>
      </c>
      <c r="Q89" s="19">
        <f t="shared" si="4"/>
        <v>0</v>
      </c>
      <c r="R89" s="19">
        <f t="shared" si="4"/>
        <v>0</v>
      </c>
      <c r="S89" s="19">
        <f t="shared" si="4"/>
        <v>-1215561.9165153503</v>
      </c>
    </row>
    <row r="90" spans="1:19" x14ac:dyDescent="0.2">
      <c r="C90" s="19"/>
      <c r="D90" s="19"/>
      <c r="E90" s="19"/>
      <c r="F90" s="19"/>
      <c r="G90" s="19"/>
      <c r="H90" s="19"/>
      <c r="I90" s="19"/>
      <c r="J90" s="19"/>
      <c r="K90" s="19"/>
      <c r="L90" s="19"/>
      <c r="M90" s="19"/>
      <c r="N90" s="19"/>
      <c r="O90" s="19"/>
      <c r="P90" s="19"/>
      <c r="Q90" s="19"/>
      <c r="R90" s="19"/>
      <c r="S90" s="19"/>
    </row>
    <row r="91" spans="1:19" x14ac:dyDescent="0.2">
      <c r="C91" s="19"/>
      <c r="D91" s="19"/>
      <c r="E91" s="19"/>
      <c r="F91" s="19"/>
      <c r="G91" s="19"/>
      <c r="H91" s="19"/>
      <c r="I91" s="19"/>
      <c r="J91" s="19"/>
      <c r="K91" s="19"/>
      <c r="L91" s="19"/>
      <c r="M91" s="19"/>
      <c r="N91" s="19"/>
      <c r="O91" s="19"/>
      <c r="P91" s="19"/>
      <c r="Q91" s="19"/>
      <c r="R91" s="19"/>
      <c r="S91" s="19"/>
    </row>
    <row r="92" spans="1:19" x14ac:dyDescent="0.2">
      <c r="C92" s="19"/>
      <c r="D92" s="19"/>
      <c r="E92" s="19"/>
      <c r="F92" s="19"/>
      <c r="G92" s="19"/>
      <c r="H92" s="19"/>
      <c r="I92" s="19"/>
      <c r="J92" s="19"/>
      <c r="K92" s="19"/>
      <c r="L92" s="19"/>
      <c r="M92" s="19"/>
      <c r="N92" s="19"/>
      <c r="O92" s="19"/>
      <c r="P92" s="19"/>
      <c r="Q92" s="19"/>
      <c r="R92" s="19"/>
      <c r="S92" s="19"/>
    </row>
    <row r="93" spans="1:19" x14ac:dyDescent="0.2">
      <c r="C93" s="19"/>
      <c r="D93" s="19"/>
      <c r="E93" s="19"/>
      <c r="F93" s="19"/>
      <c r="G93" s="19"/>
      <c r="H93" s="19"/>
      <c r="I93" s="19"/>
      <c r="J93" s="19"/>
      <c r="K93" s="19"/>
      <c r="L93" s="19"/>
      <c r="M93" s="19"/>
      <c r="N93" s="19"/>
      <c r="O93" s="19"/>
      <c r="P93" s="19"/>
      <c r="Q93" s="19"/>
      <c r="R93" s="19"/>
      <c r="S93" s="19"/>
    </row>
    <row r="94" spans="1:19" x14ac:dyDescent="0.2">
      <c r="C94" s="19"/>
      <c r="D94" s="19"/>
      <c r="E94" s="19"/>
      <c r="F94" s="19"/>
      <c r="G94" s="19"/>
      <c r="H94" s="19"/>
      <c r="I94" s="19"/>
      <c r="J94" s="19"/>
      <c r="K94" s="19"/>
      <c r="L94" s="19"/>
      <c r="M94" s="19"/>
      <c r="N94" s="19"/>
      <c r="O94" s="19"/>
      <c r="P94" s="19"/>
      <c r="Q94" s="19"/>
      <c r="R94" s="19"/>
      <c r="S94" s="19"/>
    </row>
    <row r="95" spans="1:19" x14ac:dyDescent="0.2">
      <c r="C95" s="19"/>
      <c r="D95" s="19"/>
      <c r="E95" s="19"/>
      <c r="F95" s="19"/>
      <c r="G95" s="19"/>
      <c r="H95" s="19"/>
      <c r="I95" s="19"/>
      <c r="J95" s="19"/>
      <c r="K95" s="19"/>
      <c r="L95" s="19"/>
      <c r="M95" s="19"/>
      <c r="N95" s="19"/>
      <c r="O95" s="19"/>
      <c r="P95" s="19"/>
      <c r="Q95" s="19"/>
      <c r="R95" s="19"/>
      <c r="S95" s="19"/>
    </row>
    <row r="96" spans="1:19" x14ac:dyDescent="0.2">
      <c r="C96" s="19"/>
      <c r="D96" s="19"/>
      <c r="E96" s="19"/>
      <c r="F96" s="19"/>
      <c r="G96" s="19"/>
      <c r="H96" s="19"/>
      <c r="I96" s="19"/>
      <c r="J96" s="19"/>
      <c r="K96" s="19"/>
      <c r="L96" s="19"/>
      <c r="M96" s="19"/>
      <c r="N96" s="19"/>
      <c r="O96" s="19"/>
      <c r="P96" s="19"/>
      <c r="Q96" s="19"/>
      <c r="R96" s="19"/>
      <c r="S96" s="19"/>
    </row>
  </sheetData>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workbookViewId="0">
      <selection activeCell="I31" sqref="I31"/>
    </sheetView>
  </sheetViews>
  <sheetFormatPr defaultRowHeight="12.75" x14ac:dyDescent="0.2"/>
  <cols>
    <col min="1" max="1" width="13.28515625" style="17" customWidth="1"/>
    <col min="2" max="2" width="5.140625" style="17" customWidth="1"/>
    <col min="3" max="3" width="12.42578125" style="17" customWidth="1"/>
    <col min="4" max="4" width="14.85546875" style="17" customWidth="1"/>
    <col min="5" max="5" width="16.140625" style="17" customWidth="1"/>
    <col min="6" max="6" width="13.28515625" style="17" customWidth="1"/>
    <col min="7" max="7" width="14.85546875" style="17" customWidth="1"/>
    <col min="8" max="8" width="16.42578125" style="17" customWidth="1"/>
    <col min="9" max="9" width="14.140625" style="17" customWidth="1"/>
    <col min="10" max="11" width="12.5703125" style="17" customWidth="1"/>
    <col min="12" max="12" width="14.28515625" style="17" customWidth="1"/>
    <col min="13" max="17" width="12.5703125" style="17" customWidth="1"/>
    <col min="18" max="18" width="14.28515625" style="17" customWidth="1"/>
    <col min="19" max="19" width="20.140625" style="17" customWidth="1"/>
    <col min="20" max="256" width="9.140625" style="17"/>
    <col min="257" max="257" width="8.85546875" style="17" customWidth="1"/>
    <col min="258" max="258" width="5" style="17" customWidth="1"/>
    <col min="259" max="259" width="12.28515625" style="17" customWidth="1"/>
    <col min="260" max="260" width="9.42578125" style="17" customWidth="1"/>
    <col min="261" max="261" width="10.85546875" style="17" customWidth="1"/>
    <col min="262" max="262" width="7.5703125" style="17" customWidth="1"/>
    <col min="263" max="263" width="8.28515625" style="17" customWidth="1"/>
    <col min="264" max="264" width="9.28515625" style="17" customWidth="1"/>
    <col min="265" max="267" width="7.5703125" style="17" customWidth="1"/>
    <col min="268" max="268" width="9.85546875" style="17" customWidth="1"/>
    <col min="269" max="269" width="10.7109375" style="17" customWidth="1"/>
    <col min="270" max="270" width="10.28515625" style="17" customWidth="1"/>
    <col min="271" max="271" width="9" style="17" customWidth="1"/>
    <col min="272" max="272" width="7.5703125" style="17" customWidth="1"/>
    <col min="273" max="273" width="10.85546875" style="17" customWidth="1"/>
    <col min="274" max="274" width="7.5703125" style="17" customWidth="1"/>
    <col min="275" max="275" width="20" style="17" customWidth="1"/>
    <col min="276" max="512" width="9.140625" style="17"/>
    <col min="513" max="513" width="8.85546875" style="17" customWidth="1"/>
    <col min="514" max="514" width="5" style="17" customWidth="1"/>
    <col min="515" max="515" width="12.28515625" style="17" customWidth="1"/>
    <col min="516" max="516" width="9.42578125" style="17" customWidth="1"/>
    <col min="517" max="517" width="10.85546875" style="17" customWidth="1"/>
    <col min="518" max="518" width="7.5703125" style="17" customWidth="1"/>
    <col min="519" max="519" width="8.28515625" style="17" customWidth="1"/>
    <col min="520" max="520" width="9.28515625" style="17" customWidth="1"/>
    <col min="521" max="523" width="7.5703125" style="17" customWidth="1"/>
    <col min="524" max="524" width="9.85546875" style="17" customWidth="1"/>
    <col min="525" max="525" width="10.7109375" style="17" customWidth="1"/>
    <col min="526" max="526" width="10.28515625" style="17" customWidth="1"/>
    <col min="527" max="527" width="9" style="17" customWidth="1"/>
    <col min="528" max="528" width="7.5703125" style="17" customWidth="1"/>
    <col min="529" max="529" width="10.85546875" style="17" customWidth="1"/>
    <col min="530" max="530" width="7.5703125" style="17" customWidth="1"/>
    <col min="531" max="531" width="20" style="17" customWidth="1"/>
    <col min="532" max="768" width="9.140625" style="17"/>
    <col min="769" max="769" width="8.85546875" style="17" customWidth="1"/>
    <col min="770" max="770" width="5" style="17" customWidth="1"/>
    <col min="771" max="771" width="12.28515625" style="17" customWidth="1"/>
    <col min="772" max="772" width="9.42578125" style="17" customWidth="1"/>
    <col min="773" max="773" width="10.85546875" style="17" customWidth="1"/>
    <col min="774" max="774" width="7.5703125" style="17" customWidth="1"/>
    <col min="775" max="775" width="8.28515625" style="17" customWidth="1"/>
    <col min="776" max="776" width="9.28515625" style="17" customWidth="1"/>
    <col min="777" max="779" width="7.5703125" style="17" customWidth="1"/>
    <col min="780" max="780" width="9.85546875" style="17" customWidth="1"/>
    <col min="781" max="781" width="10.7109375" style="17" customWidth="1"/>
    <col min="782" max="782" width="10.28515625" style="17" customWidth="1"/>
    <col min="783" max="783" width="9" style="17" customWidth="1"/>
    <col min="784" max="784" width="7.5703125" style="17" customWidth="1"/>
    <col min="785" max="785" width="10.85546875" style="17" customWidth="1"/>
    <col min="786" max="786" width="7.5703125" style="17" customWidth="1"/>
    <col min="787" max="787" width="20" style="17" customWidth="1"/>
    <col min="788" max="1024" width="9.140625" style="17"/>
    <col min="1025" max="1025" width="8.85546875" style="17" customWidth="1"/>
    <col min="1026" max="1026" width="5" style="17" customWidth="1"/>
    <col min="1027" max="1027" width="12.28515625" style="17" customWidth="1"/>
    <col min="1028" max="1028" width="9.42578125" style="17" customWidth="1"/>
    <col min="1029" max="1029" width="10.85546875" style="17" customWidth="1"/>
    <col min="1030" max="1030" width="7.5703125" style="17" customWidth="1"/>
    <col min="1031" max="1031" width="8.28515625" style="17" customWidth="1"/>
    <col min="1032" max="1032" width="9.28515625" style="17" customWidth="1"/>
    <col min="1033" max="1035" width="7.5703125" style="17" customWidth="1"/>
    <col min="1036" max="1036" width="9.85546875" style="17" customWidth="1"/>
    <col min="1037" max="1037" width="10.7109375" style="17" customWidth="1"/>
    <col min="1038" max="1038" width="10.28515625" style="17" customWidth="1"/>
    <col min="1039" max="1039" width="9" style="17" customWidth="1"/>
    <col min="1040" max="1040" width="7.5703125" style="17" customWidth="1"/>
    <col min="1041" max="1041" width="10.85546875" style="17" customWidth="1"/>
    <col min="1042" max="1042" width="7.5703125" style="17" customWidth="1"/>
    <col min="1043" max="1043" width="20" style="17" customWidth="1"/>
    <col min="1044" max="1280" width="9.140625" style="17"/>
    <col min="1281" max="1281" width="8.85546875" style="17" customWidth="1"/>
    <col min="1282" max="1282" width="5" style="17" customWidth="1"/>
    <col min="1283" max="1283" width="12.28515625" style="17" customWidth="1"/>
    <col min="1284" max="1284" width="9.42578125" style="17" customWidth="1"/>
    <col min="1285" max="1285" width="10.85546875" style="17" customWidth="1"/>
    <col min="1286" max="1286" width="7.5703125" style="17" customWidth="1"/>
    <col min="1287" max="1287" width="8.28515625" style="17" customWidth="1"/>
    <col min="1288" max="1288" width="9.28515625" style="17" customWidth="1"/>
    <col min="1289" max="1291" width="7.5703125" style="17" customWidth="1"/>
    <col min="1292" max="1292" width="9.85546875" style="17" customWidth="1"/>
    <col min="1293" max="1293" width="10.7109375" style="17" customWidth="1"/>
    <col min="1294" max="1294" width="10.28515625" style="17" customWidth="1"/>
    <col min="1295" max="1295" width="9" style="17" customWidth="1"/>
    <col min="1296" max="1296" width="7.5703125" style="17" customWidth="1"/>
    <col min="1297" max="1297" width="10.85546875" style="17" customWidth="1"/>
    <col min="1298" max="1298" width="7.5703125" style="17" customWidth="1"/>
    <col min="1299" max="1299" width="20" style="17" customWidth="1"/>
    <col min="1300" max="1536" width="9.140625" style="17"/>
    <col min="1537" max="1537" width="8.85546875" style="17" customWidth="1"/>
    <col min="1538" max="1538" width="5" style="17" customWidth="1"/>
    <col min="1539" max="1539" width="12.28515625" style="17" customWidth="1"/>
    <col min="1540" max="1540" width="9.42578125" style="17" customWidth="1"/>
    <col min="1541" max="1541" width="10.85546875" style="17" customWidth="1"/>
    <col min="1542" max="1542" width="7.5703125" style="17" customWidth="1"/>
    <col min="1543" max="1543" width="8.28515625" style="17" customWidth="1"/>
    <col min="1544" max="1544" width="9.28515625" style="17" customWidth="1"/>
    <col min="1545" max="1547" width="7.5703125" style="17" customWidth="1"/>
    <col min="1548" max="1548" width="9.85546875" style="17" customWidth="1"/>
    <col min="1549" max="1549" width="10.7109375" style="17" customWidth="1"/>
    <col min="1550" max="1550" width="10.28515625" style="17" customWidth="1"/>
    <col min="1551" max="1551" width="9" style="17" customWidth="1"/>
    <col min="1552" max="1552" width="7.5703125" style="17" customWidth="1"/>
    <col min="1553" max="1553" width="10.85546875" style="17" customWidth="1"/>
    <col min="1554" max="1554" width="7.5703125" style="17" customWidth="1"/>
    <col min="1555" max="1555" width="20" style="17" customWidth="1"/>
    <col min="1556" max="1792" width="9.140625" style="17"/>
    <col min="1793" max="1793" width="8.85546875" style="17" customWidth="1"/>
    <col min="1794" max="1794" width="5" style="17" customWidth="1"/>
    <col min="1795" max="1795" width="12.28515625" style="17" customWidth="1"/>
    <col min="1796" max="1796" width="9.42578125" style="17" customWidth="1"/>
    <col min="1797" max="1797" width="10.85546875" style="17" customWidth="1"/>
    <col min="1798" max="1798" width="7.5703125" style="17" customWidth="1"/>
    <col min="1799" max="1799" width="8.28515625" style="17" customWidth="1"/>
    <col min="1800" max="1800" width="9.28515625" style="17" customWidth="1"/>
    <col min="1801" max="1803" width="7.5703125" style="17" customWidth="1"/>
    <col min="1804" max="1804" width="9.85546875" style="17" customWidth="1"/>
    <col min="1805" max="1805" width="10.7109375" style="17" customWidth="1"/>
    <col min="1806" max="1806" width="10.28515625" style="17" customWidth="1"/>
    <col min="1807" max="1807" width="9" style="17" customWidth="1"/>
    <col min="1808" max="1808" width="7.5703125" style="17" customWidth="1"/>
    <col min="1809" max="1809" width="10.85546875" style="17" customWidth="1"/>
    <col min="1810" max="1810" width="7.5703125" style="17" customWidth="1"/>
    <col min="1811" max="1811" width="20" style="17" customWidth="1"/>
    <col min="1812" max="2048" width="9.140625" style="17"/>
    <col min="2049" max="2049" width="8.85546875" style="17" customWidth="1"/>
    <col min="2050" max="2050" width="5" style="17" customWidth="1"/>
    <col min="2051" max="2051" width="12.28515625" style="17" customWidth="1"/>
    <col min="2052" max="2052" width="9.42578125" style="17" customWidth="1"/>
    <col min="2053" max="2053" width="10.85546875" style="17" customWidth="1"/>
    <col min="2054" max="2054" width="7.5703125" style="17" customWidth="1"/>
    <col min="2055" max="2055" width="8.28515625" style="17" customWidth="1"/>
    <col min="2056" max="2056" width="9.28515625" style="17" customWidth="1"/>
    <col min="2057" max="2059" width="7.5703125" style="17" customWidth="1"/>
    <col min="2060" max="2060" width="9.85546875" style="17" customWidth="1"/>
    <col min="2061" max="2061" width="10.7109375" style="17" customWidth="1"/>
    <col min="2062" max="2062" width="10.28515625" style="17" customWidth="1"/>
    <col min="2063" max="2063" width="9" style="17" customWidth="1"/>
    <col min="2064" max="2064" width="7.5703125" style="17" customWidth="1"/>
    <col min="2065" max="2065" width="10.85546875" style="17" customWidth="1"/>
    <col min="2066" max="2066" width="7.5703125" style="17" customWidth="1"/>
    <col min="2067" max="2067" width="20" style="17" customWidth="1"/>
    <col min="2068" max="2304" width="9.140625" style="17"/>
    <col min="2305" max="2305" width="8.85546875" style="17" customWidth="1"/>
    <col min="2306" max="2306" width="5" style="17" customWidth="1"/>
    <col min="2307" max="2307" width="12.28515625" style="17" customWidth="1"/>
    <col min="2308" max="2308" width="9.42578125" style="17" customWidth="1"/>
    <col min="2309" max="2309" width="10.85546875" style="17" customWidth="1"/>
    <col min="2310" max="2310" width="7.5703125" style="17" customWidth="1"/>
    <col min="2311" max="2311" width="8.28515625" style="17" customWidth="1"/>
    <col min="2312" max="2312" width="9.28515625" style="17" customWidth="1"/>
    <col min="2313" max="2315" width="7.5703125" style="17" customWidth="1"/>
    <col min="2316" max="2316" width="9.85546875" style="17" customWidth="1"/>
    <col min="2317" max="2317" width="10.7109375" style="17" customWidth="1"/>
    <col min="2318" max="2318" width="10.28515625" style="17" customWidth="1"/>
    <col min="2319" max="2319" width="9" style="17" customWidth="1"/>
    <col min="2320" max="2320" width="7.5703125" style="17" customWidth="1"/>
    <col min="2321" max="2321" width="10.85546875" style="17" customWidth="1"/>
    <col min="2322" max="2322" width="7.5703125" style="17" customWidth="1"/>
    <col min="2323" max="2323" width="20" style="17" customWidth="1"/>
    <col min="2324" max="2560" width="9.140625" style="17"/>
    <col min="2561" max="2561" width="8.85546875" style="17" customWidth="1"/>
    <col min="2562" max="2562" width="5" style="17" customWidth="1"/>
    <col min="2563" max="2563" width="12.28515625" style="17" customWidth="1"/>
    <col min="2564" max="2564" width="9.42578125" style="17" customWidth="1"/>
    <col min="2565" max="2565" width="10.85546875" style="17" customWidth="1"/>
    <col min="2566" max="2566" width="7.5703125" style="17" customWidth="1"/>
    <col min="2567" max="2567" width="8.28515625" style="17" customWidth="1"/>
    <col min="2568" max="2568" width="9.28515625" style="17" customWidth="1"/>
    <col min="2569" max="2571" width="7.5703125" style="17" customWidth="1"/>
    <col min="2572" max="2572" width="9.85546875" style="17" customWidth="1"/>
    <col min="2573" max="2573" width="10.7109375" style="17" customWidth="1"/>
    <col min="2574" max="2574" width="10.28515625" style="17" customWidth="1"/>
    <col min="2575" max="2575" width="9" style="17" customWidth="1"/>
    <col min="2576" max="2576" width="7.5703125" style="17" customWidth="1"/>
    <col min="2577" max="2577" width="10.85546875" style="17" customWidth="1"/>
    <col min="2578" max="2578" width="7.5703125" style="17" customWidth="1"/>
    <col min="2579" max="2579" width="20" style="17" customWidth="1"/>
    <col min="2580" max="2816" width="9.140625" style="17"/>
    <col min="2817" max="2817" width="8.85546875" style="17" customWidth="1"/>
    <col min="2818" max="2818" width="5" style="17" customWidth="1"/>
    <col min="2819" max="2819" width="12.28515625" style="17" customWidth="1"/>
    <col min="2820" max="2820" width="9.42578125" style="17" customWidth="1"/>
    <col min="2821" max="2821" width="10.85546875" style="17" customWidth="1"/>
    <col min="2822" max="2822" width="7.5703125" style="17" customWidth="1"/>
    <col min="2823" max="2823" width="8.28515625" style="17" customWidth="1"/>
    <col min="2824" max="2824" width="9.28515625" style="17" customWidth="1"/>
    <col min="2825" max="2827" width="7.5703125" style="17" customWidth="1"/>
    <col min="2828" max="2828" width="9.85546875" style="17" customWidth="1"/>
    <col min="2829" max="2829" width="10.7109375" style="17" customWidth="1"/>
    <col min="2830" max="2830" width="10.28515625" style="17" customWidth="1"/>
    <col min="2831" max="2831" width="9" style="17" customWidth="1"/>
    <col min="2832" max="2832" width="7.5703125" style="17" customWidth="1"/>
    <col min="2833" max="2833" width="10.85546875" style="17" customWidth="1"/>
    <col min="2834" max="2834" width="7.5703125" style="17" customWidth="1"/>
    <col min="2835" max="2835" width="20" style="17" customWidth="1"/>
    <col min="2836" max="3072" width="9.140625" style="17"/>
    <col min="3073" max="3073" width="8.85546875" style="17" customWidth="1"/>
    <col min="3074" max="3074" width="5" style="17" customWidth="1"/>
    <col min="3075" max="3075" width="12.28515625" style="17" customWidth="1"/>
    <col min="3076" max="3076" width="9.42578125" style="17" customWidth="1"/>
    <col min="3077" max="3077" width="10.85546875" style="17" customWidth="1"/>
    <col min="3078" max="3078" width="7.5703125" style="17" customWidth="1"/>
    <col min="3079" max="3079" width="8.28515625" style="17" customWidth="1"/>
    <col min="3080" max="3080" width="9.28515625" style="17" customWidth="1"/>
    <col min="3081" max="3083" width="7.5703125" style="17" customWidth="1"/>
    <col min="3084" max="3084" width="9.85546875" style="17" customWidth="1"/>
    <col min="3085" max="3085" width="10.7109375" style="17" customWidth="1"/>
    <col min="3086" max="3086" width="10.28515625" style="17" customWidth="1"/>
    <col min="3087" max="3087" width="9" style="17" customWidth="1"/>
    <col min="3088" max="3088" width="7.5703125" style="17" customWidth="1"/>
    <col min="3089" max="3089" width="10.85546875" style="17" customWidth="1"/>
    <col min="3090" max="3090" width="7.5703125" style="17" customWidth="1"/>
    <col min="3091" max="3091" width="20" style="17" customWidth="1"/>
    <col min="3092" max="3328" width="9.140625" style="17"/>
    <col min="3329" max="3329" width="8.85546875" style="17" customWidth="1"/>
    <col min="3330" max="3330" width="5" style="17" customWidth="1"/>
    <col min="3331" max="3331" width="12.28515625" style="17" customWidth="1"/>
    <col min="3332" max="3332" width="9.42578125" style="17" customWidth="1"/>
    <col min="3333" max="3333" width="10.85546875" style="17" customWidth="1"/>
    <col min="3334" max="3334" width="7.5703125" style="17" customWidth="1"/>
    <col min="3335" max="3335" width="8.28515625" style="17" customWidth="1"/>
    <col min="3336" max="3336" width="9.28515625" style="17" customWidth="1"/>
    <col min="3337" max="3339" width="7.5703125" style="17" customWidth="1"/>
    <col min="3340" max="3340" width="9.85546875" style="17" customWidth="1"/>
    <col min="3341" max="3341" width="10.7109375" style="17" customWidth="1"/>
    <col min="3342" max="3342" width="10.28515625" style="17" customWidth="1"/>
    <col min="3343" max="3343" width="9" style="17" customWidth="1"/>
    <col min="3344" max="3344" width="7.5703125" style="17" customWidth="1"/>
    <col min="3345" max="3345" width="10.85546875" style="17" customWidth="1"/>
    <col min="3346" max="3346" width="7.5703125" style="17" customWidth="1"/>
    <col min="3347" max="3347" width="20" style="17" customWidth="1"/>
    <col min="3348" max="3584" width="9.140625" style="17"/>
    <col min="3585" max="3585" width="8.85546875" style="17" customWidth="1"/>
    <col min="3586" max="3586" width="5" style="17" customWidth="1"/>
    <col min="3587" max="3587" width="12.28515625" style="17" customWidth="1"/>
    <col min="3588" max="3588" width="9.42578125" style="17" customWidth="1"/>
    <col min="3589" max="3589" width="10.85546875" style="17" customWidth="1"/>
    <col min="3590" max="3590" width="7.5703125" style="17" customWidth="1"/>
    <col min="3591" max="3591" width="8.28515625" style="17" customWidth="1"/>
    <col min="3592" max="3592" width="9.28515625" style="17" customWidth="1"/>
    <col min="3593" max="3595" width="7.5703125" style="17" customWidth="1"/>
    <col min="3596" max="3596" width="9.85546875" style="17" customWidth="1"/>
    <col min="3597" max="3597" width="10.7109375" style="17" customWidth="1"/>
    <col min="3598" max="3598" width="10.28515625" style="17" customWidth="1"/>
    <col min="3599" max="3599" width="9" style="17" customWidth="1"/>
    <col min="3600" max="3600" width="7.5703125" style="17" customWidth="1"/>
    <col min="3601" max="3601" width="10.85546875" style="17" customWidth="1"/>
    <col min="3602" max="3602" width="7.5703125" style="17" customWidth="1"/>
    <col min="3603" max="3603" width="20" style="17" customWidth="1"/>
    <col min="3604" max="3840" width="9.140625" style="17"/>
    <col min="3841" max="3841" width="8.85546875" style="17" customWidth="1"/>
    <col min="3842" max="3842" width="5" style="17" customWidth="1"/>
    <col min="3843" max="3843" width="12.28515625" style="17" customWidth="1"/>
    <col min="3844" max="3844" width="9.42578125" style="17" customWidth="1"/>
    <col min="3845" max="3845" width="10.85546875" style="17" customWidth="1"/>
    <col min="3846" max="3846" width="7.5703125" style="17" customWidth="1"/>
    <col min="3847" max="3847" width="8.28515625" style="17" customWidth="1"/>
    <col min="3848" max="3848" width="9.28515625" style="17" customWidth="1"/>
    <col min="3849" max="3851" width="7.5703125" style="17" customWidth="1"/>
    <col min="3852" max="3852" width="9.85546875" style="17" customWidth="1"/>
    <col min="3853" max="3853" width="10.7109375" style="17" customWidth="1"/>
    <col min="3854" max="3854" width="10.28515625" style="17" customWidth="1"/>
    <col min="3855" max="3855" width="9" style="17" customWidth="1"/>
    <col min="3856" max="3856" width="7.5703125" style="17" customWidth="1"/>
    <col min="3857" max="3857" width="10.85546875" style="17" customWidth="1"/>
    <col min="3858" max="3858" width="7.5703125" style="17" customWidth="1"/>
    <col min="3859" max="3859" width="20" style="17" customWidth="1"/>
    <col min="3860" max="4096" width="9.140625" style="17"/>
    <col min="4097" max="4097" width="8.85546875" style="17" customWidth="1"/>
    <col min="4098" max="4098" width="5" style="17" customWidth="1"/>
    <col min="4099" max="4099" width="12.28515625" style="17" customWidth="1"/>
    <col min="4100" max="4100" width="9.42578125" style="17" customWidth="1"/>
    <col min="4101" max="4101" width="10.85546875" style="17" customWidth="1"/>
    <col min="4102" max="4102" width="7.5703125" style="17" customWidth="1"/>
    <col min="4103" max="4103" width="8.28515625" style="17" customWidth="1"/>
    <col min="4104" max="4104" width="9.28515625" style="17" customWidth="1"/>
    <col min="4105" max="4107" width="7.5703125" style="17" customWidth="1"/>
    <col min="4108" max="4108" width="9.85546875" style="17" customWidth="1"/>
    <col min="4109" max="4109" width="10.7109375" style="17" customWidth="1"/>
    <col min="4110" max="4110" width="10.28515625" style="17" customWidth="1"/>
    <col min="4111" max="4111" width="9" style="17" customWidth="1"/>
    <col min="4112" max="4112" width="7.5703125" style="17" customWidth="1"/>
    <col min="4113" max="4113" width="10.85546875" style="17" customWidth="1"/>
    <col min="4114" max="4114" width="7.5703125" style="17" customWidth="1"/>
    <col min="4115" max="4115" width="20" style="17" customWidth="1"/>
    <col min="4116" max="4352" width="9.140625" style="17"/>
    <col min="4353" max="4353" width="8.85546875" style="17" customWidth="1"/>
    <col min="4354" max="4354" width="5" style="17" customWidth="1"/>
    <col min="4355" max="4355" width="12.28515625" style="17" customWidth="1"/>
    <col min="4356" max="4356" width="9.42578125" style="17" customWidth="1"/>
    <col min="4357" max="4357" width="10.85546875" style="17" customWidth="1"/>
    <col min="4358" max="4358" width="7.5703125" style="17" customWidth="1"/>
    <col min="4359" max="4359" width="8.28515625" style="17" customWidth="1"/>
    <col min="4360" max="4360" width="9.28515625" style="17" customWidth="1"/>
    <col min="4361" max="4363" width="7.5703125" style="17" customWidth="1"/>
    <col min="4364" max="4364" width="9.85546875" style="17" customWidth="1"/>
    <col min="4365" max="4365" width="10.7109375" style="17" customWidth="1"/>
    <col min="4366" max="4366" width="10.28515625" style="17" customWidth="1"/>
    <col min="4367" max="4367" width="9" style="17" customWidth="1"/>
    <col min="4368" max="4368" width="7.5703125" style="17" customWidth="1"/>
    <col min="4369" max="4369" width="10.85546875" style="17" customWidth="1"/>
    <col min="4370" max="4370" width="7.5703125" style="17" customWidth="1"/>
    <col min="4371" max="4371" width="20" style="17" customWidth="1"/>
    <col min="4372" max="4608" width="9.140625" style="17"/>
    <col min="4609" max="4609" width="8.85546875" style="17" customWidth="1"/>
    <col min="4610" max="4610" width="5" style="17" customWidth="1"/>
    <col min="4611" max="4611" width="12.28515625" style="17" customWidth="1"/>
    <col min="4612" max="4612" width="9.42578125" style="17" customWidth="1"/>
    <col min="4613" max="4613" width="10.85546875" style="17" customWidth="1"/>
    <col min="4614" max="4614" width="7.5703125" style="17" customWidth="1"/>
    <col min="4615" max="4615" width="8.28515625" style="17" customWidth="1"/>
    <col min="4616" max="4616" width="9.28515625" style="17" customWidth="1"/>
    <col min="4617" max="4619" width="7.5703125" style="17" customWidth="1"/>
    <col min="4620" max="4620" width="9.85546875" style="17" customWidth="1"/>
    <col min="4621" max="4621" width="10.7109375" style="17" customWidth="1"/>
    <col min="4622" max="4622" width="10.28515625" style="17" customWidth="1"/>
    <col min="4623" max="4623" width="9" style="17" customWidth="1"/>
    <col min="4624" max="4624" width="7.5703125" style="17" customWidth="1"/>
    <col min="4625" max="4625" width="10.85546875" style="17" customWidth="1"/>
    <col min="4626" max="4626" width="7.5703125" style="17" customWidth="1"/>
    <col min="4627" max="4627" width="20" style="17" customWidth="1"/>
    <col min="4628" max="4864" width="9.140625" style="17"/>
    <col min="4865" max="4865" width="8.85546875" style="17" customWidth="1"/>
    <col min="4866" max="4866" width="5" style="17" customWidth="1"/>
    <col min="4867" max="4867" width="12.28515625" style="17" customWidth="1"/>
    <col min="4868" max="4868" width="9.42578125" style="17" customWidth="1"/>
    <col min="4869" max="4869" width="10.85546875" style="17" customWidth="1"/>
    <col min="4870" max="4870" width="7.5703125" style="17" customWidth="1"/>
    <col min="4871" max="4871" width="8.28515625" style="17" customWidth="1"/>
    <col min="4872" max="4872" width="9.28515625" style="17" customWidth="1"/>
    <col min="4873" max="4875" width="7.5703125" style="17" customWidth="1"/>
    <col min="4876" max="4876" width="9.85546875" style="17" customWidth="1"/>
    <col min="4877" max="4877" width="10.7109375" style="17" customWidth="1"/>
    <col min="4878" max="4878" width="10.28515625" style="17" customWidth="1"/>
    <col min="4879" max="4879" width="9" style="17" customWidth="1"/>
    <col min="4880" max="4880" width="7.5703125" style="17" customWidth="1"/>
    <col min="4881" max="4881" width="10.85546875" style="17" customWidth="1"/>
    <col min="4882" max="4882" width="7.5703125" style="17" customWidth="1"/>
    <col min="4883" max="4883" width="20" style="17" customWidth="1"/>
    <col min="4884" max="5120" width="9.140625" style="17"/>
    <col min="5121" max="5121" width="8.85546875" style="17" customWidth="1"/>
    <col min="5122" max="5122" width="5" style="17" customWidth="1"/>
    <col min="5123" max="5123" width="12.28515625" style="17" customWidth="1"/>
    <col min="5124" max="5124" width="9.42578125" style="17" customWidth="1"/>
    <col min="5125" max="5125" width="10.85546875" style="17" customWidth="1"/>
    <col min="5126" max="5126" width="7.5703125" style="17" customWidth="1"/>
    <col min="5127" max="5127" width="8.28515625" style="17" customWidth="1"/>
    <col min="5128" max="5128" width="9.28515625" style="17" customWidth="1"/>
    <col min="5129" max="5131" width="7.5703125" style="17" customWidth="1"/>
    <col min="5132" max="5132" width="9.85546875" style="17" customWidth="1"/>
    <col min="5133" max="5133" width="10.7109375" style="17" customWidth="1"/>
    <col min="5134" max="5134" width="10.28515625" style="17" customWidth="1"/>
    <col min="5135" max="5135" width="9" style="17" customWidth="1"/>
    <col min="5136" max="5136" width="7.5703125" style="17" customWidth="1"/>
    <col min="5137" max="5137" width="10.85546875" style="17" customWidth="1"/>
    <col min="5138" max="5138" width="7.5703125" style="17" customWidth="1"/>
    <col min="5139" max="5139" width="20" style="17" customWidth="1"/>
    <col min="5140" max="5376" width="9.140625" style="17"/>
    <col min="5377" max="5377" width="8.85546875" style="17" customWidth="1"/>
    <col min="5378" max="5378" width="5" style="17" customWidth="1"/>
    <col min="5379" max="5379" width="12.28515625" style="17" customWidth="1"/>
    <col min="5380" max="5380" width="9.42578125" style="17" customWidth="1"/>
    <col min="5381" max="5381" width="10.85546875" style="17" customWidth="1"/>
    <col min="5382" max="5382" width="7.5703125" style="17" customWidth="1"/>
    <col min="5383" max="5383" width="8.28515625" style="17" customWidth="1"/>
    <col min="5384" max="5384" width="9.28515625" style="17" customWidth="1"/>
    <col min="5385" max="5387" width="7.5703125" style="17" customWidth="1"/>
    <col min="5388" max="5388" width="9.85546875" style="17" customWidth="1"/>
    <col min="5389" max="5389" width="10.7109375" style="17" customWidth="1"/>
    <col min="5390" max="5390" width="10.28515625" style="17" customWidth="1"/>
    <col min="5391" max="5391" width="9" style="17" customWidth="1"/>
    <col min="5392" max="5392" width="7.5703125" style="17" customWidth="1"/>
    <col min="5393" max="5393" width="10.85546875" style="17" customWidth="1"/>
    <col min="5394" max="5394" width="7.5703125" style="17" customWidth="1"/>
    <col min="5395" max="5395" width="20" style="17" customWidth="1"/>
    <col min="5396" max="5632" width="9.140625" style="17"/>
    <col min="5633" max="5633" width="8.85546875" style="17" customWidth="1"/>
    <col min="5634" max="5634" width="5" style="17" customWidth="1"/>
    <col min="5635" max="5635" width="12.28515625" style="17" customWidth="1"/>
    <col min="5636" max="5636" width="9.42578125" style="17" customWidth="1"/>
    <col min="5637" max="5637" width="10.85546875" style="17" customWidth="1"/>
    <col min="5638" max="5638" width="7.5703125" style="17" customWidth="1"/>
    <col min="5639" max="5639" width="8.28515625" style="17" customWidth="1"/>
    <col min="5640" max="5640" width="9.28515625" style="17" customWidth="1"/>
    <col min="5641" max="5643" width="7.5703125" style="17" customWidth="1"/>
    <col min="5644" max="5644" width="9.85546875" style="17" customWidth="1"/>
    <col min="5645" max="5645" width="10.7109375" style="17" customWidth="1"/>
    <col min="5646" max="5646" width="10.28515625" style="17" customWidth="1"/>
    <col min="5647" max="5647" width="9" style="17" customWidth="1"/>
    <col min="5648" max="5648" width="7.5703125" style="17" customWidth="1"/>
    <col min="5649" max="5649" width="10.85546875" style="17" customWidth="1"/>
    <col min="5650" max="5650" width="7.5703125" style="17" customWidth="1"/>
    <col min="5651" max="5651" width="20" style="17" customWidth="1"/>
    <col min="5652" max="5888" width="9.140625" style="17"/>
    <col min="5889" max="5889" width="8.85546875" style="17" customWidth="1"/>
    <col min="5890" max="5890" width="5" style="17" customWidth="1"/>
    <col min="5891" max="5891" width="12.28515625" style="17" customWidth="1"/>
    <col min="5892" max="5892" width="9.42578125" style="17" customWidth="1"/>
    <col min="5893" max="5893" width="10.85546875" style="17" customWidth="1"/>
    <col min="5894" max="5894" width="7.5703125" style="17" customWidth="1"/>
    <col min="5895" max="5895" width="8.28515625" style="17" customWidth="1"/>
    <col min="5896" max="5896" width="9.28515625" style="17" customWidth="1"/>
    <col min="5897" max="5899" width="7.5703125" style="17" customWidth="1"/>
    <col min="5900" max="5900" width="9.85546875" style="17" customWidth="1"/>
    <col min="5901" max="5901" width="10.7109375" style="17" customWidth="1"/>
    <col min="5902" max="5902" width="10.28515625" style="17" customWidth="1"/>
    <col min="5903" max="5903" width="9" style="17" customWidth="1"/>
    <col min="5904" max="5904" width="7.5703125" style="17" customWidth="1"/>
    <col min="5905" max="5905" width="10.85546875" style="17" customWidth="1"/>
    <col min="5906" max="5906" width="7.5703125" style="17" customWidth="1"/>
    <col min="5907" max="5907" width="20" style="17" customWidth="1"/>
    <col min="5908" max="6144" width="9.140625" style="17"/>
    <col min="6145" max="6145" width="8.85546875" style="17" customWidth="1"/>
    <col min="6146" max="6146" width="5" style="17" customWidth="1"/>
    <col min="6147" max="6147" width="12.28515625" style="17" customWidth="1"/>
    <col min="6148" max="6148" width="9.42578125" style="17" customWidth="1"/>
    <col min="6149" max="6149" width="10.85546875" style="17" customWidth="1"/>
    <col min="6150" max="6150" width="7.5703125" style="17" customWidth="1"/>
    <col min="6151" max="6151" width="8.28515625" style="17" customWidth="1"/>
    <col min="6152" max="6152" width="9.28515625" style="17" customWidth="1"/>
    <col min="6153" max="6155" width="7.5703125" style="17" customWidth="1"/>
    <col min="6156" max="6156" width="9.85546875" style="17" customWidth="1"/>
    <col min="6157" max="6157" width="10.7109375" style="17" customWidth="1"/>
    <col min="6158" max="6158" width="10.28515625" style="17" customWidth="1"/>
    <col min="6159" max="6159" width="9" style="17" customWidth="1"/>
    <col min="6160" max="6160" width="7.5703125" style="17" customWidth="1"/>
    <col min="6161" max="6161" width="10.85546875" style="17" customWidth="1"/>
    <col min="6162" max="6162" width="7.5703125" style="17" customWidth="1"/>
    <col min="6163" max="6163" width="20" style="17" customWidth="1"/>
    <col min="6164" max="6400" width="9.140625" style="17"/>
    <col min="6401" max="6401" width="8.85546875" style="17" customWidth="1"/>
    <col min="6402" max="6402" width="5" style="17" customWidth="1"/>
    <col min="6403" max="6403" width="12.28515625" style="17" customWidth="1"/>
    <col min="6404" max="6404" width="9.42578125" style="17" customWidth="1"/>
    <col min="6405" max="6405" width="10.85546875" style="17" customWidth="1"/>
    <col min="6406" max="6406" width="7.5703125" style="17" customWidth="1"/>
    <col min="6407" max="6407" width="8.28515625" style="17" customWidth="1"/>
    <col min="6408" max="6408" width="9.28515625" style="17" customWidth="1"/>
    <col min="6409" max="6411" width="7.5703125" style="17" customWidth="1"/>
    <col min="6412" max="6412" width="9.85546875" style="17" customWidth="1"/>
    <col min="6413" max="6413" width="10.7109375" style="17" customWidth="1"/>
    <col min="6414" max="6414" width="10.28515625" style="17" customWidth="1"/>
    <col min="6415" max="6415" width="9" style="17" customWidth="1"/>
    <col min="6416" max="6416" width="7.5703125" style="17" customWidth="1"/>
    <col min="6417" max="6417" width="10.85546875" style="17" customWidth="1"/>
    <col min="6418" max="6418" width="7.5703125" style="17" customWidth="1"/>
    <col min="6419" max="6419" width="20" style="17" customWidth="1"/>
    <col min="6420" max="6656" width="9.140625" style="17"/>
    <col min="6657" max="6657" width="8.85546875" style="17" customWidth="1"/>
    <col min="6658" max="6658" width="5" style="17" customWidth="1"/>
    <col min="6659" max="6659" width="12.28515625" style="17" customWidth="1"/>
    <col min="6660" max="6660" width="9.42578125" style="17" customWidth="1"/>
    <col min="6661" max="6661" width="10.85546875" style="17" customWidth="1"/>
    <col min="6662" max="6662" width="7.5703125" style="17" customWidth="1"/>
    <col min="6663" max="6663" width="8.28515625" style="17" customWidth="1"/>
    <col min="6664" max="6664" width="9.28515625" style="17" customWidth="1"/>
    <col min="6665" max="6667" width="7.5703125" style="17" customWidth="1"/>
    <col min="6668" max="6668" width="9.85546875" style="17" customWidth="1"/>
    <col min="6669" max="6669" width="10.7109375" style="17" customWidth="1"/>
    <col min="6670" max="6670" width="10.28515625" style="17" customWidth="1"/>
    <col min="6671" max="6671" width="9" style="17" customWidth="1"/>
    <col min="6672" max="6672" width="7.5703125" style="17" customWidth="1"/>
    <col min="6673" max="6673" width="10.85546875" style="17" customWidth="1"/>
    <col min="6674" max="6674" width="7.5703125" style="17" customWidth="1"/>
    <col min="6675" max="6675" width="20" style="17" customWidth="1"/>
    <col min="6676" max="6912" width="9.140625" style="17"/>
    <col min="6913" max="6913" width="8.85546875" style="17" customWidth="1"/>
    <col min="6914" max="6914" width="5" style="17" customWidth="1"/>
    <col min="6915" max="6915" width="12.28515625" style="17" customWidth="1"/>
    <col min="6916" max="6916" width="9.42578125" style="17" customWidth="1"/>
    <col min="6917" max="6917" width="10.85546875" style="17" customWidth="1"/>
    <col min="6918" max="6918" width="7.5703125" style="17" customWidth="1"/>
    <col min="6919" max="6919" width="8.28515625" style="17" customWidth="1"/>
    <col min="6920" max="6920" width="9.28515625" style="17" customWidth="1"/>
    <col min="6921" max="6923" width="7.5703125" style="17" customWidth="1"/>
    <col min="6924" max="6924" width="9.85546875" style="17" customWidth="1"/>
    <col min="6925" max="6925" width="10.7109375" style="17" customWidth="1"/>
    <col min="6926" max="6926" width="10.28515625" style="17" customWidth="1"/>
    <col min="6927" max="6927" width="9" style="17" customWidth="1"/>
    <col min="6928" max="6928" width="7.5703125" style="17" customWidth="1"/>
    <col min="6929" max="6929" width="10.85546875" style="17" customWidth="1"/>
    <col min="6930" max="6930" width="7.5703125" style="17" customWidth="1"/>
    <col min="6931" max="6931" width="20" style="17" customWidth="1"/>
    <col min="6932" max="7168" width="9.140625" style="17"/>
    <col min="7169" max="7169" width="8.85546875" style="17" customWidth="1"/>
    <col min="7170" max="7170" width="5" style="17" customWidth="1"/>
    <col min="7171" max="7171" width="12.28515625" style="17" customWidth="1"/>
    <col min="7172" max="7172" width="9.42578125" style="17" customWidth="1"/>
    <col min="7173" max="7173" width="10.85546875" style="17" customWidth="1"/>
    <col min="7174" max="7174" width="7.5703125" style="17" customWidth="1"/>
    <col min="7175" max="7175" width="8.28515625" style="17" customWidth="1"/>
    <col min="7176" max="7176" width="9.28515625" style="17" customWidth="1"/>
    <col min="7177" max="7179" width="7.5703125" style="17" customWidth="1"/>
    <col min="7180" max="7180" width="9.85546875" style="17" customWidth="1"/>
    <col min="7181" max="7181" width="10.7109375" style="17" customWidth="1"/>
    <col min="7182" max="7182" width="10.28515625" style="17" customWidth="1"/>
    <col min="7183" max="7183" width="9" style="17" customWidth="1"/>
    <col min="7184" max="7184" width="7.5703125" style="17" customWidth="1"/>
    <col min="7185" max="7185" width="10.85546875" style="17" customWidth="1"/>
    <col min="7186" max="7186" width="7.5703125" style="17" customWidth="1"/>
    <col min="7187" max="7187" width="20" style="17" customWidth="1"/>
    <col min="7188" max="7424" width="9.140625" style="17"/>
    <col min="7425" max="7425" width="8.85546875" style="17" customWidth="1"/>
    <col min="7426" max="7426" width="5" style="17" customWidth="1"/>
    <col min="7427" max="7427" width="12.28515625" style="17" customWidth="1"/>
    <col min="7428" max="7428" width="9.42578125" style="17" customWidth="1"/>
    <col min="7429" max="7429" width="10.85546875" style="17" customWidth="1"/>
    <col min="7430" max="7430" width="7.5703125" style="17" customWidth="1"/>
    <col min="7431" max="7431" width="8.28515625" style="17" customWidth="1"/>
    <col min="7432" max="7432" width="9.28515625" style="17" customWidth="1"/>
    <col min="7433" max="7435" width="7.5703125" style="17" customWidth="1"/>
    <col min="7436" max="7436" width="9.85546875" style="17" customWidth="1"/>
    <col min="7437" max="7437" width="10.7109375" style="17" customWidth="1"/>
    <col min="7438" max="7438" width="10.28515625" style="17" customWidth="1"/>
    <col min="7439" max="7439" width="9" style="17" customWidth="1"/>
    <col min="7440" max="7440" width="7.5703125" style="17" customWidth="1"/>
    <col min="7441" max="7441" width="10.85546875" style="17" customWidth="1"/>
    <col min="7442" max="7442" width="7.5703125" style="17" customWidth="1"/>
    <col min="7443" max="7443" width="20" style="17" customWidth="1"/>
    <col min="7444" max="7680" width="9.140625" style="17"/>
    <col min="7681" max="7681" width="8.85546875" style="17" customWidth="1"/>
    <col min="7682" max="7682" width="5" style="17" customWidth="1"/>
    <col min="7683" max="7683" width="12.28515625" style="17" customWidth="1"/>
    <col min="7684" max="7684" width="9.42578125" style="17" customWidth="1"/>
    <col min="7685" max="7685" width="10.85546875" style="17" customWidth="1"/>
    <col min="7686" max="7686" width="7.5703125" style="17" customWidth="1"/>
    <col min="7687" max="7687" width="8.28515625" style="17" customWidth="1"/>
    <col min="7688" max="7688" width="9.28515625" style="17" customWidth="1"/>
    <col min="7689" max="7691" width="7.5703125" style="17" customWidth="1"/>
    <col min="7692" max="7692" width="9.85546875" style="17" customWidth="1"/>
    <col min="7693" max="7693" width="10.7109375" style="17" customWidth="1"/>
    <col min="7694" max="7694" width="10.28515625" style="17" customWidth="1"/>
    <col min="7695" max="7695" width="9" style="17" customWidth="1"/>
    <col min="7696" max="7696" width="7.5703125" style="17" customWidth="1"/>
    <col min="7697" max="7697" width="10.85546875" style="17" customWidth="1"/>
    <col min="7698" max="7698" width="7.5703125" style="17" customWidth="1"/>
    <col min="7699" max="7699" width="20" style="17" customWidth="1"/>
    <col min="7700" max="7936" width="9.140625" style="17"/>
    <col min="7937" max="7937" width="8.85546875" style="17" customWidth="1"/>
    <col min="7938" max="7938" width="5" style="17" customWidth="1"/>
    <col min="7939" max="7939" width="12.28515625" style="17" customWidth="1"/>
    <col min="7940" max="7940" width="9.42578125" style="17" customWidth="1"/>
    <col min="7941" max="7941" width="10.85546875" style="17" customWidth="1"/>
    <col min="7942" max="7942" width="7.5703125" style="17" customWidth="1"/>
    <col min="7943" max="7943" width="8.28515625" style="17" customWidth="1"/>
    <col min="7944" max="7944" width="9.28515625" style="17" customWidth="1"/>
    <col min="7945" max="7947" width="7.5703125" style="17" customWidth="1"/>
    <col min="7948" max="7948" width="9.85546875" style="17" customWidth="1"/>
    <col min="7949" max="7949" width="10.7109375" style="17" customWidth="1"/>
    <col min="7950" max="7950" width="10.28515625" style="17" customWidth="1"/>
    <col min="7951" max="7951" width="9" style="17" customWidth="1"/>
    <col min="7952" max="7952" width="7.5703125" style="17" customWidth="1"/>
    <col min="7953" max="7953" width="10.85546875" style="17" customWidth="1"/>
    <col min="7954" max="7954" width="7.5703125" style="17" customWidth="1"/>
    <col min="7955" max="7955" width="20" style="17" customWidth="1"/>
    <col min="7956" max="8192" width="9.140625" style="17"/>
    <col min="8193" max="8193" width="8.85546875" style="17" customWidth="1"/>
    <col min="8194" max="8194" width="5" style="17" customWidth="1"/>
    <col min="8195" max="8195" width="12.28515625" style="17" customWidth="1"/>
    <col min="8196" max="8196" width="9.42578125" style="17" customWidth="1"/>
    <col min="8197" max="8197" width="10.85546875" style="17" customWidth="1"/>
    <col min="8198" max="8198" width="7.5703125" style="17" customWidth="1"/>
    <col min="8199" max="8199" width="8.28515625" style="17" customWidth="1"/>
    <col min="8200" max="8200" width="9.28515625" style="17" customWidth="1"/>
    <col min="8201" max="8203" width="7.5703125" style="17" customWidth="1"/>
    <col min="8204" max="8204" width="9.85546875" style="17" customWidth="1"/>
    <col min="8205" max="8205" width="10.7109375" style="17" customWidth="1"/>
    <col min="8206" max="8206" width="10.28515625" style="17" customWidth="1"/>
    <col min="8207" max="8207" width="9" style="17" customWidth="1"/>
    <col min="8208" max="8208" width="7.5703125" style="17" customWidth="1"/>
    <col min="8209" max="8209" width="10.85546875" style="17" customWidth="1"/>
    <col min="8210" max="8210" width="7.5703125" style="17" customWidth="1"/>
    <col min="8211" max="8211" width="20" style="17" customWidth="1"/>
    <col min="8212" max="8448" width="9.140625" style="17"/>
    <col min="8449" max="8449" width="8.85546875" style="17" customWidth="1"/>
    <col min="8450" max="8450" width="5" style="17" customWidth="1"/>
    <col min="8451" max="8451" width="12.28515625" style="17" customWidth="1"/>
    <col min="8452" max="8452" width="9.42578125" style="17" customWidth="1"/>
    <col min="8453" max="8453" width="10.85546875" style="17" customWidth="1"/>
    <col min="8454" max="8454" width="7.5703125" style="17" customWidth="1"/>
    <col min="8455" max="8455" width="8.28515625" style="17" customWidth="1"/>
    <col min="8456" max="8456" width="9.28515625" style="17" customWidth="1"/>
    <col min="8457" max="8459" width="7.5703125" style="17" customWidth="1"/>
    <col min="8460" max="8460" width="9.85546875" style="17" customWidth="1"/>
    <col min="8461" max="8461" width="10.7109375" style="17" customWidth="1"/>
    <col min="8462" max="8462" width="10.28515625" style="17" customWidth="1"/>
    <col min="8463" max="8463" width="9" style="17" customWidth="1"/>
    <col min="8464" max="8464" width="7.5703125" style="17" customWidth="1"/>
    <col min="8465" max="8465" width="10.85546875" style="17" customWidth="1"/>
    <col min="8466" max="8466" width="7.5703125" style="17" customWidth="1"/>
    <col min="8467" max="8467" width="20" style="17" customWidth="1"/>
    <col min="8468" max="8704" width="9.140625" style="17"/>
    <col min="8705" max="8705" width="8.85546875" style="17" customWidth="1"/>
    <col min="8706" max="8706" width="5" style="17" customWidth="1"/>
    <col min="8707" max="8707" width="12.28515625" style="17" customWidth="1"/>
    <col min="8708" max="8708" width="9.42578125" style="17" customWidth="1"/>
    <col min="8709" max="8709" width="10.85546875" style="17" customWidth="1"/>
    <col min="8710" max="8710" width="7.5703125" style="17" customWidth="1"/>
    <col min="8711" max="8711" width="8.28515625" style="17" customWidth="1"/>
    <col min="8712" max="8712" width="9.28515625" style="17" customWidth="1"/>
    <col min="8713" max="8715" width="7.5703125" style="17" customWidth="1"/>
    <col min="8716" max="8716" width="9.85546875" style="17" customWidth="1"/>
    <col min="8717" max="8717" width="10.7109375" style="17" customWidth="1"/>
    <col min="8718" max="8718" width="10.28515625" style="17" customWidth="1"/>
    <col min="8719" max="8719" width="9" style="17" customWidth="1"/>
    <col min="8720" max="8720" width="7.5703125" style="17" customWidth="1"/>
    <col min="8721" max="8721" width="10.85546875" style="17" customWidth="1"/>
    <col min="8722" max="8722" width="7.5703125" style="17" customWidth="1"/>
    <col min="8723" max="8723" width="20" style="17" customWidth="1"/>
    <col min="8724" max="8960" width="9.140625" style="17"/>
    <col min="8961" max="8961" width="8.85546875" style="17" customWidth="1"/>
    <col min="8962" max="8962" width="5" style="17" customWidth="1"/>
    <col min="8963" max="8963" width="12.28515625" style="17" customWidth="1"/>
    <col min="8964" max="8964" width="9.42578125" style="17" customWidth="1"/>
    <col min="8965" max="8965" width="10.85546875" style="17" customWidth="1"/>
    <col min="8966" max="8966" width="7.5703125" style="17" customWidth="1"/>
    <col min="8967" max="8967" width="8.28515625" style="17" customWidth="1"/>
    <col min="8968" max="8968" width="9.28515625" style="17" customWidth="1"/>
    <col min="8969" max="8971" width="7.5703125" style="17" customWidth="1"/>
    <col min="8972" max="8972" width="9.85546875" style="17" customWidth="1"/>
    <col min="8973" max="8973" width="10.7109375" style="17" customWidth="1"/>
    <col min="8974" max="8974" width="10.28515625" style="17" customWidth="1"/>
    <col min="8975" max="8975" width="9" style="17" customWidth="1"/>
    <col min="8976" max="8976" width="7.5703125" style="17" customWidth="1"/>
    <col min="8977" max="8977" width="10.85546875" style="17" customWidth="1"/>
    <col min="8978" max="8978" width="7.5703125" style="17" customWidth="1"/>
    <col min="8979" max="8979" width="20" style="17" customWidth="1"/>
    <col min="8980" max="9216" width="9.140625" style="17"/>
    <col min="9217" max="9217" width="8.85546875" style="17" customWidth="1"/>
    <col min="9218" max="9218" width="5" style="17" customWidth="1"/>
    <col min="9219" max="9219" width="12.28515625" style="17" customWidth="1"/>
    <col min="9220" max="9220" width="9.42578125" style="17" customWidth="1"/>
    <col min="9221" max="9221" width="10.85546875" style="17" customWidth="1"/>
    <col min="9222" max="9222" width="7.5703125" style="17" customWidth="1"/>
    <col min="9223" max="9223" width="8.28515625" style="17" customWidth="1"/>
    <col min="9224" max="9224" width="9.28515625" style="17" customWidth="1"/>
    <col min="9225" max="9227" width="7.5703125" style="17" customWidth="1"/>
    <col min="9228" max="9228" width="9.85546875" style="17" customWidth="1"/>
    <col min="9229" max="9229" width="10.7109375" style="17" customWidth="1"/>
    <col min="9230" max="9230" width="10.28515625" style="17" customWidth="1"/>
    <col min="9231" max="9231" width="9" style="17" customWidth="1"/>
    <col min="9232" max="9232" width="7.5703125" style="17" customWidth="1"/>
    <col min="9233" max="9233" width="10.85546875" style="17" customWidth="1"/>
    <col min="9234" max="9234" width="7.5703125" style="17" customWidth="1"/>
    <col min="9235" max="9235" width="20" style="17" customWidth="1"/>
    <col min="9236" max="9472" width="9.140625" style="17"/>
    <col min="9473" max="9473" width="8.85546875" style="17" customWidth="1"/>
    <col min="9474" max="9474" width="5" style="17" customWidth="1"/>
    <col min="9475" max="9475" width="12.28515625" style="17" customWidth="1"/>
    <col min="9476" max="9476" width="9.42578125" style="17" customWidth="1"/>
    <col min="9477" max="9477" width="10.85546875" style="17" customWidth="1"/>
    <col min="9478" max="9478" width="7.5703125" style="17" customWidth="1"/>
    <col min="9479" max="9479" width="8.28515625" style="17" customWidth="1"/>
    <col min="9480" max="9480" width="9.28515625" style="17" customWidth="1"/>
    <col min="9481" max="9483" width="7.5703125" style="17" customWidth="1"/>
    <col min="9484" max="9484" width="9.85546875" style="17" customWidth="1"/>
    <col min="9485" max="9485" width="10.7109375" style="17" customWidth="1"/>
    <col min="9486" max="9486" width="10.28515625" style="17" customWidth="1"/>
    <col min="9487" max="9487" width="9" style="17" customWidth="1"/>
    <col min="9488" max="9488" width="7.5703125" style="17" customWidth="1"/>
    <col min="9489" max="9489" width="10.85546875" style="17" customWidth="1"/>
    <col min="9490" max="9490" width="7.5703125" style="17" customWidth="1"/>
    <col min="9491" max="9491" width="20" style="17" customWidth="1"/>
    <col min="9492" max="9728" width="9.140625" style="17"/>
    <col min="9729" max="9729" width="8.85546875" style="17" customWidth="1"/>
    <col min="9730" max="9730" width="5" style="17" customWidth="1"/>
    <col min="9731" max="9731" width="12.28515625" style="17" customWidth="1"/>
    <col min="9732" max="9732" width="9.42578125" style="17" customWidth="1"/>
    <col min="9733" max="9733" width="10.85546875" style="17" customWidth="1"/>
    <col min="9734" max="9734" width="7.5703125" style="17" customWidth="1"/>
    <col min="9735" max="9735" width="8.28515625" style="17" customWidth="1"/>
    <col min="9736" max="9736" width="9.28515625" style="17" customWidth="1"/>
    <col min="9737" max="9739" width="7.5703125" style="17" customWidth="1"/>
    <col min="9740" max="9740" width="9.85546875" style="17" customWidth="1"/>
    <col min="9741" max="9741" width="10.7109375" style="17" customWidth="1"/>
    <col min="9742" max="9742" width="10.28515625" style="17" customWidth="1"/>
    <col min="9743" max="9743" width="9" style="17" customWidth="1"/>
    <col min="9744" max="9744" width="7.5703125" style="17" customWidth="1"/>
    <col min="9745" max="9745" width="10.85546875" style="17" customWidth="1"/>
    <col min="9746" max="9746" width="7.5703125" style="17" customWidth="1"/>
    <col min="9747" max="9747" width="20" style="17" customWidth="1"/>
    <col min="9748" max="9984" width="9.140625" style="17"/>
    <col min="9985" max="9985" width="8.85546875" style="17" customWidth="1"/>
    <col min="9986" max="9986" width="5" style="17" customWidth="1"/>
    <col min="9987" max="9987" width="12.28515625" style="17" customWidth="1"/>
    <col min="9988" max="9988" width="9.42578125" style="17" customWidth="1"/>
    <col min="9989" max="9989" width="10.85546875" style="17" customWidth="1"/>
    <col min="9990" max="9990" width="7.5703125" style="17" customWidth="1"/>
    <col min="9991" max="9991" width="8.28515625" style="17" customWidth="1"/>
    <col min="9992" max="9992" width="9.28515625" style="17" customWidth="1"/>
    <col min="9993" max="9995" width="7.5703125" style="17" customWidth="1"/>
    <col min="9996" max="9996" width="9.85546875" style="17" customWidth="1"/>
    <col min="9997" max="9997" width="10.7109375" style="17" customWidth="1"/>
    <col min="9998" max="9998" width="10.28515625" style="17" customWidth="1"/>
    <col min="9999" max="9999" width="9" style="17" customWidth="1"/>
    <col min="10000" max="10000" width="7.5703125" style="17" customWidth="1"/>
    <col min="10001" max="10001" width="10.85546875" style="17" customWidth="1"/>
    <col min="10002" max="10002" width="7.5703125" style="17" customWidth="1"/>
    <col min="10003" max="10003" width="20" style="17" customWidth="1"/>
    <col min="10004" max="10240" width="9.140625" style="17"/>
    <col min="10241" max="10241" width="8.85546875" style="17" customWidth="1"/>
    <col min="10242" max="10242" width="5" style="17" customWidth="1"/>
    <col min="10243" max="10243" width="12.28515625" style="17" customWidth="1"/>
    <col min="10244" max="10244" width="9.42578125" style="17" customWidth="1"/>
    <col min="10245" max="10245" width="10.85546875" style="17" customWidth="1"/>
    <col min="10246" max="10246" width="7.5703125" style="17" customWidth="1"/>
    <col min="10247" max="10247" width="8.28515625" style="17" customWidth="1"/>
    <col min="10248" max="10248" width="9.28515625" style="17" customWidth="1"/>
    <col min="10249" max="10251" width="7.5703125" style="17" customWidth="1"/>
    <col min="10252" max="10252" width="9.85546875" style="17" customWidth="1"/>
    <col min="10253" max="10253" width="10.7109375" style="17" customWidth="1"/>
    <col min="10254" max="10254" width="10.28515625" style="17" customWidth="1"/>
    <col min="10255" max="10255" width="9" style="17" customWidth="1"/>
    <col min="10256" max="10256" width="7.5703125" style="17" customWidth="1"/>
    <col min="10257" max="10257" width="10.85546875" style="17" customWidth="1"/>
    <col min="10258" max="10258" width="7.5703125" style="17" customWidth="1"/>
    <col min="10259" max="10259" width="20" style="17" customWidth="1"/>
    <col min="10260" max="10496" width="9.140625" style="17"/>
    <col min="10497" max="10497" width="8.85546875" style="17" customWidth="1"/>
    <col min="10498" max="10498" width="5" style="17" customWidth="1"/>
    <col min="10499" max="10499" width="12.28515625" style="17" customWidth="1"/>
    <col min="10500" max="10500" width="9.42578125" style="17" customWidth="1"/>
    <col min="10501" max="10501" width="10.85546875" style="17" customWidth="1"/>
    <col min="10502" max="10502" width="7.5703125" style="17" customWidth="1"/>
    <col min="10503" max="10503" width="8.28515625" style="17" customWidth="1"/>
    <col min="10504" max="10504" width="9.28515625" style="17" customWidth="1"/>
    <col min="10505" max="10507" width="7.5703125" style="17" customWidth="1"/>
    <col min="10508" max="10508" width="9.85546875" style="17" customWidth="1"/>
    <col min="10509" max="10509" width="10.7109375" style="17" customWidth="1"/>
    <col min="10510" max="10510" width="10.28515625" style="17" customWidth="1"/>
    <col min="10511" max="10511" width="9" style="17" customWidth="1"/>
    <col min="10512" max="10512" width="7.5703125" style="17" customWidth="1"/>
    <col min="10513" max="10513" width="10.85546875" style="17" customWidth="1"/>
    <col min="10514" max="10514" width="7.5703125" style="17" customWidth="1"/>
    <col min="10515" max="10515" width="20" style="17" customWidth="1"/>
    <col min="10516" max="10752" width="9.140625" style="17"/>
    <col min="10753" max="10753" width="8.85546875" style="17" customWidth="1"/>
    <col min="10754" max="10754" width="5" style="17" customWidth="1"/>
    <col min="10755" max="10755" width="12.28515625" style="17" customWidth="1"/>
    <col min="10756" max="10756" width="9.42578125" style="17" customWidth="1"/>
    <col min="10757" max="10757" width="10.85546875" style="17" customWidth="1"/>
    <col min="10758" max="10758" width="7.5703125" style="17" customWidth="1"/>
    <col min="10759" max="10759" width="8.28515625" style="17" customWidth="1"/>
    <col min="10760" max="10760" width="9.28515625" style="17" customWidth="1"/>
    <col min="10761" max="10763" width="7.5703125" style="17" customWidth="1"/>
    <col min="10764" max="10764" width="9.85546875" style="17" customWidth="1"/>
    <col min="10765" max="10765" width="10.7109375" style="17" customWidth="1"/>
    <col min="10766" max="10766" width="10.28515625" style="17" customWidth="1"/>
    <col min="10767" max="10767" width="9" style="17" customWidth="1"/>
    <col min="10768" max="10768" width="7.5703125" style="17" customWidth="1"/>
    <col min="10769" max="10769" width="10.85546875" style="17" customWidth="1"/>
    <col min="10770" max="10770" width="7.5703125" style="17" customWidth="1"/>
    <col min="10771" max="10771" width="20" style="17" customWidth="1"/>
    <col min="10772" max="11008" width="9.140625" style="17"/>
    <col min="11009" max="11009" width="8.85546875" style="17" customWidth="1"/>
    <col min="11010" max="11010" width="5" style="17" customWidth="1"/>
    <col min="11011" max="11011" width="12.28515625" style="17" customWidth="1"/>
    <col min="11012" max="11012" width="9.42578125" style="17" customWidth="1"/>
    <col min="11013" max="11013" width="10.85546875" style="17" customWidth="1"/>
    <col min="11014" max="11014" width="7.5703125" style="17" customWidth="1"/>
    <col min="11015" max="11015" width="8.28515625" style="17" customWidth="1"/>
    <col min="11016" max="11016" width="9.28515625" style="17" customWidth="1"/>
    <col min="11017" max="11019" width="7.5703125" style="17" customWidth="1"/>
    <col min="11020" max="11020" width="9.85546875" style="17" customWidth="1"/>
    <col min="11021" max="11021" width="10.7109375" style="17" customWidth="1"/>
    <col min="11022" max="11022" width="10.28515625" style="17" customWidth="1"/>
    <col min="11023" max="11023" width="9" style="17" customWidth="1"/>
    <col min="11024" max="11024" width="7.5703125" style="17" customWidth="1"/>
    <col min="11025" max="11025" width="10.85546875" style="17" customWidth="1"/>
    <col min="11026" max="11026" width="7.5703125" style="17" customWidth="1"/>
    <col min="11027" max="11027" width="20" style="17" customWidth="1"/>
    <col min="11028" max="11264" width="9.140625" style="17"/>
    <col min="11265" max="11265" width="8.85546875" style="17" customWidth="1"/>
    <col min="11266" max="11266" width="5" style="17" customWidth="1"/>
    <col min="11267" max="11267" width="12.28515625" style="17" customWidth="1"/>
    <col min="11268" max="11268" width="9.42578125" style="17" customWidth="1"/>
    <col min="11269" max="11269" width="10.85546875" style="17" customWidth="1"/>
    <col min="11270" max="11270" width="7.5703125" style="17" customWidth="1"/>
    <col min="11271" max="11271" width="8.28515625" style="17" customWidth="1"/>
    <col min="11272" max="11272" width="9.28515625" style="17" customWidth="1"/>
    <col min="11273" max="11275" width="7.5703125" style="17" customWidth="1"/>
    <col min="11276" max="11276" width="9.85546875" style="17" customWidth="1"/>
    <col min="11277" max="11277" width="10.7109375" style="17" customWidth="1"/>
    <col min="11278" max="11278" width="10.28515625" style="17" customWidth="1"/>
    <col min="11279" max="11279" width="9" style="17" customWidth="1"/>
    <col min="11280" max="11280" width="7.5703125" style="17" customWidth="1"/>
    <col min="11281" max="11281" width="10.85546875" style="17" customWidth="1"/>
    <col min="11282" max="11282" width="7.5703125" style="17" customWidth="1"/>
    <col min="11283" max="11283" width="20" style="17" customWidth="1"/>
    <col min="11284" max="11520" width="9.140625" style="17"/>
    <col min="11521" max="11521" width="8.85546875" style="17" customWidth="1"/>
    <col min="11522" max="11522" width="5" style="17" customWidth="1"/>
    <col min="11523" max="11523" width="12.28515625" style="17" customWidth="1"/>
    <col min="11524" max="11524" width="9.42578125" style="17" customWidth="1"/>
    <col min="11525" max="11525" width="10.85546875" style="17" customWidth="1"/>
    <col min="11526" max="11526" width="7.5703125" style="17" customWidth="1"/>
    <col min="11527" max="11527" width="8.28515625" style="17" customWidth="1"/>
    <col min="11528" max="11528" width="9.28515625" style="17" customWidth="1"/>
    <col min="11529" max="11531" width="7.5703125" style="17" customWidth="1"/>
    <col min="11532" max="11532" width="9.85546875" style="17" customWidth="1"/>
    <col min="11533" max="11533" width="10.7109375" style="17" customWidth="1"/>
    <col min="11534" max="11534" width="10.28515625" style="17" customWidth="1"/>
    <col min="11535" max="11535" width="9" style="17" customWidth="1"/>
    <col min="11536" max="11536" width="7.5703125" style="17" customWidth="1"/>
    <col min="11537" max="11537" width="10.85546875" style="17" customWidth="1"/>
    <col min="11538" max="11538" width="7.5703125" style="17" customWidth="1"/>
    <col min="11539" max="11539" width="20" style="17" customWidth="1"/>
    <col min="11540" max="11776" width="9.140625" style="17"/>
    <col min="11777" max="11777" width="8.85546875" style="17" customWidth="1"/>
    <col min="11778" max="11778" width="5" style="17" customWidth="1"/>
    <col min="11779" max="11779" width="12.28515625" style="17" customWidth="1"/>
    <col min="11780" max="11780" width="9.42578125" style="17" customWidth="1"/>
    <col min="11781" max="11781" width="10.85546875" style="17" customWidth="1"/>
    <col min="11782" max="11782" width="7.5703125" style="17" customWidth="1"/>
    <col min="11783" max="11783" width="8.28515625" style="17" customWidth="1"/>
    <col min="11784" max="11784" width="9.28515625" style="17" customWidth="1"/>
    <col min="11785" max="11787" width="7.5703125" style="17" customWidth="1"/>
    <col min="11788" max="11788" width="9.85546875" style="17" customWidth="1"/>
    <col min="11789" max="11789" width="10.7109375" style="17" customWidth="1"/>
    <col min="11790" max="11790" width="10.28515625" style="17" customWidth="1"/>
    <col min="11791" max="11791" width="9" style="17" customWidth="1"/>
    <col min="11792" max="11792" width="7.5703125" style="17" customWidth="1"/>
    <col min="11793" max="11793" width="10.85546875" style="17" customWidth="1"/>
    <col min="11794" max="11794" width="7.5703125" style="17" customWidth="1"/>
    <col min="11795" max="11795" width="20" style="17" customWidth="1"/>
    <col min="11796" max="12032" width="9.140625" style="17"/>
    <col min="12033" max="12033" width="8.85546875" style="17" customWidth="1"/>
    <col min="12034" max="12034" width="5" style="17" customWidth="1"/>
    <col min="12035" max="12035" width="12.28515625" style="17" customWidth="1"/>
    <col min="12036" max="12036" width="9.42578125" style="17" customWidth="1"/>
    <col min="12037" max="12037" width="10.85546875" style="17" customWidth="1"/>
    <col min="12038" max="12038" width="7.5703125" style="17" customWidth="1"/>
    <col min="12039" max="12039" width="8.28515625" style="17" customWidth="1"/>
    <col min="12040" max="12040" width="9.28515625" style="17" customWidth="1"/>
    <col min="12041" max="12043" width="7.5703125" style="17" customWidth="1"/>
    <col min="12044" max="12044" width="9.85546875" style="17" customWidth="1"/>
    <col min="12045" max="12045" width="10.7109375" style="17" customWidth="1"/>
    <col min="12046" max="12046" width="10.28515625" style="17" customWidth="1"/>
    <col min="12047" max="12047" width="9" style="17" customWidth="1"/>
    <col min="12048" max="12048" width="7.5703125" style="17" customWidth="1"/>
    <col min="12049" max="12049" width="10.85546875" style="17" customWidth="1"/>
    <col min="12050" max="12050" width="7.5703125" style="17" customWidth="1"/>
    <col min="12051" max="12051" width="20" style="17" customWidth="1"/>
    <col min="12052" max="12288" width="9.140625" style="17"/>
    <col min="12289" max="12289" width="8.85546875" style="17" customWidth="1"/>
    <col min="12290" max="12290" width="5" style="17" customWidth="1"/>
    <col min="12291" max="12291" width="12.28515625" style="17" customWidth="1"/>
    <col min="12292" max="12292" width="9.42578125" style="17" customWidth="1"/>
    <col min="12293" max="12293" width="10.85546875" style="17" customWidth="1"/>
    <col min="12294" max="12294" width="7.5703125" style="17" customWidth="1"/>
    <col min="12295" max="12295" width="8.28515625" style="17" customWidth="1"/>
    <col min="12296" max="12296" width="9.28515625" style="17" customWidth="1"/>
    <col min="12297" max="12299" width="7.5703125" style="17" customWidth="1"/>
    <col min="12300" max="12300" width="9.85546875" style="17" customWidth="1"/>
    <col min="12301" max="12301" width="10.7109375" style="17" customWidth="1"/>
    <col min="12302" max="12302" width="10.28515625" style="17" customWidth="1"/>
    <col min="12303" max="12303" width="9" style="17" customWidth="1"/>
    <col min="12304" max="12304" width="7.5703125" style="17" customWidth="1"/>
    <col min="12305" max="12305" width="10.85546875" style="17" customWidth="1"/>
    <col min="12306" max="12306" width="7.5703125" style="17" customWidth="1"/>
    <col min="12307" max="12307" width="20" style="17" customWidth="1"/>
    <col min="12308" max="12544" width="9.140625" style="17"/>
    <col min="12545" max="12545" width="8.85546875" style="17" customWidth="1"/>
    <col min="12546" max="12546" width="5" style="17" customWidth="1"/>
    <col min="12547" max="12547" width="12.28515625" style="17" customWidth="1"/>
    <col min="12548" max="12548" width="9.42578125" style="17" customWidth="1"/>
    <col min="12549" max="12549" width="10.85546875" style="17" customWidth="1"/>
    <col min="12550" max="12550" width="7.5703125" style="17" customWidth="1"/>
    <col min="12551" max="12551" width="8.28515625" style="17" customWidth="1"/>
    <col min="12552" max="12552" width="9.28515625" style="17" customWidth="1"/>
    <col min="12553" max="12555" width="7.5703125" style="17" customWidth="1"/>
    <col min="12556" max="12556" width="9.85546875" style="17" customWidth="1"/>
    <col min="12557" max="12557" width="10.7109375" style="17" customWidth="1"/>
    <col min="12558" max="12558" width="10.28515625" style="17" customWidth="1"/>
    <col min="12559" max="12559" width="9" style="17" customWidth="1"/>
    <col min="12560" max="12560" width="7.5703125" style="17" customWidth="1"/>
    <col min="12561" max="12561" width="10.85546875" style="17" customWidth="1"/>
    <col min="12562" max="12562" width="7.5703125" style="17" customWidth="1"/>
    <col min="12563" max="12563" width="20" style="17" customWidth="1"/>
    <col min="12564" max="12800" width="9.140625" style="17"/>
    <col min="12801" max="12801" width="8.85546875" style="17" customWidth="1"/>
    <col min="12802" max="12802" width="5" style="17" customWidth="1"/>
    <col min="12803" max="12803" width="12.28515625" style="17" customWidth="1"/>
    <col min="12804" max="12804" width="9.42578125" style="17" customWidth="1"/>
    <col min="12805" max="12805" width="10.85546875" style="17" customWidth="1"/>
    <col min="12806" max="12806" width="7.5703125" style="17" customWidth="1"/>
    <col min="12807" max="12807" width="8.28515625" style="17" customWidth="1"/>
    <col min="12808" max="12808" width="9.28515625" style="17" customWidth="1"/>
    <col min="12809" max="12811" width="7.5703125" style="17" customWidth="1"/>
    <col min="12812" max="12812" width="9.85546875" style="17" customWidth="1"/>
    <col min="12813" max="12813" width="10.7109375" style="17" customWidth="1"/>
    <col min="12814" max="12814" width="10.28515625" style="17" customWidth="1"/>
    <col min="12815" max="12815" width="9" style="17" customWidth="1"/>
    <col min="12816" max="12816" width="7.5703125" style="17" customWidth="1"/>
    <col min="12817" max="12817" width="10.85546875" style="17" customWidth="1"/>
    <col min="12818" max="12818" width="7.5703125" style="17" customWidth="1"/>
    <col min="12819" max="12819" width="20" style="17" customWidth="1"/>
    <col min="12820" max="13056" width="9.140625" style="17"/>
    <col min="13057" max="13057" width="8.85546875" style="17" customWidth="1"/>
    <col min="13058" max="13058" width="5" style="17" customWidth="1"/>
    <col min="13059" max="13059" width="12.28515625" style="17" customWidth="1"/>
    <col min="13060" max="13060" width="9.42578125" style="17" customWidth="1"/>
    <col min="13061" max="13061" width="10.85546875" style="17" customWidth="1"/>
    <col min="13062" max="13062" width="7.5703125" style="17" customWidth="1"/>
    <col min="13063" max="13063" width="8.28515625" style="17" customWidth="1"/>
    <col min="13064" max="13064" width="9.28515625" style="17" customWidth="1"/>
    <col min="13065" max="13067" width="7.5703125" style="17" customWidth="1"/>
    <col min="13068" max="13068" width="9.85546875" style="17" customWidth="1"/>
    <col min="13069" max="13069" width="10.7109375" style="17" customWidth="1"/>
    <col min="13070" max="13070" width="10.28515625" style="17" customWidth="1"/>
    <col min="13071" max="13071" width="9" style="17" customWidth="1"/>
    <col min="13072" max="13072" width="7.5703125" style="17" customWidth="1"/>
    <col min="13073" max="13073" width="10.85546875" style="17" customWidth="1"/>
    <col min="13074" max="13074" width="7.5703125" style="17" customWidth="1"/>
    <col min="13075" max="13075" width="20" style="17" customWidth="1"/>
    <col min="13076" max="13312" width="9.140625" style="17"/>
    <col min="13313" max="13313" width="8.85546875" style="17" customWidth="1"/>
    <col min="13314" max="13314" width="5" style="17" customWidth="1"/>
    <col min="13315" max="13315" width="12.28515625" style="17" customWidth="1"/>
    <col min="13316" max="13316" width="9.42578125" style="17" customWidth="1"/>
    <col min="13317" max="13317" width="10.85546875" style="17" customWidth="1"/>
    <col min="13318" max="13318" width="7.5703125" style="17" customWidth="1"/>
    <col min="13319" max="13319" width="8.28515625" style="17" customWidth="1"/>
    <col min="13320" max="13320" width="9.28515625" style="17" customWidth="1"/>
    <col min="13321" max="13323" width="7.5703125" style="17" customWidth="1"/>
    <col min="13324" max="13324" width="9.85546875" style="17" customWidth="1"/>
    <col min="13325" max="13325" width="10.7109375" style="17" customWidth="1"/>
    <col min="13326" max="13326" width="10.28515625" style="17" customWidth="1"/>
    <col min="13327" max="13327" width="9" style="17" customWidth="1"/>
    <col min="13328" max="13328" width="7.5703125" style="17" customWidth="1"/>
    <col min="13329" max="13329" width="10.85546875" style="17" customWidth="1"/>
    <col min="13330" max="13330" width="7.5703125" style="17" customWidth="1"/>
    <col min="13331" max="13331" width="20" style="17" customWidth="1"/>
    <col min="13332" max="13568" width="9.140625" style="17"/>
    <col min="13569" max="13569" width="8.85546875" style="17" customWidth="1"/>
    <col min="13570" max="13570" width="5" style="17" customWidth="1"/>
    <col min="13571" max="13571" width="12.28515625" style="17" customWidth="1"/>
    <col min="13572" max="13572" width="9.42578125" style="17" customWidth="1"/>
    <col min="13573" max="13573" width="10.85546875" style="17" customWidth="1"/>
    <col min="13574" max="13574" width="7.5703125" style="17" customWidth="1"/>
    <col min="13575" max="13575" width="8.28515625" style="17" customWidth="1"/>
    <col min="13576" max="13576" width="9.28515625" style="17" customWidth="1"/>
    <col min="13577" max="13579" width="7.5703125" style="17" customWidth="1"/>
    <col min="13580" max="13580" width="9.85546875" style="17" customWidth="1"/>
    <col min="13581" max="13581" width="10.7109375" style="17" customWidth="1"/>
    <col min="13582" max="13582" width="10.28515625" style="17" customWidth="1"/>
    <col min="13583" max="13583" width="9" style="17" customWidth="1"/>
    <col min="13584" max="13584" width="7.5703125" style="17" customWidth="1"/>
    <col min="13585" max="13585" width="10.85546875" style="17" customWidth="1"/>
    <col min="13586" max="13586" width="7.5703125" style="17" customWidth="1"/>
    <col min="13587" max="13587" width="20" style="17" customWidth="1"/>
    <col min="13588" max="13824" width="9.140625" style="17"/>
    <col min="13825" max="13825" width="8.85546875" style="17" customWidth="1"/>
    <col min="13826" max="13826" width="5" style="17" customWidth="1"/>
    <col min="13827" max="13827" width="12.28515625" style="17" customWidth="1"/>
    <col min="13828" max="13828" width="9.42578125" style="17" customWidth="1"/>
    <col min="13829" max="13829" width="10.85546875" style="17" customWidth="1"/>
    <col min="13830" max="13830" width="7.5703125" style="17" customWidth="1"/>
    <col min="13831" max="13831" width="8.28515625" style="17" customWidth="1"/>
    <col min="13832" max="13832" width="9.28515625" style="17" customWidth="1"/>
    <col min="13833" max="13835" width="7.5703125" style="17" customWidth="1"/>
    <col min="13836" max="13836" width="9.85546875" style="17" customWidth="1"/>
    <col min="13837" max="13837" width="10.7109375" style="17" customWidth="1"/>
    <col min="13838" max="13838" width="10.28515625" style="17" customWidth="1"/>
    <col min="13839" max="13839" width="9" style="17" customWidth="1"/>
    <col min="13840" max="13840" width="7.5703125" style="17" customWidth="1"/>
    <col min="13841" max="13841" width="10.85546875" style="17" customWidth="1"/>
    <col min="13842" max="13842" width="7.5703125" style="17" customWidth="1"/>
    <col min="13843" max="13843" width="20" style="17" customWidth="1"/>
    <col min="13844" max="14080" width="9.140625" style="17"/>
    <col min="14081" max="14081" width="8.85546875" style="17" customWidth="1"/>
    <col min="14082" max="14082" width="5" style="17" customWidth="1"/>
    <col min="14083" max="14083" width="12.28515625" style="17" customWidth="1"/>
    <col min="14084" max="14084" width="9.42578125" style="17" customWidth="1"/>
    <col min="14085" max="14085" width="10.85546875" style="17" customWidth="1"/>
    <col min="14086" max="14086" width="7.5703125" style="17" customWidth="1"/>
    <col min="14087" max="14087" width="8.28515625" style="17" customWidth="1"/>
    <col min="14088" max="14088" width="9.28515625" style="17" customWidth="1"/>
    <col min="14089" max="14091" width="7.5703125" style="17" customWidth="1"/>
    <col min="14092" max="14092" width="9.85546875" style="17" customWidth="1"/>
    <col min="14093" max="14093" width="10.7109375" style="17" customWidth="1"/>
    <col min="14094" max="14094" width="10.28515625" style="17" customWidth="1"/>
    <col min="14095" max="14095" width="9" style="17" customWidth="1"/>
    <col min="14096" max="14096" width="7.5703125" style="17" customWidth="1"/>
    <col min="14097" max="14097" width="10.85546875" style="17" customWidth="1"/>
    <col min="14098" max="14098" width="7.5703125" style="17" customWidth="1"/>
    <col min="14099" max="14099" width="20" style="17" customWidth="1"/>
    <col min="14100" max="14336" width="9.140625" style="17"/>
    <col min="14337" max="14337" width="8.85546875" style="17" customWidth="1"/>
    <col min="14338" max="14338" width="5" style="17" customWidth="1"/>
    <col min="14339" max="14339" width="12.28515625" style="17" customWidth="1"/>
    <col min="14340" max="14340" width="9.42578125" style="17" customWidth="1"/>
    <col min="14341" max="14341" width="10.85546875" style="17" customWidth="1"/>
    <col min="14342" max="14342" width="7.5703125" style="17" customWidth="1"/>
    <col min="14343" max="14343" width="8.28515625" style="17" customWidth="1"/>
    <col min="14344" max="14344" width="9.28515625" style="17" customWidth="1"/>
    <col min="14345" max="14347" width="7.5703125" style="17" customWidth="1"/>
    <col min="14348" max="14348" width="9.85546875" style="17" customWidth="1"/>
    <col min="14349" max="14349" width="10.7109375" style="17" customWidth="1"/>
    <col min="14350" max="14350" width="10.28515625" style="17" customWidth="1"/>
    <col min="14351" max="14351" width="9" style="17" customWidth="1"/>
    <col min="14352" max="14352" width="7.5703125" style="17" customWidth="1"/>
    <col min="14353" max="14353" width="10.85546875" style="17" customWidth="1"/>
    <col min="14354" max="14354" width="7.5703125" style="17" customWidth="1"/>
    <col min="14355" max="14355" width="20" style="17" customWidth="1"/>
    <col min="14356" max="14592" width="9.140625" style="17"/>
    <col min="14593" max="14593" width="8.85546875" style="17" customWidth="1"/>
    <col min="14594" max="14594" width="5" style="17" customWidth="1"/>
    <col min="14595" max="14595" width="12.28515625" style="17" customWidth="1"/>
    <col min="14596" max="14596" width="9.42578125" style="17" customWidth="1"/>
    <col min="14597" max="14597" width="10.85546875" style="17" customWidth="1"/>
    <col min="14598" max="14598" width="7.5703125" style="17" customWidth="1"/>
    <col min="14599" max="14599" width="8.28515625" style="17" customWidth="1"/>
    <col min="14600" max="14600" width="9.28515625" style="17" customWidth="1"/>
    <col min="14601" max="14603" width="7.5703125" style="17" customWidth="1"/>
    <col min="14604" max="14604" width="9.85546875" style="17" customWidth="1"/>
    <col min="14605" max="14605" width="10.7109375" style="17" customWidth="1"/>
    <col min="14606" max="14606" width="10.28515625" style="17" customWidth="1"/>
    <col min="14607" max="14607" width="9" style="17" customWidth="1"/>
    <col min="14608" max="14608" width="7.5703125" style="17" customWidth="1"/>
    <col min="14609" max="14609" width="10.85546875" style="17" customWidth="1"/>
    <col min="14610" max="14610" width="7.5703125" style="17" customWidth="1"/>
    <col min="14611" max="14611" width="20" style="17" customWidth="1"/>
    <col min="14612" max="14848" width="9.140625" style="17"/>
    <col min="14849" max="14849" width="8.85546875" style="17" customWidth="1"/>
    <col min="14850" max="14850" width="5" style="17" customWidth="1"/>
    <col min="14851" max="14851" width="12.28515625" style="17" customWidth="1"/>
    <col min="14852" max="14852" width="9.42578125" style="17" customWidth="1"/>
    <col min="14853" max="14853" width="10.85546875" style="17" customWidth="1"/>
    <col min="14854" max="14854" width="7.5703125" style="17" customWidth="1"/>
    <col min="14855" max="14855" width="8.28515625" style="17" customWidth="1"/>
    <col min="14856" max="14856" width="9.28515625" style="17" customWidth="1"/>
    <col min="14857" max="14859" width="7.5703125" style="17" customWidth="1"/>
    <col min="14860" max="14860" width="9.85546875" style="17" customWidth="1"/>
    <col min="14861" max="14861" width="10.7109375" style="17" customWidth="1"/>
    <col min="14862" max="14862" width="10.28515625" style="17" customWidth="1"/>
    <col min="14863" max="14863" width="9" style="17" customWidth="1"/>
    <col min="14864" max="14864" width="7.5703125" style="17" customWidth="1"/>
    <col min="14865" max="14865" width="10.85546875" style="17" customWidth="1"/>
    <col min="14866" max="14866" width="7.5703125" style="17" customWidth="1"/>
    <col min="14867" max="14867" width="20" style="17" customWidth="1"/>
    <col min="14868" max="15104" width="9.140625" style="17"/>
    <col min="15105" max="15105" width="8.85546875" style="17" customWidth="1"/>
    <col min="15106" max="15106" width="5" style="17" customWidth="1"/>
    <col min="15107" max="15107" width="12.28515625" style="17" customWidth="1"/>
    <col min="15108" max="15108" width="9.42578125" style="17" customWidth="1"/>
    <col min="15109" max="15109" width="10.85546875" style="17" customWidth="1"/>
    <col min="15110" max="15110" width="7.5703125" style="17" customWidth="1"/>
    <col min="15111" max="15111" width="8.28515625" style="17" customWidth="1"/>
    <col min="15112" max="15112" width="9.28515625" style="17" customWidth="1"/>
    <col min="15113" max="15115" width="7.5703125" style="17" customWidth="1"/>
    <col min="15116" max="15116" width="9.85546875" style="17" customWidth="1"/>
    <col min="15117" max="15117" width="10.7109375" style="17" customWidth="1"/>
    <col min="15118" max="15118" width="10.28515625" style="17" customWidth="1"/>
    <col min="15119" max="15119" width="9" style="17" customWidth="1"/>
    <col min="15120" max="15120" width="7.5703125" style="17" customWidth="1"/>
    <col min="15121" max="15121" width="10.85546875" style="17" customWidth="1"/>
    <col min="15122" max="15122" width="7.5703125" style="17" customWidth="1"/>
    <col min="15123" max="15123" width="20" style="17" customWidth="1"/>
    <col min="15124" max="15360" width="9.140625" style="17"/>
    <col min="15361" max="15361" width="8.85546875" style="17" customWidth="1"/>
    <col min="15362" max="15362" width="5" style="17" customWidth="1"/>
    <col min="15363" max="15363" width="12.28515625" style="17" customWidth="1"/>
    <col min="15364" max="15364" width="9.42578125" style="17" customWidth="1"/>
    <col min="15365" max="15365" width="10.85546875" style="17" customWidth="1"/>
    <col min="15366" max="15366" width="7.5703125" style="17" customWidth="1"/>
    <col min="15367" max="15367" width="8.28515625" style="17" customWidth="1"/>
    <col min="15368" max="15368" width="9.28515625" style="17" customWidth="1"/>
    <col min="15369" max="15371" width="7.5703125" style="17" customWidth="1"/>
    <col min="15372" max="15372" width="9.85546875" style="17" customWidth="1"/>
    <col min="15373" max="15373" width="10.7109375" style="17" customWidth="1"/>
    <col min="15374" max="15374" width="10.28515625" style="17" customWidth="1"/>
    <col min="15375" max="15375" width="9" style="17" customWidth="1"/>
    <col min="15376" max="15376" width="7.5703125" style="17" customWidth="1"/>
    <col min="15377" max="15377" width="10.85546875" style="17" customWidth="1"/>
    <col min="15378" max="15378" width="7.5703125" style="17" customWidth="1"/>
    <col min="15379" max="15379" width="20" style="17" customWidth="1"/>
    <col min="15380" max="15616" width="9.140625" style="17"/>
    <col min="15617" max="15617" width="8.85546875" style="17" customWidth="1"/>
    <col min="15618" max="15618" width="5" style="17" customWidth="1"/>
    <col min="15619" max="15619" width="12.28515625" style="17" customWidth="1"/>
    <col min="15620" max="15620" width="9.42578125" style="17" customWidth="1"/>
    <col min="15621" max="15621" width="10.85546875" style="17" customWidth="1"/>
    <col min="15622" max="15622" width="7.5703125" style="17" customWidth="1"/>
    <col min="15623" max="15623" width="8.28515625" style="17" customWidth="1"/>
    <col min="15624" max="15624" width="9.28515625" style="17" customWidth="1"/>
    <col min="15625" max="15627" width="7.5703125" style="17" customWidth="1"/>
    <col min="15628" max="15628" width="9.85546875" style="17" customWidth="1"/>
    <col min="15629" max="15629" width="10.7109375" style="17" customWidth="1"/>
    <col min="15630" max="15630" width="10.28515625" style="17" customWidth="1"/>
    <col min="15631" max="15631" width="9" style="17" customWidth="1"/>
    <col min="15632" max="15632" width="7.5703125" style="17" customWidth="1"/>
    <col min="15633" max="15633" width="10.85546875" style="17" customWidth="1"/>
    <col min="15634" max="15634" width="7.5703125" style="17" customWidth="1"/>
    <col min="15635" max="15635" width="20" style="17" customWidth="1"/>
    <col min="15636" max="15872" width="9.140625" style="17"/>
    <col min="15873" max="15873" width="8.85546875" style="17" customWidth="1"/>
    <col min="15874" max="15874" width="5" style="17" customWidth="1"/>
    <col min="15875" max="15875" width="12.28515625" style="17" customWidth="1"/>
    <col min="15876" max="15876" width="9.42578125" style="17" customWidth="1"/>
    <col min="15877" max="15877" width="10.85546875" style="17" customWidth="1"/>
    <col min="15878" max="15878" width="7.5703125" style="17" customWidth="1"/>
    <col min="15879" max="15879" width="8.28515625" style="17" customWidth="1"/>
    <col min="15880" max="15880" width="9.28515625" style="17" customWidth="1"/>
    <col min="15881" max="15883" width="7.5703125" style="17" customWidth="1"/>
    <col min="15884" max="15884" width="9.85546875" style="17" customWidth="1"/>
    <col min="15885" max="15885" width="10.7109375" style="17" customWidth="1"/>
    <col min="15886" max="15886" width="10.28515625" style="17" customWidth="1"/>
    <col min="15887" max="15887" width="9" style="17" customWidth="1"/>
    <col min="15888" max="15888" width="7.5703125" style="17" customWidth="1"/>
    <col min="15889" max="15889" width="10.85546875" style="17" customWidth="1"/>
    <col min="15890" max="15890" width="7.5703125" style="17" customWidth="1"/>
    <col min="15891" max="15891" width="20" style="17" customWidth="1"/>
    <col min="15892" max="16128" width="9.140625" style="17"/>
    <col min="16129" max="16129" width="8.85546875" style="17" customWidth="1"/>
    <col min="16130" max="16130" width="5" style="17" customWidth="1"/>
    <col min="16131" max="16131" width="12.28515625" style="17" customWidth="1"/>
    <col min="16132" max="16132" width="9.42578125" style="17" customWidth="1"/>
    <col min="16133" max="16133" width="10.85546875" style="17" customWidth="1"/>
    <col min="16134" max="16134" width="7.5703125" style="17" customWidth="1"/>
    <col min="16135" max="16135" width="8.28515625" style="17" customWidth="1"/>
    <col min="16136" max="16136" width="9.28515625" style="17" customWidth="1"/>
    <col min="16137" max="16139" width="7.5703125" style="17" customWidth="1"/>
    <col min="16140" max="16140" width="9.85546875" style="17" customWidth="1"/>
    <col min="16141" max="16141" width="10.7109375" style="17" customWidth="1"/>
    <col min="16142" max="16142" width="10.28515625" style="17" customWidth="1"/>
    <col min="16143" max="16143" width="9" style="17" customWidth="1"/>
    <col min="16144" max="16144" width="7.5703125" style="17" customWidth="1"/>
    <col min="16145" max="16145" width="10.85546875" style="17" customWidth="1"/>
    <col min="16146" max="16146" width="7.5703125" style="17" customWidth="1"/>
    <col min="16147" max="16147" width="20" style="17" customWidth="1"/>
    <col min="16148" max="16384" width="9.140625" style="17"/>
  </cols>
  <sheetData>
    <row r="1" spans="1:19" x14ac:dyDescent="0.2">
      <c r="A1" s="15" t="s">
        <v>47</v>
      </c>
      <c r="F1" s="1" t="s">
        <v>48</v>
      </c>
    </row>
    <row r="2" spans="1:19" x14ac:dyDescent="0.2">
      <c r="B2" s="17" t="s">
        <v>32</v>
      </c>
      <c r="C2" s="25" t="s">
        <v>9</v>
      </c>
      <c r="D2" s="25" t="s">
        <v>10</v>
      </c>
      <c r="E2" s="25" t="s">
        <v>11</v>
      </c>
      <c r="F2" s="25" t="s">
        <v>12</v>
      </c>
      <c r="G2" s="25" t="s">
        <v>13</v>
      </c>
      <c r="H2" s="25" t="s">
        <v>14</v>
      </c>
      <c r="I2" s="25" t="s">
        <v>15</v>
      </c>
      <c r="J2" s="25" t="s">
        <v>16</v>
      </c>
      <c r="K2" s="25" t="s">
        <v>17</v>
      </c>
      <c r="L2" s="25" t="s">
        <v>18</v>
      </c>
      <c r="M2" s="25" t="s">
        <v>19</v>
      </c>
      <c r="N2" s="25" t="s">
        <v>20</v>
      </c>
      <c r="O2" s="25" t="s">
        <v>21</v>
      </c>
      <c r="P2" s="25" t="s">
        <v>22</v>
      </c>
      <c r="Q2" s="25" t="s">
        <v>23</v>
      </c>
      <c r="R2" s="25" t="s">
        <v>24</v>
      </c>
      <c r="S2" s="25" t="s">
        <v>33</v>
      </c>
    </row>
    <row r="3" spans="1:19" s="26" customFormat="1" x14ac:dyDescent="0.2">
      <c r="A3" s="26" t="s">
        <v>28</v>
      </c>
      <c r="B3" s="26">
        <v>2016</v>
      </c>
      <c r="C3" s="27">
        <v>1</v>
      </c>
      <c r="D3" s="27">
        <v>1</v>
      </c>
      <c r="E3" s="27">
        <v>1</v>
      </c>
      <c r="F3" s="27">
        <v>1</v>
      </c>
      <c r="G3" s="27">
        <v>1</v>
      </c>
      <c r="H3" s="27">
        <v>1</v>
      </c>
      <c r="I3" s="27">
        <v>1</v>
      </c>
      <c r="J3" s="27">
        <v>1</v>
      </c>
      <c r="K3" s="27">
        <v>1</v>
      </c>
      <c r="L3" s="27">
        <v>1</v>
      </c>
      <c r="M3" s="27">
        <v>1</v>
      </c>
      <c r="N3" s="27">
        <v>1</v>
      </c>
      <c r="O3" s="27">
        <v>1</v>
      </c>
      <c r="P3" s="27">
        <v>1</v>
      </c>
      <c r="Q3" s="27">
        <v>1</v>
      </c>
      <c r="R3" s="27">
        <v>1</v>
      </c>
      <c r="S3" s="27">
        <v>1</v>
      </c>
    </row>
    <row r="4" spans="1:19" x14ac:dyDescent="0.2">
      <c r="A4" s="17" t="s">
        <v>28</v>
      </c>
      <c r="B4" s="17">
        <v>2017</v>
      </c>
      <c r="C4" s="28">
        <v>1.0056023214648453</v>
      </c>
      <c r="D4" s="28">
        <v>1.0034760682009138</v>
      </c>
      <c r="E4" s="28">
        <v>1.0059723893576122</v>
      </c>
      <c r="F4" s="28">
        <v>1.0073625322037394</v>
      </c>
      <c r="G4" s="28">
        <v>1.0066767251493325</v>
      </c>
      <c r="H4" s="28">
        <v>1.0050364554260509</v>
      </c>
      <c r="I4" s="28">
        <v>1.0050786907595073</v>
      </c>
      <c r="J4" s="28">
        <v>1.0043235897957234</v>
      </c>
      <c r="K4" s="28">
        <v>1.0067831470280464</v>
      </c>
      <c r="L4" s="28">
        <v>1.0041516076808821</v>
      </c>
      <c r="M4" s="28">
        <v>1.0060480038065591</v>
      </c>
      <c r="N4" s="28">
        <v>1.0033124142990075</v>
      </c>
      <c r="O4" s="28">
        <v>1.0045477184235792</v>
      </c>
      <c r="P4" s="28">
        <v>1.0065964867189918</v>
      </c>
      <c r="Q4" s="28">
        <v>1.004869917272023</v>
      </c>
      <c r="R4" s="28">
        <v>1.0043726532283264</v>
      </c>
      <c r="S4" s="28">
        <v>1.0051479031898738</v>
      </c>
    </row>
    <row r="5" spans="1:19" x14ac:dyDescent="0.2">
      <c r="A5" s="17" t="s">
        <v>28</v>
      </c>
      <c r="B5" s="17">
        <v>2018</v>
      </c>
      <c r="C5" s="28">
        <v>1.011236028935486</v>
      </c>
      <c r="D5" s="28">
        <v>1.006964219451965</v>
      </c>
      <c r="E5" s="28">
        <v>1.0119804481498633</v>
      </c>
      <c r="F5" s="28">
        <v>1.01477927128793</v>
      </c>
      <c r="G5" s="28">
        <v>1.0133980289573847</v>
      </c>
      <c r="H5" s="28">
        <v>1.0100982767353606</v>
      </c>
      <c r="I5" s="28">
        <v>1.0101831746188454</v>
      </c>
      <c r="J5" s="28">
        <v>1.0086658730201687</v>
      </c>
      <c r="K5" s="28">
        <v>1.013612305139697</v>
      </c>
      <c r="L5" s="28">
        <v>1.0083204512081001</v>
      </c>
      <c r="M5" s="28">
        <v>1.0121325859631625</v>
      </c>
      <c r="N5" s="28">
        <v>1.0066358006865035</v>
      </c>
      <c r="O5" s="28">
        <v>1.0091161185900186</v>
      </c>
      <c r="P5" s="28">
        <v>1.0132364870750175</v>
      </c>
      <c r="Q5" s="28">
        <v>1.0097635506382825</v>
      </c>
      <c r="R5" s="28">
        <v>1.0087644265529079</v>
      </c>
      <c r="S5" s="28">
        <v>1.0103233425794613</v>
      </c>
    </row>
    <row r="6" spans="1:19" x14ac:dyDescent="0.2">
      <c r="A6" s="17" t="s">
        <v>28</v>
      </c>
      <c r="B6" s="17">
        <v>2019</v>
      </c>
      <c r="C6" s="28">
        <v>1.0169012982464163</v>
      </c>
      <c r="D6" s="28">
        <v>1.01046449575466</v>
      </c>
      <c r="E6" s="28">
        <v>1.0180243894085053</v>
      </c>
      <c r="F6" s="28">
        <v>1.0222506163524745</v>
      </c>
      <c r="G6" s="28">
        <v>1.0201642090636085</v>
      </c>
      <c r="H6" s="28">
        <v>1.0151855916820689</v>
      </c>
      <c r="I6" s="28">
        <v>1.0153135825731918</v>
      </c>
      <c r="J6" s="28">
        <v>1.0130269304960531</v>
      </c>
      <c r="K6" s="28">
        <v>1.0204877864348967</v>
      </c>
      <c r="L6" s="28">
        <v>1.0125066021381262</v>
      </c>
      <c r="M6" s="28">
        <v>1.0182539676958102</v>
      </c>
      <c r="N6" s="28">
        <v>1.0099701955065903</v>
      </c>
      <c r="O6" s="28">
        <v>1.013705294554061</v>
      </c>
      <c r="P6" s="28">
        <v>1.0199202881052056</v>
      </c>
      <c r="Q6" s="28">
        <v>1.014681015594195</v>
      </c>
      <c r="R6" s="28">
        <v>1.0131754035792953</v>
      </c>
      <c r="S6" s="28">
        <v>1.0155264707504748</v>
      </c>
    </row>
    <row r="7" spans="1:19" x14ac:dyDescent="0.2">
      <c r="A7" s="17" t="s">
        <v>28</v>
      </c>
      <c r="B7" s="17">
        <v>2020</v>
      </c>
      <c r="C7" s="28">
        <v>1.0225983062172113</v>
      </c>
      <c r="D7" s="28">
        <v>1.0139769392565054</v>
      </c>
      <c r="E7" s="28">
        <v>1.0241044274375983</v>
      </c>
      <c r="F7" s="28">
        <v>1.029776969435662</v>
      </c>
      <c r="G7" s="28">
        <v>1.0269755650947123</v>
      </c>
      <c r="H7" s="28">
        <v>1.0202985286637447</v>
      </c>
      <c r="I7" s="28">
        <v>1.0204700462830085</v>
      </c>
      <c r="J7" s="28">
        <v>1.017406843395539</v>
      </c>
      <c r="K7" s="28">
        <v>1.0274099051306103</v>
      </c>
      <c r="L7" s="28">
        <v>1.0167101323245067</v>
      </c>
      <c r="M7" s="28">
        <v>1.0244123715684783</v>
      </c>
      <c r="N7" s="28">
        <v>1.0133156352237578</v>
      </c>
      <c r="O7" s="28">
        <v>1.0183153407981842</v>
      </c>
      <c r="P7" s="28">
        <v>1.0266481787401218</v>
      </c>
      <c r="Q7" s="28">
        <v>1.0196224281976312</v>
      </c>
      <c r="R7" s="28">
        <v>1.017605668278617</v>
      </c>
      <c r="S7" s="28">
        <v>1.0207574411572358</v>
      </c>
    </row>
    <row r="8" spans="1:19" x14ac:dyDescent="0.2">
      <c r="A8" s="17" t="s">
        <v>28</v>
      </c>
      <c r="B8" s="17">
        <v>2021</v>
      </c>
      <c r="C8" s="28">
        <v>1.0283272306580462</v>
      </c>
      <c r="D8" s="28">
        <v>1.0175015922515149</v>
      </c>
      <c r="E8" s="28">
        <v>1.0302207778211101</v>
      </c>
      <c r="F8" s="28">
        <v>1.0373587355358012</v>
      </c>
      <c r="G8" s="28">
        <v>1.0338323986779301</v>
      </c>
      <c r="H8" s="28">
        <v>1.0254372167246251</v>
      </c>
      <c r="I8" s="28">
        <v>1.0256526980774201</v>
      </c>
      <c r="J8" s="28">
        <v>1.021805693241743</v>
      </c>
      <c r="K8" s="28">
        <v>1.0343789775751822</v>
      </c>
      <c r="L8" s="28">
        <v>1.0209311139190955</v>
      </c>
      <c r="M8" s="28">
        <v>1.0306080214912108</v>
      </c>
      <c r="N8" s="28">
        <v>1.0166721564232808</v>
      </c>
      <c r="O8" s="28">
        <v>1.0229463522345454</v>
      </c>
      <c r="P8" s="28">
        <v>1.0334204498162582</v>
      </c>
      <c r="Q8" s="28">
        <v>1.0245879050716529</v>
      </c>
      <c r="R8" s="28">
        <v>1.0220553049891787</v>
      </c>
      <c r="S8" s="28">
        <v>1.0260164081318068</v>
      </c>
    </row>
    <row r="9" spans="1:19" x14ac:dyDescent="0.2">
      <c r="A9" s="17" t="s">
        <v>28</v>
      </c>
      <c r="B9" s="17">
        <v>2022</v>
      </c>
      <c r="C9" s="28">
        <v>1.0340882503752467</v>
      </c>
      <c r="D9" s="28">
        <v>1.0210384971807196</v>
      </c>
      <c r="E9" s="28">
        <v>1.03637365743056</v>
      </c>
      <c r="F9" s="28">
        <v>1.0449963226330139</v>
      </c>
      <c r="G9" s="28">
        <v>1.0407350134543778</v>
      </c>
      <c r="H9" s="28">
        <v>1.0306017855588725</v>
      </c>
      <c r="I9" s="28">
        <v>1.0308616709576095</v>
      </c>
      <c r="J9" s="28">
        <v>1.0262235619102553</v>
      </c>
      <c r="K9" s="28">
        <v>1.041395322262795</v>
      </c>
      <c r="L9" s="28">
        <v>1.0251696193732935</v>
      </c>
      <c r="M9" s="28">
        <v>1.03684114272826</v>
      </c>
      <c r="N9" s="28">
        <v>1.0200397958116201</v>
      </c>
      <c r="O9" s="28">
        <v>1.0275984242069356</v>
      </c>
      <c r="P9" s="28">
        <v>1.0402373940886058</v>
      </c>
      <c r="Q9" s="28">
        <v>1.0295775634072672</v>
      </c>
      <c r="R9" s="28">
        <v>1.0265243984180679</v>
      </c>
      <c r="S9" s="28">
        <v>1.0313035268891511</v>
      </c>
    </row>
    <row r="10" spans="1:19" x14ac:dyDescent="0.2">
      <c r="A10" s="17" t="s">
        <v>28</v>
      </c>
      <c r="B10" s="17">
        <v>2023</v>
      </c>
      <c r="C10" s="28">
        <v>1.0398815451768684</v>
      </c>
      <c r="D10" s="28">
        <v>1.0245876966326783</v>
      </c>
      <c r="E10" s="28">
        <v>1.0425632844327077</v>
      </c>
      <c r="F10" s="28">
        <v>1.0526901417111887</v>
      </c>
      <c r="G10" s="28">
        <v>1.0476837150924996</v>
      </c>
      <c r="H10" s="28">
        <v>1.0357923655138481</v>
      </c>
      <c r="I10" s="28">
        <v>1.0360970986002322</v>
      </c>
      <c r="J10" s="28">
        <v>1.0306605316306614</v>
      </c>
      <c r="K10" s="28">
        <v>1.0484592598480231</v>
      </c>
      <c r="L10" s="28">
        <v>1.0294257214392908</v>
      </c>
      <c r="M10" s="28">
        <v>1.0431119619062776</v>
      </c>
      <c r="N10" s="28">
        <v>1.0234185902168234</v>
      </c>
      <c r="O10" s="28">
        <v>1.0322716524927422</v>
      </c>
      <c r="P10" s="28">
        <v>1.0470993062433098</v>
      </c>
      <c r="Q10" s="28">
        <v>1.0345915209661916</v>
      </c>
      <c r="R10" s="28">
        <v>1.0310130336427663</v>
      </c>
      <c r="S10" s="28">
        <v>1.0366189535323256</v>
      </c>
    </row>
    <row r="11" spans="1:19" x14ac:dyDescent="0.2">
      <c r="A11" s="17" t="s">
        <v>28</v>
      </c>
      <c r="B11" s="17">
        <v>2024</v>
      </c>
      <c r="C11" s="28">
        <v>1.0457072958783091</v>
      </c>
      <c r="D11" s="28">
        <v>1.0281492333439908</v>
      </c>
      <c r="E11" s="28">
        <v>1.0487898782972911</v>
      </c>
      <c r="F11" s="28">
        <v>1.0604406067800962</v>
      </c>
      <c r="G11" s="28">
        <v>1.0546788113016037</v>
      </c>
      <c r="H11" s="28">
        <v>1.0410090875934026</v>
      </c>
      <c r="I11" s="28">
        <v>1.0413591153608455</v>
      </c>
      <c r="J11" s="28">
        <v>1.0351166849880746</v>
      </c>
      <c r="K11" s="28">
        <v>1.055571113160489</v>
      </c>
      <c r="L11" s="28">
        <v>1.0336994931713157</v>
      </c>
      <c r="M11" s="28">
        <v>1.0494207070225543</v>
      </c>
      <c r="N11" s="28">
        <v>1.0268085765889277</v>
      </c>
      <c r="O11" s="28">
        <v>1.036966133304922</v>
      </c>
      <c r="P11" s="28">
        <v>1.0540064829104094</v>
      </c>
      <c r="Q11" s="28">
        <v>1.0396298960836334</v>
      </c>
      <c r="R11" s="28">
        <v>1.0355212961127709</v>
      </c>
      <c r="S11" s="28">
        <v>1.0419628450577056</v>
      </c>
    </row>
    <row r="12" spans="1:19" x14ac:dyDescent="0.2">
      <c r="A12" s="17" t="s">
        <v>28</v>
      </c>
      <c r="B12" s="17">
        <v>2025</v>
      </c>
      <c r="C12" s="28">
        <v>1.0515656843079535</v>
      </c>
      <c r="D12" s="28">
        <v>1.0317231501998119</v>
      </c>
      <c r="E12" s="28">
        <v>1.055053659804805</v>
      </c>
      <c r="F12" s="28">
        <v>1.0682481348976676</v>
      </c>
      <c r="G12" s="28">
        <v>1.0617206118454892</v>
      </c>
      <c r="H12" s="28">
        <v>1.0462520834611806</v>
      </c>
      <c r="I12" s="28">
        <v>1.0466478562773573</v>
      </c>
      <c r="J12" s="28">
        <v>1.0395921049246721</v>
      </c>
      <c r="K12" s="28">
        <v>1.0627312072196151</v>
      </c>
      <c r="L12" s="28">
        <v>1.0379910079268897</v>
      </c>
      <c r="M12" s="28">
        <v>1.0557676074533084</v>
      </c>
      <c r="N12" s="28">
        <v>1.0302097920003643</v>
      </c>
      <c r="O12" s="28">
        <v>1.0416819632939804</v>
      </c>
      <c r="P12" s="28">
        <v>1.0609592226766593</v>
      </c>
      <c r="Q12" s="28">
        <v>1.0446928076710826</v>
      </c>
      <c r="R12" s="28">
        <v>1.0400492716512191</v>
      </c>
      <c r="S12" s="28">
        <v>1.0473353593602379</v>
      </c>
    </row>
    <row r="13" spans="1:19" x14ac:dyDescent="0.2">
      <c r="A13" s="17" t="s">
        <v>28</v>
      </c>
      <c r="B13" s="17">
        <v>2026</v>
      </c>
      <c r="C13" s="28">
        <v>1.0574568933128468</v>
      </c>
      <c r="D13" s="28">
        <v>1.035309490234368</v>
      </c>
      <c r="E13" s="28">
        <v>1.0613548510543331</v>
      </c>
      <c r="F13" s="28">
        <v>1.0761131461924363</v>
      </c>
      <c r="G13" s="28">
        <v>1.0688094285561627</v>
      </c>
      <c r="H13" s="28">
        <v>1.0515214854439456</v>
      </c>
      <c r="I13" s="28">
        <v>1.0519634570734913</v>
      </c>
      <c r="J13" s="28">
        <v>1.0440868747412391</v>
      </c>
      <c r="K13" s="28">
        <v>1.069939869249479</v>
      </c>
      <c r="L13" s="28">
        <v>1.0423003393680854</v>
      </c>
      <c r="M13" s="28">
        <v>1.0621528939620279</v>
      </c>
      <c r="N13" s="28">
        <v>1.0336222736463641</v>
      </c>
      <c r="O13" s="28">
        <v>1.0464192395499625</v>
      </c>
      <c r="P13" s="28">
        <v>1.0679578260984377</v>
      </c>
      <c r="Q13" s="28">
        <v>1.0497803752191182</v>
      </c>
      <c r="R13" s="28">
        <v>1.0445970464565233</v>
      </c>
      <c r="S13" s="28">
        <v>1.0527366552387301</v>
      </c>
    </row>
    <row r="14" spans="1:19" x14ac:dyDescent="0.2">
      <c r="A14" s="17" t="s">
        <v>28</v>
      </c>
      <c r="B14" s="17">
        <v>2027</v>
      </c>
      <c r="C14" s="28">
        <v>1.0633811067644019</v>
      </c>
      <c r="D14" s="28">
        <v>1.038908296631476</v>
      </c>
      <c r="E14" s="28">
        <v>1.0676936754714201</v>
      </c>
      <c r="F14" s="28">
        <v>1.0840360638861455</v>
      </c>
      <c r="G14" s="28">
        <v>1.0759455753476475</v>
      </c>
      <c r="H14" s="28">
        <v>1.0568174265349191</v>
      </c>
      <c r="I14" s="28">
        <v>1.0573060541622696</v>
      </c>
      <c r="J14" s="28">
        <v>1.0486010780987189</v>
      </c>
      <c r="K14" s="28">
        <v>1.0771974286937671</v>
      </c>
      <c r="L14" s="28">
        <v>1.046627561462792</v>
      </c>
      <c r="M14" s="28">
        <v>1.068576798707858</v>
      </c>
      <c r="N14" s="28">
        <v>1.0370460588453629</v>
      </c>
      <c r="O14" s="28">
        <v>1.0511780596044515</v>
      </c>
      <c r="P14" s="28">
        <v>1.0750025957147396</v>
      </c>
      <c r="Q14" s="28">
        <v>1.0548927188002286</v>
      </c>
      <c r="R14" s="28">
        <v>1.0491647071040116</v>
      </c>
      <c r="S14" s="28">
        <v>1.0581668924011667</v>
      </c>
    </row>
    <row r="15" spans="1:19" x14ac:dyDescent="0.2">
      <c r="A15" s="17" t="s">
        <v>28</v>
      </c>
      <c r="B15" s="17">
        <v>2028</v>
      </c>
      <c r="C15" s="28">
        <v>1.069338509564139</v>
      </c>
      <c r="D15" s="28">
        <v>1.0425196127250622</v>
      </c>
      <c r="E15" s="28">
        <v>1.0740703578159956</v>
      </c>
      <c r="F15" s="28">
        <v>1.0920173143165222</v>
      </c>
      <c r="G15" s="28">
        <v>1.0831293682298841</v>
      </c>
      <c r="H15" s="28">
        <v>1.0621400403971359</v>
      </c>
      <c r="I15" s="28">
        <v>1.0626757846495147</v>
      </c>
      <c r="J15" s="28">
        <v>1.0531347990197713</v>
      </c>
      <c r="K15" s="28">
        <v>1.0845042172308303</v>
      </c>
      <c r="L15" s="28">
        <v>1.0509727484859839</v>
      </c>
      <c r="M15" s="28">
        <v>1.0750395552540439</v>
      </c>
      <c r="N15" s="28">
        <v>1.0404811850394116</v>
      </c>
      <c r="O15" s="28">
        <v>1.0559585214325768</v>
      </c>
      <c r="P15" s="28">
        <v>1.0820938360602537</v>
      </c>
      <c r="Q15" s="28">
        <v>1.0600299590716451</v>
      </c>
      <c r="R15" s="28">
        <v>1.0537523405475759</v>
      </c>
      <c r="S15" s="28">
        <v>1.0636262314700613</v>
      </c>
    </row>
    <row r="16" spans="1:19" x14ac:dyDescent="0.2">
      <c r="A16" s="17" t="s">
        <v>28</v>
      </c>
      <c r="B16" s="17">
        <v>2029</v>
      </c>
      <c r="C16" s="28">
        <v>1.0753292876494558</v>
      </c>
      <c r="D16" s="28">
        <v>1.0461434819996847</v>
      </c>
      <c r="E16" s="28">
        <v>1.0804851241903426</v>
      </c>
      <c r="F16" s="28">
        <v>1.1000573269602185</v>
      </c>
      <c r="G16" s="28">
        <v>1.090361125322725</v>
      </c>
      <c r="H16" s="28">
        <v>1.06748946136682</v>
      </c>
      <c r="I16" s="28">
        <v>1.0680727863373665</v>
      </c>
      <c r="J16" s="28">
        <v>1.0576881218903345</v>
      </c>
      <c r="K16" s="28">
        <v>1.0918605687888434</v>
      </c>
      <c r="L16" s="28">
        <v>1.0553359750209959</v>
      </c>
      <c r="M16" s="28">
        <v>1.081541398576422</v>
      </c>
      <c r="N16" s="28">
        <v>1.0439276897945844</v>
      </c>
      <c r="O16" s="28">
        <v>1.0607607234550311</v>
      </c>
      <c r="P16" s="28">
        <v>1.0892318536785279</v>
      </c>
      <c r="Q16" s="28">
        <v>1.0651922172781898</v>
      </c>
      <c r="R16" s="28">
        <v>1.0583600341213277</v>
      </c>
      <c r="S16" s="28">
        <v>1.0691148339878402</v>
      </c>
    </row>
    <row r="17" spans="1:19" x14ac:dyDescent="0.2">
      <c r="A17" s="17" t="s">
        <v>28</v>
      </c>
      <c r="B17" s="17">
        <v>2030</v>
      </c>
      <c r="C17" s="28">
        <v>1.0813536279994311</v>
      </c>
      <c r="D17" s="28">
        <v>1.049779948091057</v>
      </c>
      <c r="E17" s="28">
        <v>1.0869382020471154</v>
      </c>
      <c r="F17" s="28">
        <v>1.1081565344559228</v>
      </c>
      <c r="G17" s="28">
        <v>1.0976411668700217</v>
      </c>
      <c r="H17" s="28">
        <v>1.072865824456773</v>
      </c>
      <c r="I17" s="28">
        <v>1.0734971977278192</v>
      </c>
      <c r="J17" s="28">
        <v>1.0622611314611974</v>
      </c>
      <c r="K17" s="28">
        <v>1.0992668195610646</v>
      </c>
      <c r="L17" s="28">
        <v>1.0597173159608044</v>
      </c>
      <c r="M17" s="28">
        <v>1.0880825650719637</v>
      </c>
      <c r="N17" s="28">
        <v>1.0473856108013899</v>
      </c>
      <c r="O17" s="28">
        <v>1.0655847645400969</v>
      </c>
      <c r="P17" s="28">
        <v>1.0964169571352211</v>
      </c>
      <c r="Q17" s="28">
        <v>1.0703796152551375</v>
      </c>
      <c r="R17" s="28">
        <v>1.0629878755412601</v>
      </c>
      <c r="S17" s="28">
        <v>1.0746328624222552</v>
      </c>
    </row>
    <row r="18" spans="1:19" x14ac:dyDescent="0.2">
      <c r="A18" s="17" t="s">
        <v>28</v>
      </c>
      <c r="B18" s="17">
        <v>2031</v>
      </c>
      <c r="C18" s="28">
        <v>1.0874117186406607</v>
      </c>
      <c r="D18" s="28">
        <v>1.0534290547865732</v>
      </c>
      <c r="E18" s="28">
        <v>1.0934298201974038</v>
      </c>
      <c r="F18" s="28">
        <v>1.1163153726276387</v>
      </c>
      <c r="G18" s="28">
        <v>1.1049698152538054</v>
      </c>
      <c r="H18" s="28">
        <v>1.078269265359783</v>
      </c>
      <c r="I18" s="28">
        <v>1.0789491580262764</v>
      </c>
      <c r="J18" s="28">
        <v>1.0668539128495766</v>
      </c>
      <c r="K18" s="28">
        <v>1.1067233080212002</v>
      </c>
      <c r="L18" s="28">
        <v>1.0641168465093109</v>
      </c>
      <c r="M18" s="28">
        <v>1.0946632925673694</v>
      </c>
      <c r="N18" s="28">
        <v>1.0508549858751832</v>
      </c>
      <c r="O18" s="28">
        <v>1.0704307440056811</v>
      </c>
      <c r="P18" s="28">
        <v>1.103649457031441</v>
      </c>
      <c r="Q18" s="28">
        <v>1.0755922754310896</v>
      </c>
      <c r="R18" s="28">
        <v>1.0676359529069173</v>
      </c>
      <c r="S18" s="28">
        <v>1.0801804801718347</v>
      </c>
    </row>
    <row r="19" spans="1:19" x14ac:dyDescent="0.2">
      <c r="A19" s="17" t="s">
        <v>28</v>
      </c>
      <c r="B19" s="17">
        <v>2032</v>
      </c>
      <c r="C19" s="28">
        <v>1.0935037486531256</v>
      </c>
      <c r="D19" s="28">
        <v>1.0570908460258357</v>
      </c>
      <c r="E19" s="28">
        <v>1.0999602088188467</v>
      </c>
      <c r="F19" s="28">
        <v>1.1245342805081391</v>
      </c>
      <c r="G19" s="28">
        <v>1.1123473950085638</v>
      </c>
      <c r="H19" s="28">
        <v>1.0836999204520481</v>
      </c>
      <c r="I19" s="28">
        <v>1.0844288071451227</v>
      </c>
      <c r="J19" s="28">
        <v>1.0714665515407007</v>
      </c>
      <c r="K19" s="28">
        <v>1.1142303749388738</v>
      </c>
      <c r="L19" s="28">
        <v>1.0685346421826349</v>
      </c>
      <c r="M19" s="28">
        <v>1.1012838203277173</v>
      </c>
      <c r="N19" s="28">
        <v>1.0543358529565796</v>
      </c>
      <c r="O19" s="28">
        <v>1.0752987616213612</v>
      </c>
      <c r="P19" s="28">
        <v>1.1109296660171715</v>
      </c>
      <c r="Q19" s="28">
        <v>1.0808303208308661</v>
      </c>
      <c r="R19" s="28">
        <v>1.0723043547030731</v>
      </c>
      <c r="S19" s="28">
        <v>1.0857578515713617</v>
      </c>
    </row>
    <row r="20" spans="1:19" x14ac:dyDescent="0.2">
      <c r="A20" s="17" t="s">
        <v>28</v>
      </c>
      <c r="B20" s="17">
        <v>2033</v>
      </c>
      <c r="C20" s="28">
        <v>1.0996299081760939</v>
      </c>
      <c r="D20" s="28">
        <v>1.0607653659011831</v>
      </c>
      <c r="E20" s="28">
        <v>1.1065295994637934</v>
      </c>
      <c r="F20" s="28">
        <v>1.1328137003625891</v>
      </c>
      <c r="G20" s="28">
        <v>1.1197742328356119</v>
      </c>
      <c r="H20" s="28">
        <v>1.0891579267966198</v>
      </c>
      <c r="I20" s="28">
        <v>1.0899362857073143</v>
      </c>
      <c r="J20" s="28">
        <v>1.076099133389401</v>
      </c>
      <c r="K20" s="28">
        <v>1.1217883633951995</v>
      </c>
      <c r="L20" s="28">
        <v>1.072970778810409</v>
      </c>
      <c r="M20" s="28">
        <v>1.1079443890651615</v>
      </c>
      <c r="N20" s="28">
        <v>1.0578282501118692</v>
      </c>
      <c r="O20" s="28">
        <v>1.0801889176104384</v>
      </c>
      <c r="P20" s="28">
        <v>1.118257898804788</v>
      </c>
      <c r="Q20" s="28">
        <v>1.0860938750784066</v>
      </c>
      <c r="R20" s="28">
        <v>1.0769931698014139</v>
      </c>
      <c r="S20" s="28">
        <v>1.0913651418973906</v>
      </c>
    </row>
    <row r="21" spans="1:19" x14ac:dyDescent="0.2">
      <c r="A21" s="17" t="s">
        <v>28</v>
      </c>
      <c r="B21" s="17">
        <v>2034</v>
      </c>
      <c r="C21" s="28">
        <v>1.1057903884140545</v>
      </c>
      <c r="D21" s="28">
        <v>1.064452658658223</v>
      </c>
      <c r="E21" s="28">
        <v>1.1131382250675137</v>
      </c>
      <c r="F21" s="28">
        <v>1.1411540777123457</v>
      </c>
      <c r="G21" s="28">
        <v>1.12725065761756</v>
      </c>
      <c r="H21" s="28">
        <v>1.0946434221468611</v>
      </c>
      <c r="I21" s="28">
        <v>1.0954717350499876</v>
      </c>
      <c r="J21" s="28">
        <v>1.0807517446217103</v>
      </c>
      <c r="K21" s="28">
        <v>1.1293976187984607</v>
      </c>
      <c r="L21" s="28">
        <v>1.0774253325370804</v>
      </c>
      <c r="M21" s="28">
        <v>1.1146452409476832</v>
      </c>
      <c r="N21" s="28">
        <v>1.0613322155334339</v>
      </c>
      <c r="O21" s="28">
        <v>1.0851013126520015</v>
      </c>
      <c r="P21" s="28">
        <v>1.1256344721826614</v>
      </c>
      <c r="Q21" s="28">
        <v>1.0913830623996892</v>
      </c>
      <c r="R21" s="28">
        <v>1.0817024874622314</v>
      </c>
      <c r="S21" s="28">
        <v>1.0970025173737916</v>
      </c>
    </row>
    <row r="22" spans="1:19" x14ac:dyDescent="0.2">
      <c r="A22" s="17" t="s">
        <v>28</v>
      </c>
      <c r="B22" s="17">
        <v>2035</v>
      </c>
      <c r="C22" s="28">
        <v>1.1119853816426863</v>
      </c>
      <c r="D22" s="28">
        <v>1.068152768696363</v>
      </c>
      <c r="E22" s="28">
        <v>1.1197863199564584</v>
      </c>
      <c r="F22" s="28">
        <v>1.1495558613589314</v>
      </c>
      <c r="G22" s="28">
        <v>1.1347770004328765</v>
      </c>
      <c r="H22" s="28">
        <v>1.1001565449499235</v>
      </c>
      <c r="I22" s="28">
        <v>1.1010352972280872</v>
      </c>
      <c r="J22" s="28">
        <v>1.0854244718364672</v>
      </c>
      <c r="K22" s="28">
        <v>1.1370584888998962</v>
      </c>
      <c r="L22" s="28">
        <v>1.0818983798232182</v>
      </c>
      <c r="M22" s="28">
        <v>1.1213866196078979</v>
      </c>
      <c r="N22" s="28">
        <v>1.0648477875401641</v>
      </c>
      <c r="O22" s="28">
        <v>1.0900360478829989</v>
      </c>
      <c r="P22" s="28">
        <v>1.1330597050288536</v>
      </c>
      <c r="Q22" s="28">
        <v>1.0966980076256629</v>
      </c>
      <c r="R22" s="28">
        <v>1.0864323973361216</v>
      </c>
      <c r="S22" s="28">
        <v>1.1026701451773335</v>
      </c>
    </row>
    <row r="23" spans="1:19" x14ac:dyDescent="0.2">
      <c r="A23" s="17" t="s">
        <v>28</v>
      </c>
      <c r="B23" s="17">
        <v>2036</v>
      </c>
      <c r="C23" s="28">
        <v>1.1182150812148575</v>
      </c>
      <c r="D23" s="28">
        <v>1.0718657405693466</v>
      </c>
      <c r="E23" s="28">
        <v>1.1264741198565662</v>
      </c>
      <c r="F23" s="28">
        <v>1.1580195034081839</v>
      </c>
      <c r="G23" s="28">
        <v>1.142353594570551</v>
      </c>
      <c r="H23" s="28">
        <v>1.1056974343502419</v>
      </c>
      <c r="I23" s="28">
        <v>1.1066271150180109</v>
      </c>
      <c r="J23" s="28">
        <v>1.0901174020069277</v>
      </c>
      <c r="K23" s="28">
        <v>1.1447713238095925</v>
      </c>
      <c r="L23" s="28">
        <v>1.0863899974468261</v>
      </c>
      <c r="M23" s="28">
        <v>1.128168770151911</v>
      </c>
      <c r="N23" s="28">
        <v>1.0683750045778786</v>
      </c>
      <c r="O23" s="28">
        <v>1.0949932249003218</v>
      </c>
      <c r="P23" s="28">
        <v>1.1405339183249013</v>
      </c>
      <c r="Q23" s="28">
        <v>1.1020388361951923</v>
      </c>
      <c r="R23" s="28">
        <v>1.0911829894656919</v>
      </c>
      <c r="S23" s="28">
        <v>1.108368193443297</v>
      </c>
    </row>
    <row r="24" spans="1:19" x14ac:dyDescent="0.2">
      <c r="A24" s="17" t="s">
        <v>28</v>
      </c>
      <c r="B24" s="17">
        <v>2037</v>
      </c>
      <c r="C24" s="28">
        <v>1.1244796815666611</v>
      </c>
      <c r="D24" s="28">
        <v>1.0755916189857886</v>
      </c>
      <c r="E24" s="28">
        <v>1.1332018619016231</v>
      </c>
      <c r="F24" s="28">
        <v>1.166545459294585</v>
      </c>
      <c r="G24" s="28">
        <v>1.1499807755448503</v>
      </c>
      <c r="H24" s="28">
        <v>1.1112662301930458</v>
      </c>
      <c r="I24" s="28">
        <v>1.1122473319212731</v>
      </c>
      <c r="J24" s="28">
        <v>1.0948306224823854</v>
      </c>
      <c r="K24" s="28">
        <v>1.1525364760124841</v>
      </c>
      <c r="L24" s="28">
        <v>1.09090026250466</v>
      </c>
      <c r="M24" s="28">
        <v>1.1349919391682308</v>
      </c>
      <c r="N24" s="28">
        <v>1.0719139052197446</v>
      </c>
      <c r="O24" s="28">
        <v>1.0999729457628955</v>
      </c>
      <c r="P24" s="28">
        <v>1.1480574351696913</v>
      </c>
      <c r="Q24" s="28">
        <v>1.1074056741580194</v>
      </c>
      <c r="R24" s="28">
        <v>1.0959543542872738</v>
      </c>
      <c r="S24" s="28">
        <v>1.1140968312711228</v>
      </c>
    </row>
    <row r="25" spans="1:19" x14ac:dyDescent="0.2">
      <c r="A25" s="17" t="s">
        <v>28</v>
      </c>
      <c r="B25" s="17">
        <v>2038</v>
      </c>
      <c r="C25" s="28">
        <v>1.1307793782234845</v>
      </c>
      <c r="D25" s="28">
        <v>1.0793304488097144</v>
      </c>
      <c r="E25" s="28">
        <v>1.1399697846416708</v>
      </c>
      <c r="F25" s="28">
        <v>1.1751341878057675</v>
      </c>
      <c r="G25" s="28">
        <v>1.1576588811101796</v>
      </c>
      <c r="H25" s="28">
        <v>1.1168630730278888</v>
      </c>
      <c r="I25" s="28">
        <v>1.1178960921681884</v>
      </c>
      <c r="J25" s="28">
        <v>1.099564220989796</v>
      </c>
      <c r="K25" s="28">
        <v>1.1603543003844634</v>
      </c>
      <c r="L25" s="28">
        <v>1.0954292524135505</v>
      </c>
      <c r="M25" s="28">
        <v>1.1418563747367343</v>
      </c>
      <c r="N25" s="28">
        <v>1.0754645281666997</v>
      </c>
      <c r="O25" s="28">
        <v>1.1049753129937798</v>
      </c>
      <c r="P25" s="28">
        <v>1.1556305807934277</v>
      </c>
      <c r="Q25" s="28">
        <v>1.1127986481777379</v>
      </c>
      <c r="R25" s="28">
        <v>1.1007465826326461</v>
      </c>
      <c r="S25" s="28">
        <v>1.1198562287300937</v>
      </c>
    </row>
    <row r="26" spans="1:19" x14ac:dyDescent="0.2">
      <c r="A26" s="17" t="s">
        <v>28</v>
      </c>
      <c r="B26" s="17">
        <v>2039</v>
      </c>
      <c r="C26" s="28">
        <v>1.1371143678061104</v>
      </c>
      <c r="D26" s="28">
        <v>1.0830822750611</v>
      </c>
      <c r="E26" s="28">
        <v>1.1467781280514642</v>
      </c>
      <c r="F26" s="28">
        <v>1.1837861511072028</v>
      </c>
      <c r="G26" s="28">
        <v>1.1653882512760358</v>
      </c>
      <c r="H26" s="28">
        <v>1.1224881041121959</v>
      </c>
      <c r="I26" s="28">
        <v>1.1235735407215723</v>
      </c>
      <c r="J26" s="28">
        <v>1.1043182856354101</v>
      </c>
      <c r="K26" s="28">
        <v>1.1682251542085971</v>
      </c>
      <c r="L26" s="28">
        <v>1.0999770449117334</v>
      </c>
      <c r="M26" s="28">
        <v>1.1487623264376858</v>
      </c>
      <c r="N26" s="28">
        <v>1.0790269122478744</v>
      </c>
      <c r="O26" s="28">
        <v>1.1100004295822818</v>
      </c>
      <c r="P26" s="28">
        <v>1.1632536825716924</v>
      </c>
      <c r="Q26" s="28">
        <v>1.1182178855347824</v>
      </c>
      <c r="R26" s="28">
        <v>1.1055597657307641</v>
      </c>
      <c r="S26" s="28">
        <v>1.1256465568650524</v>
      </c>
    </row>
    <row r="27" spans="1:19" x14ac:dyDescent="0.2">
      <c r="A27" s="17" t="s">
        <v>28</v>
      </c>
      <c r="B27" s="17">
        <v>2040</v>
      </c>
      <c r="C27" s="28">
        <v>1.1434848480368545</v>
      </c>
      <c r="D27" s="28">
        <v>1.0868471429164133</v>
      </c>
      <c r="E27" s="28">
        <v>1.1536271335389812</v>
      </c>
      <c r="F27" s="28">
        <v>1.1925018147670701</v>
      </c>
      <c r="G27" s="28">
        <v>1.1731692283220672</v>
      </c>
      <c r="H27" s="28">
        <v>1.1281414654148294</v>
      </c>
      <c r="I27" s="28">
        <v>1.1292798232804617</v>
      </c>
      <c r="J27" s="28">
        <v>1.109092904906414</v>
      </c>
      <c r="K27" s="28">
        <v>1.1761493971914561</v>
      </c>
      <c r="L27" s="28">
        <v>1.1045437180601831</v>
      </c>
      <c r="M27" s="28">
        <v>1.1557100453608127</v>
      </c>
      <c r="N27" s="28">
        <v>1.0826010964210182</v>
      </c>
      <c r="O27" s="28">
        <v>1.115048398986074</v>
      </c>
      <c r="P27" s="28">
        <v>1.1709270700395951</v>
      </c>
      <c r="Q27" s="28">
        <v>1.1236635141294333</v>
      </c>
      <c r="R27" s="28">
        <v>1.1103939952094943</v>
      </c>
      <c r="S27" s="28">
        <v>1.1314679877021505</v>
      </c>
    </row>
    <row r="28" spans="1:19" x14ac:dyDescent="0.2">
      <c r="A28" s="17" t="s">
        <v>28</v>
      </c>
      <c r="B28" s="17">
        <v>2041</v>
      </c>
      <c r="C28" s="28">
        <v>1.1498910177457367</v>
      </c>
      <c r="D28" s="28">
        <v>1.0906250977091592</v>
      </c>
      <c r="E28" s="28">
        <v>1.160517043953982</v>
      </c>
      <c r="F28" s="28">
        <v>1.2012816477813104</v>
      </c>
      <c r="G28" s="28">
        <v>1.1810021568132283</v>
      </c>
      <c r="H28" s="28">
        <v>1.1338232996196709</v>
      </c>
      <c r="I28" s="28">
        <v>1.1350150862838542</v>
      </c>
      <c r="J28" s="28">
        <v>1.1138881676725767</v>
      </c>
      <c r="K28" s="28">
        <v>1.184127391479554</v>
      </c>
      <c r="L28" s="28">
        <v>1.1091293502439519</v>
      </c>
      <c r="M28" s="28">
        <v>1.1626997841144335</v>
      </c>
      <c r="N28" s="28">
        <v>1.0861871197729243</v>
      </c>
      <c r="O28" s="28">
        <v>1.1201193251333255</v>
      </c>
      <c r="P28" s="28">
        <v>1.1786510749060193</v>
      </c>
      <c r="Q28" s="28">
        <v>1.1291356624848343</v>
      </c>
      <c r="R28" s="28">
        <v>1.1152493630973614</v>
      </c>
      <c r="S28" s="28">
        <v>1.1373206942546361</v>
      </c>
    </row>
    <row r="29" spans="1:19" x14ac:dyDescent="0.2">
      <c r="A29" s="17" t="s">
        <v>28</v>
      </c>
      <c r="B29" s="17">
        <v>2042</v>
      </c>
      <c r="C29" s="28">
        <v>1.1563330768766864</v>
      </c>
      <c r="D29" s="28">
        <v>1.0944161849304246</v>
      </c>
      <c r="E29" s="28">
        <v>1.1674481035966204</v>
      </c>
      <c r="F29" s="28">
        <v>1.2101261225988613</v>
      </c>
      <c r="G29" s="28">
        <v>1.1888873836150391</v>
      </c>
      <c r="H29" s="28">
        <v>1.1395337501292233</v>
      </c>
      <c r="I29" s="28">
        <v>1.1407794769144655</v>
      </c>
      <c r="J29" s="28">
        <v>1.1187041631879029</v>
      </c>
      <c r="K29" s="28">
        <v>1.1921595016758968</v>
      </c>
      <c r="L29" s="28">
        <v>1.1137340201735162</v>
      </c>
      <c r="M29" s="28">
        <v>1.169731796834643</v>
      </c>
      <c r="N29" s="28">
        <v>1.0897850215198579</v>
      </c>
      <c r="O29" s="28">
        <v>1.1252133124248413</v>
      </c>
      <c r="P29" s="28">
        <v>1.1864260310679622</v>
      </c>
      <c r="Q29" s="28">
        <v>1.1346344597500262</v>
      </c>
      <c r="R29" s="28">
        <v>1.1201259618252979</v>
      </c>
      <c r="S29" s="28">
        <v>1.1432048505286734</v>
      </c>
    </row>
    <row r="30" spans="1:19" x14ac:dyDescent="0.2">
      <c r="A30" s="17" t="s">
        <v>28</v>
      </c>
      <c r="B30" s="17">
        <v>2043</v>
      </c>
      <c r="C30" s="28">
        <v>1.1628112264937833</v>
      </c>
      <c r="D30" s="28">
        <v>1.0982204502294268</v>
      </c>
      <c r="E30" s="28">
        <v>1.1744205582261056</v>
      </c>
      <c r="F30" s="28">
        <v>1.2190357151470816</v>
      </c>
      <c r="G30" s="28">
        <v>1.1968252579089458</v>
      </c>
      <c r="H30" s="28">
        <v>1.1452729610682297</v>
      </c>
      <c r="I30" s="28">
        <v>1.1465731431025064</v>
      </c>
      <c r="J30" s="28">
        <v>1.1235409810922956</v>
      </c>
      <c r="K30" s="28">
        <v>1.2002460948566469</v>
      </c>
      <c r="L30" s="28">
        <v>1.1183578068861284</v>
      </c>
      <c r="M30" s="28">
        <v>1.1768063391945525</v>
      </c>
      <c r="N30" s="28">
        <v>1.0933948410079846</v>
      </c>
      <c r="O30" s="28">
        <v>1.1303304657362123</v>
      </c>
      <c r="P30" s="28">
        <v>1.1942522746249682</v>
      </c>
      <c r="Q30" s="28">
        <v>1.1401600357029955</v>
      </c>
      <c r="R30" s="28">
        <v>1.1250238842284057</v>
      </c>
      <c r="S30" s="28">
        <v>1.1491206315291989</v>
      </c>
    </row>
    <row r="31" spans="1:19" x14ac:dyDescent="0.2">
      <c r="A31" s="17" t="s">
        <v>28</v>
      </c>
      <c r="B31" s="17">
        <v>2044</v>
      </c>
      <c r="C31" s="28">
        <v>1.1693256687875324</v>
      </c>
      <c r="D31" s="28">
        <v>1.1020379394140627</v>
      </c>
      <c r="E31" s="28">
        <v>1.1814346550694161</v>
      </c>
      <c r="F31" s="28">
        <v>1.2280109048573606</v>
      </c>
      <c r="G31" s="28">
        <v>1.2048161312077825</v>
      </c>
      <c r="H31" s="28">
        <v>1.1510410772873114</v>
      </c>
      <c r="I31" s="28">
        <v>1.1523962335294804</v>
      </c>
      <c r="J31" s="28">
        <v>1.1283987114132232</v>
      </c>
      <c r="K31" s="28">
        <v>1.2083875405878979</v>
      </c>
      <c r="L31" s="28">
        <v>1.1230007897471712</v>
      </c>
      <c r="M31" s="28">
        <v>1.1839236684135839</v>
      </c>
      <c r="N31" s="28">
        <v>1.0970166177138005</v>
      </c>
      <c r="O31" s="28">
        <v>1.1354708904199737</v>
      </c>
      <c r="P31" s="28">
        <v>1.2021301438936576</v>
      </c>
      <c r="Q31" s="28">
        <v>1.1457125207537358</v>
      </c>
      <c r="R31" s="28">
        <v>1.1299432235477211</v>
      </c>
      <c r="S31" s="28">
        <v>1.1550682132658117</v>
      </c>
    </row>
    <row r="32" spans="1:19" x14ac:dyDescent="0.2">
      <c r="A32" s="17" t="s">
        <v>28</v>
      </c>
      <c r="B32" s="17">
        <v>2045</v>
      </c>
      <c r="C32" s="28">
        <v>1.1758766070811753</v>
      </c>
      <c r="D32" s="28">
        <v>1.1058686984514605</v>
      </c>
      <c r="E32" s="28">
        <v>1.188490642830067</v>
      </c>
      <c r="F32" s="28">
        <v>1.2370521746909162</v>
      </c>
      <c r="G32" s="28">
        <v>1.2128603573713392</v>
      </c>
      <c r="H32" s="28">
        <v>1.1568382443666225</v>
      </c>
      <c r="I32" s="28">
        <v>1.1582488976319976</v>
      </c>
      <c r="J32" s="28">
        <v>1.133277444567397</v>
      </c>
      <c r="K32" s="28">
        <v>1.2165842109425651</v>
      </c>
      <c r="L32" s="28">
        <v>1.1276630484515222</v>
      </c>
      <c r="M32" s="28">
        <v>1.1910840432668246</v>
      </c>
      <c r="N32" s="28">
        <v>1.1006503912445644</v>
      </c>
      <c r="O32" s="28">
        <v>1.1406346923077744</v>
      </c>
      <c r="P32" s="28">
        <v>1.2100599794223517</v>
      </c>
      <c r="Q32" s="28">
        <v>1.1512920459473275</v>
      </c>
      <c r="R32" s="28">
        <v>1.1348840734319927</v>
      </c>
      <c r="S32" s="28">
        <v>1.1610477727587023</v>
      </c>
    </row>
    <row r="38" spans="1:20" x14ac:dyDescent="0.2">
      <c r="A38" s="15" t="s">
        <v>35</v>
      </c>
    </row>
    <row r="39" spans="1:20" s="26" customFormat="1" x14ac:dyDescent="0.2">
      <c r="A39" s="26" t="s">
        <v>36</v>
      </c>
      <c r="B39" s="22">
        <v>2016</v>
      </c>
      <c r="C39" s="14">
        <v>974192376</v>
      </c>
      <c r="D39" s="14">
        <v>705363643</v>
      </c>
      <c r="E39" s="14">
        <v>3203913516</v>
      </c>
      <c r="F39" s="14">
        <v>328521471</v>
      </c>
      <c r="G39" s="14">
        <v>741525844</v>
      </c>
      <c r="H39" s="14">
        <v>1514981066</v>
      </c>
      <c r="I39" s="14">
        <v>372334888</v>
      </c>
      <c r="J39" s="14">
        <v>403588328</v>
      </c>
      <c r="K39" s="14">
        <v>567817309</v>
      </c>
      <c r="L39" s="14">
        <v>1722552129</v>
      </c>
      <c r="M39" s="14">
        <v>169613102</v>
      </c>
      <c r="N39" s="14">
        <v>478882945</v>
      </c>
      <c r="O39" s="14">
        <v>646516495</v>
      </c>
      <c r="P39" s="14">
        <v>412519716</v>
      </c>
      <c r="Q39" s="14">
        <v>385520160</v>
      </c>
      <c r="R39" s="14">
        <v>2357104419</v>
      </c>
      <c r="S39" s="14">
        <f t="shared" ref="S39" si="0">SUM(C39:R39)</f>
        <v>14984947407</v>
      </c>
    </row>
    <row r="40" spans="1:20" s="31" customFormat="1" ht="15" x14ac:dyDescent="0.25">
      <c r="A40" s="2" t="s">
        <v>37</v>
      </c>
      <c r="B40" s="17">
        <v>2017</v>
      </c>
      <c r="C40" s="28">
        <f>C41/C39</f>
        <v>1.0056023214648453</v>
      </c>
      <c r="D40" s="28">
        <f>D41/D39</f>
        <v>1.0034760682009138</v>
      </c>
      <c r="E40" s="28">
        <f t="shared" ref="E40:R40" si="1">E41/E39</f>
        <v>1.0059723893576122</v>
      </c>
      <c r="F40" s="28">
        <f t="shared" si="1"/>
        <v>1.0073625322037394</v>
      </c>
      <c r="G40" s="28">
        <f t="shared" si="1"/>
        <v>1.0066767251493325</v>
      </c>
      <c r="H40" s="28">
        <f t="shared" si="1"/>
        <v>1.0050364554260509</v>
      </c>
      <c r="I40" s="28">
        <f t="shared" si="1"/>
        <v>1.0050786907595073</v>
      </c>
      <c r="J40" s="28">
        <f t="shared" si="1"/>
        <v>1.0043235897957234</v>
      </c>
      <c r="K40" s="28">
        <f t="shared" si="1"/>
        <v>1.0067831470280464</v>
      </c>
      <c r="L40" s="28">
        <f t="shared" si="1"/>
        <v>1.0041516076808821</v>
      </c>
      <c r="M40" s="28">
        <f t="shared" si="1"/>
        <v>1.0060480038065591</v>
      </c>
      <c r="N40" s="28">
        <f t="shared" si="1"/>
        <v>1.0033124142990075</v>
      </c>
      <c r="O40" s="28">
        <f t="shared" si="1"/>
        <v>1.0045477184235792</v>
      </c>
      <c r="P40" s="28">
        <f t="shared" si="1"/>
        <v>1.0065964867189918</v>
      </c>
      <c r="Q40" s="28">
        <f t="shared" si="1"/>
        <v>1.004869917272023</v>
      </c>
      <c r="R40" s="28">
        <f t="shared" si="1"/>
        <v>1.0043726532283264</v>
      </c>
      <c r="S40" s="25">
        <v>1.0086116439212536</v>
      </c>
      <c r="T40" s="17"/>
    </row>
    <row r="41" spans="1:20" s="31" customFormat="1" ht="15" x14ac:dyDescent="0.25">
      <c r="A41" s="29" t="s">
        <v>38</v>
      </c>
      <c r="B41" s="15">
        <v>2017</v>
      </c>
      <c r="C41" s="13">
        <v>979650114.85895348</v>
      </c>
      <c r="D41" s="13">
        <v>707815535.12951303</v>
      </c>
      <c r="E41" s="13">
        <v>3223048534.9856682</v>
      </c>
      <c r="F41" s="13">
        <v>330940220.90985733</v>
      </c>
      <c r="G41" s="13">
        <v>746476808.25151479</v>
      </c>
      <c r="H41" s="13">
        <v>1522611200.6102202</v>
      </c>
      <c r="I41" s="13">
        <v>374225861.75512779</v>
      </c>
      <c r="J41" s="13">
        <v>405333278.37661391</v>
      </c>
      <c r="K41" s="13">
        <v>571668897.29201663</v>
      </c>
      <c r="L41" s="13">
        <v>1729703489.6494761</v>
      </c>
      <c r="M41" s="13">
        <v>170638922.68653831</v>
      </c>
      <c r="N41" s="13">
        <v>480469203.71456885</v>
      </c>
      <c r="O41" s="13">
        <v>649456669.97545934</v>
      </c>
      <c r="P41" s="13">
        <v>415240896.82791626</v>
      </c>
      <c r="Q41" s="13">
        <v>387397611.28589708</v>
      </c>
      <c r="R41" s="13">
        <v>2367411219.2472425</v>
      </c>
      <c r="S41" s="13">
        <v>15062088465.556585</v>
      </c>
    </row>
  </sheetData>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README</vt:lpstr>
      <vt:lpstr>HPMSVType</vt:lpstr>
      <vt:lpstr>HPMSVTypeYearTemp</vt:lpstr>
      <vt:lpstr>M14Conversion</vt:lpstr>
      <vt:lpstr>hpmsVTypeVMT Project. 2016-pres</vt:lpstr>
      <vt:lpstr>Forcasted Growth TRANCONF050818</vt:lpstr>
      <vt:lpstr>Forcasted Growth 112817</vt:lpstr>
      <vt:lpstr>Adjustment factors 112817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Cormier, Denise E</cp:lastModifiedBy>
  <dcterms:created xsi:type="dcterms:W3CDTF">2015-08-31T14:49:11Z</dcterms:created>
  <dcterms:modified xsi:type="dcterms:W3CDTF">2018-05-09T18:53:38Z</dcterms:modified>
</cp:coreProperties>
</file>