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IR\Emissions_Data\Mobile-MOVES\MOVES\2018_TransportationConformity\Conformity tables\HPMS-VMT\"/>
    </mc:Choice>
  </mc:AlternateContent>
  <bookViews>
    <workbookView xWindow="0" yWindow="0" windowWidth="21600" windowHeight="10095"/>
  </bookViews>
  <sheets>
    <sheet name="vmt trends" sheetId="36" r:id="rId1"/>
    <sheet name="2016VMT" sheetId="26" r:id="rId2"/>
    <sheet name="2025VMT" sheetId="25" r:id="rId3"/>
    <sheet name="2035VMT" sheetId="24" r:id="rId4"/>
    <sheet name="2040VMT" sheetId="7" r:id="rId5"/>
    <sheet name="2016 PORTLAND REGION VMT" sheetId="29" r:id="rId6"/>
    <sheet name="2016 MIDCOAST VMT" sheetId="28" r:id="rId7"/>
    <sheet name="2025 PORTLAND REGION VMT" sheetId="30" r:id="rId8"/>
    <sheet name="2025 MIDCOAST VMT" sheetId="31" r:id="rId9"/>
    <sheet name="2035 PORTLAND REGION VMT" sheetId="32" r:id="rId10"/>
    <sheet name="2035 MIDCOAST VMT" sheetId="33" r:id="rId11"/>
    <sheet name="2040 PORTLAND REGION VMT" sheetId="34" r:id="rId12"/>
    <sheet name="2040 MIDCOAST VMT" sheetId="35" r:id="rId13"/>
  </sheets>
  <calcPr calcId="171027"/>
  <pivotCaches>
    <pivotCache cacheId="10" r:id="rId14"/>
    <pivotCache cacheId="15" r:id="rId15"/>
    <pivotCache cacheId="20" r:id="rId16"/>
    <pivotCache cacheId="25" r:id="rId17"/>
  </pivotCaches>
</workbook>
</file>

<file path=xl/calcChain.xml><?xml version="1.0" encoding="utf-8"?>
<calcChain xmlns="http://schemas.openxmlformats.org/spreadsheetml/2006/main">
  <c r="J5" i="35" l="1"/>
  <c r="J6" i="35"/>
  <c r="J7" i="35"/>
  <c r="J8" i="35"/>
  <c r="J9" i="35"/>
  <c r="J4" i="35"/>
  <c r="J5" i="34"/>
  <c r="J6" i="34"/>
  <c r="J7" i="34"/>
  <c r="J8" i="34"/>
  <c r="J9" i="34"/>
  <c r="J4" i="34"/>
  <c r="J5" i="33"/>
  <c r="J6" i="33"/>
  <c r="J7" i="33"/>
  <c r="J8" i="33"/>
  <c r="J9" i="33"/>
  <c r="J4" i="33"/>
  <c r="J5" i="32"/>
  <c r="J6" i="32"/>
  <c r="J7" i="32"/>
  <c r="J8" i="32"/>
  <c r="J9" i="32"/>
  <c r="J4" i="32"/>
  <c r="J5" i="31"/>
  <c r="J6" i="31"/>
  <c r="J7" i="31"/>
  <c r="J8" i="31"/>
  <c r="J9" i="31"/>
  <c r="J4" i="31"/>
  <c r="J5" i="30"/>
  <c r="J6" i="30"/>
  <c r="J7" i="30"/>
  <c r="J8" i="30"/>
  <c r="J9" i="30"/>
  <c r="J4" i="30"/>
  <c r="J5" i="28"/>
  <c r="J6" i="28"/>
  <c r="J7" i="28"/>
  <c r="J8" i="28"/>
  <c r="J9" i="28"/>
  <c r="J4" i="28"/>
  <c r="J11" i="29"/>
  <c r="J7" i="29"/>
  <c r="J8" i="29"/>
  <c r="J9" i="29"/>
  <c r="J10" i="29"/>
  <c r="J6" i="29"/>
  <c r="S19" i="26"/>
  <c r="R8" i="26"/>
  <c r="Q8" i="26"/>
  <c r="P8" i="26"/>
  <c r="O8" i="26"/>
  <c r="N8" i="26"/>
  <c r="M8" i="26"/>
  <c r="L8" i="26"/>
  <c r="K8" i="26"/>
  <c r="J8" i="26"/>
  <c r="I8" i="26"/>
  <c r="H8" i="26"/>
  <c r="G8" i="26"/>
  <c r="F8" i="26"/>
  <c r="E8" i="26"/>
  <c r="D8" i="26"/>
  <c r="C8" i="26"/>
  <c r="R7" i="26"/>
  <c r="Q7" i="26"/>
  <c r="P7" i="26"/>
  <c r="O7" i="26"/>
  <c r="N7" i="26"/>
  <c r="M7" i="26"/>
  <c r="L7" i="26"/>
  <c r="K7" i="26"/>
  <c r="J7" i="26"/>
  <c r="I7" i="26"/>
  <c r="H7" i="26"/>
  <c r="G7" i="26"/>
  <c r="F7" i="26"/>
  <c r="E7" i="26"/>
  <c r="D7" i="26"/>
  <c r="C7" i="26"/>
  <c r="R6" i="26"/>
  <c r="Q6" i="26"/>
  <c r="P6" i="26"/>
  <c r="O6" i="26"/>
  <c r="N6" i="26"/>
  <c r="M6" i="26"/>
  <c r="L6" i="26"/>
  <c r="K6" i="26"/>
  <c r="J6" i="26"/>
  <c r="I6" i="26"/>
  <c r="H6" i="26"/>
  <c r="G6" i="26"/>
  <c r="F6" i="26"/>
  <c r="E6" i="26"/>
  <c r="D6" i="26"/>
  <c r="C6" i="26"/>
  <c r="R5" i="26"/>
  <c r="Q5" i="26"/>
  <c r="P5" i="26"/>
  <c r="O5" i="26"/>
  <c r="N5" i="26"/>
  <c r="M5" i="26"/>
  <c r="L5" i="26"/>
  <c r="K5" i="26"/>
  <c r="J5" i="26"/>
  <c r="I5" i="26"/>
  <c r="H5" i="26"/>
  <c r="G5" i="26"/>
  <c r="F5" i="26"/>
  <c r="E5" i="26"/>
  <c r="D5" i="26"/>
  <c r="C5" i="26"/>
  <c r="R4" i="26"/>
  <c r="R9" i="26" s="1"/>
  <c r="R20" i="26" s="1"/>
  <c r="Q4" i="26"/>
  <c r="Q9" i="26" s="1"/>
  <c r="Q20" i="26" s="1"/>
  <c r="P4" i="26"/>
  <c r="P9" i="26" s="1"/>
  <c r="P20" i="26" s="1"/>
  <c r="O4" i="26"/>
  <c r="N4" i="26"/>
  <c r="N9" i="26" s="1"/>
  <c r="N20" i="26" s="1"/>
  <c r="M4" i="26"/>
  <c r="M9" i="26" s="1"/>
  <c r="M20" i="26" s="1"/>
  <c r="L4" i="26"/>
  <c r="L9" i="26" s="1"/>
  <c r="L20" i="26" s="1"/>
  <c r="K4" i="26"/>
  <c r="J4" i="26"/>
  <c r="J9" i="26" s="1"/>
  <c r="J20" i="26" s="1"/>
  <c r="I4" i="26"/>
  <c r="I9" i="26" s="1"/>
  <c r="I20" i="26" s="1"/>
  <c r="H4" i="26"/>
  <c r="H9" i="26" s="1"/>
  <c r="H20" i="26" s="1"/>
  <c r="G4" i="26"/>
  <c r="F4" i="26"/>
  <c r="F9" i="26" s="1"/>
  <c r="F20" i="26" s="1"/>
  <c r="E4" i="26"/>
  <c r="E9" i="26" s="1"/>
  <c r="E20" i="26" s="1"/>
  <c r="D4" i="26"/>
  <c r="D9" i="26" s="1"/>
  <c r="D20" i="26" s="1"/>
  <c r="C4" i="26"/>
  <c r="V4" i="26" l="1"/>
  <c r="C9" i="26"/>
  <c r="C20" i="26" s="1"/>
  <c r="G9" i="26"/>
  <c r="G20" i="26" s="1"/>
  <c r="K9" i="26"/>
  <c r="K20" i="26" s="1"/>
  <c r="O9" i="26"/>
  <c r="O20" i="26" s="1"/>
  <c r="V6" i="26"/>
  <c r="V7" i="26"/>
  <c r="V8" i="26"/>
  <c r="V5" i="26"/>
  <c r="V9" i="26" l="1"/>
  <c r="S9" i="26"/>
  <c r="S20" i="26" s="1"/>
  <c r="S19" i="25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V8" i="25" s="1"/>
  <c r="R7" i="25"/>
  <c r="Q7" i="25"/>
  <c r="P7" i="25"/>
  <c r="O7" i="25"/>
  <c r="N7" i="25"/>
  <c r="M7" i="25"/>
  <c r="L7" i="25"/>
  <c r="K7" i="25"/>
  <c r="J7" i="25"/>
  <c r="I7" i="25"/>
  <c r="H7" i="25"/>
  <c r="G7" i="25"/>
  <c r="F7" i="25"/>
  <c r="E7" i="25"/>
  <c r="D7" i="25"/>
  <c r="C7" i="25"/>
  <c r="V7" i="25" s="1"/>
  <c r="R6" i="25"/>
  <c r="Q6" i="25"/>
  <c r="P6" i="25"/>
  <c r="O6" i="25"/>
  <c r="N6" i="25"/>
  <c r="M6" i="25"/>
  <c r="L6" i="25"/>
  <c r="K6" i="25"/>
  <c r="J6" i="25"/>
  <c r="I6" i="25"/>
  <c r="H6" i="25"/>
  <c r="G6" i="25"/>
  <c r="F6" i="25"/>
  <c r="E6" i="25"/>
  <c r="D6" i="25"/>
  <c r="C6" i="25"/>
  <c r="V6" i="25" s="1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R4" i="25"/>
  <c r="R9" i="25" s="1"/>
  <c r="R20" i="25" s="1"/>
  <c r="Q4" i="25"/>
  <c r="Q9" i="25" s="1"/>
  <c r="Q20" i="25" s="1"/>
  <c r="P4" i="25"/>
  <c r="P9" i="25" s="1"/>
  <c r="P20" i="25" s="1"/>
  <c r="O4" i="25"/>
  <c r="N4" i="25"/>
  <c r="N9" i="25" s="1"/>
  <c r="N20" i="25" s="1"/>
  <c r="M4" i="25"/>
  <c r="M9" i="25" s="1"/>
  <c r="M20" i="25" s="1"/>
  <c r="L4" i="25"/>
  <c r="L9" i="25" s="1"/>
  <c r="L20" i="25" s="1"/>
  <c r="K4" i="25"/>
  <c r="J4" i="25"/>
  <c r="J9" i="25" s="1"/>
  <c r="J20" i="25" s="1"/>
  <c r="I4" i="25"/>
  <c r="I9" i="25" s="1"/>
  <c r="I20" i="25" s="1"/>
  <c r="H4" i="25"/>
  <c r="H9" i="25" s="1"/>
  <c r="H20" i="25" s="1"/>
  <c r="G4" i="25"/>
  <c r="F4" i="25"/>
  <c r="F9" i="25" s="1"/>
  <c r="F20" i="25" s="1"/>
  <c r="E4" i="25"/>
  <c r="E9" i="25" s="1"/>
  <c r="E20" i="25" s="1"/>
  <c r="D4" i="25"/>
  <c r="D9" i="25" s="1"/>
  <c r="D20" i="25" s="1"/>
  <c r="C4" i="25"/>
  <c r="V4" i="25" s="1"/>
  <c r="C9" i="25" l="1"/>
  <c r="G9" i="25"/>
  <c r="G20" i="25" s="1"/>
  <c r="K9" i="25"/>
  <c r="K20" i="25" s="1"/>
  <c r="O9" i="25"/>
  <c r="O20" i="25" s="1"/>
  <c r="C20" i="25"/>
  <c r="S9" i="25"/>
  <c r="S20" i="25" s="1"/>
  <c r="V5" i="25"/>
  <c r="V9" i="25" s="1"/>
  <c r="S19" i="24" l="1"/>
  <c r="R8" i="24"/>
  <c r="Q8" i="24"/>
  <c r="P8" i="24"/>
  <c r="O8" i="24"/>
  <c r="N8" i="24"/>
  <c r="M8" i="24"/>
  <c r="L8" i="24"/>
  <c r="K8" i="24"/>
  <c r="J8" i="24"/>
  <c r="I8" i="24"/>
  <c r="H8" i="24"/>
  <c r="G8" i="24"/>
  <c r="F8" i="24"/>
  <c r="E8" i="24"/>
  <c r="D8" i="24"/>
  <c r="C8" i="24"/>
  <c r="R7" i="24"/>
  <c r="Q7" i="24"/>
  <c r="P7" i="24"/>
  <c r="O7" i="24"/>
  <c r="N7" i="24"/>
  <c r="M7" i="24"/>
  <c r="L7" i="24"/>
  <c r="K7" i="24"/>
  <c r="J7" i="24"/>
  <c r="I7" i="24"/>
  <c r="H7" i="24"/>
  <c r="G7" i="24"/>
  <c r="F7" i="24"/>
  <c r="E7" i="24"/>
  <c r="D7" i="24"/>
  <c r="C7" i="24"/>
  <c r="R6" i="24"/>
  <c r="Q6" i="24"/>
  <c r="P6" i="24"/>
  <c r="O6" i="24"/>
  <c r="N6" i="24"/>
  <c r="M6" i="24"/>
  <c r="L6" i="24"/>
  <c r="K6" i="24"/>
  <c r="J6" i="24"/>
  <c r="I6" i="24"/>
  <c r="H6" i="24"/>
  <c r="G6" i="24"/>
  <c r="F6" i="24"/>
  <c r="E6" i="24"/>
  <c r="D6" i="24"/>
  <c r="C6" i="24"/>
  <c r="R5" i="24"/>
  <c r="Q5" i="24"/>
  <c r="P5" i="24"/>
  <c r="O5" i="24"/>
  <c r="N5" i="24"/>
  <c r="M5" i="24"/>
  <c r="L5" i="24"/>
  <c r="K5" i="24"/>
  <c r="J5" i="24"/>
  <c r="I5" i="24"/>
  <c r="H5" i="24"/>
  <c r="G5" i="24"/>
  <c r="F5" i="24"/>
  <c r="E5" i="24"/>
  <c r="D5" i="24"/>
  <c r="C5" i="24"/>
  <c r="R4" i="24"/>
  <c r="R9" i="24" s="1"/>
  <c r="R20" i="24" s="1"/>
  <c r="Q4" i="24"/>
  <c r="Q9" i="24" s="1"/>
  <c r="Q20" i="24" s="1"/>
  <c r="P4" i="24"/>
  <c r="P9" i="24" s="1"/>
  <c r="P20" i="24" s="1"/>
  <c r="O4" i="24"/>
  <c r="N4" i="24"/>
  <c r="N9" i="24" s="1"/>
  <c r="N20" i="24" s="1"/>
  <c r="M4" i="24"/>
  <c r="M9" i="24" s="1"/>
  <c r="M20" i="24" s="1"/>
  <c r="L4" i="24"/>
  <c r="L9" i="24" s="1"/>
  <c r="L20" i="24" s="1"/>
  <c r="K4" i="24"/>
  <c r="J4" i="24"/>
  <c r="J9" i="24" s="1"/>
  <c r="J20" i="24" s="1"/>
  <c r="I4" i="24"/>
  <c r="I9" i="24" s="1"/>
  <c r="I20" i="24" s="1"/>
  <c r="H4" i="24"/>
  <c r="H9" i="24" s="1"/>
  <c r="H20" i="24" s="1"/>
  <c r="G4" i="24"/>
  <c r="F4" i="24"/>
  <c r="F9" i="24" s="1"/>
  <c r="F20" i="24" s="1"/>
  <c r="E4" i="24"/>
  <c r="E9" i="24" s="1"/>
  <c r="E20" i="24" s="1"/>
  <c r="D4" i="24"/>
  <c r="D9" i="24" s="1"/>
  <c r="D20" i="24" s="1"/>
  <c r="C4" i="24"/>
  <c r="V4" i="24" l="1"/>
  <c r="C9" i="24"/>
  <c r="C20" i="24" s="1"/>
  <c r="G9" i="24"/>
  <c r="G20" i="24" s="1"/>
  <c r="K9" i="24"/>
  <c r="K20" i="24" s="1"/>
  <c r="O9" i="24"/>
  <c r="O20" i="24" s="1"/>
  <c r="V6" i="24"/>
  <c r="V7" i="24"/>
  <c r="V8" i="24"/>
  <c r="S9" i="24"/>
  <c r="S20" i="24" s="1"/>
  <c r="V5" i="24"/>
  <c r="V9" i="24" l="1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C8" i="7"/>
  <c r="C7" i="7"/>
  <c r="C6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C5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C4" i="7"/>
  <c r="R9" i="7" l="1"/>
  <c r="R20" i="7" s="1"/>
  <c r="N9" i="7"/>
  <c r="N20" i="7" s="1"/>
  <c r="J9" i="7"/>
  <c r="J20" i="7" s="1"/>
  <c r="F9" i="7"/>
  <c r="F20" i="7" s="1"/>
  <c r="S19" i="7"/>
  <c r="V7" i="7"/>
  <c r="Q9" i="7"/>
  <c r="Q20" i="7" s="1"/>
  <c r="M9" i="7"/>
  <c r="M20" i="7" s="1"/>
  <c r="I9" i="7"/>
  <c r="I20" i="7" s="1"/>
  <c r="E9" i="7"/>
  <c r="E20" i="7" s="1"/>
  <c r="P9" i="7"/>
  <c r="P20" i="7" s="1"/>
  <c r="L9" i="7"/>
  <c r="L20" i="7" s="1"/>
  <c r="H9" i="7"/>
  <c r="H20" i="7" s="1"/>
  <c r="V5" i="7"/>
  <c r="V4" i="7"/>
  <c r="O9" i="7"/>
  <c r="O20" i="7" s="1"/>
  <c r="K9" i="7"/>
  <c r="K20" i="7" s="1"/>
  <c r="G9" i="7"/>
  <c r="G20" i="7" s="1"/>
  <c r="V6" i="7"/>
  <c r="V8" i="7"/>
  <c r="D9" i="7"/>
  <c r="D20" i="7" s="1"/>
  <c r="C9" i="7"/>
  <c r="V9" i="7" l="1"/>
  <c r="S9" i="7"/>
  <c r="S20" i="7" s="1"/>
  <c r="C20" i="7"/>
</calcChain>
</file>

<file path=xl/sharedStrings.xml><?xml version="1.0" encoding="utf-8"?>
<sst xmlns="http://schemas.openxmlformats.org/spreadsheetml/2006/main" count="330" uniqueCount="53">
  <si>
    <t>HPMSVtypeID</t>
  </si>
  <si>
    <t>yearID</t>
  </si>
  <si>
    <t>HPMSBaseYearVMT</t>
  </si>
  <si>
    <t>Androscoggin</t>
  </si>
  <si>
    <t>Aroostook</t>
  </si>
  <si>
    <t>Cumberland</t>
  </si>
  <si>
    <t>Franklin</t>
  </si>
  <si>
    <t>Hancock</t>
  </si>
  <si>
    <t>Kennebec</t>
  </si>
  <si>
    <t>Knox</t>
  </si>
  <si>
    <t>Lincoln</t>
  </si>
  <si>
    <t>Oxford</t>
  </si>
  <si>
    <t>Penobscot</t>
  </si>
  <si>
    <t>Piscataquis</t>
  </si>
  <si>
    <t>Sagadahoc</t>
  </si>
  <si>
    <t>Somerset</t>
  </si>
  <si>
    <t>Waldo</t>
  </si>
  <si>
    <t>Washington</t>
  </si>
  <si>
    <t>York</t>
  </si>
  <si>
    <t>check</t>
  </si>
  <si>
    <t>Total VMT</t>
  </si>
  <si>
    <t>Created 5/09/18 by D.Cormier for the 2018 Transportation Conformity Analysis.</t>
  </si>
  <si>
    <t>Row Labels</t>
  </si>
  <si>
    <t>Grand Total</t>
  </si>
  <si>
    <t>Sum of 23001</t>
  </si>
  <si>
    <t>Sum of 23005</t>
  </si>
  <si>
    <t>Sum of 23023</t>
  </si>
  <si>
    <t>Sum of 23031</t>
  </si>
  <si>
    <t>Column Labels</t>
  </si>
  <si>
    <t>Total Sum of 23001</t>
  </si>
  <si>
    <t>Total Sum of 23005</t>
  </si>
  <si>
    <t>Total Sum of 23023</t>
  </si>
  <si>
    <t>Total Sum of 23031</t>
  </si>
  <si>
    <t>2016 PR VMT</t>
  </si>
  <si>
    <t>Sum of 23009</t>
  </si>
  <si>
    <t>Total Sum of 23009</t>
  </si>
  <si>
    <t>Total Sum of 23013</t>
  </si>
  <si>
    <t>Sum of 23013</t>
  </si>
  <si>
    <t>Total Sum of 23015</t>
  </si>
  <si>
    <t>Sum of 23015</t>
  </si>
  <si>
    <t>Total Sum of 23027</t>
  </si>
  <si>
    <t>Sum of 23027</t>
  </si>
  <si>
    <t>2016 MC VMT</t>
  </si>
  <si>
    <t>2025 PR VMT</t>
  </si>
  <si>
    <t>2025 MC VMT</t>
  </si>
  <si>
    <t>2035 PR VMT</t>
  </si>
  <si>
    <t>2035 MC VMT</t>
  </si>
  <si>
    <t>2040 PR VMT</t>
  </si>
  <si>
    <t>2040 MC VMT</t>
  </si>
  <si>
    <t>Total</t>
  </si>
  <si>
    <t>HPMS TYPE</t>
  </si>
  <si>
    <t>PORTLAND REGION VMT</t>
  </si>
  <si>
    <t>MIDCOAST REGION VMT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</si>
</sst>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2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0" fontId="3" fillId="0" borderId="0"/>
    <xf numFmtId="0" fontId="7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2" applyNumberFormat="0" applyAlignment="0" applyProtection="0"/>
    <xf numFmtId="0" fontId="13" fillId="21" borderId="3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2" applyNumberFormat="0" applyAlignment="0" applyProtection="0"/>
    <xf numFmtId="0" fontId="20" fillId="0" borderId="7" applyNumberFormat="0" applyFill="0" applyAlignment="0" applyProtection="0"/>
    <xf numFmtId="0" fontId="21" fillId="22" borderId="0" applyNumberFormat="0" applyBorder="0" applyAlignment="0" applyProtection="0"/>
    <xf numFmtId="0" fontId="9" fillId="23" borderId="8" applyNumberFormat="0" applyFon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25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1" applyFont="1"/>
    <xf numFmtId="0" fontId="3" fillId="0" borderId="0" xfId="1"/>
    <xf numFmtId="0" fontId="3" fillId="0" borderId="0" xfId="1" applyFont="1"/>
    <xf numFmtId="0" fontId="5" fillId="0" borderId="0" xfId="1" applyFont="1"/>
    <xf numFmtId="0" fontId="4" fillId="0" borderId="0" xfId="1" applyFont="1" applyAlignment="1">
      <alignment horizontal="right"/>
    </xf>
    <xf numFmtId="0" fontId="3" fillId="0" borderId="0" xfId="1" applyAlignment="1">
      <alignment horizontal="right"/>
    </xf>
    <xf numFmtId="0" fontId="0" fillId="0" borderId="0" xfId="0" applyAlignment="1">
      <alignment horizontal="right"/>
    </xf>
    <xf numFmtId="0" fontId="3" fillId="0" borderId="1" xfId="1" applyBorder="1" applyAlignment="1">
      <alignment horizontal="right"/>
    </xf>
    <xf numFmtId="0" fontId="0" fillId="0" borderId="1" xfId="0" applyBorder="1" applyAlignment="1">
      <alignment horizontal="right"/>
    </xf>
    <xf numFmtId="14" fontId="5" fillId="0" borderId="0" xfId="1" applyNumberFormat="1" applyFont="1"/>
    <xf numFmtId="0" fontId="6" fillId="0" borderId="0" xfId="0" applyFon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52" applyNumberFormat="1" applyFont="1"/>
    <xf numFmtId="165" fontId="0" fillId="0" borderId="0" xfId="52" applyNumberFormat="1" applyFont="1"/>
    <xf numFmtId="0" fontId="0" fillId="0" borderId="0" xfId="0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6" fillId="0" borderId="11" xfId="0" applyFont="1" applyFill="1" applyBorder="1" applyAlignment="1">
      <alignment horizontal="center"/>
    </xf>
    <xf numFmtId="0" fontId="6" fillId="0" borderId="11" xfId="52" applyNumberFormat="1" applyFont="1" applyBorder="1" applyAlignment="1">
      <alignment horizontal="right"/>
    </xf>
    <xf numFmtId="0" fontId="0" fillId="0" borderId="11" xfId="0" applyBorder="1" applyAlignment="1">
      <alignment horizontal="center"/>
    </xf>
    <xf numFmtId="165" fontId="0" fillId="0" borderId="11" xfId="52" applyNumberFormat="1" applyFont="1" applyBorder="1"/>
    <xf numFmtId="165" fontId="6" fillId="0" borderId="0" xfId="52" applyNumberFormat="1" applyFont="1"/>
  </cellXfs>
  <cellStyles count="53">
    <cellStyle name="20% - Accent1 2" xfId="7"/>
    <cellStyle name="20% - Accent2 2" xfId="8"/>
    <cellStyle name="20% - Accent3 2" xfId="9"/>
    <cellStyle name="20% - Accent4 2" xfId="10"/>
    <cellStyle name="20% - Accent5 2" xfId="11"/>
    <cellStyle name="20% - Accent6 2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60% - Accent1 2" xfId="19"/>
    <cellStyle name="60% - Accent2 2" xfId="20"/>
    <cellStyle name="60% - Accent3 2" xfId="21"/>
    <cellStyle name="60% - Accent4 2" xfId="22"/>
    <cellStyle name="60% - Accent5 2" xfId="23"/>
    <cellStyle name="60% - Accent6 2" xfId="24"/>
    <cellStyle name="Accent1 2" xfId="25"/>
    <cellStyle name="Accent2 2" xfId="26"/>
    <cellStyle name="Accent3 2" xfId="27"/>
    <cellStyle name="Accent4 2" xfId="28"/>
    <cellStyle name="Accent5 2" xfId="29"/>
    <cellStyle name="Accent6 2" xfId="30"/>
    <cellStyle name="Bad 2" xfId="31"/>
    <cellStyle name="Calculation 2" xfId="32"/>
    <cellStyle name="Check Cell 2" xfId="33"/>
    <cellStyle name="Comma" xfId="52" builtinId="3"/>
    <cellStyle name="Comma 2" xfId="6"/>
    <cellStyle name="Comma 3" xfId="50"/>
    <cellStyle name="Explanatory Text 2" xfId="34"/>
    <cellStyle name="Good 2" xfId="35"/>
    <cellStyle name="Heading 1 2" xfId="36"/>
    <cellStyle name="Heading 2 2" xfId="37"/>
    <cellStyle name="Heading 3 2" xfId="38"/>
    <cellStyle name="Heading 4 2" xfId="39"/>
    <cellStyle name="Input 2" xfId="40"/>
    <cellStyle name="Linked Cell 2" xfId="41"/>
    <cellStyle name="Neutral 2" xfId="42"/>
    <cellStyle name="Normal" xfId="0" builtinId="0"/>
    <cellStyle name="Normal 2" xfId="1"/>
    <cellStyle name="Normal 2 3" xfId="51"/>
    <cellStyle name="Normal 3" xfId="2"/>
    <cellStyle name="Normal 3 2" xfId="3"/>
    <cellStyle name="Normal 4" xfId="4"/>
    <cellStyle name="Normal 5" xfId="48"/>
    <cellStyle name="Note 2" xfId="43"/>
    <cellStyle name="Output 2" xfId="44"/>
    <cellStyle name="Percent 2" xfId="5"/>
    <cellStyle name="Percent 3" xfId="49"/>
    <cellStyle name="Title 2" xfId="45"/>
    <cellStyle name="Total 2" xfId="46"/>
    <cellStyle name="Warning Text 2" xfId="47"/>
  </cellStyles>
  <dxfs count="13">
    <dxf>
      <numFmt numFmtId="165" formatCode="_(* #,##0_);_(* \(#,##0\);_(* &quot;-&quot;??_);_(@_)"/>
    </dxf>
    <dxf>
      <numFmt numFmtId="164" formatCode="_(* #,##0.0_);_(* \(#,##0.0\);_(* &quot;-&quot;??_);_(@_)"/>
    </dxf>
    <dxf>
      <numFmt numFmtId="165" formatCode="_(* #,##0_);_(* \(#,##0\);_(* &quot;-&quot;??_);_(@_)"/>
    </dxf>
    <dxf>
      <numFmt numFmtId="164" formatCode="_(* #,##0.0_);_(* \(#,##0.0\);_(* &quot;-&quot;??_);_(@_)"/>
    </dxf>
    <dxf>
      <numFmt numFmtId="164" formatCode="_(* #,##0.0_);_(* \(#,##0.0\);_(* &quot;-&quot;??_);_(@_)"/>
    </dxf>
    <dxf>
      <numFmt numFmtId="165" formatCode="_(* #,##0_);_(* \(#,##0\);_(* &quot;-&quot;??_);_(@_)"/>
    </dxf>
    <dxf>
      <numFmt numFmtId="164" formatCode="_(* #,##0.0_);_(* \(#,##0.0\);_(* &quot;-&quot;??_);_(@_)"/>
    </dxf>
    <dxf>
      <numFmt numFmtId="165" formatCode="_(* #,##0_);_(* \(#,##0\);_(* &quot;-&quot;??_);_(@_)"/>
    </dxf>
    <dxf>
      <numFmt numFmtId="164" formatCode="_(* #,##0.0_);_(* \(#,##0.0\);_(* &quot;-&quot;??_);_(@_)"/>
    </dxf>
    <dxf>
      <numFmt numFmtId="165" formatCode="_(* #,##0_);_(* \(#,##0\);_(* &quot;-&quot;??_);_(@_)"/>
    </dxf>
    <dxf>
      <numFmt numFmtId="164" formatCode="_(* #,##0.0_);_(* \(#,##0.0\);_(* &quot;-&quot;??_);_(@_)"/>
    </dxf>
    <dxf>
      <numFmt numFmtId="165" formatCode="_(* #,##0_);_(* \(#,##0\);_(* &quot;-&quot;??_);_(@_)"/>
    </dxf>
    <dxf>
      <numFmt numFmtId="164" formatCode="_(* #,##0.0_);_(* \(#,##0.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ormier, Denise E" refreshedDate="43229.678465277779" createdVersion="6" refreshedVersion="6" minRefreshableVersion="3" recordCount="5">
  <cacheSource type="worksheet">
    <worksheetSource ref="A3:R8" sheet="2016VMT"/>
  </cacheSource>
  <cacheFields count="18">
    <cacheField name="HPMSVtypeID" numFmtId="0">
      <sharedItems containsSemiMixedTypes="0" containsString="0" containsNumber="1" containsInteger="1" minValue="10" maxValue="60" count="5">
        <n v="10"/>
        <n v="25"/>
        <n v="40"/>
        <n v="50"/>
        <n v="60"/>
      </sharedItems>
    </cacheField>
    <cacheField name="yearID" numFmtId="0">
      <sharedItems containsSemiMixedTypes="0" containsString="0" containsNumber="1" containsInteger="1" minValue="2016" maxValue="2016" count="1">
        <n v="2016"/>
      </sharedItems>
    </cacheField>
    <cacheField name="23001" numFmtId="0">
      <sharedItems containsSemiMixedTypes="0" containsString="0" containsNumber="1" minValue="7514913.4081853367" maxValue="890449944.42985845"/>
    </cacheField>
    <cacheField name="23003" numFmtId="0">
      <sharedItems containsSemiMixedTypes="0" containsString="0" containsNumber="1" minValue="6073737.6535499226" maxValue="629659417.99236763"/>
    </cacheField>
    <cacheField name="23005" numFmtId="0">
      <sharedItems containsSemiMixedTypes="0" containsString="0" containsNumber="1" minValue="21632631.481342606" maxValue="2884651431.0033026"/>
    </cacheField>
    <cacheField name="23007" numFmtId="0">
      <sharedItems containsSemiMixedTypes="0" containsString="0" containsNumber="1" minValue="3103502.9573385948" maxValue="292529500.10729426"/>
    </cacheField>
    <cacheField name="23009" numFmtId="0">
      <sharedItems containsSemiMixedTypes="0" containsString="0" containsNumber="1" minValue="7091207.7304554107" maxValue="660708075.73433661"/>
    </cacheField>
    <cacheField name="23011" numFmtId="0">
      <sharedItems containsSemiMixedTypes="0" containsString="0" containsNumber="1" minValue="10953528.06622605" maxValue="1344312918.0095737"/>
    </cacheField>
    <cacheField name="23013" numFmtId="0">
      <sharedItems containsSemiMixedTypes="0" containsString="0" containsNumber="1" minValue="3431030.4684458263" maxValue="333747294.34281278"/>
    </cacheField>
    <cacheField name="23015" numFmtId="0">
      <sharedItems containsSemiMixedTypes="0" containsString="0" containsNumber="1" minValue="3850695.5050562015" maxValue="359558646.64231402"/>
    </cacheField>
    <cacheField name="23017" numFmtId="0">
      <sharedItems containsSemiMixedTypes="0" containsString="0" containsNumber="1" minValue="5362051.6242014077" maxValue="506752356.68160522"/>
    </cacheField>
    <cacheField name="23019" numFmtId="0">
      <sharedItems containsSemiMixedTypes="0" containsString="0" containsNumber="1" minValue="11969869.361755464" maxValue="1534853096.3383682"/>
    </cacheField>
    <cacheField name="23021" numFmtId="0">
      <sharedItems containsSemiMixedTypes="0" containsString="0" containsNumber="1" minValue="1608685.4809830233" maxValue="151061942.40639585"/>
    </cacheField>
    <cacheField name="23023" numFmtId="0">
      <sharedItems containsSemiMixedTypes="0" containsString="0" containsNumber="1" minValue="3299201.689085443" maxValue="422263490.56151533"/>
    </cacheField>
    <cacheField name="23025" numFmtId="0">
      <sharedItems containsSemiMixedTypes="0" containsString="0" containsNumber="1" minValue="5342173.3652146626" maxValue="572592154.82259989"/>
    </cacheField>
    <cacheField name="23027" numFmtId="0">
      <sharedItems containsSemiMixedTypes="0" containsString="0" containsNumber="1" minValue="3779292.2010263312" maxValue="369844184.17162371"/>
    </cacheField>
    <cacheField name="23029" numFmtId="0">
      <sharedItems containsSemiMixedTypes="0" containsString="0" containsNumber="1" minValue="3674221.0056529115" maxValue="343441625.82230574"/>
    </cacheField>
    <cacheField name="23031" numFmtId="0">
      <sharedItems containsSemiMixedTypes="0" containsString="0" containsNumber="1" minValue="16619378.006926242" maxValue="2087178042.85169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Cormier, Denise E" refreshedDate="43229.683696412038" createdVersion="6" refreshedVersion="6" minRefreshableVersion="3" recordCount="5">
  <cacheSource type="worksheet">
    <worksheetSource ref="A3:R8" sheet="2025VMT"/>
  </cacheSource>
  <cacheFields count="18">
    <cacheField name="HPMSVtypeID" numFmtId="0">
      <sharedItems containsSemiMixedTypes="0" containsString="0" containsNumber="1" containsInteger="1" minValue="10" maxValue="60" count="5">
        <n v="10"/>
        <n v="25"/>
        <n v="40"/>
        <n v="50"/>
        <n v="60"/>
      </sharedItems>
    </cacheField>
    <cacheField name="yearID" numFmtId="0">
      <sharedItems containsSemiMixedTypes="0" containsString="0" containsNumber="1" containsInteger="1" minValue="2025" maxValue="2025" count="1">
        <n v="2025"/>
      </sharedItems>
    </cacheField>
    <cacheField name="23001" numFmtId="0">
      <sharedItems containsSemiMixedTypes="0" containsString="0" containsNumber="1" minValue="7902425.0605934272" maxValue="936366605.15636313"/>
    </cacheField>
    <cacheField name="23003" numFmtId="0">
      <sharedItems containsSemiMixedTypes="0" containsString="0" containsNumber="1" minValue="6266415.7454077415" maxValue="649634198.28406572"/>
    </cacheField>
    <cacheField name="23005" numFmtId="0">
      <sharedItems containsSemiMixedTypes="0" containsString="0" containsNumber="1" minValue="22823627.620454852" maxValue="3043467464.0861311"/>
    </cacheField>
    <cacheField name="23007" numFmtId="0">
      <sharedItems containsSemiMixedTypes="0" containsString="0" containsNumber="1" minValue="3315311.2458263501" maxValue="312494092.89216423"/>
    </cacheField>
    <cacheField name="23009" numFmtId="0">
      <sharedItems containsSemiMixedTypes="0" containsString="0" containsNumber="1" minValue="7528881.4103025813" maxValue="701487382.41991568"/>
    </cacheField>
    <cacheField name="23011" numFmtId="0">
      <sharedItems containsSemiMixedTypes="0" containsString="0" containsNumber="1" minValue="11460151.560539519" maxValue="1406490191.2912955"/>
    </cacheField>
    <cacheField name="23013" numFmtId="0">
      <sharedItems containsSemiMixedTypes="0" containsString="0" containsNumber="1" minValue="3591080.6846211213" maxValue="349315890.16227317"/>
    </cacheField>
    <cacheField name="23015" numFmtId="0">
      <sharedItems containsSemiMixedTypes="0" containsString="0" containsNumber="1" minValue="4003152.6455253498" maxValue="373794330.30674958"/>
    </cacheField>
    <cacheField name="23017" numFmtId="0">
      <sharedItems containsSemiMixedTypes="0" containsString="0" containsNumber="1" minValue="5698419.5957614603" maxValue="538541543.77762735"/>
    </cacheField>
    <cacheField name="23019" numFmtId="0">
      <sharedItems containsSemiMixedTypes="0" containsString="0" containsNumber="1" minValue="12424616.763561754" maxValue="1593163712.4879706"/>
    </cacheField>
    <cacheField name="23021" numFmtId="0">
      <sharedItems containsSemiMixedTypes="0" containsString="0" containsNumber="1" minValue="1698398.0214023215" maxValue="159486305.51165003"/>
    </cacheField>
    <cacheField name="23023" numFmtId="0">
      <sharedItems containsSemiMixedTypes="0" containsString="0" containsNumber="1" minValue="3396945.8300809381" maxValue="434773723.65676326"/>
    </cacheField>
    <cacheField name="23025" numFmtId="0">
      <sharedItems containsSemiMixedTypes="0" containsString="0" containsNumber="1" minValue="5564845.6393336197" maxValue="596458920.00233674"/>
    </cacheField>
    <cacheField name="23027" numFmtId="0">
      <sharedItems containsSemiMixedTypes="0" containsString="0" containsNumber="1" minValue="4009674.9158688574" maxValue="392389598.15020907"/>
    </cacheField>
    <cacheField name="23029" numFmtId="0">
      <sharedItems containsSemiMixedTypes="0" containsString="0" containsNumber="1" minValue="3838432.2583996095" maxValue="358790996.35142601"/>
    </cacheField>
    <cacheField name="23031" numFmtId="0">
      <sharedItems containsSemiMixedTypes="0" containsString="0" containsNumber="1" minValue="17284971.991399929" maxValue="2170768003.27431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Cormier, Denise E" refreshedDate="43229.686491435183" createdVersion="6" refreshedVersion="6" minRefreshableVersion="3" recordCount="5">
  <cacheSource type="worksheet">
    <worksheetSource ref="A3:R8" sheet="2035VMT"/>
  </cacheSource>
  <cacheFields count="18">
    <cacheField name="HPMSVtypeID" numFmtId="0">
      <sharedItems containsSemiMixedTypes="0" containsString="0" containsNumber="1" containsInteger="1" minValue="10" maxValue="60" count="5">
        <n v="10"/>
        <n v="25"/>
        <n v="40"/>
        <n v="50"/>
        <n v="60"/>
      </sharedItems>
    </cacheField>
    <cacheField name="yearID" numFmtId="0">
      <sharedItems containsSemiMixedTypes="0" containsString="0" containsNumber="1" containsInteger="1" minValue="2035" maxValue="2035" count="1">
        <n v="2035"/>
      </sharedItems>
    </cacheField>
    <cacheField name="23001" numFmtId="0">
      <sharedItems containsSemiMixedTypes="0" containsString="0" containsNumber="1" minValue="8356473.8542127106" maxValue="990167321.29054475"/>
    </cacheField>
    <cacheField name="23003" numFmtId="0">
      <sharedItems containsSemiMixedTypes="0" containsString="0" containsNumber="1" minValue="6487679.6909747031" maxValue="672572450.66428816"/>
    </cacheField>
    <cacheField name="23005" numFmtId="0">
      <sharedItems containsSemiMixedTypes="0" containsString="0" containsNumber="1" minValue="24223967.893627439" maxValue="3230198957.0338464"/>
    </cacheField>
    <cacheField name="23007" numFmtId="0">
      <sharedItems containsSemiMixedTypes="0" containsString="0" containsNumber="1" minValue="3567650.0153533597" maxValue="336279001.46873832"/>
    </cacheField>
    <cacheField name="23009" numFmtId="0">
      <sharedItems containsSemiMixedTypes="0" containsString="0" containsNumber="1" minValue="8046939.437812618" maxValue="749756328.34358847"/>
    </cacheField>
    <cacheField name="23011" numFmtId="0">
      <sharedItems containsSemiMixedTypes="0" containsString="0" containsNumber="1" minValue="12050595.592351269" maxValue="1478954655.2089624"/>
    </cacheField>
    <cacheField name="23013" numFmtId="0">
      <sharedItems containsSemiMixedTypes="0" containsString="0" containsNumber="1" minValue="3777685.6516238744" maxValue="367467551.42580885"/>
    </cacheField>
    <cacheField name="23015" numFmtId="0">
      <sharedItems containsSemiMixedTypes="0" containsString="0" containsNumber="1" minValue="4179639.1347786859" maxValue="390273754.12596858"/>
    </cacheField>
    <cacheField name="23017" numFmtId="0">
      <sharedItems containsSemiMixedTypes="0" containsString="0" containsNumber="1" minValue="6096966.3172176871" maxValue="576207068.93484735"/>
    </cacheField>
    <cacheField name="23019" numFmtId="0">
      <sharedItems containsSemiMixedTypes="0" containsString="0" containsNumber="1" minValue="12950182.269178821" maxValue="1660555078.1951308"/>
    </cacheField>
    <cacheField name="23021" numFmtId="0">
      <sharedItems containsSemiMixedTypes="0" containsString="0" containsNumber="1" minValue="1803958.373531858" maxValue="169398840.94651121"/>
    </cacheField>
    <cacheField name="23023" numFmtId="0">
      <sharedItems containsSemiMixedTypes="0" containsString="0" containsNumber="1" minValue="3511158.872341793" maxValue="449391804.76779944"/>
    </cacheField>
    <cacheField name="23025" numFmtId="0">
      <sharedItems containsSemiMixedTypes="0" containsString="0" containsNumber="1" minValue="5823161.5421244102" maxValue="624146089.49163699"/>
    </cacheField>
    <cacheField name="23027" numFmtId="0">
      <sharedItems containsSemiMixedTypes="0" containsString="0" containsNumber="1" minValue="4282163.7065127417" maxValue="419055542.22413695"/>
    </cacheField>
    <cacheField name="23029" numFmtId="0">
      <sharedItems containsSemiMixedTypes="0" containsString="0" containsNumber="1" minValue="4029510.8564759074" maxValue="376651746.7750411"/>
    </cacheField>
    <cacheField name="23031" numFmtId="0">
      <sharedItems containsSemiMixedTypes="0" containsString="0" containsNumber="1" minValue="18055830.6903001" maxValue="2267577844.762679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Cormier, Denise E" refreshedDate="43229.691161574076" createdVersion="6" refreshedVersion="6" minRefreshableVersion="3" recordCount="5">
  <cacheSource type="worksheet">
    <worksheetSource ref="A3:R8" sheet="2040VMT"/>
  </cacheSource>
  <cacheFields count="18">
    <cacheField name="HPMSVtypeID" numFmtId="0">
      <sharedItems containsSemiMixedTypes="0" containsString="0" containsNumber="1" containsInteger="1" minValue="10" maxValue="60" count="5">
        <n v="10"/>
        <n v="25"/>
        <n v="40"/>
        <n v="50"/>
        <n v="60"/>
      </sharedItems>
    </cacheField>
    <cacheField name="yearID" numFmtId="0">
      <sharedItems containsSemiMixedTypes="0" containsString="0" containsNumber="1" containsInteger="1" minValue="2040" maxValue="2040" count="1">
        <n v="2040"/>
      </sharedItems>
    </cacheField>
    <cacheField name="23001" numFmtId="0">
      <sharedItems containsSemiMixedTypes="0" containsString="0" containsNumber="1" minValue="8593189.6165689286" maxValue="1018216019.3908019"/>
    </cacheField>
    <cacheField name="23003" numFmtId="0">
      <sharedItems containsSemiMixedTypes="0" containsString="0" containsNumber="1" minValue="6601224.4155845754" maxValue="684343539.45541656"/>
    </cacheField>
    <cacheField name="23005" numFmtId="0">
      <sharedItems containsSemiMixedTypes="0" containsString="0" containsNumber="1" minValue="24956035.045286458" maxValue="3327818082.0323482"/>
    </cacheField>
    <cacheField name="23007" numFmtId="0">
      <sharedItems containsSemiMixedTypes="0" containsString="0" containsNumber="1" minValue="3700932.9087612429" maxValue="348841959.75085223"/>
    </cacheField>
    <cacheField name="23009" numFmtId="0">
      <sharedItems containsSemiMixedTypes="0" containsString="0" containsNumber="1" minValue="8319186.7010098528" maxValue="775122383.35540974"/>
    </cacheField>
    <cacheField name="23011" numFmtId="0">
      <sharedItems containsSemiMixedTypes="0" containsString="0" containsNumber="1" minValue="12357129.204094717" maxValue="1516575145.2994056"/>
    </cacheField>
    <cacheField name="23013" numFmtId="0">
      <sharedItems containsSemiMixedTypes="0" containsString="0" containsNumber="1" minValue="3874593.4810763821" maxValue="376894085.57578385"/>
    </cacheField>
    <cacheField name="23015" numFmtId="0">
      <sharedItems containsSemiMixedTypes="0" containsString="0" containsNumber="1" minValue="4270779.0636128541" maxValue="398783943.88874292"/>
    </cacheField>
    <cacheField name="23017" numFmtId="0">
      <sharedItems containsSemiMixedTypes="0" containsString="0" containsNumber="1" minValue="6306573.7855139533" maxValue="596016478.83641982"/>
    </cacheField>
    <cacheField name="23019" numFmtId="0">
      <sharedItems containsSemiMixedTypes="0" containsString="0" containsNumber="1" minValue="13221244.009528056" maxValue="1695312345.7057662"/>
    </cacheField>
    <cacheField name="23021" numFmtId="0">
      <sharedItems containsSemiMixedTypes="0" containsString="0" containsNumber="1" minValue="1859173.9701981707" maxValue="174583804.31078824"/>
    </cacheField>
    <cacheField name="23023" numFmtId="0">
      <sharedItems containsSemiMixedTypes="0" containsString="0" containsNumber="1" minValue="3569697.4622884658" maxValue="456884135.23222864"/>
    </cacheField>
    <cacheField name="23025" numFmtId="0">
      <sharedItems containsSemiMixedTypes="0" containsString="0" containsNumber="1" minValue="5956781.8579886556" maxValue="638467965.5069263"/>
    </cacheField>
    <cacheField name="23027" numFmtId="0">
      <sharedItems containsSemiMixedTypes="0" containsString="0" containsNumber="1" minValue="4425275.5437712539" maxValue="433060566.94326365"/>
    </cacheField>
    <cacheField name="23029" numFmtId="0">
      <sharedItems containsSemiMixedTypes="0" containsString="0" containsNumber="1" minValue="4128588.0869001318" maxValue="385912824.16981798"/>
    </cacheField>
    <cacheField name="23031" numFmtId="0">
      <sharedItems containsSemiMixedTypes="0" containsString="0" containsNumber="1" minValue="18454057.543007642" maxValue="2317589965.71562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0"/>
    <x v="0"/>
    <n v="9984515.3810355905"/>
    <n v="8350545.799558321"/>
    <n v="29393898.30561826"/>
    <n v="4270779.1229999978"/>
    <n v="9639835.9719999954"/>
    <n v="15311941.120059462"/>
    <n v="4669202.9161428008"/>
    <n v="5246648.2639999967"/>
    <n v="7306032.6617455557"/>
    <n v="16615537.33864226"/>
    <n v="2204970.325999999"/>
    <n v="4740591.3417704403"/>
    <n v="7505902.617567461"/>
    <n v="5117777.0466603367"/>
    <n v="5011762.0799999973"/>
    <n v="23536700.515424542"/>
  </r>
  <r>
    <x v="1"/>
    <x v="0"/>
    <n v="890449944.42985845"/>
    <n v="629659417.99236763"/>
    <n v="2884651431.0033026"/>
    <n v="292529500.10729426"/>
    <n v="660708075.73433661"/>
    <n v="1344312918.0095737"/>
    <n v="333747294.34281278"/>
    <n v="359558646.64231402"/>
    <n v="506752356.68160522"/>
    <n v="1534853096.3383682"/>
    <n v="151061942.40639585"/>
    <n v="422263490.56151533"/>
    <n v="572592154.82259989"/>
    <n v="369844184.17162371"/>
    <n v="343441625.82230574"/>
    <n v="2087178042.8516922"/>
  </r>
  <r>
    <x v="2"/>
    <x v="0"/>
    <n v="7514913.4081853367"/>
    <n v="6073737.6535499226"/>
    <n v="21632631.481342606"/>
    <n v="3103502.9573385948"/>
    <n v="7091207.7304554107"/>
    <n v="10953528.06622605"/>
    <n v="3431030.4684458263"/>
    <n v="3850695.5050562015"/>
    <n v="5362051.6242014077"/>
    <n v="11969869.361755464"/>
    <n v="1608685.4809830233"/>
    <n v="3299201.689085443"/>
    <n v="5342173.3652146626"/>
    <n v="3779292.2010263312"/>
    <n v="3674221.0056529115"/>
    <n v="16619378.006926242"/>
  </r>
  <r>
    <x v="3"/>
    <x v="0"/>
    <n v="36210804.710352696"/>
    <n v="31781083.260774434"/>
    <n v="115823206.11908935"/>
    <n v="15826987.09555823"/>
    <n v="36494538.404404558"/>
    <n v="61598693.373404212"/>
    <n v="17337283.851009622"/>
    <n v="19783883.264884897"/>
    <n v="27412696.172661748"/>
    <n v="66739447.161852919"/>
    <n v="8228360.6248910194"/>
    <n v="19382967.488943394"/>
    <n v="28851432.282999333"/>
    <n v="19232796.002166945"/>
    <n v="18861641.740196303"/>
    <n v="94847957.973503292"/>
  </r>
  <r>
    <x v="4"/>
    <x v="0"/>
    <n v="30032198.070568047"/>
    <n v="29498858.293749653"/>
    <n v="155234685.92241848"/>
    <n v="12790701.716808913"/>
    <n v="27592186.158803336"/>
    <n v="82803985.430736855"/>
    <n v="13150076.421589015"/>
    <n v="15148454.32374488"/>
    <n v="20984171.859786026"/>
    <n v="92374178.799380839"/>
    <n v="6509143.1617301079"/>
    <n v="28925757.918685373"/>
    <n v="32224831.911618624"/>
    <n v="14545666.578522714"/>
    <n v="14530909.351845047"/>
    <n v="134922339.6524534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">
  <r>
    <x v="0"/>
    <x v="0"/>
    <n v="10499373.749141976"/>
    <n v="8615451.4182081204"/>
    <n v="31012195.156172134"/>
    <n v="4562251.8327046447"/>
    <n v="10234812.546281992"/>
    <n v="16020150.298697133"/>
    <n v="4887011.2227048483"/>
    <n v="5454374.1125711333"/>
    <n v="7764348.9106027922"/>
    <n v="17246778.349384155"/>
    <n v="2327936.245586561"/>
    <n v="4881038.9627949307"/>
    <n v="7818763.3749610996"/>
    <n v="5429752.7572571998"/>
    <n v="5235751.7987346631"/>
    <n v="24479328.228140168"/>
  </r>
  <r>
    <x v="1"/>
    <x v="0"/>
    <n v="936366605.15636313"/>
    <n v="649634198.28406572"/>
    <n v="3043467464.0861311"/>
    <n v="312494092.89216423"/>
    <n v="701487382.41991568"/>
    <n v="1406490191.2912955"/>
    <n v="349315890.16227317"/>
    <n v="373794330.30674958"/>
    <n v="538541543.77762735"/>
    <n v="1593163712.4879706"/>
    <n v="159486305.51165003"/>
    <n v="434773723.65676326"/>
    <n v="596458920.00233674"/>
    <n v="392389598.15020907"/>
    <n v="358790996.35142601"/>
    <n v="2170768003.2743196"/>
  </r>
  <r>
    <x v="2"/>
    <x v="0"/>
    <n v="7902425.0605934272"/>
    <n v="6266415.7454077415"/>
    <n v="22823627.620454852"/>
    <n v="3315311.2458263501"/>
    <n v="7528881.4103025813"/>
    <n v="11460151.560539519"/>
    <n v="3591080.6846211213"/>
    <n v="4003152.6455253498"/>
    <n v="5698419.5957614603"/>
    <n v="12424616.763561754"/>
    <n v="1698398.0214023215"/>
    <n v="3396945.8300809381"/>
    <n v="5564845.6393336197"/>
    <n v="4009674.9158688574"/>
    <n v="3838432.2583996095"/>
    <n v="17284971.991399929"/>
  </r>
  <r>
    <x v="3"/>
    <x v="0"/>
    <n v="38078039.634583689"/>
    <n v="32789279.338568714"/>
    <n v="122199914.90860532"/>
    <n v="16907149.445879534"/>
    <n v="38747003.643743113"/>
    <n v="64447761.280410565"/>
    <n v="18146030.976331268"/>
    <n v="20567168.846925683"/>
    <n v="29132327.69671734"/>
    <n v="69274946.028015122"/>
    <n v="8687236.6102042031"/>
    <n v="19957218.985424522"/>
    <n v="30054016.624398075"/>
    <n v="20405212.296357803"/>
    <n v="19704621.466851763"/>
    <n v="98646549.607947528"/>
  </r>
  <r>
    <x v="4"/>
    <x v="0"/>
    <n v="31580828.915348884"/>
    <n v="30434655.006125245"/>
    <n v="163781214.88951886"/>
    <n v="13663643.25301352"/>
    <n v="29295192.770679317"/>
    <n v="86633842.275797665"/>
    <n v="13763499.296539566"/>
    <n v="15748213.516777191"/>
    <n v="22300534.293054279"/>
    <n v="95883566.95838806"/>
    <n v="6872142.5024308609"/>
    <n v="29782729.885497529"/>
    <n v="33568026.172513403"/>
    <n v="15432359.106463321"/>
    <n v="15180336.488792997"/>
    <n v="140325881.0850126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">
  <r>
    <x v="0"/>
    <x v="0"/>
    <n v="11102635.146498131"/>
    <n v="8919658.6159240082"/>
    <n v="32914943.770847008"/>
    <n v="4909499.173414005"/>
    <n v="10939064.148971099"/>
    <n v="16845532.239121281"/>
    <n v="5140957.2205935419"/>
    <n v="5694840.4208639143"/>
    <n v="8307386.4582176879"/>
    <n v="17976322.926569257"/>
    <n v="2472624.2202088642"/>
    <n v="5045150.5904805847"/>
    <n v="8181704.4250478903"/>
    <n v="5798746.9508923981"/>
    <n v="5496389.4878298454"/>
    <n v="25571033.966355022"/>
  </r>
  <r>
    <x v="1"/>
    <x v="0"/>
    <n v="990167321.29054475"/>
    <n v="672572450.66428816"/>
    <n v="3230198957.0338464"/>
    <n v="336279001.46873832"/>
    <n v="749756328.34358847"/>
    <n v="1478954655.2089624"/>
    <n v="367467551.42580885"/>
    <n v="390273754.12596858"/>
    <n v="576207068.93484735"/>
    <n v="1660555078.1951308"/>
    <n v="169398840.94651121"/>
    <n v="449391804.76779944"/>
    <n v="624146089.49163699"/>
    <n v="419055542.22413695"/>
    <n v="376651746.7750411"/>
    <n v="2267577844.7626791"/>
  </r>
  <r>
    <x v="2"/>
    <x v="0"/>
    <n v="8356473.8542127106"/>
    <n v="6487679.6909747031"/>
    <n v="24223967.893627439"/>
    <n v="3567650.0153533597"/>
    <n v="8046939.437812618"/>
    <n v="12050595.592351269"/>
    <n v="3777685.6516238744"/>
    <n v="4179639.1347786859"/>
    <n v="6096966.3172176871"/>
    <n v="12950182.269178821"/>
    <n v="1803958.373531858"/>
    <n v="3511158.872341793"/>
    <n v="5823161.5421244102"/>
    <n v="4282163.7065127417"/>
    <n v="4029510.8564759074"/>
    <n v="18055830.6903001"/>
  </r>
  <r>
    <x v="3"/>
    <x v="0"/>
    <n v="40265885.495430313"/>
    <n v="33947052.077165857"/>
    <n v="129697472.48667507"/>
    <n v="18194005.783351135"/>
    <n v="41413162.822732627"/>
    <n v="67768205.67511414"/>
    <n v="19088961.478024099"/>
    <n v="21473911.043662012"/>
    <n v="31169838.886758734"/>
    <n v="72205299.75470598"/>
    <n v="9227173.5060612727"/>
    <n v="20628226.063372869"/>
    <n v="31449101.221524559"/>
    <n v="21791906.165095393"/>
    <n v="20685524.917022325"/>
    <n v="103045894.36358891"/>
  </r>
  <r>
    <x v="4"/>
    <x v="0"/>
    <n v="33395365.233069349"/>
    <n v="31509287.15985037"/>
    <n v="173829986.93456313"/>
    <n v="14703626.129451435"/>
    <n v="31310978.244672388"/>
    <n v="91097346.519563273"/>
    <n v="14478698.301416326"/>
    <n v="16442503.033489635"/>
    <n v="23860230.745704025"/>
    <n v="99939474.380550444"/>
    <n v="7299266.0466763917"/>
    <n v="30784092.97964346"/>
    <n v="35126228.420634709"/>
    <n v="16481108.682909001"/>
    <n v="15936019.335157577"/>
    <n v="146584000.9228135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5">
  <r>
    <x v="0"/>
    <x v="0"/>
    <n v="11417142.053205116"/>
    <n v="9075766.8440426197"/>
    <n v="33909658.973540105"/>
    <n v="5092911.8546468131"/>
    <n v="11309158.928422542"/>
    <n v="17274035.693529464"/>
    <n v="5272836.6440023584"/>
    <n v="5819020.3641419513"/>
    <n v="8592985.9109731242"/>
    <n v="18352587.389591731"/>
    <n v="2548306.3554807054"/>
    <n v="5129264.1303040842"/>
    <n v="8369444.6966639785"/>
    <n v="5992543.6823618794"/>
    <n v="5631534.190793436"/>
    <n v="26135010.919371631"/>
  </r>
  <r>
    <x v="1"/>
    <x v="0"/>
    <n v="1018216019.3908019"/>
    <n v="684343539.45541656"/>
    <n v="3327818082.0323482"/>
    <n v="348841959.75085223"/>
    <n v="775122383.35540974"/>
    <n v="1516575145.2994056"/>
    <n v="376894085.57578385"/>
    <n v="398783943.88874292"/>
    <n v="596016478.83641982"/>
    <n v="1695312345.7057662"/>
    <n v="174583804.31078824"/>
    <n v="456884135.23222864"/>
    <n v="638467965.5069263"/>
    <n v="433060566.94326365"/>
    <n v="385912824.16981798"/>
    <n v="2317589965.7156248"/>
  </r>
  <r>
    <x v="2"/>
    <x v="0"/>
    <n v="8593189.6165689286"/>
    <n v="6601224.4155845754"/>
    <n v="24956035.045286458"/>
    <n v="3700932.9087612429"/>
    <n v="8319186.7010098528"/>
    <n v="12357129.204094717"/>
    <n v="3874593.4810763821"/>
    <n v="4270779.0636128541"/>
    <n v="6306573.7855139533"/>
    <n v="13221244.009528056"/>
    <n v="1859173.9701981707"/>
    <n v="3569697.4622884658"/>
    <n v="5956781.8579886556"/>
    <n v="4425275.5437712539"/>
    <n v="4128588.0869001318"/>
    <n v="18454057.543007642"/>
  </r>
  <r>
    <x v="3"/>
    <x v="0"/>
    <n v="41406506.521509856"/>
    <n v="34541179.540761352"/>
    <n v="133617030.98665442"/>
    <n v="18873710.833748188"/>
    <n v="42814269.45786535"/>
    <n v="69492040.209910974"/>
    <n v="19578644.843431346"/>
    <n v="21942164.560580581"/>
    <n v="32241426.078868646"/>
    <n v="73716637.109434187"/>
    <n v="9509599.0310379267"/>
    <n v="20972143.07503622"/>
    <n v="32170743.375613533"/>
    <n v="22520201.471486576"/>
    <n v="21194138.640039381"/>
    <n v="105318602.99166057"/>
  </r>
  <r>
    <x v="4"/>
    <x v="0"/>
    <n v="34341363.446936212"/>
    <n v="32060749.855857961"/>
    <n v="179083264.34835905"/>
    <n v="15252935.009438908"/>
    <n v="32370303.74364214"/>
    <n v="93414609.466019645"/>
    <n v="14850115.977496607"/>
    <n v="16801043.210764337"/>
    <n v="24680521.083449252"/>
    <n v="102031318.9038243"/>
    <n v="7522682.1387031283"/>
    <n v="31297330.193148896"/>
    <n v="35932247.230645694"/>
    <n v="17031914.748562463"/>
    <n v="16327852.665790455"/>
    <n v="149816955.76970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3" cacheId="1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I11" firstHeaderRow="1" firstDataRow="3" firstDataCol="1"/>
  <pivotFields count="18">
    <pivotField axis="axisRow" subtotalTop="0" showAll="0">
      <items count="6">
        <item x="0"/>
        <item x="1"/>
        <item x="2"/>
        <item x="3"/>
        <item x="4"/>
        <item t="default"/>
      </items>
    </pivotField>
    <pivotField axis="axisCol" subtotalTop="0" showAll="0">
      <items count="2">
        <item x="0"/>
        <item t="default"/>
      </items>
    </pivotField>
    <pivotField dataField="1" subtotalTop="0" showAll="0"/>
    <pivotField subtotalTop="0" showAll="0"/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subtotalTop="0" showAll="0"/>
    <pivotField subtotalTop="0" showAll="0"/>
    <pivotField dataField="1" subtotalTop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8">
    <i>
      <x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 of 23001" fld="2" baseField="0" baseItem="0"/>
    <dataField name="Sum of 23005" fld="4" baseField="0" baseItem="0"/>
    <dataField name="Sum of 23023" fld="13" baseField="0" baseItem="0"/>
    <dataField name="Sum of 23031" fld="17" baseField="0" baseItem="0"/>
  </dataFields>
  <formats count="2">
    <format dxfId="12">
      <pivotArea outline="0" collapsedLevelsAreSubtotals="1" fieldPosition="0"/>
    </format>
    <format dxfId="1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name="PivotTable4" cacheId="1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I9" firstHeaderRow="1" firstDataRow="3" firstDataCol="1"/>
  <pivotFields count="18">
    <pivotField axis="axisRow" subtotalTop="0" showAll="0">
      <items count="6">
        <item x="0"/>
        <item x="1"/>
        <item x="2"/>
        <item x="3"/>
        <item x="4"/>
        <item t="default"/>
      </items>
    </pivotField>
    <pivotField axis="axisCol" subtotalTop="0" showAll="0">
      <items count="2">
        <item x="0"/>
        <item t="default"/>
      </items>
    </pivotField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dataField="1" subtotalTop="0" showAll="0"/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subtotalTop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8">
    <i>
      <x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 of 23009" fld="6" baseField="0" baseItem="0"/>
    <dataField name="Sum of 23013" fld="8" baseField="0" baseItem="0"/>
    <dataField name="Sum of 23015" fld="9" baseField="0" baseItem="0"/>
    <dataField name="Sum of 23027" fld="15" baseField="0" baseItem="0"/>
  </dataFields>
  <formats count="2">
    <format dxfId="10">
      <pivotArea outline="0" collapsedLevelsAreSubtotals="1" fieldPosition="0"/>
    </format>
    <format dxfId="9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3.xml><?xml version="1.0" encoding="utf-8"?>
<pivotTableDefinition xmlns="http://schemas.openxmlformats.org/spreadsheetml/2006/main" name="PivotTable5" cacheId="1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I9" firstHeaderRow="1" firstDataRow="3" firstDataCol="1"/>
  <pivotFields count="18">
    <pivotField axis="axisRow" subtotalTop="0" showAll="0">
      <items count="6">
        <item x="0"/>
        <item x="1"/>
        <item x="2"/>
        <item x="3"/>
        <item x="4"/>
        <item t="default"/>
      </items>
    </pivotField>
    <pivotField axis="axisCol" subtotalTop="0" showAll="0">
      <items count="2">
        <item x="0"/>
        <item t="default"/>
      </items>
    </pivotField>
    <pivotField dataField="1" subtotalTop="0" showAll="0"/>
    <pivotField subtotalTop="0" showAll="0"/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subtotalTop="0" showAll="0"/>
    <pivotField subtotalTop="0" showAll="0"/>
    <pivotField dataField="1" subtotalTop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8">
    <i>
      <x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 of 23001" fld="2" baseField="0" baseItem="0"/>
    <dataField name="Sum of 23005" fld="4" baseField="0" baseItem="0"/>
    <dataField name="Sum of 23023" fld="13" baseField="0" baseItem="0"/>
    <dataField name="Sum of 23031" fld="17" baseField="0" baseItem="0"/>
  </dataFields>
  <formats count="2">
    <format dxfId="8">
      <pivotArea outline="0" collapsedLevelsAreSubtotals="1" fieldPosition="0"/>
    </format>
    <format dxfId="7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4.xml><?xml version="1.0" encoding="utf-8"?>
<pivotTableDefinition xmlns="http://schemas.openxmlformats.org/spreadsheetml/2006/main" name="PivotTable6" cacheId="1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I9" firstHeaderRow="1" firstDataRow="3" firstDataCol="1"/>
  <pivotFields count="18">
    <pivotField axis="axisRow" subtotalTop="0" showAll="0">
      <items count="6">
        <item x="0"/>
        <item x="1"/>
        <item x="2"/>
        <item x="3"/>
        <item x="4"/>
        <item t="default"/>
      </items>
    </pivotField>
    <pivotField axis="axisCol" subtotalTop="0" showAll="0">
      <items count="2">
        <item x="0"/>
        <item t="default"/>
      </items>
    </pivotField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dataField="1" subtotalTop="0" showAll="0"/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subtotalTop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8">
    <i>
      <x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 of 23009" fld="6" baseField="0" baseItem="0"/>
    <dataField name="Sum of 23013" fld="8" baseField="0" baseItem="0"/>
    <dataField name="Sum of 23015" fld="9" baseField="0" baseItem="0"/>
    <dataField name="Sum of 23027" fld="15" baseField="0" baseItem="0"/>
  </dataFields>
  <formats count="2">
    <format dxfId="6">
      <pivotArea outline="0" collapsedLevelsAreSubtotals="1" fieldPosition="0"/>
    </format>
    <format dxfId="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5.xml><?xml version="1.0" encoding="utf-8"?>
<pivotTableDefinition xmlns="http://schemas.openxmlformats.org/spreadsheetml/2006/main" name="PivotTable7" cacheId="2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I9" firstHeaderRow="1" firstDataRow="3" firstDataCol="1"/>
  <pivotFields count="18">
    <pivotField axis="axisRow" subtotalTop="0" showAll="0">
      <items count="6">
        <item x="0"/>
        <item x="1"/>
        <item x="2"/>
        <item x="3"/>
        <item x="4"/>
        <item t="default"/>
      </items>
    </pivotField>
    <pivotField axis="axisCol" subtotalTop="0" showAll="0">
      <items count="2">
        <item x="0"/>
        <item t="default"/>
      </items>
    </pivotField>
    <pivotField dataField="1" subtotalTop="0" showAll="0"/>
    <pivotField subtotalTop="0" showAll="0"/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subtotalTop="0" showAll="0"/>
    <pivotField subtotalTop="0" showAll="0"/>
    <pivotField dataField="1" subtotalTop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8">
    <i>
      <x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 of 23001" fld="2" baseField="0" baseItem="0"/>
    <dataField name="Sum of 23005" fld="4" baseField="0" baseItem="0"/>
    <dataField name="Sum of 23023" fld="13" baseField="0" baseItem="0"/>
    <dataField name="Sum of 23031" fld="17" baseField="0" baseItem="0"/>
  </dataFields>
  <formats count="1">
    <format dxfId="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6.xml><?xml version="1.0" encoding="utf-8"?>
<pivotTableDefinition xmlns="http://schemas.openxmlformats.org/spreadsheetml/2006/main" name="PivotTable8" cacheId="2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I9" firstHeaderRow="1" firstDataRow="3" firstDataCol="1"/>
  <pivotFields count="18">
    <pivotField axis="axisRow" subtotalTop="0" showAll="0">
      <items count="6">
        <item x="0"/>
        <item x="1"/>
        <item x="2"/>
        <item x="3"/>
        <item x="4"/>
        <item t="default"/>
      </items>
    </pivotField>
    <pivotField axis="axisCol" subtotalTop="0" showAll="0">
      <items count="2">
        <item x="0"/>
        <item t="default"/>
      </items>
    </pivotField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dataField="1" subtotalTop="0" showAll="0"/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subtotalTop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8">
    <i>
      <x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 of 23009" fld="6" baseField="0" baseItem="0"/>
    <dataField name="Sum of 23013" fld="8" baseField="0" baseItem="0"/>
    <dataField name="Sum of 23015" fld="9" baseField="0" baseItem="0"/>
    <dataField name="Sum of 23027" fld="15" baseField="0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7.xml><?xml version="1.0" encoding="utf-8"?>
<pivotTableDefinition xmlns="http://schemas.openxmlformats.org/spreadsheetml/2006/main" name="PivotTable9" cacheId="2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I9" firstHeaderRow="1" firstDataRow="3" firstDataCol="1"/>
  <pivotFields count="18">
    <pivotField axis="axisRow" subtotalTop="0" showAll="0">
      <items count="6">
        <item x="0"/>
        <item x="1"/>
        <item x="2"/>
        <item x="3"/>
        <item x="4"/>
        <item t="default"/>
      </items>
    </pivotField>
    <pivotField axis="axisCol" subtotalTop="0" showAll="0">
      <items count="2">
        <item x="0"/>
        <item t="default"/>
      </items>
    </pivotField>
    <pivotField dataField="1" subtotalTop="0" showAll="0"/>
    <pivotField subtotalTop="0" showAll="0"/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subtotalTop="0" showAll="0"/>
    <pivotField subtotalTop="0" showAll="0"/>
    <pivotField dataField="1" subtotalTop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8">
    <i>
      <x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 of 23001" fld="2" baseField="0" baseItem="0"/>
    <dataField name="Sum of 23005" fld="4" baseField="0" baseItem="0"/>
    <dataField name="Sum of 23023" fld="13" baseField="0" baseItem="0"/>
    <dataField name="Sum of 23031" fld="17" baseField="0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8.xml><?xml version="1.0" encoding="utf-8"?>
<pivotTableDefinition xmlns="http://schemas.openxmlformats.org/spreadsheetml/2006/main" name="PivotTable10" cacheId="2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I9" firstHeaderRow="1" firstDataRow="3" firstDataCol="1"/>
  <pivotFields count="18">
    <pivotField axis="axisRow" subtotalTop="0" showAll="0">
      <items count="6">
        <item x="0"/>
        <item x="1"/>
        <item x="2"/>
        <item x="3"/>
        <item x="4"/>
        <item t="default"/>
      </items>
    </pivotField>
    <pivotField axis="axisCol" subtotalTop="0" showAll="0">
      <items count="2">
        <item x="0"/>
        <item t="default"/>
      </items>
    </pivotField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dataField="1" subtotalTop="0" showAll="0"/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dataField="1" subtotalTop="0" showAll="0"/>
    <pivotField subtotalTop="0" showAll="0"/>
    <pivotField subtotalTop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8">
    <i>
      <x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 of 23009" fld="6" baseField="0" baseItem="0"/>
    <dataField name="Sum of 23013" fld="8" baseField="0" baseItem="0"/>
    <dataField name="Sum of 23015" fld="9" baseField="0" baseItem="0"/>
    <dataField name="Sum of 23027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I25" sqref="I25"/>
    </sheetView>
  </sheetViews>
  <sheetFormatPr defaultRowHeight="15" x14ac:dyDescent="0.25"/>
  <cols>
    <col min="1" max="1" width="11" style="17" bestFit="1" customWidth="1"/>
    <col min="2" max="5" width="16.85546875" bestFit="1" customWidth="1"/>
  </cols>
  <sheetData>
    <row r="1" spans="1:5" ht="18.75" x14ac:dyDescent="0.3">
      <c r="A1" s="19" t="s">
        <v>51</v>
      </c>
      <c r="B1" s="19"/>
      <c r="C1" s="19"/>
      <c r="D1" s="19"/>
      <c r="E1" s="19"/>
    </row>
    <row r="2" spans="1:5" x14ac:dyDescent="0.25">
      <c r="A2" s="20" t="s">
        <v>50</v>
      </c>
      <c r="B2" s="21">
        <v>2016</v>
      </c>
      <c r="C2" s="21">
        <v>2025</v>
      </c>
      <c r="D2" s="21">
        <v>2035</v>
      </c>
      <c r="E2" s="21">
        <v>2040</v>
      </c>
    </row>
    <row r="3" spans="1:5" x14ac:dyDescent="0.25">
      <c r="A3" s="22">
        <v>10</v>
      </c>
      <c r="B3" s="23">
        <v>67655705.543848842</v>
      </c>
      <c r="C3" s="23">
        <v>70871936.096249208</v>
      </c>
      <c r="D3" s="23">
        <v>74633763.474180743</v>
      </c>
      <c r="E3" s="23">
        <v>76591076.076420933</v>
      </c>
    </row>
    <row r="4" spans="1:5" x14ac:dyDescent="0.25">
      <c r="A4" s="22">
        <v>25</v>
      </c>
      <c r="B4" s="23">
        <v>6284542908.8463688</v>
      </c>
      <c r="C4" s="23">
        <v>6585375796.1735773</v>
      </c>
      <c r="D4" s="23">
        <v>6937335927.8548698</v>
      </c>
      <c r="E4" s="23">
        <v>7120508202.3710032</v>
      </c>
    </row>
    <row r="5" spans="1:5" x14ac:dyDescent="0.25">
      <c r="A5" s="22">
        <v>40</v>
      </c>
      <c r="B5" s="23">
        <v>49066124.585539624</v>
      </c>
      <c r="C5" s="23">
        <v>51407970.502529144</v>
      </c>
      <c r="D5" s="23">
        <v>54147431.310482047</v>
      </c>
      <c r="E5" s="23">
        <v>55572979.667151496</v>
      </c>
    </row>
    <row r="6" spans="1:5" x14ac:dyDescent="0.25">
      <c r="A6" s="22">
        <v>50</v>
      </c>
      <c r="B6" s="23">
        <v>266264936.29188874</v>
      </c>
      <c r="C6" s="23">
        <v>278881723.13656104</v>
      </c>
      <c r="D6" s="23">
        <v>293637478.40906715</v>
      </c>
      <c r="E6" s="23">
        <v>301314283.57486105</v>
      </c>
    </row>
    <row r="7" spans="1:5" x14ac:dyDescent="0.25">
      <c r="A7" s="22">
        <v>60</v>
      </c>
      <c r="B7" s="23">
        <v>349114981.56412536</v>
      </c>
      <c r="C7" s="23">
        <v>365470654.77537787</v>
      </c>
      <c r="D7" s="23">
        <v>384593446.07008946</v>
      </c>
      <c r="E7" s="23">
        <v>394538913.75814438</v>
      </c>
    </row>
    <row r="8" spans="1:5" x14ac:dyDescent="0.25">
      <c r="A8" s="18" t="s">
        <v>49</v>
      </c>
      <c r="B8" s="24">
        <v>7016644656.8317699</v>
      </c>
      <c r="C8" s="24">
        <v>7352008080.6842937</v>
      </c>
      <c r="D8" s="24">
        <v>7744348047.1186886</v>
      </c>
      <c r="E8" s="24">
        <v>7948525455.4475822</v>
      </c>
    </row>
    <row r="11" spans="1:5" ht="18.75" x14ac:dyDescent="0.3">
      <c r="A11" s="19" t="s">
        <v>52</v>
      </c>
      <c r="B11" s="19"/>
      <c r="C11" s="19"/>
      <c r="D11" s="19"/>
      <c r="E11" s="19"/>
    </row>
    <row r="12" spans="1:5" x14ac:dyDescent="0.25">
      <c r="A12" s="20" t="s">
        <v>50</v>
      </c>
      <c r="B12" s="21">
        <v>2016</v>
      </c>
      <c r="C12" s="21">
        <v>2025</v>
      </c>
      <c r="D12" s="21">
        <v>2035</v>
      </c>
      <c r="E12" s="21">
        <v>2040</v>
      </c>
    </row>
    <row r="13" spans="1:5" x14ac:dyDescent="0.25">
      <c r="A13" s="22">
        <v>10</v>
      </c>
      <c r="B13" s="23">
        <v>24673464.198803131</v>
      </c>
      <c r="C13" s="23">
        <v>26005950.638815172</v>
      </c>
      <c r="D13" s="23">
        <v>27573608.741320953</v>
      </c>
      <c r="E13" s="23">
        <v>28393559.61892873</v>
      </c>
    </row>
    <row r="14" spans="1:5" x14ac:dyDescent="0.25">
      <c r="A14" s="22">
        <v>25</v>
      </c>
      <c r="B14" s="23">
        <v>1723858200.8910871</v>
      </c>
      <c r="C14" s="23">
        <v>1816987201.0391474</v>
      </c>
      <c r="D14" s="23">
        <v>1926553176.1195025</v>
      </c>
      <c r="E14" s="23">
        <v>1983860979.7632003</v>
      </c>
    </row>
    <row r="15" spans="1:5" x14ac:dyDescent="0.25">
      <c r="A15" s="22">
        <v>40</v>
      </c>
      <c r="B15" s="23">
        <v>18152225.90498377</v>
      </c>
      <c r="C15" s="23">
        <v>19132789.656317908</v>
      </c>
      <c r="D15" s="23">
        <v>20286427.930727921</v>
      </c>
      <c r="E15" s="23">
        <v>20889834.789470345</v>
      </c>
    </row>
    <row r="16" spans="1:5" x14ac:dyDescent="0.25">
      <c r="A16" s="22">
        <v>50</v>
      </c>
      <c r="B16" s="23">
        <v>92848501.522466019</v>
      </c>
      <c r="C16" s="23">
        <v>97865415.763357878</v>
      </c>
      <c r="D16" s="23">
        <v>103767941.50951412</v>
      </c>
      <c r="E16" s="23">
        <v>106855280.33336386</v>
      </c>
    </row>
    <row r="17" spans="1:5" x14ac:dyDescent="0.25">
      <c r="A17" s="22">
        <v>60</v>
      </c>
      <c r="B17" s="23">
        <v>70436383.482659951</v>
      </c>
      <c r="C17" s="23">
        <v>74239264.6904594</v>
      </c>
      <c r="D17" s="23">
        <v>78713288.262487352</v>
      </c>
      <c r="E17" s="23">
        <v>81053377.680465549</v>
      </c>
    </row>
    <row r="18" spans="1:5" x14ac:dyDescent="0.25">
      <c r="A18" s="18" t="s">
        <v>49</v>
      </c>
      <c r="B18" s="24">
        <v>1929968776</v>
      </c>
      <c r="C18" s="24">
        <v>2034230621.7880979</v>
      </c>
      <c r="D18" s="24">
        <v>2156894442.5635529</v>
      </c>
      <c r="E18" s="24">
        <v>2221053032.1854286</v>
      </c>
    </row>
  </sheetData>
  <mergeCells count="2">
    <mergeCell ref="A1:E1"/>
    <mergeCell ref="A11:E1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E23" sqref="E23"/>
    </sheetView>
  </sheetViews>
  <sheetFormatPr defaultRowHeight="15" x14ac:dyDescent="0.25"/>
  <cols>
    <col min="1" max="1" width="13.140625" bestFit="1" customWidth="1"/>
    <col min="2" max="3" width="16.85546875" bestFit="1" customWidth="1"/>
    <col min="4" max="4" width="14.28515625" bestFit="1" customWidth="1"/>
    <col min="5" max="5" width="15.85546875" bestFit="1" customWidth="1"/>
    <col min="6" max="9" width="17.7109375" hidden="1" customWidth="1"/>
    <col min="10" max="10" width="16.85546875" bestFit="1" customWidth="1"/>
  </cols>
  <sheetData>
    <row r="1" spans="1:10" x14ac:dyDescent="0.25">
      <c r="B1" s="12" t="s">
        <v>28</v>
      </c>
    </row>
    <row r="2" spans="1:10" x14ac:dyDescent="0.25">
      <c r="B2">
        <v>2035</v>
      </c>
      <c r="F2" t="s">
        <v>29</v>
      </c>
      <c r="G2" t="s">
        <v>30</v>
      </c>
      <c r="H2" t="s">
        <v>31</v>
      </c>
      <c r="I2" t="s">
        <v>32</v>
      </c>
    </row>
    <row r="3" spans="1:10" x14ac:dyDescent="0.25">
      <c r="A3" s="12" t="s">
        <v>22</v>
      </c>
      <c r="B3" t="s">
        <v>24</v>
      </c>
      <c r="C3" t="s">
        <v>25</v>
      </c>
      <c r="D3" t="s">
        <v>26</v>
      </c>
      <c r="E3" t="s">
        <v>27</v>
      </c>
      <c r="J3" s="7" t="s">
        <v>45</v>
      </c>
    </row>
    <row r="4" spans="1:10" x14ac:dyDescent="0.25">
      <c r="A4" s="13">
        <v>10</v>
      </c>
      <c r="B4" s="15">
        <v>11102635.146498131</v>
      </c>
      <c r="C4" s="15">
        <v>32914943.770847008</v>
      </c>
      <c r="D4" s="15">
        <v>5045150.5904805847</v>
      </c>
      <c r="E4" s="15">
        <v>25571033.966355022</v>
      </c>
      <c r="F4" s="15">
        <v>11102635.146498131</v>
      </c>
      <c r="G4" s="15">
        <v>32914943.770847008</v>
      </c>
      <c r="H4" s="15">
        <v>5045150.5904805847</v>
      </c>
      <c r="I4" s="15">
        <v>25571033.966355022</v>
      </c>
      <c r="J4" s="15">
        <f>SUM(B4:E4)</f>
        <v>74633763.474180743</v>
      </c>
    </row>
    <row r="5" spans="1:10" x14ac:dyDescent="0.25">
      <c r="A5" s="13">
        <v>25</v>
      </c>
      <c r="B5" s="15">
        <v>990167321.29054475</v>
      </c>
      <c r="C5" s="15">
        <v>3230198957.0338464</v>
      </c>
      <c r="D5" s="15">
        <v>449391804.76779944</v>
      </c>
      <c r="E5" s="15">
        <v>2267577844.7626791</v>
      </c>
      <c r="F5" s="15">
        <v>990167321.29054475</v>
      </c>
      <c r="G5" s="15">
        <v>3230198957.0338464</v>
      </c>
      <c r="H5" s="15">
        <v>449391804.76779944</v>
      </c>
      <c r="I5" s="15">
        <v>2267577844.7626791</v>
      </c>
      <c r="J5" s="15">
        <f t="shared" ref="J5:J9" si="0">SUM(B5:E5)</f>
        <v>6937335927.8548698</v>
      </c>
    </row>
    <row r="6" spans="1:10" x14ac:dyDescent="0.25">
      <c r="A6" s="13">
        <v>40</v>
      </c>
      <c r="B6" s="15">
        <v>8356473.8542127106</v>
      </c>
      <c r="C6" s="15">
        <v>24223967.893627439</v>
      </c>
      <c r="D6" s="15">
        <v>3511158.872341793</v>
      </c>
      <c r="E6" s="15">
        <v>18055830.6903001</v>
      </c>
      <c r="F6" s="15">
        <v>8356473.8542127106</v>
      </c>
      <c r="G6" s="15">
        <v>24223967.893627439</v>
      </c>
      <c r="H6" s="15">
        <v>3511158.872341793</v>
      </c>
      <c r="I6" s="15">
        <v>18055830.6903001</v>
      </c>
      <c r="J6" s="15">
        <f t="shared" si="0"/>
        <v>54147431.310482047</v>
      </c>
    </row>
    <row r="7" spans="1:10" x14ac:dyDescent="0.25">
      <c r="A7" s="13">
        <v>50</v>
      </c>
      <c r="B7" s="15">
        <v>40265885.495430313</v>
      </c>
      <c r="C7" s="15">
        <v>129697472.48667507</v>
      </c>
      <c r="D7" s="15">
        <v>20628226.063372869</v>
      </c>
      <c r="E7" s="15">
        <v>103045894.36358891</v>
      </c>
      <c r="F7" s="15">
        <v>40265885.495430313</v>
      </c>
      <c r="G7" s="15">
        <v>129697472.48667507</v>
      </c>
      <c r="H7" s="15">
        <v>20628226.063372869</v>
      </c>
      <c r="I7" s="15">
        <v>103045894.36358891</v>
      </c>
      <c r="J7" s="15">
        <f t="shared" si="0"/>
        <v>293637478.40906715</v>
      </c>
    </row>
    <row r="8" spans="1:10" x14ac:dyDescent="0.25">
      <c r="A8" s="13">
        <v>60</v>
      </c>
      <c r="B8" s="15">
        <v>33395365.233069349</v>
      </c>
      <c r="C8" s="15">
        <v>173829986.93456313</v>
      </c>
      <c r="D8" s="15">
        <v>30784092.97964346</v>
      </c>
      <c r="E8" s="15">
        <v>146584000.9228135</v>
      </c>
      <c r="F8" s="15">
        <v>33395365.233069349</v>
      </c>
      <c r="G8" s="15">
        <v>173829986.93456313</v>
      </c>
      <c r="H8" s="15">
        <v>30784092.97964346</v>
      </c>
      <c r="I8" s="15">
        <v>146584000.9228135</v>
      </c>
      <c r="J8" s="15">
        <f t="shared" si="0"/>
        <v>384593446.07008946</v>
      </c>
    </row>
    <row r="9" spans="1:10" x14ac:dyDescent="0.25">
      <c r="A9" s="13" t="s">
        <v>23</v>
      </c>
      <c r="B9" s="15">
        <v>1083287681.0197554</v>
      </c>
      <c r="C9" s="15">
        <v>3590865328.1195593</v>
      </c>
      <c r="D9" s="15">
        <v>509360433.27363813</v>
      </c>
      <c r="E9" s="15">
        <v>2560834604.7057362</v>
      </c>
      <c r="F9" s="15">
        <v>1083287681.0197554</v>
      </c>
      <c r="G9" s="15">
        <v>3590865328.1195593</v>
      </c>
      <c r="H9" s="15">
        <v>509360433.27363813</v>
      </c>
      <c r="I9" s="15">
        <v>2560834604.7057362</v>
      </c>
      <c r="J9" s="15">
        <f t="shared" si="0"/>
        <v>7744348047.1186886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J22" sqref="J22"/>
    </sheetView>
  </sheetViews>
  <sheetFormatPr defaultRowHeight="15" x14ac:dyDescent="0.25"/>
  <cols>
    <col min="1" max="1" width="13.140625" bestFit="1" customWidth="1"/>
    <col min="2" max="2" width="16.42578125" bestFit="1" customWidth="1"/>
    <col min="3" max="3" width="15.28515625" bestFit="1" customWidth="1"/>
    <col min="4" max="5" width="12.5703125" customWidth="1"/>
    <col min="6" max="9" width="17.7109375" hidden="1" customWidth="1"/>
    <col min="10" max="10" width="16.85546875" bestFit="1" customWidth="1"/>
  </cols>
  <sheetData>
    <row r="1" spans="1:10" x14ac:dyDescent="0.25">
      <c r="B1" s="12" t="s">
        <v>28</v>
      </c>
    </row>
    <row r="2" spans="1:10" x14ac:dyDescent="0.25">
      <c r="B2">
        <v>2035</v>
      </c>
      <c r="F2" t="s">
        <v>35</v>
      </c>
      <c r="G2" t="s">
        <v>36</v>
      </c>
      <c r="H2" t="s">
        <v>38</v>
      </c>
      <c r="I2" t="s">
        <v>40</v>
      </c>
    </row>
    <row r="3" spans="1:10" x14ac:dyDescent="0.25">
      <c r="A3" s="12" t="s">
        <v>22</v>
      </c>
      <c r="B3" t="s">
        <v>34</v>
      </c>
      <c r="C3" t="s">
        <v>37</v>
      </c>
      <c r="D3" t="s">
        <v>39</v>
      </c>
      <c r="E3" t="s">
        <v>41</v>
      </c>
      <c r="J3" s="7" t="s">
        <v>46</v>
      </c>
    </row>
    <row r="4" spans="1:10" x14ac:dyDescent="0.25">
      <c r="A4" s="13">
        <v>10</v>
      </c>
      <c r="B4" s="16">
        <v>10939064.148971099</v>
      </c>
      <c r="C4" s="16">
        <v>5140957.2205935419</v>
      </c>
      <c r="D4" s="16">
        <v>5694840.4208639143</v>
      </c>
      <c r="E4" s="16">
        <v>5798746.9508923981</v>
      </c>
      <c r="F4" s="16">
        <v>10939064.148971099</v>
      </c>
      <c r="G4" s="16">
        <v>5140957.2205935419</v>
      </c>
      <c r="H4" s="16">
        <v>5694840.4208639143</v>
      </c>
      <c r="I4" s="16">
        <v>5798746.9508923981</v>
      </c>
      <c r="J4" s="16">
        <f>SUM(B4:E4)</f>
        <v>27573608.741320953</v>
      </c>
    </row>
    <row r="5" spans="1:10" x14ac:dyDescent="0.25">
      <c r="A5" s="13">
        <v>25</v>
      </c>
      <c r="B5" s="16">
        <v>749756328.34358847</v>
      </c>
      <c r="C5" s="16">
        <v>367467551.42580885</v>
      </c>
      <c r="D5" s="16">
        <v>390273754.12596858</v>
      </c>
      <c r="E5" s="16">
        <v>419055542.22413695</v>
      </c>
      <c r="F5" s="16">
        <v>749756328.34358847</v>
      </c>
      <c r="G5" s="16">
        <v>367467551.42580885</v>
      </c>
      <c r="H5" s="16">
        <v>390273754.12596858</v>
      </c>
      <c r="I5" s="16">
        <v>419055542.22413695</v>
      </c>
      <c r="J5" s="16">
        <f t="shared" ref="J5:J9" si="0">SUM(B5:E5)</f>
        <v>1926553176.1195025</v>
      </c>
    </row>
    <row r="6" spans="1:10" x14ac:dyDescent="0.25">
      <c r="A6" s="13">
        <v>40</v>
      </c>
      <c r="B6" s="16">
        <v>8046939.437812618</v>
      </c>
      <c r="C6" s="16">
        <v>3777685.6516238744</v>
      </c>
      <c r="D6" s="16">
        <v>4179639.1347786859</v>
      </c>
      <c r="E6" s="16">
        <v>4282163.7065127417</v>
      </c>
      <c r="F6" s="16">
        <v>8046939.437812618</v>
      </c>
      <c r="G6" s="16">
        <v>3777685.6516238744</v>
      </c>
      <c r="H6" s="16">
        <v>4179639.1347786859</v>
      </c>
      <c r="I6" s="16">
        <v>4282163.7065127417</v>
      </c>
      <c r="J6" s="16">
        <f t="shared" si="0"/>
        <v>20286427.930727921</v>
      </c>
    </row>
    <row r="7" spans="1:10" x14ac:dyDescent="0.25">
      <c r="A7" s="13">
        <v>50</v>
      </c>
      <c r="B7" s="16">
        <v>41413162.822732627</v>
      </c>
      <c r="C7" s="16">
        <v>19088961.478024099</v>
      </c>
      <c r="D7" s="16">
        <v>21473911.043662012</v>
      </c>
      <c r="E7" s="16">
        <v>21791906.165095393</v>
      </c>
      <c r="F7" s="16">
        <v>41413162.822732627</v>
      </c>
      <c r="G7" s="16">
        <v>19088961.478024099</v>
      </c>
      <c r="H7" s="16">
        <v>21473911.043662012</v>
      </c>
      <c r="I7" s="16">
        <v>21791906.165095393</v>
      </c>
      <c r="J7" s="16">
        <f t="shared" si="0"/>
        <v>103767941.50951412</v>
      </c>
    </row>
    <row r="8" spans="1:10" x14ac:dyDescent="0.25">
      <c r="A8" s="13">
        <v>60</v>
      </c>
      <c r="B8" s="16">
        <v>31310978.244672388</v>
      </c>
      <c r="C8" s="16">
        <v>14478698.301416326</v>
      </c>
      <c r="D8" s="16">
        <v>16442503.033489635</v>
      </c>
      <c r="E8" s="16">
        <v>16481108.682909001</v>
      </c>
      <c r="F8" s="16">
        <v>31310978.244672388</v>
      </c>
      <c r="G8" s="16">
        <v>14478698.301416326</v>
      </c>
      <c r="H8" s="16">
        <v>16442503.033489635</v>
      </c>
      <c r="I8" s="16">
        <v>16481108.682909001</v>
      </c>
      <c r="J8" s="16">
        <f t="shared" si="0"/>
        <v>78713288.262487352</v>
      </c>
    </row>
    <row r="9" spans="1:10" x14ac:dyDescent="0.25">
      <c r="A9" s="13" t="s">
        <v>23</v>
      </c>
      <c r="B9" s="16">
        <v>841466472.9977771</v>
      </c>
      <c r="C9" s="16">
        <v>409953854.07746667</v>
      </c>
      <c r="D9" s="16">
        <v>438064647.75876284</v>
      </c>
      <c r="E9" s="16">
        <v>467409467.72954649</v>
      </c>
      <c r="F9" s="16">
        <v>841466472.9977771</v>
      </c>
      <c r="G9" s="16">
        <v>409953854.07746667</v>
      </c>
      <c r="H9" s="16">
        <v>438064647.75876284</v>
      </c>
      <c r="I9" s="16">
        <v>467409467.72954649</v>
      </c>
      <c r="J9" s="16">
        <f t="shared" si="0"/>
        <v>2156894442.5635529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15" sqref="C15"/>
    </sheetView>
  </sheetViews>
  <sheetFormatPr defaultRowHeight="15" x14ac:dyDescent="0.25"/>
  <cols>
    <col min="1" max="1" width="13.140625" bestFit="1" customWidth="1"/>
    <col min="2" max="3" width="16.85546875" bestFit="1" customWidth="1"/>
    <col min="4" max="4" width="12.5703125" customWidth="1"/>
    <col min="5" max="5" width="14.28515625" bestFit="1" customWidth="1"/>
    <col min="6" max="9" width="17.7109375" hidden="1" customWidth="1"/>
    <col min="10" max="10" width="16.85546875" bestFit="1" customWidth="1"/>
  </cols>
  <sheetData>
    <row r="1" spans="1:10" x14ac:dyDescent="0.25">
      <c r="B1" s="12" t="s">
        <v>28</v>
      </c>
    </row>
    <row r="2" spans="1:10" x14ac:dyDescent="0.25">
      <c r="B2">
        <v>2040</v>
      </c>
      <c r="F2" t="s">
        <v>29</v>
      </c>
      <c r="G2" t="s">
        <v>30</v>
      </c>
      <c r="H2" t="s">
        <v>31</v>
      </c>
      <c r="I2" t="s">
        <v>32</v>
      </c>
    </row>
    <row r="3" spans="1:10" x14ac:dyDescent="0.25">
      <c r="A3" s="12" t="s">
        <v>22</v>
      </c>
      <c r="B3" t="s">
        <v>24</v>
      </c>
      <c r="C3" t="s">
        <v>25</v>
      </c>
      <c r="D3" t="s">
        <v>26</v>
      </c>
      <c r="E3" t="s">
        <v>27</v>
      </c>
      <c r="J3" s="7" t="s">
        <v>47</v>
      </c>
    </row>
    <row r="4" spans="1:10" x14ac:dyDescent="0.25">
      <c r="A4" s="13">
        <v>10</v>
      </c>
      <c r="B4" s="16">
        <v>11417142.053205116</v>
      </c>
      <c r="C4" s="16">
        <v>33909658.973540105</v>
      </c>
      <c r="D4" s="16">
        <v>5129264.1303040842</v>
      </c>
      <c r="E4" s="16">
        <v>26135010.919371631</v>
      </c>
      <c r="F4" s="16">
        <v>11417142.053205116</v>
      </c>
      <c r="G4" s="16">
        <v>33909658.973540105</v>
      </c>
      <c r="H4" s="16">
        <v>5129264.1303040842</v>
      </c>
      <c r="I4" s="16">
        <v>26135010.919371631</v>
      </c>
      <c r="J4" s="16">
        <f>SUM(B4:E4)</f>
        <v>76591076.076420933</v>
      </c>
    </row>
    <row r="5" spans="1:10" x14ac:dyDescent="0.25">
      <c r="A5" s="13">
        <v>25</v>
      </c>
      <c r="B5" s="16">
        <v>1018216019.3908019</v>
      </c>
      <c r="C5" s="16">
        <v>3327818082.0323482</v>
      </c>
      <c r="D5" s="16">
        <v>456884135.23222864</v>
      </c>
      <c r="E5" s="16">
        <v>2317589965.7156248</v>
      </c>
      <c r="F5" s="16">
        <v>1018216019.3908019</v>
      </c>
      <c r="G5" s="16">
        <v>3327818082.0323482</v>
      </c>
      <c r="H5" s="16">
        <v>456884135.23222864</v>
      </c>
      <c r="I5" s="16">
        <v>2317589965.7156248</v>
      </c>
      <c r="J5" s="16">
        <f t="shared" ref="J5:J9" si="0">SUM(B5:E5)</f>
        <v>7120508202.3710032</v>
      </c>
    </row>
    <row r="6" spans="1:10" x14ac:dyDescent="0.25">
      <c r="A6" s="13">
        <v>40</v>
      </c>
      <c r="B6" s="16">
        <v>8593189.6165689286</v>
      </c>
      <c r="C6" s="16">
        <v>24956035.045286458</v>
      </c>
      <c r="D6" s="16">
        <v>3569697.4622884658</v>
      </c>
      <c r="E6" s="16">
        <v>18454057.543007642</v>
      </c>
      <c r="F6" s="16">
        <v>8593189.6165689286</v>
      </c>
      <c r="G6" s="16">
        <v>24956035.045286458</v>
      </c>
      <c r="H6" s="16">
        <v>3569697.4622884658</v>
      </c>
      <c r="I6" s="16">
        <v>18454057.543007642</v>
      </c>
      <c r="J6" s="16">
        <f t="shared" si="0"/>
        <v>55572979.667151496</v>
      </c>
    </row>
    <row r="7" spans="1:10" x14ac:dyDescent="0.25">
      <c r="A7" s="13">
        <v>50</v>
      </c>
      <c r="B7" s="16">
        <v>41406506.521509856</v>
      </c>
      <c r="C7" s="16">
        <v>133617030.98665442</v>
      </c>
      <c r="D7" s="16">
        <v>20972143.07503622</v>
      </c>
      <c r="E7" s="16">
        <v>105318602.99166057</v>
      </c>
      <c r="F7" s="16">
        <v>41406506.521509856</v>
      </c>
      <c r="G7" s="16">
        <v>133617030.98665442</v>
      </c>
      <c r="H7" s="16">
        <v>20972143.07503622</v>
      </c>
      <c r="I7" s="16">
        <v>105318602.99166057</v>
      </c>
      <c r="J7" s="16">
        <f t="shared" si="0"/>
        <v>301314283.57486105</v>
      </c>
    </row>
    <row r="8" spans="1:10" x14ac:dyDescent="0.25">
      <c r="A8" s="13">
        <v>60</v>
      </c>
      <c r="B8" s="16">
        <v>34341363.446936212</v>
      </c>
      <c r="C8" s="16">
        <v>179083264.34835905</v>
      </c>
      <c r="D8" s="16">
        <v>31297330.193148896</v>
      </c>
      <c r="E8" s="16">
        <v>149816955.7697002</v>
      </c>
      <c r="F8" s="16">
        <v>34341363.446936212</v>
      </c>
      <c r="G8" s="16">
        <v>179083264.34835905</v>
      </c>
      <c r="H8" s="16">
        <v>31297330.193148896</v>
      </c>
      <c r="I8" s="16">
        <v>149816955.7697002</v>
      </c>
      <c r="J8" s="16">
        <f t="shared" si="0"/>
        <v>394538913.75814438</v>
      </c>
    </row>
    <row r="9" spans="1:10" x14ac:dyDescent="0.25">
      <c r="A9" s="13" t="s">
        <v>23</v>
      </c>
      <c r="B9" s="16">
        <v>1113974221.029022</v>
      </c>
      <c r="C9" s="16">
        <v>3699384071.3861885</v>
      </c>
      <c r="D9" s="16">
        <v>517852570.09300631</v>
      </c>
      <c r="E9" s="16">
        <v>2617314592.9393649</v>
      </c>
      <c r="F9" s="16">
        <v>1113974221.029022</v>
      </c>
      <c r="G9" s="16">
        <v>3699384071.3861885</v>
      </c>
      <c r="H9" s="16">
        <v>517852570.09300631</v>
      </c>
      <c r="I9" s="16">
        <v>2617314592.9393649</v>
      </c>
      <c r="J9" s="16">
        <f t="shared" si="0"/>
        <v>7948525455.4475822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L20" sqref="L20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12.5703125" bestFit="1" customWidth="1"/>
    <col min="4" max="5" width="12.5703125" customWidth="1"/>
    <col min="6" max="9" width="17.7109375" hidden="1" customWidth="1"/>
    <col min="10" max="10" width="12.7109375" bestFit="1" customWidth="1"/>
  </cols>
  <sheetData>
    <row r="1" spans="1:10" x14ac:dyDescent="0.25">
      <c r="B1" s="12" t="s">
        <v>28</v>
      </c>
    </row>
    <row r="2" spans="1:10" x14ac:dyDescent="0.25">
      <c r="B2">
        <v>2040</v>
      </c>
      <c r="F2" t="s">
        <v>35</v>
      </c>
      <c r="G2" t="s">
        <v>36</v>
      </c>
      <c r="H2" t="s">
        <v>38</v>
      </c>
      <c r="I2" t="s">
        <v>40</v>
      </c>
    </row>
    <row r="3" spans="1:10" x14ac:dyDescent="0.25">
      <c r="A3" s="12" t="s">
        <v>22</v>
      </c>
      <c r="B3" t="s">
        <v>34</v>
      </c>
      <c r="C3" t="s">
        <v>37</v>
      </c>
      <c r="D3" t="s">
        <v>39</v>
      </c>
      <c r="E3" t="s">
        <v>41</v>
      </c>
      <c r="J3" s="7" t="s">
        <v>48</v>
      </c>
    </row>
    <row r="4" spans="1:10" x14ac:dyDescent="0.25">
      <c r="A4" s="13">
        <v>10</v>
      </c>
      <c r="B4" s="14">
        <v>11309158.928422542</v>
      </c>
      <c r="C4" s="14">
        <v>5272836.6440023584</v>
      </c>
      <c r="D4" s="14">
        <v>5819020.3641419513</v>
      </c>
      <c r="E4" s="14">
        <v>5992543.6823618794</v>
      </c>
      <c r="F4" s="14">
        <v>11309158.928422542</v>
      </c>
      <c r="G4" s="14">
        <v>5272836.6440023584</v>
      </c>
      <c r="H4" s="14">
        <v>5819020.3641419513</v>
      </c>
      <c r="I4" s="14">
        <v>5992543.6823618794</v>
      </c>
      <c r="J4">
        <f>SUM(B4:E4)</f>
        <v>28393559.61892873</v>
      </c>
    </row>
    <row r="5" spans="1:10" x14ac:dyDescent="0.25">
      <c r="A5" s="13">
        <v>25</v>
      </c>
      <c r="B5" s="14">
        <v>775122383.35540974</v>
      </c>
      <c r="C5" s="14">
        <v>376894085.57578385</v>
      </c>
      <c r="D5" s="14">
        <v>398783943.88874292</v>
      </c>
      <c r="E5" s="14">
        <v>433060566.94326365</v>
      </c>
      <c r="F5" s="14">
        <v>775122383.35540974</v>
      </c>
      <c r="G5" s="14">
        <v>376894085.57578385</v>
      </c>
      <c r="H5" s="14">
        <v>398783943.88874292</v>
      </c>
      <c r="I5" s="14">
        <v>433060566.94326365</v>
      </c>
      <c r="J5">
        <f t="shared" ref="J5:J9" si="0">SUM(B5:E5)</f>
        <v>1983860979.7632003</v>
      </c>
    </row>
    <row r="6" spans="1:10" x14ac:dyDescent="0.25">
      <c r="A6" s="13">
        <v>40</v>
      </c>
      <c r="B6" s="14">
        <v>8319186.7010098528</v>
      </c>
      <c r="C6" s="14">
        <v>3874593.4810763821</v>
      </c>
      <c r="D6" s="14">
        <v>4270779.0636128541</v>
      </c>
      <c r="E6" s="14">
        <v>4425275.5437712539</v>
      </c>
      <c r="F6" s="14">
        <v>8319186.7010098528</v>
      </c>
      <c r="G6" s="14">
        <v>3874593.4810763821</v>
      </c>
      <c r="H6" s="14">
        <v>4270779.0636128541</v>
      </c>
      <c r="I6" s="14">
        <v>4425275.5437712539</v>
      </c>
      <c r="J6">
        <f t="shared" si="0"/>
        <v>20889834.789470345</v>
      </c>
    </row>
    <row r="7" spans="1:10" x14ac:dyDescent="0.25">
      <c r="A7" s="13">
        <v>50</v>
      </c>
      <c r="B7" s="14">
        <v>42814269.45786535</v>
      </c>
      <c r="C7" s="14">
        <v>19578644.843431346</v>
      </c>
      <c r="D7" s="14">
        <v>21942164.560580581</v>
      </c>
      <c r="E7" s="14">
        <v>22520201.471486576</v>
      </c>
      <c r="F7" s="14">
        <v>42814269.45786535</v>
      </c>
      <c r="G7" s="14">
        <v>19578644.843431346</v>
      </c>
      <c r="H7" s="14">
        <v>21942164.560580581</v>
      </c>
      <c r="I7" s="14">
        <v>22520201.471486576</v>
      </c>
      <c r="J7">
        <f t="shared" si="0"/>
        <v>106855280.33336386</v>
      </c>
    </row>
    <row r="8" spans="1:10" x14ac:dyDescent="0.25">
      <c r="A8" s="13">
        <v>60</v>
      </c>
      <c r="B8" s="14">
        <v>32370303.74364214</v>
      </c>
      <c r="C8" s="14">
        <v>14850115.977496607</v>
      </c>
      <c r="D8" s="14">
        <v>16801043.210764337</v>
      </c>
      <c r="E8" s="14">
        <v>17031914.748562463</v>
      </c>
      <c r="F8" s="14">
        <v>32370303.74364214</v>
      </c>
      <c r="G8" s="14">
        <v>14850115.977496607</v>
      </c>
      <c r="H8" s="14">
        <v>16801043.210764337</v>
      </c>
      <c r="I8" s="14">
        <v>17031914.748562463</v>
      </c>
      <c r="J8">
        <f t="shared" si="0"/>
        <v>81053377.680465549</v>
      </c>
    </row>
    <row r="9" spans="1:10" x14ac:dyDescent="0.25">
      <c r="A9" s="13" t="s">
        <v>23</v>
      </c>
      <c r="B9" s="14">
        <v>869935302.18634963</v>
      </c>
      <c r="C9" s="14">
        <v>420470276.52179056</v>
      </c>
      <c r="D9" s="14">
        <v>447616951.08784264</v>
      </c>
      <c r="E9" s="14">
        <v>483030502.38944584</v>
      </c>
      <c r="F9" s="14">
        <v>869935302.18634963</v>
      </c>
      <c r="G9" s="14">
        <v>420470276.52179056</v>
      </c>
      <c r="H9" s="14">
        <v>447616951.08784264</v>
      </c>
      <c r="I9" s="14">
        <v>483030502.38944584</v>
      </c>
      <c r="J9">
        <f t="shared" si="0"/>
        <v>2221053032.1854286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opLeftCell="I1" workbookViewId="0">
      <selection activeCell="C24" sqref="C24"/>
    </sheetView>
  </sheetViews>
  <sheetFormatPr defaultRowHeight="15" x14ac:dyDescent="0.25"/>
  <cols>
    <col min="1" max="1" width="13.140625" style="7" customWidth="1"/>
    <col min="2" max="2" width="6.85546875" style="7" bestFit="1" customWidth="1"/>
    <col min="3" max="19" width="18.7109375" style="7" customWidth="1"/>
    <col min="20" max="21" width="14.28515625" style="7" customWidth="1"/>
    <col min="22" max="22" width="12" style="7" customWidth="1"/>
    <col min="23" max="16384" width="9.140625" style="7"/>
  </cols>
  <sheetData>
    <row r="1" spans="1:22" x14ac:dyDescent="0.25">
      <c r="A1" s="4" t="s">
        <v>21</v>
      </c>
    </row>
    <row r="2" spans="1:22" s="5" customFormat="1" ht="12.75" x14ac:dyDescent="0.2">
      <c r="A2" s="5">
        <v>2016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</row>
    <row r="3" spans="1:22" s="11" customFormat="1" x14ac:dyDescent="0.25">
      <c r="A3" s="5" t="s">
        <v>0</v>
      </c>
      <c r="B3" s="5" t="s">
        <v>1</v>
      </c>
      <c r="C3" s="11">
        <v>23001</v>
      </c>
      <c r="D3" s="11">
        <v>23003</v>
      </c>
      <c r="E3" s="11">
        <v>23005</v>
      </c>
      <c r="F3" s="11">
        <v>23007</v>
      </c>
      <c r="G3" s="11">
        <v>23009</v>
      </c>
      <c r="H3" s="11">
        <v>23011</v>
      </c>
      <c r="I3" s="11">
        <v>23013</v>
      </c>
      <c r="J3" s="11">
        <v>23015</v>
      </c>
      <c r="K3" s="11">
        <v>23017</v>
      </c>
      <c r="L3" s="11">
        <v>23019</v>
      </c>
      <c r="M3" s="11">
        <v>23021</v>
      </c>
      <c r="N3" s="11">
        <v>23023</v>
      </c>
      <c r="O3" s="11">
        <v>23025</v>
      </c>
      <c r="P3" s="11">
        <v>23027</v>
      </c>
      <c r="Q3" s="11">
        <v>23029</v>
      </c>
      <c r="R3" s="11">
        <v>23031</v>
      </c>
      <c r="T3" s="5" t="s">
        <v>0</v>
      </c>
      <c r="U3" s="5" t="s">
        <v>1</v>
      </c>
      <c r="V3" s="5" t="s">
        <v>20</v>
      </c>
    </row>
    <row r="4" spans="1:22" x14ac:dyDescent="0.25">
      <c r="A4" s="6">
        <v>10</v>
      </c>
      <c r="B4" s="6">
        <v>2016</v>
      </c>
      <c r="C4" s="7">
        <f>C13</f>
        <v>9984515.3810355905</v>
      </c>
      <c r="D4" s="7">
        <f t="shared" ref="D4:R4" si="0">D13</f>
        <v>8350545.799558321</v>
      </c>
      <c r="E4" s="7">
        <f t="shared" si="0"/>
        <v>29393898.30561826</v>
      </c>
      <c r="F4" s="7">
        <f t="shared" si="0"/>
        <v>4270779.1229999978</v>
      </c>
      <c r="G4" s="7">
        <f t="shared" si="0"/>
        <v>9639835.9719999954</v>
      </c>
      <c r="H4" s="7">
        <f t="shared" si="0"/>
        <v>15311941.120059462</v>
      </c>
      <c r="I4" s="7">
        <f t="shared" si="0"/>
        <v>4669202.9161428008</v>
      </c>
      <c r="J4" s="7">
        <f t="shared" si="0"/>
        <v>5246648.2639999967</v>
      </c>
      <c r="K4" s="7">
        <f t="shared" si="0"/>
        <v>7306032.6617455557</v>
      </c>
      <c r="L4" s="7">
        <f t="shared" si="0"/>
        <v>16615537.33864226</v>
      </c>
      <c r="M4" s="7">
        <f t="shared" si="0"/>
        <v>2204970.325999999</v>
      </c>
      <c r="N4" s="7">
        <f t="shared" si="0"/>
        <v>4740591.3417704403</v>
      </c>
      <c r="O4" s="7">
        <f t="shared" si="0"/>
        <v>7505902.617567461</v>
      </c>
      <c r="P4" s="7">
        <f t="shared" si="0"/>
        <v>5117777.0466603367</v>
      </c>
      <c r="Q4" s="7">
        <f t="shared" si="0"/>
        <v>5011762.0799999973</v>
      </c>
      <c r="R4" s="7">
        <f t="shared" si="0"/>
        <v>23536700.515424542</v>
      </c>
      <c r="T4" s="6">
        <v>10</v>
      </c>
      <c r="U4" s="6">
        <v>2016</v>
      </c>
      <c r="V4" s="7">
        <f>SUM(C4:R4)</f>
        <v>158906640.80922502</v>
      </c>
    </row>
    <row r="5" spans="1:22" x14ac:dyDescent="0.25">
      <c r="A5" s="6">
        <v>25</v>
      </c>
      <c r="B5" s="6">
        <v>2016</v>
      </c>
      <c r="C5" s="7">
        <f>C14+C15</f>
        <v>890449944.42985845</v>
      </c>
      <c r="D5" s="7">
        <f t="shared" ref="D5:R5" si="1">D14+D15</f>
        <v>629659417.99236763</v>
      </c>
      <c r="E5" s="7">
        <f t="shared" si="1"/>
        <v>2884651431.0033026</v>
      </c>
      <c r="F5" s="7">
        <f t="shared" si="1"/>
        <v>292529500.10729426</v>
      </c>
      <c r="G5" s="7">
        <f t="shared" si="1"/>
        <v>660708075.73433661</v>
      </c>
      <c r="H5" s="7">
        <f t="shared" si="1"/>
        <v>1344312918.0095737</v>
      </c>
      <c r="I5" s="7">
        <f t="shared" si="1"/>
        <v>333747294.34281278</v>
      </c>
      <c r="J5" s="7">
        <f t="shared" si="1"/>
        <v>359558646.64231402</v>
      </c>
      <c r="K5" s="7">
        <f t="shared" si="1"/>
        <v>506752356.68160522</v>
      </c>
      <c r="L5" s="7">
        <f t="shared" si="1"/>
        <v>1534853096.3383682</v>
      </c>
      <c r="M5" s="7">
        <f t="shared" si="1"/>
        <v>151061942.40639585</v>
      </c>
      <c r="N5" s="7">
        <f t="shared" si="1"/>
        <v>422263490.56151533</v>
      </c>
      <c r="O5" s="7">
        <f t="shared" si="1"/>
        <v>572592154.82259989</v>
      </c>
      <c r="P5" s="7">
        <f t="shared" si="1"/>
        <v>369844184.17162371</v>
      </c>
      <c r="Q5" s="7">
        <f t="shared" si="1"/>
        <v>343441625.82230574</v>
      </c>
      <c r="R5" s="7">
        <f t="shared" si="1"/>
        <v>2087178042.8516922</v>
      </c>
      <c r="T5" s="6">
        <v>25</v>
      </c>
      <c r="U5" s="6">
        <v>2016</v>
      </c>
      <c r="V5" s="7">
        <f>SUM(C5:R5)</f>
        <v>13383604121.917965</v>
      </c>
    </row>
    <row r="6" spans="1:22" x14ac:dyDescent="0.25">
      <c r="A6" s="6">
        <v>40</v>
      </c>
      <c r="B6" s="6">
        <v>2016</v>
      </c>
      <c r="C6" s="7">
        <f>C16</f>
        <v>7514913.4081853367</v>
      </c>
      <c r="D6" s="7">
        <f t="shared" ref="D6:R8" si="2">D16</f>
        <v>6073737.6535499226</v>
      </c>
      <c r="E6" s="7">
        <f t="shared" si="2"/>
        <v>21632631.481342606</v>
      </c>
      <c r="F6" s="7">
        <f t="shared" si="2"/>
        <v>3103502.9573385948</v>
      </c>
      <c r="G6" s="7">
        <f t="shared" si="2"/>
        <v>7091207.7304554107</v>
      </c>
      <c r="H6" s="7">
        <f t="shared" si="2"/>
        <v>10953528.06622605</v>
      </c>
      <c r="I6" s="7">
        <f t="shared" si="2"/>
        <v>3431030.4684458263</v>
      </c>
      <c r="J6" s="7">
        <f t="shared" si="2"/>
        <v>3850695.5050562015</v>
      </c>
      <c r="K6" s="7">
        <f t="shared" si="2"/>
        <v>5362051.6242014077</v>
      </c>
      <c r="L6" s="7">
        <f t="shared" si="2"/>
        <v>11969869.361755464</v>
      </c>
      <c r="M6" s="7">
        <f t="shared" si="2"/>
        <v>1608685.4809830233</v>
      </c>
      <c r="N6" s="7">
        <f t="shared" si="2"/>
        <v>3299201.689085443</v>
      </c>
      <c r="O6" s="7">
        <f t="shared" si="2"/>
        <v>5342173.3652146626</v>
      </c>
      <c r="P6" s="7">
        <f t="shared" si="2"/>
        <v>3779292.2010263312</v>
      </c>
      <c r="Q6" s="7">
        <f t="shared" si="2"/>
        <v>3674221.0056529115</v>
      </c>
      <c r="R6" s="7">
        <f t="shared" si="2"/>
        <v>16619378.006926242</v>
      </c>
      <c r="T6" s="6">
        <v>40</v>
      </c>
      <c r="U6" s="6">
        <v>2016</v>
      </c>
      <c r="V6" s="7">
        <f>SUM(C6:R6)</f>
        <v>115306120.00544541</v>
      </c>
    </row>
    <row r="7" spans="1:22" x14ac:dyDescent="0.25">
      <c r="A7" s="6">
        <v>50</v>
      </c>
      <c r="B7" s="6">
        <v>2016</v>
      </c>
      <c r="C7" s="7">
        <f>C17</f>
        <v>36210804.710352696</v>
      </c>
      <c r="D7" s="7">
        <f t="shared" si="2"/>
        <v>31781083.260774434</v>
      </c>
      <c r="E7" s="7">
        <f t="shared" si="2"/>
        <v>115823206.11908935</v>
      </c>
      <c r="F7" s="7">
        <f t="shared" si="2"/>
        <v>15826987.09555823</v>
      </c>
      <c r="G7" s="7">
        <f t="shared" si="2"/>
        <v>36494538.404404558</v>
      </c>
      <c r="H7" s="7">
        <f t="shared" si="2"/>
        <v>61598693.373404212</v>
      </c>
      <c r="I7" s="7">
        <f t="shared" si="2"/>
        <v>17337283.851009622</v>
      </c>
      <c r="J7" s="7">
        <f t="shared" si="2"/>
        <v>19783883.264884897</v>
      </c>
      <c r="K7" s="7">
        <f t="shared" si="2"/>
        <v>27412696.172661748</v>
      </c>
      <c r="L7" s="7">
        <f t="shared" si="2"/>
        <v>66739447.161852919</v>
      </c>
      <c r="M7" s="7">
        <f t="shared" si="2"/>
        <v>8228360.6248910194</v>
      </c>
      <c r="N7" s="7">
        <f t="shared" si="2"/>
        <v>19382967.488943394</v>
      </c>
      <c r="O7" s="7">
        <f t="shared" si="2"/>
        <v>28851432.282999333</v>
      </c>
      <c r="P7" s="7">
        <f t="shared" si="2"/>
        <v>19232796.002166945</v>
      </c>
      <c r="Q7" s="7">
        <f t="shared" si="2"/>
        <v>18861641.740196303</v>
      </c>
      <c r="R7" s="7">
        <f t="shared" si="2"/>
        <v>94847957.973503292</v>
      </c>
      <c r="T7" s="6">
        <v>50</v>
      </c>
      <c r="U7" s="6">
        <v>2016</v>
      </c>
      <c r="V7" s="7">
        <f>SUM(C7:R7)</f>
        <v>618413779.52669287</v>
      </c>
    </row>
    <row r="8" spans="1:22" x14ac:dyDescent="0.25">
      <c r="A8" s="8">
        <v>60</v>
      </c>
      <c r="B8" s="8">
        <v>2016</v>
      </c>
      <c r="C8" s="9">
        <f>C18</f>
        <v>30032198.070568047</v>
      </c>
      <c r="D8" s="9">
        <f t="shared" si="2"/>
        <v>29498858.293749653</v>
      </c>
      <c r="E8" s="9">
        <f t="shared" si="2"/>
        <v>155234685.92241848</v>
      </c>
      <c r="F8" s="9">
        <f t="shared" si="2"/>
        <v>12790701.716808913</v>
      </c>
      <c r="G8" s="9">
        <f t="shared" si="2"/>
        <v>27592186.158803336</v>
      </c>
      <c r="H8" s="9">
        <f t="shared" si="2"/>
        <v>82803985.430736855</v>
      </c>
      <c r="I8" s="9">
        <f t="shared" si="2"/>
        <v>13150076.421589015</v>
      </c>
      <c r="J8" s="9">
        <f t="shared" si="2"/>
        <v>15148454.32374488</v>
      </c>
      <c r="K8" s="9">
        <f t="shared" si="2"/>
        <v>20984171.859786026</v>
      </c>
      <c r="L8" s="9">
        <f t="shared" si="2"/>
        <v>92374178.799380839</v>
      </c>
      <c r="M8" s="9">
        <f t="shared" si="2"/>
        <v>6509143.1617301079</v>
      </c>
      <c r="N8" s="9">
        <f t="shared" si="2"/>
        <v>28925757.918685373</v>
      </c>
      <c r="O8" s="9">
        <f t="shared" si="2"/>
        <v>32224831.911618624</v>
      </c>
      <c r="P8" s="9">
        <f t="shared" si="2"/>
        <v>14545666.578522714</v>
      </c>
      <c r="Q8" s="9">
        <f t="shared" si="2"/>
        <v>14530909.351845047</v>
      </c>
      <c r="R8" s="9">
        <f t="shared" si="2"/>
        <v>134922339.65245345</v>
      </c>
      <c r="S8" s="9"/>
      <c r="T8" s="8">
        <v>60</v>
      </c>
      <c r="U8" s="8">
        <v>2016</v>
      </c>
      <c r="V8" s="9">
        <f>SUM(C8:R8)</f>
        <v>711268145.57244134</v>
      </c>
    </row>
    <row r="9" spans="1:22" x14ac:dyDescent="0.25">
      <c r="A9" s="6"/>
      <c r="B9" s="6"/>
      <c r="C9" s="7">
        <f>SUM(C4:C8)</f>
        <v>974192376.00000012</v>
      </c>
      <c r="D9" s="7">
        <f t="shared" ref="D9:R9" si="3">SUM(D4:D8)</f>
        <v>705363642.99999988</v>
      </c>
      <c r="E9" s="7">
        <f t="shared" si="3"/>
        <v>3206735852.8317714</v>
      </c>
      <c r="F9" s="7">
        <f t="shared" si="3"/>
        <v>328521471</v>
      </c>
      <c r="G9" s="7">
        <f t="shared" si="3"/>
        <v>741525843.99999988</v>
      </c>
      <c r="H9" s="7">
        <f t="shared" si="3"/>
        <v>1514981066.0000002</v>
      </c>
      <c r="I9" s="7">
        <f t="shared" si="3"/>
        <v>372334888.00000006</v>
      </c>
      <c r="J9" s="7">
        <f t="shared" si="3"/>
        <v>403588328</v>
      </c>
      <c r="K9" s="7">
        <f t="shared" si="3"/>
        <v>567817309</v>
      </c>
      <c r="L9" s="7">
        <f t="shared" si="3"/>
        <v>1722552128.9999995</v>
      </c>
      <c r="M9" s="7">
        <f t="shared" si="3"/>
        <v>169613102</v>
      </c>
      <c r="N9" s="7">
        <f t="shared" si="3"/>
        <v>478612008.99999994</v>
      </c>
      <c r="O9" s="7">
        <f t="shared" si="3"/>
        <v>646516494.99999988</v>
      </c>
      <c r="P9" s="7">
        <f t="shared" si="3"/>
        <v>412519716.00000006</v>
      </c>
      <c r="Q9" s="7">
        <f t="shared" si="3"/>
        <v>385520159.99999994</v>
      </c>
      <c r="R9" s="7">
        <f t="shared" si="3"/>
        <v>2357104418.9999995</v>
      </c>
      <c r="S9" s="7">
        <f>SUM(C9:R9)</f>
        <v>14987498807.831772</v>
      </c>
      <c r="V9" s="7">
        <f>SUM(V4:V8)</f>
        <v>14987498807.83177</v>
      </c>
    </row>
    <row r="10" spans="1:22" x14ac:dyDescent="0.25">
      <c r="A10" s="4"/>
      <c r="B10" s="6"/>
    </row>
    <row r="11" spans="1:22" s="1" customFormat="1" ht="12.75" x14ac:dyDescent="0.2">
      <c r="A11" s="1">
        <v>2016</v>
      </c>
      <c r="B11" s="10"/>
      <c r="C11" s="1" t="s">
        <v>3</v>
      </c>
      <c r="D11" s="1" t="s">
        <v>4</v>
      </c>
      <c r="E11" s="1" t="s">
        <v>5</v>
      </c>
      <c r="F11" s="1" t="s">
        <v>6</v>
      </c>
      <c r="G11" s="1" t="s">
        <v>7</v>
      </c>
      <c r="H11" s="1" t="s">
        <v>8</v>
      </c>
      <c r="I11" s="1" t="s">
        <v>9</v>
      </c>
      <c r="J11" s="1" t="s">
        <v>10</v>
      </c>
      <c r="K11" s="1" t="s">
        <v>11</v>
      </c>
      <c r="L11" s="1" t="s">
        <v>12</v>
      </c>
      <c r="M11" s="1" t="s">
        <v>13</v>
      </c>
      <c r="N11" s="1" t="s">
        <v>14</v>
      </c>
      <c r="O11" s="1" t="s">
        <v>15</v>
      </c>
      <c r="P11" s="1" t="s">
        <v>16</v>
      </c>
      <c r="Q11" s="1" t="s">
        <v>17</v>
      </c>
      <c r="R11" s="1" t="s">
        <v>18</v>
      </c>
    </row>
    <row r="12" spans="1:22" s="2" customFormat="1" ht="12.75" x14ac:dyDescent="0.2">
      <c r="A12" s="2" t="s">
        <v>0</v>
      </c>
      <c r="B12" s="2" t="s">
        <v>1</v>
      </c>
      <c r="C12" s="3" t="s">
        <v>2</v>
      </c>
      <c r="D12" s="3" t="s">
        <v>2</v>
      </c>
      <c r="E12" s="3" t="s">
        <v>2</v>
      </c>
      <c r="F12" s="3" t="s">
        <v>2</v>
      </c>
      <c r="G12" s="3" t="s">
        <v>2</v>
      </c>
      <c r="H12" s="3" t="s">
        <v>2</v>
      </c>
      <c r="I12" s="3" t="s">
        <v>2</v>
      </c>
      <c r="J12" s="3" t="s">
        <v>2</v>
      </c>
      <c r="K12" s="3" t="s">
        <v>2</v>
      </c>
      <c r="L12" s="3" t="s">
        <v>2</v>
      </c>
      <c r="M12" s="3" t="s">
        <v>2</v>
      </c>
      <c r="N12" s="3" t="s">
        <v>2</v>
      </c>
      <c r="O12" s="3" t="s">
        <v>2</v>
      </c>
      <c r="P12" s="3" t="s">
        <v>2</v>
      </c>
      <c r="Q12" s="3" t="s">
        <v>2</v>
      </c>
      <c r="R12" s="3" t="s">
        <v>2</v>
      </c>
    </row>
    <row r="13" spans="1:22" s="2" customFormat="1" ht="12.75" x14ac:dyDescent="0.2">
      <c r="A13" s="2">
        <v>10</v>
      </c>
      <c r="B13" s="2">
        <v>2016</v>
      </c>
      <c r="C13" s="3">
        <v>9984515.3810355905</v>
      </c>
      <c r="D13" s="3">
        <v>8350545.799558321</v>
      </c>
      <c r="E13" s="3">
        <v>29393898.30561826</v>
      </c>
      <c r="F13" s="3">
        <v>4270779.1229999978</v>
      </c>
      <c r="G13" s="3">
        <v>9639835.9719999954</v>
      </c>
      <c r="H13" s="3">
        <v>15311941.120059462</v>
      </c>
      <c r="I13" s="3">
        <v>4669202.9161428008</v>
      </c>
      <c r="J13" s="3">
        <v>5246648.2639999967</v>
      </c>
      <c r="K13" s="3">
        <v>7306032.6617455557</v>
      </c>
      <c r="L13" s="3">
        <v>16615537.33864226</v>
      </c>
      <c r="M13" s="3">
        <v>2204970.325999999</v>
      </c>
      <c r="N13" s="3">
        <v>4740591.3417704403</v>
      </c>
      <c r="O13" s="3">
        <v>7505902.617567461</v>
      </c>
      <c r="P13" s="3">
        <v>5117777.0466603367</v>
      </c>
      <c r="Q13" s="3">
        <v>5011762.0799999973</v>
      </c>
      <c r="R13" s="3">
        <v>23536700.515424542</v>
      </c>
    </row>
    <row r="14" spans="1:22" s="2" customFormat="1" ht="12.75" x14ac:dyDescent="0.2">
      <c r="A14" s="2">
        <v>20</v>
      </c>
      <c r="B14" s="2">
        <v>2016</v>
      </c>
      <c r="C14" s="3">
        <v>701268708.21404004</v>
      </c>
      <c r="D14" s="3">
        <v>483787028.97952861</v>
      </c>
      <c r="E14" s="3">
        <v>2249223881.5114145</v>
      </c>
      <c r="F14" s="3">
        <v>224858001.25589401</v>
      </c>
      <c r="G14" s="3">
        <v>506413018.01943499</v>
      </c>
      <c r="H14" s="3">
        <v>1031098822.399193</v>
      </c>
      <c r="I14" s="3">
        <v>257442074.03244707</v>
      </c>
      <c r="J14" s="3">
        <v>275739570.70349294</v>
      </c>
      <c r="K14" s="3">
        <v>389326586.13512224</v>
      </c>
      <c r="L14" s="3">
        <v>1183715523.1436</v>
      </c>
      <c r="M14" s="3">
        <v>116009012.39833483</v>
      </c>
      <c r="N14" s="3">
        <v>321083264.23830938</v>
      </c>
      <c r="O14" s="3">
        <v>438015942.13155276</v>
      </c>
      <c r="P14" s="3">
        <v>285015956.08570129</v>
      </c>
      <c r="Q14" s="3">
        <v>263448520.542676</v>
      </c>
      <c r="R14" s="3">
        <v>1596989349.7265177</v>
      </c>
    </row>
    <row r="15" spans="1:22" s="2" customFormat="1" ht="12.75" x14ac:dyDescent="0.2">
      <c r="A15" s="2">
        <v>30</v>
      </c>
      <c r="B15" s="2">
        <v>2016</v>
      </c>
      <c r="C15" s="3">
        <v>189181236.21581846</v>
      </c>
      <c r="D15" s="3">
        <v>145872389.01283902</v>
      </c>
      <c r="E15" s="3">
        <v>635427549.49188793</v>
      </c>
      <c r="F15" s="3">
        <v>67671498.851400256</v>
      </c>
      <c r="G15" s="3">
        <v>154295057.71490169</v>
      </c>
      <c r="H15" s="3">
        <v>313214095.61038059</v>
      </c>
      <c r="I15" s="3">
        <v>76305220.310365692</v>
      </c>
      <c r="J15" s="3">
        <v>83819075.938821062</v>
      </c>
      <c r="K15" s="3">
        <v>117425770.54648301</v>
      </c>
      <c r="L15" s="3">
        <v>351137573.19476825</v>
      </c>
      <c r="M15" s="3">
        <v>35052930.008061007</v>
      </c>
      <c r="N15" s="3">
        <v>101180226.32320593</v>
      </c>
      <c r="O15" s="3">
        <v>134576212.69104719</v>
      </c>
      <c r="P15" s="3">
        <v>84828228.08592239</v>
      </c>
      <c r="Q15" s="3">
        <v>79993105.279629722</v>
      </c>
      <c r="R15" s="3">
        <v>490188693.12517464</v>
      </c>
    </row>
    <row r="16" spans="1:22" s="2" customFormat="1" ht="12.75" x14ac:dyDescent="0.2">
      <c r="A16" s="2">
        <v>40</v>
      </c>
      <c r="B16" s="2">
        <v>2016</v>
      </c>
      <c r="C16" s="3">
        <v>7514913.4081853367</v>
      </c>
      <c r="D16" s="3">
        <v>6073737.6535499226</v>
      </c>
      <c r="E16" s="3">
        <v>21632631.481342606</v>
      </c>
      <c r="F16" s="3">
        <v>3103502.9573385948</v>
      </c>
      <c r="G16" s="3">
        <v>7091207.7304554107</v>
      </c>
      <c r="H16" s="3">
        <v>10953528.06622605</v>
      </c>
      <c r="I16" s="3">
        <v>3431030.4684458263</v>
      </c>
      <c r="J16" s="3">
        <v>3850695.5050562015</v>
      </c>
      <c r="K16" s="3">
        <v>5362051.6242014077</v>
      </c>
      <c r="L16" s="3">
        <v>11969869.361755464</v>
      </c>
      <c r="M16" s="3">
        <v>1608685.4809830233</v>
      </c>
      <c r="N16" s="3">
        <v>3299201.689085443</v>
      </c>
      <c r="O16" s="3">
        <v>5342173.3652146626</v>
      </c>
      <c r="P16" s="3">
        <v>3779292.2010263312</v>
      </c>
      <c r="Q16" s="3">
        <v>3674221.0056529115</v>
      </c>
      <c r="R16" s="3">
        <v>16619378.006926242</v>
      </c>
    </row>
    <row r="17" spans="1:19" s="2" customFormat="1" ht="12.75" x14ac:dyDescent="0.2">
      <c r="A17" s="2">
        <v>50</v>
      </c>
      <c r="B17" s="2">
        <v>2016</v>
      </c>
      <c r="C17" s="3">
        <v>36210804.710352696</v>
      </c>
      <c r="D17" s="3">
        <v>31781083.260774434</v>
      </c>
      <c r="E17" s="3">
        <v>115823206.11908935</v>
      </c>
      <c r="F17" s="3">
        <v>15826987.09555823</v>
      </c>
      <c r="G17" s="3">
        <v>36494538.404404558</v>
      </c>
      <c r="H17" s="3">
        <v>61598693.373404212</v>
      </c>
      <c r="I17" s="3">
        <v>17337283.851009622</v>
      </c>
      <c r="J17" s="3">
        <v>19783883.264884897</v>
      </c>
      <c r="K17" s="3">
        <v>27412696.172661748</v>
      </c>
      <c r="L17" s="3">
        <v>66739447.161852919</v>
      </c>
      <c r="M17" s="3">
        <v>8228360.6248910194</v>
      </c>
      <c r="N17" s="3">
        <v>19382967.488943394</v>
      </c>
      <c r="O17" s="3">
        <v>28851432.282999333</v>
      </c>
      <c r="P17" s="3">
        <v>19232796.002166945</v>
      </c>
      <c r="Q17" s="3">
        <v>18861641.740196303</v>
      </c>
      <c r="R17" s="3">
        <v>94847957.973503292</v>
      </c>
    </row>
    <row r="18" spans="1:19" s="2" customFormat="1" ht="12.75" x14ac:dyDescent="0.2">
      <c r="A18" s="2">
        <v>60</v>
      </c>
      <c r="B18" s="2">
        <v>2016</v>
      </c>
      <c r="C18" s="3">
        <v>30032198.070568047</v>
      </c>
      <c r="D18" s="3">
        <v>29498858.293749653</v>
      </c>
      <c r="E18" s="3">
        <v>155234685.92241848</v>
      </c>
      <c r="F18" s="3">
        <v>12790701.716808913</v>
      </c>
      <c r="G18" s="3">
        <v>27592186.158803336</v>
      </c>
      <c r="H18" s="3">
        <v>82803985.430736855</v>
      </c>
      <c r="I18" s="3">
        <v>13150076.421589015</v>
      </c>
      <c r="J18" s="3">
        <v>15148454.32374488</v>
      </c>
      <c r="K18" s="3">
        <v>20984171.859786026</v>
      </c>
      <c r="L18" s="3">
        <v>92374178.799380839</v>
      </c>
      <c r="M18" s="3">
        <v>6509143.1617301079</v>
      </c>
      <c r="N18" s="3">
        <v>28925757.918685373</v>
      </c>
      <c r="O18" s="3">
        <v>32224831.911618624</v>
      </c>
      <c r="P18" s="3">
        <v>14545666.578522714</v>
      </c>
      <c r="Q18" s="3">
        <v>14530909.351845047</v>
      </c>
      <c r="R18" s="3">
        <v>134922339.65245345</v>
      </c>
    </row>
    <row r="19" spans="1:19" x14ac:dyDescent="0.25">
      <c r="C19" s="7">
        <v>974192376.00000012</v>
      </c>
      <c r="D19" s="7">
        <v>705363642.99999988</v>
      </c>
      <c r="E19" s="7">
        <v>3206735852.8317714</v>
      </c>
      <c r="F19" s="7">
        <v>328521470.99999994</v>
      </c>
      <c r="G19" s="7">
        <v>741525844</v>
      </c>
      <c r="H19" s="7">
        <v>1514981066.0000002</v>
      </c>
      <c r="I19" s="7">
        <v>372334888</v>
      </c>
      <c r="J19" s="7">
        <v>403588328</v>
      </c>
      <c r="K19" s="7">
        <v>567817309</v>
      </c>
      <c r="L19" s="7">
        <v>1722552128.9999995</v>
      </c>
      <c r="M19" s="7">
        <v>169613101.99999997</v>
      </c>
      <c r="N19" s="7">
        <v>478612008.99999994</v>
      </c>
      <c r="O19" s="7">
        <v>646516495</v>
      </c>
      <c r="P19" s="7">
        <v>412519716</v>
      </c>
      <c r="Q19" s="7">
        <v>385520159.99999994</v>
      </c>
      <c r="R19" s="7">
        <v>2357104419</v>
      </c>
      <c r="S19" s="7">
        <f>SUM(C19:R19)</f>
        <v>14987498807.831772</v>
      </c>
    </row>
    <row r="20" spans="1:19" x14ac:dyDescent="0.25">
      <c r="B20" s="7" t="s">
        <v>19</v>
      </c>
      <c r="C20" s="7">
        <f>C9-C19</f>
        <v>0</v>
      </c>
      <c r="D20" s="7">
        <f t="shared" ref="D20:S20" si="4">D9-D19</f>
        <v>0</v>
      </c>
      <c r="E20" s="7">
        <f t="shared" si="4"/>
        <v>0</v>
      </c>
      <c r="F20" s="7">
        <f t="shared" si="4"/>
        <v>0</v>
      </c>
      <c r="G20" s="7">
        <f t="shared" si="4"/>
        <v>0</v>
      </c>
      <c r="H20" s="7">
        <f t="shared" si="4"/>
        <v>0</v>
      </c>
      <c r="I20" s="7">
        <f t="shared" si="4"/>
        <v>0</v>
      </c>
      <c r="J20" s="7">
        <f t="shared" si="4"/>
        <v>0</v>
      </c>
      <c r="K20" s="7">
        <f t="shared" si="4"/>
        <v>0</v>
      </c>
      <c r="L20" s="7">
        <f t="shared" si="4"/>
        <v>0</v>
      </c>
      <c r="M20" s="7">
        <f t="shared" si="4"/>
        <v>0</v>
      </c>
      <c r="N20" s="7">
        <f t="shared" si="4"/>
        <v>0</v>
      </c>
      <c r="O20" s="7">
        <f t="shared" si="4"/>
        <v>0</v>
      </c>
      <c r="P20" s="7">
        <f t="shared" si="4"/>
        <v>0</v>
      </c>
      <c r="Q20" s="7">
        <f t="shared" si="4"/>
        <v>0</v>
      </c>
      <c r="R20" s="7">
        <f t="shared" si="4"/>
        <v>0</v>
      </c>
      <c r="S20" s="7">
        <f t="shared" si="4"/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opLeftCell="J1" workbookViewId="0">
      <selection activeCell="E24" sqref="E24"/>
    </sheetView>
  </sheetViews>
  <sheetFormatPr defaultRowHeight="15" x14ac:dyDescent="0.25"/>
  <cols>
    <col min="1" max="1" width="13.140625" style="7" customWidth="1"/>
    <col min="2" max="2" width="6.28515625" style="7" customWidth="1"/>
    <col min="3" max="19" width="18.7109375" style="7" customWidth="1"/>
    <col min="20" max="21" width="14.28515625" style="7" customWidth="1"/>
    <col min="22" max="22" width="12" style="7" customWidth="1"/>
    <col min="23" max="16384" width="9.140625" style="7"/>
  </cols>
  <sheetData>
    <row r="1" spans="1:22" x14ac:dyDescent="0.25">
      <c r="A1" s="4" t="s">
        <v>21</v>
      </c>
    </row>
    <row r="2" spans="1:22" s="5" customFormat="1" ht="12.75" x14ac:dyDescent="0.2">
      <c r="A2" s="5">
        <v>2025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</row>
    <row r="3" spans="1:22" s="11" customFormat="1" x14ac:dyDescent="0.25">
      <c r="A3" s="5" t="s">
        <v>0</v>
      </c>
      <c r="B3" s="5" t="s">
        <v>1</v>
      </c>
      <c r="C3" s="11">
        <v>23001</v>
      </c>
      <c r="D3" s="11">
        <v>23003</v>
      </c>
      <c r="E3" s="11">
        <v>23005</v>
      </c>
      <c r="F3" s="11">
        <v>23007</v>
      </c>
      <c r="G3" s="11">
        <v>23009</v>
      </c>
      <c r="H3" s="11">
        <v>23011</v>
      </c>
      <c r="I3" s="11">
        <v>23013</v>
      </c>
      <c r="J3" s="11">
        <v>23015</v>
      </c>
      <c r="K3" s="11">
        <v>23017</v>
      </c>
      <c r="L3" s="11">
        <v>23019</v>
      </c>
      <c r="M3" s="11">
        <v>23021</v>
      </c>
      <c r="N3" s="11">
        <v>23023</v>
      </c>
      <c r="O3" s="11">
        <v>23025</v>
      </c>
      <c r="P3" s="11">
        <v>23027</v>
      </c>
      <c r="Q3" s="11">
        <v>23029</v>
      </c>
      <c r="R3" s="11">
        <v>23031</v>
      </c>
      <c r="T3" s="5" t="s">
        <v>0</v>
      </c>
      <c r="U3" s="5" t="s">
        <v>1</v>
      </c>
      <c r="V3" s="5" t="s">
        <v>20</v>
      </c>
    </row>
    <row r="4" spans="1:22" x14ac:dyDescent="0.25">
      <c r="A4" s="6">
        <v>10</v>
      </c>
      <c r="B4" s="2">
        <v>2025</v>
      </c>
      <c r="C4" s="7">
        <f>C13</f>
        <v>10499373.749141976</v>
      </c>
      <c r="D4" s="7">
        <f t="shared" ref="D4:R4" si="0">D13</f>
        <v>8615451.4182081204</v>
      </c>
      <c r="E4" s="7">
        <f t="shared" si="0"/>
        <v>31012195.156172134</v>
      </c>
      <c r="F4" s="7">
        <f t="shared" si="0"/>
        <v>4562251.8327046447</v>
      </c>
      <c r="G4" s="7">
        <f t="shared" si="0"/>
        <v>10234812.546281992</v>
      </c>
      <c r="H4" s="7">
        <f t="shared" si="0"/>
        <v>16020150.298697133</v>
      </c>
      <c r="I4" s="7">
        <f t="shared" si="0"/>
        <v>4887011.2227048483</v>
      </c>
      <c r="J4" s="7">
        <f t="shared" si="0"/>
        <v>5454374.1125711333</v>
      </c>
      <c r="K4" s="7">
        <f t="shared" si="0"/>
        <v>7764348.9106027922</v>
      </c>
      <c r="L4" s="7">
        <f t="shared" si="0"/>
        <v>17246778.349384155</v>
      </c>
      <c r="M4" s="7">
        <f t="shared" si="0"/>
        <v>2327936.245586561</v>
      </c>
      <c r="N4" s="7">
        <f t="shared" si="0"/>
        <v>4881038.9627949307</v>
      </c>
      <c r="O4" s="7">
        <f t="shared" si="0"/>
        <v>7818763.3749610996</v>
      </c>
      <c r="P4" s="7">
        <f t="shared" si="0"/>
        <v>5429752.7572571998</v>
      </c>
      <c r="Q4" s="7">
        <f t="shared" si="0"/>
        <v>5235751.7987346631</v>
      </c>
      <c r="R4" s="7">
        <f t="shared" si="0"/>
        <v>24479328.228140168</v>
      </c>
      <c r="T4" s="6">
        <v>10</v>
      </c>
      <c r="U4" s="6">
        <v>2016</v>
      </c>
      <c r="V4" s="7">
        <f>SUM(C4:R4)</f>
        <v>166469318.96394354</v>
      </c>
    </row>
    <row r="5" spans="1:22" x14ac:dyDescent="0.25">
      <c r="A5" s="6">
        <v>25</v>
      </c>
      <c r="B5" s="2">
        <v>2025</v>
      </c>
      <c r="C5" s="7">
        <f>C14+C15</f>
        <v>936366605.15636313</v>
      </c>
      <c r="D5" s="7">
        <f t="shared" ref="D5:R5" si="1">D14+D15</f>
        <v>649634198.28406572</v>
      </c>
      <c r="E5" s="7">
        <f t="shared" si="1"/>
        <v>3043467464.0861311</v>
      </c>
      <c r="F5" s="7">
        <f t="shared" si="1"/>
        <v>312494092.89216423</v>
      </c>
      <c r="G5" s="7">
        <f t="shared" si="1"/>
        <v>701487382.41991568</v>
      </c>
      <c r="H5" s="7">
        <f t="shared" si="1"/>
        <v>1406490191.2912955</v>
      </c>
      <c r="I5" s="7">
        <f t="shared" si="1"/>
        <v>349315890.16227317</v>
      </c>
      <c r="J5" s="7">
        <f t="shared" si="1"/>
        <v>373794330.30674958</v>
      </c>
      <c r="K5" s="7">
        <f t="shared" si="1"/>
        <v>538541543.77762735</v>
      </c>
      <c r="L5" s="7">
        <f t="shared" si="1"/>
        <v>1593163712.4879706</v>
      </c>
      <c r="M5" s="7">
        <f t="shared" si="1"/>
        <v>159486305.51165003</v>
      </c>
      <c r="N5" s="7">
        <f t="shared" si="1"/>
        <v>434773723.65676326</v>
      </c>
      <c r="O5" s="7">
        <f t="shared" si="1"/>
        <v>596458920.00233674</v>
      </c>
      <c r="P5" s="7">
        <f t="shared" si="1"/>
        <v>392389598.15020907</v>
      </c>
      <c r="Q5" s="7">
        <f t="shared" si="1"/>
        <v>358790996.35142601</v>
      </c>
      <c r="R5" s="7">
        <f t="shared" si="1"/>
        <v>2170768003.2743196</v>
      </c>
      <c r="T5" s="6">
        <v>25</v>
      </c>
      <c r="U5" s="6">
        <v>2016</v>
      </c>
      <c r="V5" s="7">
        <f>SUM(C5:R5)</f>
        <v>14017422957.81126</v>
      </c>
    </row>
    <row r="6" spans="1:22" x14ac:dyDescent="0.25">
      <c r="A6" s="6">
        <v>40</v>
      </c>
      <c r="B6" s="2">
        <v>2025</v>
      </c>
      <c r="C6" s="7">
        <f>C16</f>
        <v>7902425.0605934272</v>
      </c>
      <c r="D6" s="7">
        <f t="shared" ref="D6:R8" si="2">D16</f>
        <v>6266415.7454077415</v>
      </c>
      <c r="E6" s="7">
        <f t="shared" si="2"/>
        <v>22823627.620454852</v>
      </c>
      <c r="F6" s="7">
        <f t="shared" si="2"/>
        <v>3315311.2458263501</v>
      </c>
      <c r="G6" s="7">
        <f t="shared" si="2"/>
        <v>7528881.4103025813</v>
      </c>
      <c r="H6" s="7">
        <f t="shared" si="2"/>
        <v>11460151.560539519</v>
      </c>
      <c r="I6" s="7">
        <f t="shared" si="2"/>
        <v>3591080.6846211213</v>
      </c>
      <c r="J6" s="7">
        <f t="shared" si="2"/>
        <v>4003152.6455253498</v>
      </c>
      <c r="K6" s="7">
        <f t="shared" si="2"/>
        <v>5698419.5957614603</v>
      </c>
      <c r="L6" s="7">
        <f t="shared" si="2"/>
        <v>12424616.763561754</v>
      </c>
      <c r="M6" s="7">
        <f t="shared" si="2"/>
        <v>1698398.0214023215</v>
      </c>
      <c r="N6" s="7">
        <f t="shared" si="2"/>
        <v>3396945.8300809381</v>
      </c>
      <c r="O6" s="7">
        <f t="shared" si="2"/>
        <v>5564845.6393336197</v>
      </c>
      <c r="P6" s="7">
        <f t="shared" si="2"/>
        <v>4009674.9158688574</v>
      </c>
      <c r="Q6" s="7">
        <f t="shared" si="2"/>
        <v>3838432.2583996095</v>
      </c>
      <c r="R6" s="7">
        <f t="shared" si="2"/>
        <v>17284971.991399929</v>
      </c>
      <c r="T6" s="6">
        <v>40</v>
      </c>
      <c r="U6" s="6">
        <v>2016</v>
      </c>
      <c r="V6" s="7">
        <f>SUM(C6:R6)</f>
        <v>120807350.98907943</v>
      </c>
    </row>
    <row r="7" spans="1:22" x14ac:dyDescent="0.25">
      <c r="A7" s="6">
        <v>50</v>
      </c>
      <c r="B7" s="2">
        <v>2025</v>
      </c>
      <c r="C7" s="7">
        <f>C17</f>
        <v>38078039.634583689</v>
      </c>
      <c r="D7" s="7">
        <f t="shared" si="2"/>
        <v>32789279.338568714</v>
      </c>
      <c r="E7" s="7">
        <f t="shared" si="2"/>
        <v>122199914.90860532</v>
      </c>
      <c r="F7" s="7">
        <f t="shared" si="2"/>
        <v>16907149.445879534</v>
      </c>
      <c r="G7" s="7">
        <f t="shared" si="2"/>
        <v>38747003.643743113</v>
      </c>
      <c r="H7" s="7">
        <f t="shared" si="2"/>
        <v>64447761.280410565</v>
      </c>
      <c r="I7" s="7">
        <f t="shared" si="2"/>
        <v>18146030.976331268</v>
      </c>
      <c r="J7" s="7">
        <f t="shared" si="2"/>
        <v>20567168.846925683</v>
      </c>
      <c r="K7" s="7">
        <f t="shared" si="2"/>
        <v>29132327.69671734</v>
      </c>
      <c r="L7" s="7">
        <f t="shared" si="2"/>
        <v>69274946.028015122</v>
      </c>
      <c r="M7" s="7">
        <f t="shared" si="2"/>
        <v>8687236.6102042031</v>
      </c>
      <c r="N7" s="7">
        <f t="shared" si="2"/>
        <v>19957218.985424522</v>
      </c>
      <c r="O7" s="7">
        <f t="shared" si="2"/>
        <v>30054016.624398075</v>
      </c>
      <c r="P7" s="7">
        <f t="shared" si="2"/>
        <v>20405212.296357803</v>
      </c>
      <c r="Q7" s="7">
        <f t="shared" si="2"/>
        <v>19704621.466851763</v>
      </c>
      <c r="R7" s="7">
        <f t="shared" si="2"/>
        <v>98646549.607947528</v>
      </c>
      <c r="T7" s="6">
        <v>50</v>
      </c>
      <c r="U7" s="6">
        <v>2016</v>
      </c>
      <c r="V7" s="7">
        <f>SUM(C7:R7)</f>
        <v>647744477.39096427</v>
      </c>
    </row>
    <row r="8" spans="1:22" x14ac:dyDescent="0.25">
      <c r="A8" s="8">
        <v>60</v>
      </c>
      <c r="B8" s="2">
        <v>2025</v>
      </c>
      <c r="C8" s="9">
        <f>C18</f>
        <v>31580828.915348884</v>
      </c>
      <c r="D8" s="9">
        <f t="shared" si="2"/>
        <v>30434655.006125245</v>
      </c>
      <c r="E8" s="9">
        <f t="shared" si="2"/>
        <v>163781214.88951886</v>
      </c>
      <c r="F8" s="9">
        <f t="shared" si="2"/>
        <v>13663643.25301352</v>
      </c>
      <c r="G8" s="9">
        <f t="shared" si="2"/>
        <v>29295192.770679317</v>
      </c>
      <c r="H8" s="9">
        <f t="shared" si="2"/>
        <v>86633842.275797665</v>
      </c>
      <c r="I8" s="9">
        <f t="shared" si="2"/>
        <v>13763499.296539566</v>
      </c>
      <c r="J8" s="9">
        <f t="shared" si="2"/>
        <v>15748213.516777191</v>
      </c>
      <c r="K8" s="9">
        <f t="shared" si="2"/>
        <v>22300534.293054279</v>
      </c>
      <c r="L8" s="9">
        <f t="shared" si="2"/>
        <v>95883566.95838806</v>
      </c>
      <c r="M8" s="9">
        <f t="shared" si="2"/>
        <v>6872142.5024308609</v>
      </c>
      <c r="N8" s="9">
        <f t="shared" si="2"/>
        <v>29782729.885497529</v>
      </c>
      <c r="O8" s="9">
        <f t="shared" si="2"/>
        <v>33568026.172513403</v>
      </c>
      <c r="P8" s="9">
        <f t="shared" si="2"/>
        <v>15432359.106463321</v>
      </c>
      <c r="Q8" s="9">
        <f t="shared" si="2"/>
        <v>15180336.488792997</v>
      </c>
      <c r="R8" s="9">
        <f t="shared" si="2"/>
        <v>140325881.08501261</v>
      </c>
      <c r="S8" s="9"/>
      <c r="T8" s="8">
        <v>60</v>
      </c>
      <c r="U8" s="8">
        <v>2016</v>
      </c>
      <c r="V8" s="9">
        <f>SUM(C8:R8)</f>
        <v>744246666.41595316</v>
      </c>
    </row>
    <row r="9" spans="1:22" x14ac:dyDescent="0.25">
      <c r="A9" s="6"/>
      <c r="B9" s="6"/>
      <c r="C9" s="7">
        <f>SUM(C4:C8)</f>
        <v>1024427272.5160311</v>
      </c>
      <c r="D9" s="7">
        <f t="shared" ref="D9:R9" si="3">SUM(D4:D8)</f>
        <v>727739999.79237545</v>
      </c>
      <c r="E9" s="7">
        <f t="shared" si="3"/>
        <v>3383284416.660882</v>
      </c>
      <c r="F9" s="7">
        <f t="shared" si="3"/>
        <v>350942448.66958827</v>
      </c>
      <c r="G9" s="7">
        <f t="shared" si="3"/>
        <v>787293272.79092276</v>
      </c>
      <c r="H9" s="7">
        <f t="shared" si="3"/>
        <v>1585052096.7067404</v>
      </c>
      <c r="I9" s="7">
        <f t="shared" si="3"/>
        <v>389703512.34246993</v>
      </c>
      <c r="J9" s="7">
        <f t="shared" si="3"/>
        <v>419567239.42854893</v>
      </c>
      <c r="K9" s="7">
        <f t="shared" si="3"/>
        <v>603437174.27376318</v>
      </c>
      <c r="L9" s="7">
        <f t="shared" si="3"/>
        <v>1787993620.5873196</v>
      </c>
      <c r="M9" s="7">
        <f t="shared" si="3"/>
        <v>179072018.89127398</v>
      </c>
      <c r="N9" s="7">
        <f t="shared" si="3"/>
        <v>492791657.32056117</v>
      </c>
      <c r="O9" s="7">
        <f t="shared" si="3"/>
        <v>673464571.81354296</v>
      </c>
      <c r="P9" s="7">
        <f t="shared" si="3"/>
        <v>437666597.22615629</v>
      </c>
      <c r="Q9" s="7">
        <f t="shared" si="3"/>
        <v>402750138.36420506</v>
      </c>
      <c r="R9" s="7">
        <f t="shared" si="3"/>
        <v>2451504734.1868196</v>
      </c>
      <c r="S9" s="7">
        <f>SUM(C9:R9)</f>
        <v>15696690771.571201</v>
      </c>
      <c r="V9" s="7">
        <f>SUM(V4:V8)</f>
        <v>15696690771.571199</v>
      </c>
    </row>
    <row r="10" spans="1:22" x14ac:dyDescent="0.25">
      <c r="A10" s="4"/>
      <c r="B10" s="6"/>
    </row>
    <row r="11" spans="1:22" s="1" customFormat="1" ht="12.75" x14ac:dyDescent="0.2">
      <c r="A11" s="1">
        <v>2025</v>
      </c>
      <c r="B11" s="10"/>
      <c r="C11" s="1" t="s">
        <v>3</v>
      </c>
      <c r="D11" s="1" t="s">
        <v>4</v>
      </c>
      <c r="E11" s="1" t="s">
        <v>5</v>
      </c>
      <c r="F11" s="1" t="s">
        <v>6</v>
      </c>
      <c r="G11" s="1" t="s">
        <v>7</v>
      </c>
      <c r="H11" s="1" t="s">
        <v>8</v>
      </c>
      <c r="I11" s="1" t="s">
        <v>9</v>
      </c>
      <c r="J11" s="1" t="s">
        <v>10</v>
      </c>
      <c r="K11" s="1" t="s">
        <v>11</v>
      </c>
      <c r="L11" s="1" t="s">
        <v>12</v>
      </c>
      <c r="M11" s="1" t="s">
        <v>13</v>
      </c>
      <c r="N11" s="1" t="s">
        <v>14</v>
      </c>
      <c r="O11" s="1" t="s">
        <v>15</v>
      </c>
      <c r="P11" s="1" t="s">
        <v>16</v>
      </c>
      <c r="Q11" s="1" t="s">
        <v>17</v>
      </c>
      <c r="R11" s="1" t="s">
        <v>18</v>
      </c>
    </row>
    <row r="12" spans="1:22" s="2" customFormat="1" ht="12.75" x14ac:dyDescent="0.2">
      <c r="A12" s="2" t="s">
        <v>0</v>
      </c>
      <c r="B12" s="2" t="s">
        <v>1</v>
      </c>
      <c r="C12" s="3" t="s">
        <v>2</v>
      </c>
      <c r="D12" s="3" t="s">
        <v>2</v>
      </c>
      <c r="E12" s="3" t="s">
        <v>2</v>
      </c>
      <c r="F12" s="3" t="s">
        <v>2</v>
      </c>
      <c r="G12" s="3" t="s">
        <v>2</v>
      </c>
      <c r="H12" s="3" t="s">
        <v>2</v>
      </c>
      <c r="I12" s="3" t="s">
        <v>2</v>
      </c>
      <c r="J12" s="3" t="s">
        <v>2</v>
      </c>
      <c r="K12" s="3" t="s">
        <v>2</v>
      </c>
      <c r="L12" s="3" t="s">
        <v>2</v>
      </c>
      <c r="M12" s="3" t="s">
        <v>2</v>
      </c>
      <c r="N12" s="3" t="s">
        <v>2</v>
      </c>
      <c r="O12" s="3" t="s">
        <v>2</v>
      </c>
      <c r="P12" s="3" t="s">
        <v>2</v>
      </c>
      <c r="Q12" s="3" t="s">
        <v>2</v>
      </c>
      <c r="R12" s="3" t="s">
        <v>2</v>
      </c>
    </row>
    <row r="13" spans="1:22" s="2" customFormat="1" ht="12.75" x14ac:dyDescent="0.2">
      <c r="A13" s="2">
        <v>10</v>
      </c>
      <c r="B13" s="2">
        <v>2025</v>
      </c>
      <c r="C13" s="3">
        <v>10499373.749141976</v>
      </c>
      <c r="D13" s="3">
        <v>8615451.4182081204</v>
      </c>
      <c r="E13" s="3">
        <v>31012195.156172134</v>
      </c>
      <c r="F13" s="3">
        <v>4562251.8327046447</v>
      </c>
      <c r="G13" s="3">
        <v>10234812.546281992</v>
      </c>
      <c r="H13" s="3">
        <v>16020150.298697133</v>
      </c>
      <c r="I13" s="3">
        <v>4887011.2227048483</v>
      </c>
      <c r="J13" s="3">
        <v>5454374.1125711333</v>
      </c>
      <c r="K13" s="3">
        <v>7764348.9106027922</v>
      </c>
      <c r="L13" s="3">
        <v>17246778.349384155</v>
      </c>
      <c r="M13" s="3">
        <v>2327936.245586561</v>
      </c>
      <c r="N13" s="3">
        <v>4881038.9627949307</v>
      </c>
      <c r="O13" s="3">
        <v>7818763.3749610996</v>
      </c>
      <c r="P13" s="3">
        <v>5429752.7572571998</v>
      </c>
      <c r="Q13" s="3">
        <v>5235751.7987346631</v>
      </c>
      <c r="R13" s="3">
        <v>24479328.228140168</v>
      </c>
    </row>
    <row r="14" spans="1:22" s="2" customFormat="1" ht="12.75" x14ac:dyDescent="0.2">
      <c r="A14" s="2">
        <v>20</v>
      </c>
      <c r="B14" s="2">
        <v>2025</v>
      </c>
      <c r="C14" s="3">
        <v>737430109.03685141</v>
      </c>
      <c r="D14" s="3">
        <v>499134277.56456703</v>
      </c>
      <c r="E14" s="3">
        <v>2373056109.7444677</v>
      </c>
      <c r="F14" s="3">
        <v>240204140.45842621</v>
      </c>
      <c r="G14" s="3">
        <v>537669139.33811522</v>
      </c>
      <c r="H14" s="3">
        <v>1078789291.1895254</v>
      </c>
      <c r="I14" s="3">
        <v>269451194.90165746</v>
      </c>
      <c r="J14" s="3">
        <v>286656680.71866965</v>
      </c>
      <c r="K14" s="3">
        <v>413749512.88606995</v>
      </c>
      <c r="L14" s="3">
        <v>1228686068.966531</v>
      </c>
      <c r="M14" s="3">
        <v>122478557.46281119</v>
      </c>
      <c r="N14" s="3">
        <v>330595870.86518794</v>
      </c>
      <c r="O14" s="3">
        <v>456273306.55365843</v>
      </c>
      <c r="P14" s="3">
        <v>302390307.21913052</v>
      </c>
      <c r="Q14" s="3">
        <v>275222774.60252112</v>
      </c>
      <c r="R14" s="3">
        <v>1660947610.0178187</v>
      </c>
    </row>
    <row r="15" spans="1:22" s="2" customFormat="1" ht="12.75" x14ac:dyDescent="0.2">
      <c r="A15" s="2">
        <v>30</v>
      </c>
      <c r="B15" s="2">
        <v>2025</v>
      </c>
      <c r="C15" s="3">
        <v>198936496.11951169</v>
      </c>
      <c r="D15" s="3">
        <v>150499920.71949872</v>
      </c>
      <c r="E15" s="3">
        <v>670411354.34166312</v>
      </c>
      <c r="F15" s="3">
        <v>72289952.433737993</v>
      </c>
      <c r="G15" s="3">
        <v>163818243.08180049</v>
      </c>
      <c r="H15" s="3">
        <v>327700900.10177004</v>
      </c>
      <c r="I15" s="3">
        <v>79864695.260615721</v>
      </c>
      <c r="J15" s="3">
        <v>87137649.588079929</v>
      </c>
      <c r="K15" s="3">
        <v>124792030.89155741</v>
      </c>
      <c r="L15" s="3">
        <v>364477643.52143955</v>
      </c>
      <c r="M15" s="3">
        <v>37007748.048838854</v>
      </c>
      <c r="N15" s="3">
        <v>104177852.79157533</v>
      </c>
      <c r="O15" s="3">
        <v>140185613.44867831</v>
      </c>
      <c r="P15" s="3">
        <v>89999290.931078583</v>
      </c>
      <c r="Q15" s="3">
        <v>83568221.748904899</v>
      </c>
      <c r="R15" s="3">
        <v>509820393.25650084</v>
      </c>
    </row>
    <row r="16" spans="1:22" s="2" customFormat="1" ht="12.75" x14ac:dyDescent="0.2">
      <c r="A16" s="2">
        <v>40</v>
      </c>
      <c r="B16" s="2">
        <v>2025</v>
      </c>
      <c r="C16" s="3">
        <v>7902425.0605934272</v>
      </c>
      <c r="D16" s="3">
        <v>6266415.7454077415</v>
      </c>
      <c r="E16" s="3">
        <v>22823627.620454852</v>
      </c>
      <c r="F16" s="3">
        <v>3315311.2458263501</v>
      </c>
      <c r="G16" s="3">
        <v>7528881.4103025813</v>
      </c>
      <c r="H16" s="3">
        <v>11460151.560539519</v>
      </c>
      <c r="I16" s="3">
        <v>3591080.6846211213</v>
      </c>
      <c r="J16" s="3">
        <v>4003152.6455253498</v>
      </c>
      <c r="K16" s="3">
        <v>5698419.5957614603</v>
      </c>
      <c r="L16" s="3">
        <v>12424616.763561754</v>
      </c>
      <c r="M16" s="3">
        <v>1698398.0214023215</v>
      </c>
      <c r="N16" s="3">
        <v>3396945.8300809381</v>
      </c>
      <c r="O16" s="3">
        <v>5564845.6393336197</v>
      </c>
      <c r="P16" s="3">
        <v>4009674.9158688574</v>
      </c>
      <c r="Q16" s="3">
        <v>3838432.2583996095</v>
      </c>
      <c r="R16" s="3">
        <v>17284971.991399929</v>
      </c>
    </row>
    <row r="17" spans="1:19" s="2" customFormat="1" ht="12.75" x14ac:dyDescent="0.2">
      <c r="A17" s="2">
        <v>50</v>
      </c>
      <c r="B17" s="2">
        <v>2025</v>
      </c>
      <c r="C17" s="3">
        <v>38078039.634583689</v>
      </c>
      <c r="D17" s="3">
        <v>32789279.338568714</v>
      </c>
      <c r="E17" s="3">
        <v>122199914.90860532</v>
      </c>
      <c r="F17" s="3">
        <v>16907149.445879534</v>
      </c>
      <c r="G17" s="3">
        <v>38747003.643743113</v>
      </c>
      <c r="H17" s="3">
        <v>64447761.280410565</v>
      </c>
      <c r="I17" s="3">
        <v>18146030.976331268</v>
      </c>
      <c r="J17" s="3">
        <v>20567168.846925683</v>
      </c>
      <c r="K17" s="3">
        <v>29132327.69671734</v>
      </c>
      <c r="L17" s="3">
        <v>69274946.028015122</v>
      </c>
      <c r="M17" s="3">
        <v>8687236.6102042031</v>
      </c>
      <c r="N17" s="3">
        <v>19957218.985424522</v>
      </c>
      <c r="O17" s="3">
        <v>30054016.624398075</v>
      </c>
      <c r="P17" s="3">
        <v>20405212.296357803</v>
      </c>
      <c r="Q17" s="3">
        <v>19704621.466851763</v>
      </c>
      <c r="R17" s="3">
        <v>98646549.607947528</v>
      </c>
    </row>
    <row r="18" spans="1:19" s="2" customFormat="1" ht="12.75" x14ac:dyDescent="0.2">
      <c r="A18" s="2">
        <v>60</v>
      </c>
      <c r="B18" s="2">
        <v>2025</v>
      </c>
      <c r="C18" s="3">
        <v>31580828.915348884</v>
      </c>
      <c r="D18" s="3">
        <v>30434655.006125245</v>
      </c>
      <c r="E18" s="3">
        <v>163781214.88951886</v>
      </c>
      <c r="F18" s="3">
        <v>13663643.25301352</v>
      </c>
      <c r="G18" s="3">
        <v>29295192.770679317</v>
      </c>
      <c r="H18" s="3">
        <v>86633842.275797665</v>
      </c>
      <c r="I18" s="3">
        <v>13763499.296539566</v>
      </c>
      <c r="J18" s="3">
        <v>15748213.516777191</v>
      </c>
      <c r="K18" s="3">
        <v>22300534.293054279</v>
      </c>
      <c r="L18" s="3">
        <v>95883566.95838806</v>
      </c>
      <c r="M18" s="3">
        <v>6872142.5024308609</v>
      </c>
      <c r="N18" s="3">
        <v>29782729.885497529</v>
      </c>
      <c r="O18" s="3">
        <v>33568026.172513403</v>
      </c>
      <c r="P18" s="3">
        <v>15432359.106463321</v>
      </c>
      <c r="Q18" s="3">
        <v>15180336.488792997</v>
      </c>
      <c r="R18" s="3">
        <v>140325881.08501261</v>
      </c>
    </row>
    <row r="19" spans="1:19" x14ac:dyDescent="0.25">
      <c r="C19" s="7">
        <v>1024427272.5160311</v>
      </c>
      <c r="D19" s="7">
        <v>727739999.79237545</v>
      </c>
      <c r="E19" s="7">
        <v>3383284416.6608815</v>
      </c>
      <c r="F19" s="7">
        <v>350942448.66958821</v>
      </c>
      <c r="G19" s="7">
        <v>787293272.79092276</v>
      </c>
      <c r="H19" s="7">
        <v>1585052096.7067401</v>
      </c>
      <c r="I19" s="7">
        <v>389703512.34246993</v>
      </c>
      <c r="J19" s="7">
        <v>419567239.42854893</v>
      </c>
      <c r="K19" s="7">
        <v>603437174.27376318</v>
      </c>
      <c r="L19" s="7">
        <v>1787993620.5873196</v>
      </c>
      <c r="M19" s="7">
        <v>179072018.89127398</v>
      </c>
      <c r="N19" s="7">
        <v>492791657.32056117</v>
      </c>
      <c r="O19" s="7">
        <v>673464571.81354296</v>
      </c>
      <c r="P19" s="7">
        <v>437666597.22615629</v>
      </c>
      <c r="Q19" s="7">
        <v>402750138.36420506</v>
      </c>
      <c r="R19" s="7">
        <v>2451504734.1868191</v>
      </c>
      <c r="S19" s="7">
        <f>SUM(C19:R19)</f>
        <v>15696690771.571199</v>
      </c>
    </row>
    <row r="20" spans="1:19" x14ac:dyDescent="0.25">
      <c r="B20" s="7" t="s">
        <v>19</v>
      </c>
      <c r="C20" s="7">
        <f>C9-C19</f>
        <v>0</v>
      </c>
      <c r="D20" s="7">
        <f t="shared" ref="D20:S20" si="4">D9-D19</f>
        <v>0</v>
      </c>
      <c r="E20" s="7">
        <f t="shared" si="4"/>
        <v>0</v>
      </c>
      <c r="F20" s="7">
        <f t="shared" si="4"/>
        <v>0</v>
      </c>
      <c r="G20" s="7">
        <f t="shared" si="4"/>
        <v>0</v>
      </c>
      <c r="H20" s="7">
        <f t="shared" si="4"/>
        <v>0</v>
      </c>
      <c r="I20" s="7">
        <f t="shared" si="4"/>
        <v>0</v>
      </c>
      <c r="J20" s="7">
        <f t="shared" si="4"/>
        <v>0</v>
      </c>
      <c r="K20" s="7">
        <f t="shared" si="4"/>
        <v>0</v>
      </c>
      <c r="L20" s="7">
        <f t="shared" si="4"/>
        <v>0</v>
      </c>
      <c r="M20" s="7">
        <f t="shared" si="4"/>
        <v>0</v>
      </c>
      <c r="N20" s="7">
        <f t="shared" si="4"/>
        <v>0</v>
      </c>
      <c r="O20" s="7">
        <f t="shared" si="4"/>
        <v>0</v>
      </c>
      <c r="P20" s="7">
        <f t="shared" si="4"/>
        <v>0</v>
      </c>
      <c r="Q20" s="7">
        <f t="shared" si="4"/>
        <v>0</v>
      </c>
      <c r="R20" s="7">
        <f t="shared" si="4"/>
        <v>0</v>
      </c>
      <c r="S20" s="7">
        <f t="shared" si="4"/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opLeftCell="K1" workbookViewId="0">
      <selection activeCell="E29" sqref="E29"/>
    </sheetView>
  </sheetViews>
  <sheetFormatPr defaultRowHeight="15" x14ac:dyDescent="0.25"/>
  <cols>
    <col min="1" max="1" width="13.140625" style="7" customWidth="1"/>
    <col min="2" max="2" width="6.28515625" style="7" customWidth="1"/>
    <col min="3" max="19" width="18.7109375" style="7" customWidth="1"/>
    <col min="20" max="21" width="14.28515625" style="7" customWidth="1"/>
    <col min="22" max="22" width="12" style="7" customWidth="1"/>
    <col min="23" max="16384" width="9.140625" style="7"/>
  </cols>
  <sheetData>
    <row r="1" spans="1:22" x14ac:dyDescent="0.25">
      <c r="A1" s="4" t="s">
        <v>21</v>
      </c>
    </row>
    <row r="2" spans="1:22" s="5" customFormat="1" ht="12.75" x14ac:dyDescent="0.2">
      <c r="A2" s="5">
        <v>2035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</row>
    <row r="3" spans="1:22" s="11" customFormat="1" x14ac:dyDescent="0.25">
      <c r="A3" s="5" t="s">
        <v>0</v>
      </c>
      <c r="B3" s="5" t="s">
        <v>1</v>
      </c>
      <c r="C3" s="11">
        <v>23001</v>
      </c>
      <c r="D3" s="11">
        <v>23003</v>
      </c>
      <c r="E3" s="11">
        <v>23005</v>
      </c>
      <c r="F3" s="11">
        <v>23007</v>
      </c>
      <c r="G3" s="11">
        <v>23009</v>
      </c>
      <c r="H3" s="11">
        <v>23011</v>
      </c>
      <c r="I3" s="11">
        <v>23013</v>
      </c>
      <c r="J3" s="11">
        <v>23015</v>
      </c>
      <c r="K3" s="11">
        <v>23017</v>
      </c>
      <c r="L3" s="11">
        <v>23019</v>
      </c>
      <c r="M3" s="11">
        <v>23021</v>
      </c>
      <c r="N3" s="11">
        <v>23023</v>
      </c>
      <c r="O3" s="11">
        <v>23025</v>
      </c>
      <c r="P3" s="11">
        <v>23027</v>
      </c>
      <c r="Q3" s="11">
        <v>23029</v>
      </c>
      <c r="R3" s="11">
        <v>23031</v>
      </c>
      <c r="T3" s="5" t="s">
        <v>0</v>
      </c>
      <c r="U3" s="5" t="s">
        <v>1</v>
      </c>
      <c r="V3" s="5" t="s">
        <v>20</v>
      </c>
    </row>
    <row r="4" spans="1:22" x14ac:dyDescent="0.25">
      <c r="A4" s="6">
        <v>10</v>
      </c>
      <c r="B4" s="2">
        <v>2035</v>
      </c>
      <c r="C4" s="7">
        <f>C13</f>
        <v>11102635.146498131</v>
      </c>
      <c r="D4" s="7">
        <f t="shared" ref="D4:R4" si="0">D13</f>
        <v>8919658.6159240082</v>
      </c>
      <c r="E4" s="7">
        <f t="shared" si="0"/>
        <v>32914943.770847008</v>
      </c>
      <c r="F4" s="7">
        <f t="shared" si="0"/>
        <v>4909499.173414005</v>
      </c>
      <c r="G4" s="7">
        <f t="shared" si="0"/>
        <v>10939064.148971099</v>
      </c>
      <c r="H4" s="7">
        <f t="shared" si="0"/>
        <v>16845532.239121281</v>
      </c>
      <c r="I4" s="7">
        <f t="shared" si="0"/>
        <v>5140957.2205935419</v>
      </c>
      <c r="J4" s="7">
        <f t="shared" si="0"/>
        <v>5694840.4208639143</v>
      </c>
      <c r="K4" s="7">
        <f t="shared" si="0"/>
        <v>8307386.4582176879</v>
      </c>
      <c r="L4" s="7">
        <f t="shared" si="0"/>
        <v>17976322.926569257</v>
      </c>
      <c r="M4" s="7">
        <f t="shared" si="0"/>
        <v>2472624.2202088642</v>
      </c>
      <c r="N4" s="7">
        <f t="shared" si="0"/>
        <v>5045150.5904805847</v>
      </c>
      <c r="O4" s="7">
        <f t="shared" si="0"/>
        <v>8181704.4250478903</v>
      </c>
      <c r="P4" s="7">
        <f t="shared" si="0"/>
        <v>5798746.9508923981</v>
      </c>
      <c r="Q4" s="7">
        <f t="shared" si="0"/>
        <v>5496389.4878298454</v>
      </c>
      <c r="R4" s="7">
        <f t="shared" si="0"/>
        <v>25571033.966355022</v>
      </c>
      <c r="T4" s="6">
        <v>10</v>
      </c>
      <c r="U4" s="6">
        <v>2016</v>
      </c>
      <c r="V4" s="7">
        <f>SUM(C4:R4)</f>
        <v>175316489.76183453</v>
      </c>
    </row>
    <row r="5" spans="1:22" x14ac:dyDescent="0.25">
      <c r="A5" s="6">
        <v>25</v>
      </c>
      <c r="B5" s="2">
        <v>2035</v>
      </c>
      <c r="C5" s="7">
        <f>C14+C15</f>
        <v>990167321.29054475</v>
      </c>
      <c r="D5" s="7">
        <f t="shared" ref="D5:R5" si="1">D14+D15</f>
        <v>672572450.66428816</v>
      </c>
      <c r="E5" s="7">
        <f t="shared" si="1"/>
        <v>3230198957.0338464</v>
      </c>
      <c r="F5" s="7">
        <f t="shared" si="1"/>
        <v>336279001.46873832</v>
      </c>
      <c r="G5" s="7">
        <f t="shared" si="1"/>
        <v>749756328.34358847</v>
      </c>
      <c r="H5" s="7">
        <f t="shared" si="1"/>
        <v>1478954655.2089624</v>
      </c>
      <c r="I5" s="7">
        <f t="shared" si="1"/>
        <v>367467551.42580885</v>
      </c>
      <c r="J5" s="7">
        <f t="shared" si="1"/>
        <v>390273754.12596858</v>
      </c>
      <c r="K5" s="7">
        <f t="shared" si="1"/>
        <v>576207068.93484735</v>
      </c>
      <c r="L5" s="7">
        <f t="shared" si="1"/>
        <v>1660555078.1951308</v>
      </c>
      <c r="M5" s="7">
        <f t="shared" si="1"/>
        <v>169398840.94651121</v>
      </c>
      <c r="N5" s="7">
        <f t="shared" si="1"/>
        <v>449391804.76779944</v>
      </c>
      <c r="O5" s="7">
        <f t="shared" si="1"/>
        <v>624146089.49163699</v>
      </c>
      <c r="P5" s="7">
        <f t="shared" si="1"/>
        <v>419055542.22413695</v>
      </c>
      <c r="Q5" s="7">
        <f t="shared" si="1"/>
        <v>376651746.7750411</v>
      </c>
      <c r="R5" s="7">
        <f t="shared" si="1"/>
        <v>2267577844.7626791</v>
      </c>
      <c r="T5" s="6">
        <v>25</v>
      </c>
      <c r="U5" s="6">
        <v>2016</v>
      </c>
      <c r="V5" s="7">
        <f>SUM(C5:R5)</f>
        <v>14758654035.659531</v>
      </c>
    </row>
    <row r="6" spans="1:22" x14ac:dyDescent="0.25">
      <c r="A6" s="6">
        <v>40</v>
      </c>
      <c r="B6" s="2">
        <v>2035</v>
      </c>
      <c r="C6" s="7">
        <f>C16</f>
        <v>8356473.8542127106</v>
      </c>
      <c r="D6" s="7">
        <f t="shared" ref="D6:R8" si="2">D16</f>
        <v>6487679.6909747031</v>
      </c>
      <c r="E6" s="7">
        <f t="shared" si="2"/>
        <v>24223967.893627439</v>
      </c>
      <c r="F6" s="7">
        <f t="shared" si="2"/>
        <v>3567650.0153533597</v>
      </c>
      <c r="G6" s="7">
        <f t="shared" si="2"/>
        <v>8046939.437812618</v>
      </c>
      <c r="H6" s="7">
        <f t="shared" si="2"/>
        <v>12050595.592351269</v>
      </c>
      <c r="I6" s="7">
        <f t="shared" si="2"/>
        <v>3777685.6516238744</v>
      </c>
      <c r="J6" s="7">
        <f t="shared" si="2"/>
        <v>4179639.1347786859</v>
      </c>
      <c r="K6" s="7">
        <f t="shared" si="2"/>
        <v>6096966.3172176871</v>
      </c>
      <c r="L6" s="7">
        <f t="shared" si="2"/>
        <v>12950182.269178821</v>
      </c>
      <c r="M6" s="7">
        <f t="shared" si="2"/>
        <v>1803958.373531858</v>
      </c>
      <c r="N6" s="7">
        <f t="shared" si="2"/>
        <v>3511158.872341793</v>
      </c>
      <c r="O6" s="7">
        <f t="shared" si="2"/>
        <v>5823161.5421244102</v>
      </c>
      <c r="P6" s="7">
        <f t="shared" si="2"/>
        <v>4282163.7065127417</v>
      </c>
      <c r="Q6" s="7">
        <f t="shared" si="2"/>
        <v>4029510.8564759074</v>
      </c>
      <c r="R6" s="7">
        <f t="shared" si="2"/>
        <v>18055830.6903001</v>
      </c>
      <c r="T6" s="6">
        <v>40</v>
      </c>
      <c r="U6" s="6">
        <v>2016</v>
      </c>
      <c r="V6" s="7">
        <f>SUM(C6:R6)</f>
        <v>127243563.89841798</v>
      </c>
    </row>
    <row r="7" spans="1:22" x14ac:dyDescent="0.25">
      <c r="A7" s="6">
        <v>50</v>
      </c>
      <c r="B7" s="2">
        <v>2035</v>
      </c>
      <c r="C7" s="7">
        <f>C17</f>
        <v>40265885.495430313</v>
      </c>
      <c r="D7" s="7">
        <f t="shared" si="2"/>
        <v>33947052.077165857</v>
      </c>
      <c r="E7" s="7">
        <f t="shared" si="2"/>
        <v>129697472.48667507</v>
      </c>
      <c r="F7" s="7">
        <f t="shared" si="2"/>
        <v>18194005.783351135</v>
      </c>
      <c r="G7" s="7">
        <f t="shared" si="2"/>
        <v>41413162.822732627</v>
      </c>
      <c r="H7" s="7">
        <f t="shared" si="2"/>
        <v>67768205.67511414</v>
      </c>
      <c r="I7" s="7">
        <f t="shared" si="2"/>
        <v>19088961.478024099</v>
      </c>
      <c r="J7" s="7">
        <f t="shared" si="2"/>
        <v>21473911.043662012</v>
      </c>
      <c r="K7" s="7">
        <f t="shared" si="2"/>
        <v>31169838.886758734</v>
      </c>
      <c r="L7" s="7">
        <f t="shared" si="2"/>
        <v>72205299.75470598</v>
      </c>
      <c r="M7" s="7">
        <f t="shared" si="2"/>
        <v>9227173.5060612727</v>
      </c>
      <c r="N7" s="7">
        <f t="shared" si="2"/>
        <v>20628226.063372869</v>
      </c>
      <c r="O7" s="7">
        <f t="shared" si="2"/>
        <v>31449101.221524559</v>
      </c>
      <c r="P7" s="7">
        <f t="shared" si="2"/>
        <v>21791906.165095393</v>
      </c>
      <c r="Q7" s="7">
        <f t="shared" si="2"/>
        <v>20685524.917022325</v>
      </c>
      <c r="R7" s="7">
        <f t="shared" si="2"/>
        <v>103045894.36358891</v>
      </c>
      <c r="T7" s="6">
        <v>50</v>
      </c>
      <c r="U7" s="6">
        <v>2016</v>
      </c>
      <c r="V7" s="7">
        <f>SUM(C7:R7)</f>
        <v>682051621.74028528</v>
      </c>
    </row>
    <row r="8" spans="1:22" x14ac:dyDescent="0.25">
      <c r="A8" s="8">
        <v>60</v>
      </c>
      <c r="B8" s="2">
        <v>2035</v>
      </c>
      <c r="C8" s="9">
        <f>C18</f>
        <v>33395365.233069349</v>
      </c>
      <c r="D8" s="9">
        <f t="shared" si="2"/>
        <v>31509287.15985037</v>
      </c>
      <c r="E8" s="9">
        <f t="shared" si="2"/>
        <v>173829986.93456313</v>
      </c>
      <c r="F8" s="9">
        <f t="shared" si="2"/>
        <v>14703626.129451435</v>
      </c>
      <c r="G8" s="9">
        <f t="shared" si="2"/>
        <v>31310978.244672388</v>
      </c>
      <c r="H8" s="9">
        <f t="shared" si="2"/>
        <v>91097346.519563273</v>
      </c>
      <c r="I8" s="9">
        <f t="shared" si="2"/>
        <v>14478698.301416326</v>
      </c>
      <c r="J8" s="9">
        <f t="shared" si="2"/>
        <v>16442503.033489635</v>
      </c>
      <c r="K8" s="9">
        <f t="shared" si="2"/>
        <v>23860230.745704025</v>
      </c>
      <c r="L8" s="9">
        <f t="shared" si="2"/>
        <v>99939474.380550444</v>
      </c>
      <c r="M8" s="9">
        <f t="shared" si="2"/>
        <v>7299266.0466763917</v>
      </c>
      <c r="N8" s="9">
        <f t="shared" si="2"/>
        <v>30784092.97964346</v>
      </c>
      <c r="O8" s="9">
        <f t="shared" si="2"/>
        <v>35126228.420634709</v>
      </c>
      <c r="P8" s="9">
        <f t="shared" si="2"/>
        <v>16481108.682909001</v>
      </c>
      <c r="Q8" s="9">
        <f t="shared" si="2"/>
        <v>15936019.335157577</v>
      </c>
      <c r="R8" s="9">
        <f t="shared" si="2"/>
        <v>146584000.9228135</v>
      </c>
      <c r="S8" s="9"/>
      <c r="T8" s="8">
        <v>60</v>
      </c>
      <c r="U8" s="8">
        <v>2016</v>
      </c>
      <c r="V8" s="9">
        <f>SUM(C8:R8)</f>
        <v>782778213.07016504</v>
      </c>
    </row>
    <row r="9" spans="1:22" x14ac:dyDescent="0.25">
      <c r="A9" s="6"/>
      <c r="B9" s="6"/>
      <c r="C9" s="7">
        <f>SUM(C4:C8)</f>
        <v>1083287681.0197554</v>
      </c>
      <c r="D9" s="7">
        <f t="shared" ref="D9:R9" si="3">SUM(D4:D8)</f>
        <v>753436128.20820308</v>
      </c>
      <c r="E9" s="7">
        <f t="shared" si="3"/>
        <v>3590865328.1195593</v>
      </c>
      <c r="F9" s="7">
        <f t="shared" si="3"/>
        <v>377653782.57030827</v>
      </c>
      <c r="G9" s="7">
        <f t="shared" si="3"/>
        <v>841466472.9977771</v>
      </c>
      <c r="H9" s="7">
        <f t="shared" si="3"/>
        <v>1666716335.2351122</v>
      </c>
      <c r="I9" s="7">
        <f t="shared" si="3"/>
        <v>409953854.07746667</v>
      </c>
      <c r="J9" s="7">
        <f t="shared" si="3"/>
        <v>438064647.75876284</v>
      </c>
      <c r="K9" s="7">
        <f t="shared" si="3"/>
        <v>645641491.34274554</v>
      </c>
      <c r="L9" s="7">
        <f t="shared" si="3"/>
        <v>1863626357.5261352</v>
      </c>
      <c r="M9" s="7">
        <f t="shared" si="3"/>
        <v>190201863.09298959</v>
      </c>
      <c r="N9" s="7">
        <f t="shared" si="3"/>
        <v>509360433.27363813</v>
      </c>
      <c r="O9" s="7">
        <f t="shared" si="3"/>
        <v>704726285.1009686</v>
      </c>
      <c r="P9" s="7">
        <f t="shared" si="3"/>
        <v>467409467.72954649</v>
      </c>
      <c r="Q9" s="7">
        <f t="shared" si="3"/>
        <v>422799191.37152678</v>
      </c>
      <c r="R9" s="7">
        <f t="shared" si="3"/>
        <v>2560834604.7057362</v>
      </c>
      <c r="S9" s="7">
        <f>SUM(C9:R9)</f>
        <v>16526043924.130228</v>
      </c>
      <c r="V9" s="7">
        <f>SUM(V4:V8)</f>
        <v>16526043924.130236</v>
      </c>
    </row>
    <row r="10" spans="1:22" x14ac:dyDescent="0.25">
      <c r="A10" s="4"/>
      <c r="B10" s="6"/>
    </row>
    <row r="11" spans="1:22" s="1" customFormat="1" ht="12.75" x14ac:dyDescent="0.2">
      <c r="A11" s="1">
        <v>2035</v>
      </c>
      <c r="B11" s="10"/>
      <c r="C11" s="1" t="s">
        <v>3</v>
      </c>
      <c r="D11" s="1" t="s">
        <v>4</v>
      </c>
      <c r="E11" s="1" t="s">
        <v>5</v>
      </c>
      <c r="F11" s="1" t="s">
        <v>6</v>
      </c>
      <c r="G11" s="1" t="s">
        <v>7</v>
      </c>
      <c r="H11" s="1" t="s">
        <v>8</v>
      </c>
      <c r="I11" s="1" t="s">
        <v>9</v>
      </c>
      <c r="J11" s="1" t="s">
        <v>10</v>
      </c>
      <c r="K11" s="1" t="s">
        <v>11</v>
      </c>
      <c r="L11" s="1" t="s">
        <v>12</v>
      </c>
      <c r="M11" s="1" t="s">
        <v>13</v>
      </c>
      <c r="N11" s="1" t="s">
        <v>14</v>
      </c>
      <c r="O11" s="1" t="s">
        <v>15</v>
      </c>
      <c r="P11" s="1" t="s">
        <v>16</v>
      </c>
      <c r="Q11" s="1" t="s">
        <v>17</v>
      </c>
      <c r="R11" s="1" t="s">
        <v>18</v>
      </c>
    </row>
    <row r="12" spans="1:22" s="2" customFormat="1" ht="12.75" x14ac:dyDescent="0.2">
      <c r="A12" s="2" t="s">
        <v>0</v>
      </c>
      <c r="B12" s="2" t="s">
        <v>1</v>
      </c>
      <c r="C12" s="3" t="s">
        <v>2</v>
      </c>
      <c r="D12" s="3" t="s">
        <v>2</v>
      </c>
      <c r="E12" s="3" t="s">
        <v>2</v>
      </c>
      <c r="F12" s="3" t="s">
        <v>2</v>
      </c>
      <c r="G12" s="3" t="s">
        <v>2</v>
      </c>
      <c r="H12" s="3" t="s">
        <v>2</v>
      </c>
      <c r="I12" s="3" t="s">
        <v>2</v>
      </c>
      <c r="J12" s="3" t="s">
        <v>2</v>
      </c>
      <c r="K12" s="3" t="s">
        <v>2</v>
      </c>
      <c r="L12" s="3" t="s">
        <v>2</v>
      </c>
      <c r="M12" s="3" t="s">
        <v>2</v>
      </c>
      <c r="N12" s="3" t="s">
        <v>2</v>
      </c>
      <c r="O12" s="3" t="s">
        <v>2</v>
      </c>
      <c r="P12" s="3" t="s">
        <v>2</v>
      </c>
      <c r="Q12" s="3" t="s">
        <v>2</v>
      </c>
      <c r="R12" s="3" t="s">
        <v>2</v>
      </c>
    </row>
    <row r="13" spans="1:22" s="2" customFormat="1" ht="12.75" x14ac:dyDescent="0.2">
      <c r="A13" s="2">
        <v>10</v>
      </c>
      <c r="B13" s="2">
        <v>2035</v>
      </c>
      <c r="C13" s="3">
        <v>11102635.146498131</v>
      </c>
      <c r="D13" s="3">
        <v>8919658.6159240082</v>
      </c>
      <c r="E13" s="3">
        <v>32914943.770847008</v>
      </c>
      <c r="F13" s="3">
        <v>4909499.173414005</v>
      </c>
      <c r="G13" s="3">
        <v>10939064.148971099</v>
      </c>
      <c r="H13" s="3">
        <v>16845532.239121281</v>
      </c>
      <c r="I13" s="3">
        <v>5140957.2205935419</v>
      </c>
      <c r="J13" s="3">
        <v>5694840.4208639143</v>
      </c>
      <c r="K13" s="3">
        <v>8307386.4582176879</v>
      </c>
      <c r="L13" s="3">
        <v>17976322.926569257</v>
      </c>
      <c r="M13" s="3">
        <v>2472624.2202088642</v>
      </c>
      <c r="N13" s="3">
        <v>5045150.5904805847</v>
      </c>
      <c r="O13" s="3">
        <v>8181704.4250478903</v>
      </c>
      <c r="P13" s="3">
        <v>5798746.9508923981</v>
      </c>
      <c r="Q13" s="3">
        <v>5496389.4878298454</v>
      </c>
      <c r="R13" s="3">
        <v>25571033.966355022</v>
      </c>
    </row>
    <row r="14" spans="1:22" s="2" customFormat="1" ht="12.75" x14ac:dyDescent="0.2">
      <c r="A14" s="2">
        <v>20</v>
      </c>
      <c r="B14" s="2">
        <v>2035</v>
      </c>
      <c r="C14" s="3">
        <v>779800552.13746274</v>
      </c>
      <c r="D14" s="3">
        <v>516758454.46387124</v>
      </c>
      <c r="E14" s="3">
        <v>2518654613.9014163</v>
      </c>
      <c r="F14" s="3">
        <v>258486833.31716695</v>
      </c>
      <c r="G14" s="3">
        <v>574665845.56825471</v>
      </c>
      <c r="H14" s="3">
        <v>1134370117.9526312</v>
      </c>
      <c r="I14" s="3">
        <v>283452810.50133067</v>
      </c>
      <c r="J14" s="3">
        <v>299294477.895253</v>
      </c>
      <c r="K14" s="3">
        <v>442687099.71935743</v>
      </c>
      <c r="L14" s="3">
        <v>1280659906.6606543</v>
      </c>
      <c r="M14" s="3">
        <v>130090954.25741944</v>
      </c>
      <c r="N14" s="3">
        <v>341711255.70177519</v>
      </c>
      <c r="O14" s="3">
        <v>477453166.47082609</v>
      </c>
      <c r="P14" s="3">
        <v>322940095.13098139</v>
      </c>
      <c r="Q14" s="3">
        <v>288923467.59108126</v>
      </c>
      <c r="R14" s="3">
        <v>1735020967.7436349</v>
      </c>
    </row>
    <row r="15" spans="1:22" s="2" customFormat="1" ht="12.75" x14ac:dyDescent="0.2">
      <c r="A15" s="2">
        <v>30</v>
      </c>
      <c r="B15" s="2">
        <v>2035</v>
      </c>
      <c r="C15" s="3">
        <v>210366769.15308204</v>
      </c>
      <c r="D15" s="3">
        <v>155813996.20041695</v>
      </c>
      <c r="E15" s="3">
        <v>711544343.13243008</v>
      </c>
      <c r="F15" s="3">
        <v>77792168.151571378</v>
      </c>
      <c r="G15" s="3">
        <v>175090482.77533373</v>
      </c>
      <c r="H15" s="3">
        <v>344584537.25633132</v>
      </c>
      <c r="I15" s="3">
        <v>84014740.924478188</v>
      </c>
      <c r="J15" s="3">
        <v>90979276.230715588</v>
      </c>
      <c r="K15" s="3">
        <v>133519969.21548991</v>
      </c>
      <c r="L15" s="3">
        <v>379895171.53447658</v>
      </c>
      <c r="M15" s="3">
        <v>39307886.689091779</v>
      </c>
      <c r="N15" s="3">
        <v>107680549.06602426</v>
      </c>
      <c r="O15" s="3">
        <v>146692923.02081093</v>
      </c>
      <c r="P15" s="3">
        <v>96115447.093155548</v>
      </c>
      <c r="Q15" s="3">
        <v>87728279.183959812</v>
      </c>
      <c r="R15" s="3">
        <v>532556877.0190441</v>
      </c>
    </row>
    <row r="16" spans="1:22" s="2" customFormat="1" ht="12.75" x14ac:dyDescent="0.2">
      <c r="A16" s="2">
        <v>40</v>
      </c>
      <c r="B16" s="2">
        <v>2035</v>
      </c>
      <c r="C16" s="3">
        <v>8356473.8542127106</v>
      </c>
      <c r="D16" s="3">
        <v>6487679.6909747031</v>
      </c>
      <c r="E16" s="3">
        <v>24223967.893627439</v>
      </c>
      <c r="F16" s="3">
        <v>3567650.0153533597</v>
      </c>
      <c r="G16" s="3">
        <v>8046939.437812618</v>
      </c>
      <c r="H16" s="3">
        <v>12050595.592351269</v>
      </c>
      <c r="I16" s="3">
        <v>3777685.6516238744</v>
      </c>
      <c r="J16" s="3">
        <v>4179639.1347786859</v>
      </c>
      <c r="K16" s="3">
        <v>6096966.3172176871</v>
      </c>
      <c r="L16" s="3">
        <v>12950182.269178821</v>
      </c>
      <c r="M16" s="3">
        <v>1803958.373531858</v>
      </c>
      <c r="N16" s="3">
        <v>3511158.872341793</v>
      </c>
      <c r="O16" s="3">
        <v>5823161.5421244102</v>
      </c>
      <c r="P16" s="3">
        <v>4282163.7065127417</v>
      </c>
      <c r="Q16" s="3">
        <v>4029510.8564759074</v>
      </c>
      <c r="R16" s="3">
        <v>18055830.6903001</v>
      </c>
    </row>
    <row r="17" spans="1:19" s="2" customFormat="1" ht="12.75" x14ac:dyDescent="0.2">
      <c r="A17" s="2">
        <v>50</v>
      </c>
      <c r="B17" s="2">
        <v>2035</v>
      </c>
      <c r="C17" s="3">
        <v>40265885.495430313</v>
      </c>
      <c r="D17" s="3">
        <v>33947052.077165857</v>
      </c>
      <c r="E17" s="3">
        <v>129697472.48667507</v>
      </c>
      <c r="F17" s="3">
        <v>18194005.783351135</v>
      </c>
      <c r="G17" s="3">
        <v>41413162.822732627</v>
      </c>
      <c r="H17" s="3">
        <v>67768205.67511414</v>
      </c>
      <c r="I17" s="3">
        <v>19088961.478024099</v>
      </c>
      <c r="J17" s="3">
        <v>21473911.043662012</v>
      </c>
      <c r="K17" s="3">
        <v>31169838.886758734</v>
      </c>
      <c r="L17" s="3">
        <v>72205299.75470598</v>
      </c>
      <c r="M17" s="3">
        <v>9227173.5060612727</v>
      </c>
      <c r="N17" s="3">
        <v>20628226.063372869</v>
      </c>
      <c r="O17" s="3">
        <v>31449101.221524559</v>
      </c>
      <c r="P17" s="3">
        <v>21791906.165095393</v>
      </c>
      <c r="Q17" s="3">
        <v>20685524.917022325</v>
      </c>
      <c r="R17" s="3">
        <v>103045894.36358891</v>
      </c>
    </row>
    <row r="18" spans="1:19" s="2" customFormat="1" ht="12.75" x14ac:dyDescent="0.2">
      <c r="A18" s="2">
        <v>60</v>
      </c>
      <c r="B18" s="2">
        <v>2035</v>
      </c>
      <c r="C18" s="3">
        <v>33395365.233069349</v>
      </c>
      <c r="D18" s="3">
        <v>31509287.15985037</v>
      </c>
      <c r="E18" s="3">
        <v>173829986.93456313</v>
      </c>
      <c r="F18" s="3">
        <v>14703626.129451435</v>
      </c>
      <c r="G18" s="3">
        <v>31310978.244672388</v>
      </c>
      <c r="H18" s="3">
        <v>91097346.519563273</v>
      </c>
      <c r="I18" s="3">
        <v>14478698.301416326</v>
      </c>
      <c r="J18" s="3">
        <v>16442503.033489635</v>
      </c>
      <c r="K18" s="3">
        <v>23860230.745704025</v>
      </c>
      <c r="L18" s="3">
        <v>99939474.380550444</v>
      </c>
      <c r="M18" s="3">
        <v>7299266.0466763917</v>
      </c>
      <c r="N18" s="3">
        <v>30784092.97964346</v>
      </c>
      <c r="O18" s="3">
        <v>35126228.420634709</v>
      </c>
      <c r="P18" s="3">
        <v>16481108.682909001</v>
      </c>
      <c r="Q18" s="3">
        <v>15936019.335157577</v>
      </c>
      <c r="R18" s="3">
        <v>146584000.9228135</v>
      </c>
    </row>
    <row r="19" spans="1:19" x14ac:dyDescent="0.25">
      <c r="C19" s="7">
        <v>1083287681.0197554</v>
      </c>
      <c r="D19" s="7">
        <v>753436128.20820308</v>
      </c>
      <c r="E19" s="7">
        <v>3590865328.1195593</v>
      </c>
      <c r="F19" s="7">
        <v>377653782.57030827</v>
      </c>
      <c r="G19" s="7">
        <v>841466472.9977771</v>
      </c>
      <c r="H19" s="7">
        <v>1666716335.2351124</v>
      </c>
      <c r="I19" s="7">
        <v>409953854.07746667</v>
      </c>
      <c r="J19" s="7">
        <v>438064647.75876284</v>
      </c>
      <c r="K19" s="7">
        <v>645641491.34274542</v>
      </c>
      <c r="L19" s="7">
        <v>1863626357.5261352</v>
      </c>
      <c r="M19" s="7">
        <v>190201863.09298962</v>
      </c>
      <c r="N19" s="7">
        <v>509360433.27363813</v>
      </c>
      <c r="O19" s="7">
        <v>704726285.1009686</v>
      </c>
      <c r="P19" s="7">
        <v>467409467.72954649</v>
      </c>
      <c r="Q19" s="7">
        <v>422799191.37152672</v>
      </c>
      <c r="R19" s="7">
        <v>2560834604.7057362</v>
      </c>
      <c r="S19" s="7">
        <f>SUM(C19:R19)</f>
        <v>16526043924.130228</v>
      </c>
    </row>
    <row r="20" spans="1:19" x14ac:dyDescent="0.25">
      <c r="B20" s="7" t="s">
        <v>19</v>
      </c>
      <c r="C20" s="7">
        <f>C9-C19</f>
        <v>0</v>
      </c>
      <c r="D20" s="7">
        <f t="shared" ref="D20:S20" si="4">D9-D19</f>
        <v>0</v>
      </c>
      <c r="E20" s="7">
        <f t="shared" si="4"/>
        <v>0</v>
      </c>
      <c r="F20" s="7">
        <f t="shared" si="4"/>
        <v>0</v>
      </c>
      <c r="G20" s="7">
        <f t="shared" si="4"/>
        <v>0</v>
      </c>
      <c r="H20" s="7">
        <f t="shared" si="4"/>
        <v>0</v>
      </c>
      <c r="I20" s="7">
        <f t="shared" si="4"/>
        <v>0</v>
      </c>
      <c r="J20" s="7">
        <f t="shared" si="4"/>
        <v>0</v>
      </c>
      <c r="K20" s="7">
        <f t="shared" si="4"/>
        <v>0</v>
      </c>
      <c r="L20" s="7">
        <f t="shared" si="4"/>
        <v>0</v>
      </c>
      <c r="M20" s="7">
        <f t="shared" si="4"/>
        <v>0</v>
      </c>
      <c r="N20" s="7">
        <f t="shared" si="4"/>
        <v>0</v>
      </c>
      <c r="O20" s="7">
        <f t="shared" si="4"/>
        <v>0</v>
      </c>
      <c r="P20" s="7">
        <f t="shared" si="4"/>
        <v>0</v>
      </c>
      <c r="Q20" s="7">
        <f t="shared" si="4"/>
        <v>0</v>
      </c>
      <c r="R20" s="7">
        <f t="shared" si="4"/>
        <v>0</v>
      </c>
      <c r="S20" s="7">
        <f t="shared" si="4"/>
        <v>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H23" sqref="H23"/>
    </sheetView>
  </sheetViews>
  <sheetFormatPr defaultRowHeight="15" x14ac:dyDescent="0.25"/>
  <cols>
    <col min="1" max="1" width="13.140625" style="7" bestFit="1" customWidth="1"/>
    <col min="2" max="2" width="6.28515625" style="7" bestFit="1" customWidth="1"/>
    <col min="3" max="18" width="18.7109375" style="7" bestFit="1" customWidth="1"/>
    <col min="19" max="19" width="18.7109375" style="7" customWidth="1"/>
    <col min="20" max="21" width="14.28515625" style="7" customWidth="1"/>
    <col min="22" max="22" width="12" style="7" bestFit="1" customWidth="1"/>
    <col min="23" max="16384" width="9.140625" style="7"/>
  </cols>
  <sheetData>
    <row r="1" spans="1:22" x14ac:dyDescent="0.25">
      <c r="A1" s="4" t="s">
        <v>21</v>
      </c>
    </row>
    <row r="2" spans="1:22" s="5" customFormat="1" ht="12.75" x14ac:dyDescent="0.2">
      <c r="A2" s="5">
        <v>2040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</row>
    <row r="3" spans="1:22" s="11" customFormat="1" x14ac:dyDescent="0.25">
      <c r="A3" s="5" t="s">
        <v>0</v>
      </c>
      <c r="B3" s="5" t="s">
        <v>1</v>
      </c>
      <c r="C3" s="11">
        <v>23001</v>
      </c>
      <c r="D3" s="11">
        <v>23003</v>
      </c>
      <c r="E3" s="11">
        <v>23005</v>
      </c>
      <c r="F3" s="11">
        <v>23007</v>
      </c>
      <c r="G3" s="11">
        <v>23009</v>
      </c>
      <c r="H3" s="11">
        <v>23011</v>
      </c>
      <c r="I3" s="11">
        <v>23013</v>
      </c>
      <c r="J3" s="11">
        <v>23015</v>
      </c>
      <c r="K3" s="11">
        <v>23017</v>
      </c>
      <c r="L3" s="11">
        <v>23019</v>
      </c>
      <c r="M3" s="11">
        <v>23021</v>
      </c>
      <c r="N3" s="11">
        <v>23023</v>
      </c>
      <c r="O3" s="11">
        <v>23025</v>
      </c>
      <c r="P3" s="11">
        <v>23027</v>
      </c>
      <c r="Q3" s="11">
        <v>23029</v>
      </c>
      <c r="R3" s="11">
        <v>23031</v>
      </c>
      <c r="T3" s="5" t="s">
        <v>0</v>
      </c>
      <c r="U3" s="5" t="s">
        <v>1</v>
      </c>
      <c r="V3" s="5" t="s">
        <v>20</v>
      </c>
    </row>
    <row r="4" spans="1:22" x14ac:dyDescent="0.25">
      <c r="A4" s="6">
        <v>10</v>
      </c>
      <c r="B4" s="2">
        <v>2040</v>
      </c>
      <c r="C4" s="7">
        <f>C13</f>
        <v>11417142.053205116</v>
      </c>
      <c r="D4" s="7">
        <f t="shared" ref="D4:R4" si="0">D13</f>
        <v>9075766.8440426197</v>
      </c>
      <c r="E4" s="7">
        <f t="shared" si="0"/>
        <v>33909658.973540105</v>
      </c>
      <c r="F4" s="7">
        <f t="shared" si="0"/>
        <v>5092911.8546468131</v>
      </c>
      <c r="G4" s="7">
        <f t="shared" si="0"/>
        <v>11309158.928422542</v>
      </c>
      <c r="H4" s="7">
        <f t="shared" si="0"/>
        <v>17274035.693529464</v>
      </c>
      <c r="I4" s="7">
        <f t="shared" si="0"/>
        <v>5272836.6440023584</v>
      </c>
      <c r="J4" s="7">
        <f t="shared" si="0"/>
        <v>5819020.3641419513</v>
      </c>
      <c r="K4" s="7">
        <f t="shared" si="0"/>
        <v>8592985.9109731242</v>
      </c>
      <c r="L4" s="7">
        <f t="shared" si="0"/>
        <v>18352587.389591731</v>
      </c>
      <c r="M4" s="7">
        <f t="shared" si="0"/>
        <v>2548306.3554807054</v>
      </c>
      <c r="N4" s="7">
        <f t="shared" si="0"/>
        <v>5129264.1303040842</v>
      </c>
      <c r="O4" s="7">
        <f t="shared" si="0"/>
        <v>8369444.6966639785</v>
      </c>
      <c r="P4" s="7">
        <f t="shared" si="0"/>
        <v>5992543.6823618794</v>
      </c>
      <c r="Q4" s="7">
        <f t="shared" si="0"/>
        <v>5631534.190793436</v>
      </c>
      <c r="R4" s="7">
        <f t="shared" si="0"/>
        <v>26135010.919371631</v>
      </c>
      <c r="T4" s="6">
        <v>10</v>
      </c>
      <c r="U4" s="6">
        <v>2016</v>
      </c>
      <c r="V4" s="7">
        <f>SUM(C4:R4)</f>
        <v>179922208.63107154</v>
      </c>
    </row>
    <row r="5" spans="1:22" x14ac:dyDescent="0.25">
      <c r="A5" s="6">
        <v>25</v>
      </c>
      <c r="B5" s="2">
        <v>2040</v>
      </c>
      <c r="C5" s="7">
        <f>C14+C15</f>
        <v>1018216019.3908019</v>
      </c>
      <c r="D5" s="7">
        <f t="shared" ref="D5:R5" si="1">D14+D15</f>
        <v>684343539.45541656</v>
      </c>
      <c r="E5" s="7">
        <f t="shared" si="1"/>
        <v>3327818082.0323482</v>
      </c>
      <c r="F5" s="7">
        <f t="shared" si="1"/>
        <v>348841959.75085223</v>
      </c>
      <c r="G5" s="7">
        <f t="shared" si="1"/>
        <v>775122383.35540974</v>
      </c>
      <c r="H5" s="7">
        <f t="shared" si="1"/>
        <v>1516575145.2994056</v>
      </c>
      <c r="I5" s="7">
        <f t="shared" si="1"/>
        <v>376894085.57578385</v>
      </c>
      <c r="J5" s="7">
        <f t="shared" si="1"/>
        <v>398783943.88874292</v>
      </c>
      <c r="K5" s="7">
        <f t="shared" si="1"/>
        <v>596016478.83641982</v>
      </c>
      <c r="L5" s="7">
        <f t="shared" si="1"/>
        <v>1695312345.7057662</v>
      </c>
      <c r="M5" s="7">
        <f t="shared" si="1"/>
        <v>174583804.31078824</v>
      </c>
      <c r="N5" s="7">
        <f t="shared" si="1"/>
        <v>456884135.23222864</v>
      </c>
      <c r="O5" s="7">
        <f t="shared" si="1"/>
        <v>638467965.5069263</v>
      </c>
      <c r="P5" s="7">
        <f t="shared" si="1"/>
        <v>433060566.94326365</v>
      </c>
      <c r="Q5" s="7">
        <f t="shared" si="1"/>
        <v>385912824.16981798</v>
      </c>
      <c r="R5" s="7">
        <f t="shared" si="1"/>
        <v>2317589965.7156248</v>
      </c>
      <c r="T5" s="6">
        <v>25</v>
      </c>
      <c r="U5" s="6">
        <v>2016</v>
      </c>
      <c r="V5" s="7">
        <f>SUM(C5:R5)</f>
        <v>15144423245.169601</v>
      </c>
    </row>
    <row r="6" spans="1:22" x14ac:dyDescent="0.25">
      <c r="A6" s="6">
        <v>40</v>
      </c>
      <c r="B6" s="2">
        <v>2040</v>
      </c>
      <c r="C6" s="7">
        <f>C16</f>
        <v>8593189.6165689286</v>
      </c>
      <c r="D6" s="7">
        <f t="shared" ref="D6:R6" si="2">D16</f>
        <v>6601224.4155845754</v>
      </c>
      <c r="E6" s="7">
        <f t="shared" si="2"/>
        <v>24956035.045286458</v>
      </c>
      <c r="F6" s="7">
        <f t="shared" si="2"/>
        <v>3700932.9087612429</v>
      </c>
      <c r="G6" s="7">
        <f t="shared" si="2"/>
        <v>8319186.7010098528</v>
      </c>
      <c r="H6" s="7">
        <f t="shared" si="2"/>
        <v>12357129.204094717</v>
      </c>
      <c r="I6" s="7">
        <f t="shared" si="2"/>
        <v>3874593.4810763821</v>
      </c>
      <c r="J6" s="7">
        <f t="shared" si="2"/>
        <v>4270779.0636128541</v>
      </c>
      <c r="K6" s="7">
        <f t="shared" si="2"/>
        <v>6306573.7855139533</v>
      </c>
      <c r="L6" s="7">
        <f t="shared" si="2"/>
        <v>13221244.009528056</v>
      </c>
      <c r="M6" s="7">
        <f t="shared" si="2"/>
        <v>1859173.9701981707</v>
      </c>
      <c r="N6" s="7">
        <f t="shared" si="2"/>
        <v>3569697.4622884658</v>
      </c>
      <c r="O6" s="7">
        <f t="shared" si="2"/>
        <v>5956781.8579886556</v>
      </c>
      <c r="P6" s="7">
        <f t="shared" si="2"/>
        <v>4425275.5437712539</v>
      </c>
      <c r="Q6" s="7">
        <f t="shared" si="2"/>
        <v>4128588.0869001318</v>
      </c>
      <c r="R6" s="7">
        <f t="shared" si="2"/>
        <v>18454057.543007642</v>
      </c>
      <c r="T6" s="6">
        <v>40</v>
      </c>
      <c r="U6" s="6">
        <v>2016</v>
      </c>
      <c r="V6" s="7">
        <f>SUM(C6:R6)</f>
        <v>130594462.69519134</v>
      </c>
    </row>
    <row r="7" spans="1:22" x14ac:dyDescent="0.25">
      <c r="A7" s="6">
        <v>50</v>
      </c>
      <c r="B7" s="2">
        <v>2040</v>
      </c>
      <c r="C7" s="7">
        <f>C17</f>
        <v>41406506.521509856</v>
      </c>
      <c r="D7" s="7">
        <f t="shared" ref="D7:R7" si="3">D17</f>
        <v>34541179.540761352</v>
      </c>
      <c r="E7" s="7">
        <f t="shared" si="3"/>
        <v>133617030.98665442</v>
      </c>
      <c r="F7" s="7">
        <f t="shared" si="3"/>
        <v>18873710.833748188</v>
      </c>
      <c r="G7" s="7">
        <f t="shared" si="3"/>
        <v>42814269.45786535</v>
      </c>
      <c r="H7" s="7">
        <f t="shared" si="3"/>
        <v>69492040.209910974</v>
      </c>
      <c r="I7" s="7">
        <f t="shared" si="3"/>
        <v>19578644.843431346</v>
      </c>
      <c r="J7" s="7">
        <f t="shared" si="3"/>
        <v>21942164.560580581</v>
      </c>
      <c r="K7" s="7">
        <f t="shared" si="3"/>
        <v>32241426.078868646</v>
      </c>
      <c r="L7" s="7">
        <f t="shared" si="3"/>
        <v>73716637.109434187</v>
      </c>
      <c r="M7" s="7">
        <f t="shared" si="3"/>
        <v>9509599.0310379267</v>
      </c>
      <c r="N7" s="7">
        <f t="shared" si="3"/>
        <v>20972143.07503622</v>
      </c>
      <c r="O7" s="7">
        <f t="shared" si="3"/>
        <v>32170743.375613533</v>
      </c>
      <c r="P7" s="7">
        <f t="shared" si="3"/>
        <v>22520201.471486576</v>
      </c>
      <c r="Q7" s="7">
        <f t="shared" si="3"/>
        <v>21194138.640039381</v>
      </c>
      <c r="R7" s="7">
        <f t="shared" si="3"/>
        <v>105318602.99166057</v>
      </c>
      <c r="T7" s="6">
        <v>50</v>
      </c>
      <c r="U7" s="6">
        <v>2016</v>
      </c>
      <c r="V7" s="7">
        <f>SUM(C7:R7)</f>
        <v>699909038.72763908</v>
      </c>
    </row>
    <row r="8" spans="1:22" x14ac:dyDescent="0.25">
      <c r="A8" s="8">
        <v>60</v>
      </c>
      <c r="B8" s="2">
        <v>2040</v>
      </c>
      <c r="C8" s="9">
        <f>C18</f>
        <v>34341363.446936212</v>
      </c>
      <c r="D8" s="9">
        <f t="shared" ref="D8:R8" si="4">D18</f>
        <v>32060749.855857961</v>
      </c>
      <c r="E8" s="9">
        <f t="shared" si="4"/>
        <v>179083264.34835905</v>
      </c>
      <c r="F8" s="9">
        <f t="shared" si="4"/>
        <v>15252935.009438908</v>
      </c>
      <c r="G8" s="9">
        <f t="shared" si="4"/>
        <v>32370303.74364214</v>
      </c>
      <c r="H8" s="9">
        <f t="shared" si="4"/>
        <v>93414609.466019645</v>
      </c>
      <c r="I8" s="9">
        <f t="shared" si="4"/>
        <v>14850115.977496607</v>
      </c>
      <c r="J8" s="9">
        <f t="shared" si="4"/>
        <v>16801043.210764337</v>
      </c>
      <c r="K8" s="9">
        <f t="shared" si="4"/>
        <v>24680521.083449252</v>
      </c>
      <c r="L8" s="9">
        <f t="shared" si="4"/>
        <v>102031318.9038243</v>
      </c>
      <c r="M8" s="9">
        <f t="shared" si="4"/>
        <v>7522682.1387031283</v>
      </c>
      <c r="N8" s="9">
        <f t="shared" si="4"/>
        <v>31297330.193148896</v>
      </c>
      <c r="O8" s="9">
        <f t="shared" si="4"/>
        <v>35932247.230645694</v>
      </c>
      <c r="P8" s="9">
        <f t="shared" si="4"/>
        <v>17031914.748562463</v>
      </c>
      <c r="Q8" s="9">
        <f t="shared" si="4"/>
        <v>16327852.665790455</v>
      </c>
      <c r="R8" s="9">
        <f t="shared" si="4"/>
        <v>149816955.7697002</v>
      </c>
      <c r="S8" s="9"/>
      <c r="T8" s="8">
        <v>60</v>
      </c>
      <c r="U8" s="8">
        <v>2016</v>
      </c>
      <c r="V8" s="9">
        <f>SUM(C8:R8)</f>
        <v>802815207.79233909</v>
      </c>
    </row>
    <row r="9" spans="1:22" x14ac:dyDescent="0.25">
      <c r="A9" s="6"/>
      <c r="B9" s="6"/>
      <c r="C9" s="7">
        <f>SUM(C4:C8)</f>
        <v>1113974221.029022</v>
      </c>
      <c r="D9" s="7">
        <f t="shared" ref="D9:R9" si="5">SUM(D4:D8)</f>
        <v>766622460.1116631</v>
      </c>
      <c r="E9" s="7">
        <f t="shared" si="5"/>
        <v>3699384071.3861885</v>
      </c>
      <c r="F9" s="7">
        <f t="shared" si="5"/>
        <v>391762450.35744739</v>
      </c>
      <c r="G9" s="7">
        <f t="shared" si="5"/>
        <v>869935302.18634963</v>
      </c>
      <c r="H9" s="7">
        <f t="shared" si="5"/>
        <v>1709112959.8729601</v>
      </c>
      <c r="I9" s="7">
        <f t="shared" si="5"/>
        <v>420470276.52179056</v>
      </c>
      <c r="J9" s="7">
        <f t="shared" si="5"/>
        <v>447616951.08784264</v>
      </c>
      <c r="K9" s="7">
        <f t="shared" si="5"/>
        <v>667837985.69522476</v>
      </c>
      <c r="L9" s="7">
        <f t="shared" si="5"/>
        <v>1902634133.1181445</v>
      </c>
      <c r="M9" s="7">
        <f t="shared" si="5"/>
        <v>196023565.80620819</v>
      </c>
      <c r="N9" s="7">
        <f t="shared" si="5"/>
        <v>517852570.09300631</v>
      </c>
      <c r="O9" s="7">
        <f t="shared" si="5"/>
        <v>720897182.66783822</v>
      </c>
      <c r="P9" s="7">
        <f t="shared" si="5"/>
        <v>483030502.38944584</v>
      </c>
      <c r="Q9" s="7">
        <f t="shared" si="5"/>
        <v>433194937.75334138</v>
      </c>
      <c r="R9" s="7">
        <f t="shared" si="5"/>
        <v>2617314592.9393649</v>
      </c>
      <c r="S9" s="7">
        <f>SUM(C9:R9)</f>
        <v>16957664163.015841</v>
      </c>
      <c r="V9" s="7">
        <f>SUM(V4:V8)</f>
        <v>16957664163.015841</v>
      </c>
    </row>
    <row r="10" spans="1:22" x14ac:dyDescent="0.25">
      <c r="A10" s="4"/>
      <c r="B10" s="6"/>
    </row>
    <row r="11" spans="1:22" s="1" customFormat="1" ht="12.75" x14ac:dyDescent="0.2">
      <c r="A11" s="1">
        <v>2040</v>
      </c>
      <c r="B11" s="10"/>
      <c r="C11" s="1" t="s">
        <v>3</v>
      </c>
      <c r="D11" s="1" t="s">
        <v>4</v>
      </c>
      <c r="E11" s="1" t="s">
        <v>5</v>
      </c>
      <c r="F11" s="1" t="s">
        <v>6</v>
      </c>
      <c r="G11" s="1" t="s">
        <v>7</v>
      </c>
      <c r="H11" s="1" t="s">
        <v>8</v>
      </c>
      <c r="I11" s="1" t="s">
        <v>9</v>
      </c>
      <c r="J11" s="1" t="s">
        <v>10</v>
      </c>
      <c r="K11" s="1" t="s">
        <v>11</v>
      </c>
      <c r="L11" s="1" t="s">
        <v>12</v>
      </c>
      <c r="M11" s="1" t="s">
        <v>13</v>
      </c>
      <c r="N11" s="1" t="s">
        <v>14</v>
      </c>
      <c r="O11" s="1" t="s">
        <v>15</v>
      </c>
      <c r="P11" s="1" t="s">
        <v>16</v>
      </c>
      <c r="Q11" s="1" t="s">
        <v>17</v>
      </c>
      <c r="R11" s="1" t="s">
        <v>18</v>
      </c>
    </row>
    <row r="12" spans="1:22" s="2" customFormat="1" ht="12.75" x14ac:dyDescent="0.2">
      <c r="A12" s="2" t="s">
        <v>0</v>
      </c>
      <c r="B12" s="2" t="s">
        <v>1</v>
      </c>
      <c r="C12" s="3" t="s">
        <v>2</v>
      </c>
      <c r="D12" s="3" t="s">
        <v>2</v>
      </c>
      <c r="E12" s="3" t="s">
        <v>2</v>
      </c>
      <c r="F12" s="3" t="s">
        <v>2</v>
      </c>
      <c r="G12" s="3" t="s">
        <v>2</v>
      </c>
      <c r="H12" s="3" t="s">
        <v>2</v>
      </c>
      <c r="I12" s="3" t="s">
        <v>2</v>
      </c>
      <c r="J12" s="3" t="s">
        <v>2</v>
      </c>
      <c r="K12" s="3" t="s">
        <v>2</v>
      </c>
      <c r="L12" s="3" t="s">
        <v>2</v>
      </c>
      <c r="M12" s="3" t="s">
        <v>2</v>
      </c>
      <c r="N12" s="3" t="s">
        <v>2</v>
      </c>
      <c r="O12" s="3" t="s">
        <v>2</v>
      </c>
      <c r="P12" s="3" t="s">
        <v>2</v>
      </c>
      <c r="Q12" s="3" t="s">
        <v>2</v>
      </c>
      <c r="R12" s="3" t="s">
        <v>2</v>
      </c>
    </row>
    <row r="13" spans="1:22" s="2" customFormat="1" ht="12.75" x14ac:dyDescent="0.2">
      <c r="A13" s="2">
        <v>10</v>
      </c>
      <c r="B13" s="2">
        <v>2040</v>
      </c>
      <c r="C13" s="3">
        <v>11417142.053205116</v>
      </c>
      <c r="D13" s="3">
        <v>9075766.8440426197</v>
      </c>
      <c r="E13" s="3">
        <v>33909658.973540105</v>
      </c>
      <c r="F13" s="3">
        <v>5092911.8546468131</v>
      </c>
      <c r="G13" s="3">
        <v>11309158.928422542</v>
      </c>
      <c r="H13" s="3">
        <v>17274035.693529464</v>
      </c>
      <c r="I13" s="3">
        <v>5272836.6440023584</v>
      </c>
      <c r="J13" s="3">
        <v>5819020.3641419513</v>
      </c>
      <c r="K13" s="3">
        <v>8592985.9109731242</v>
      </c>
      <c r="L13" s="3">
        <v>18352587.389591731</v>
      </c>
      <c r="M13" s="3">
        <v>2548306.3554807054</v>
      </c>
      <c r="N13" s="3">
        <v>5129264.1303040842</v>
      </c>
      <c r="O13" s="3">
        <v>8369444.6966639785</v>
      </c>
      <c r="P13" s="3">
        <v>5992543.6823618794</v>
      </c>
      <c r="Q13" s="3">
        <v>5631534.190793436</v>
      </c>
      <c r="R13" s="3">
        <v>26135010.919371631</v>
      </c>
    </row>
    <row r="14" spans="1:22" s="2" customFormat="1" ht="12.75" x14ac:dyDescent="0.2">
      <c r="A14" s="2">
        <v>20</v>
      </c>
      <c r="B14" s="2">
        <v>2040</v>
      </c>
      <c r="C14" s="3">
        <v>801890142.24513257</v>
      </c>
      <c r="D14" s="3">
        <v>525802550.22642082</v>
      </c>
      <c r="E14" s="3">
        <v>2594770315.396245</v>
      </c>
      <c r="F14" s="3">
        <v>268143574.56254971</v>
      </c>
      <c r="G14" s="3">
        <v>594108169.56210971</v>
      </c>
      <c r="H14" s="3">
        <v>1163225336.4889305</v>
      </c>
      <c r="I14" s="3">
        <v>290724139.86831737</v>
      </c>
      <c r="J14" s="3">
        <v>305820801.46918452</v>
      </c>
      <c r="K14" s="3">
        <v>457906229.59343153</v>
      </c>
      <c r="L14" s="3">
        <v>1307465545.0585871</v>
      </c>
      <c r="M14" s="3">
        <v>134072780.98114266</v>
      </c>
      <c r="N14" s="3">
        <v>347408319.20843089</v>
      </c>
      <c r="O14" s="3">
        <v>488408975.00416476</v>
      </c>
      <c r="P14" s="3">
        <v>333732898.37396407</v>
      </c>
      <c r="Q14" s="3">
        <v>296027490.38518351</v>
      </c>
      <c r="R14" s="3">
        <v>1773287384.3498409</v>
      </c>
    </row>
    <row r="15" spans="1:22" s="2" customFormat="1" ht="12.75" x14ac:dyDescent="0.2">
      <c r="A15" s="2">
        <v>30</v>
      </c>
      <c r="B15" s="2">
        <v>2040</v>
      </c>
      <c r="C15" s="3">
        <v>216325877.1456694</v>
      </c>
      <c r="D15" s="3">
        <v>158540989.22899571</v>
      </c>
      <c r="E15" s="3">
        <v>733047766.63610303</v>
      </c>
      <c r="F15" s="3">
        <v>80698385.188302502</v>
      </c>
      <c r="G15" s="3">
        <v>181014213.79330006</v>
      </c>
      <c r="H15" s="3">
        <v>353349808.81047517</v>
      </c>
      <c r="I15" s="3">
        <v>86169945.707466453</v>
      </c>
      <c r="J15" s="3">
        <v>92963142.419558376</v>
      </c>
      <c r="K15" s="3">
        <v>138110249.24298823</v>
      </c>
      <c r="L15" s="3">
        <v>387846800.64717913</v>
      </c>
      <c r="M15" s="3">
        <v>40511023.329645582</v>
      </c>
      <c r="N15" s="3">
        <v>109475816.02379778</v>
      </c>
      <c r="O15" s="3">
        <v>150058990.50276151</v>
      </c>
      <c r="P15" s="3">
        <v>99327668.569299594</v>
      </c>
      <c r="Q15" s="3">
        <v>89885333.784634471</v>
      </c>
      <c r="R15" s="3">
        <v>544302581.36578369</v>
      </c>
    </row>
    <row r="16" spans="1:22" s="2" customFormat="1" ht="12.75" x14ac:dyDescent="0.2">
      <c r="A16" s="2">
        <v>40</v>
      </c>
      <c r="B16" s="2">
        <v>2040</v>
      </c>
      <c r="C16" s="3">
        <v>8593189.6165689286</v>
      </c>
      <c r="D16" s="3">
        <v>6601224.4155845754</v>
      </c>
      <c r="E16" s="3">
        <v>24956035.045286458</v>
      </c>
      <c r="F16" s="3">
        <v>3700932.9087612429</v>
      </c>
      <c r="G16" s="3">
        <v>8319186.7010098528</v>
      </c>
      <c r="H16" s="3">
        <v>12357129.204094717</v>
      </c>
      <c r="I16" s="3">
        <v>3874593.4810763821</v>
      </c>
      <c r="J16" s="3">
        <v>4270779.0636128541</v>
      </c>
      <c r="K16" s="3">
        <v>6306573.7855139533</v>
      </c>
      <c r="L16" s="3">
        <v>13221244.009528056</v>
      </c>
      <c r="M16" s="3">
        <v>1859173.9701981707</v>
      </c>
      <c r="N16" s="3">
        <v>3569697.4622884658</v>
      </c>
      <c r="O16" s="3">
        <v>5956781.8579886556</v>
      </c>
      <c r="P16" s="3">
        <v>4425275.5437712539</v>
      </c>
      <c r="Q16" s="3">
        <v>4128588.0869001318</v>
      </c>
      <c r="R16" s="3">
        <v>18454057.543007642</v>
      </c>
    </row>
    <row r="17" spans="1:19" s="2" customFormat="1" ht="12.75" x14ac:dyDescent="0.2">
      <c r="A17" s="2">
        <v>50</v>
      </c>
      <c r="B17" s="2">
        <v>2040</v>
      </c>
      <c r="C17" s="3">
        <v>41406506.521509856</v>
      </c>
      <c r="D17" s="3">
        <v>34541179.540761352</v>
      </c>
      <c r="E17" s="3">
        <v>133617030.98665442</v>
      </c>
      <c r="F17" s="3">
        <v>18873710.833748188</v>
      </c>
      <c r="G17" s="3">
        <v>42814269.45786535</v>
      </c>
      <c r="H17" s="3">
        <v>69492040.209910974</v>
      </c>
      <c r="I17" s="3">
        <v>19578644.843431346</v>
      </c>
      <c r="J17" s="3">
        <v>21942164.560580581</v>
      </c>
      <c r="K17" s="3">
        <v>32241426.078868646</v>
      </c>
      <c r="L17" s="3">
        <v>73716637.109434187</v>
      </c>
      <c r="M17" s="3">
        <v>9509599.0310379267</v>
      </c>
      <c r="N17" s="3">
        <v>20972143.07503622</v>
      </c>
      <c r="O17" s="3">
        <v>32170743.375613533</v>
      </c>
      <c r="P17" s="3">
        <v>22520201.471486576</v>
      </c>
      <c r="Q17" s="3">
        <v>21194138.640039381</v>
      </c>
      <c r="R17" s="3">
        <v>105318602.99166057</v>
      </c>
    </row>
    <row r="18" spans="1:19" s="2" customFormat="1" ht="12.75" x14ac:dyDescent="0.2">
      <c r="A18" s="2">
        <v>60</v>
      </c>
      <c r="B18" s="2">
        <v>2040</v>
      </c>
      <c r="C18" s="3">
        <v>34341363.446936212</v>
      </c>
      <c r="D18" s="3">
        <v>32060749.855857961</v>
      </c>
      <c r="E18" s="3">
        <v>179083264.34835905</v>
      </c>
      <c r="F18" s="3">
        <v>15252935.009438908</v>
      </c>
      <c r="G18" s="3">
        <v>32370303.74364214</v>
      </c>
      <c r="H18" s="3">
        <v>93414609.466019645</v>
      </c>
      <c r="I18" s="3">
        <v>14850115.977496607</v>
      </c>
      <c r="J18" s="3">
        <v>16801043.210764337</v>
      </c>
      <c r="K18" s="3">
        <v>24680521.083449252</v>
      </c>
      <c r="L18" s="3">
        <v>102031318.9038243</v>
      </c>
      <c r="M18" s="3">
        <v>7522682.1387031283</v>
      </c>
      <c r="N18" s="3">
        <v>31297330.193148896</v>
      </c>
      <c r="O18" s="3">
        <v>35932247.230645694</v>
      </c>
      <c r="P18" s="3">
        <v>17031914.748562463</v>
      </c>
      <c r="Q18" s="3">
        <v>16327852.665790455</v>
      </c>
      <c r="R18" s="3">
        <v>149816955.7697002</v>
      </c>
    </row>
    <row r="19" spans="1:19" x14ac:dyDescent="0.25">
      <c r="C19" s="7">
        <v>1113974221.029022</v>
      </c>
      <c r="D19" s="7">
        <v>766622460.11166298</v>
      </c>
      <c r="E19" s="7">
        <v>3699384071.3861885</v>
      </c>
      <c r="F19" s="7">
        <v>391762450.35744739</v>
      </c>
      <c r="G19" s="7">
        <v>869935302.18634963</v>
      </c>
      <c r="H19" s="7">
        <v>1709112959.8729601</v>
      </c>
      <c r="I19" s="7">
        <v>420470276.5217905</v>
      </c>
      <c r="J19" s="7">
        <v>447616951.08784264</v>
      </c>
      <c r="K19" s="7">
        <v>667837985.69522476</v>
      </c>
      <c r="L19" s="7">
        <v>1902634133.1181445</v>
      </c>
      <c r="M19" s="7">
        <v>196023565.80620819</v>
      </c>
      <c r="N19" s="7">
        <v>517852570.09300631</v>
      </c>
      <c r="O19" s="7">
        <v>720897182.66783822</v>
      </c>
      <c r="P19" s="7">
        <v>483030502.38944584</v>
      </c>
      <c r="Q19" s="7">
        <v>433194937.75334138</v>
      </c>
      <c r="R19" s="7">
        <v>2617314592.9393649</v>
      </c>
      <c r="S19" s="7">
        <f>SUM(C19:R19)</f>
        <v>16957664163.015841</v>
      </c>
    </row>
    <row r="20" spans="1:19" x14ac:dyDescent="0.25">
      <c r="B20" s="7" t="s">
        <v>19</v>
      </c>
      <c r="C20" s="7">
        <f>C9-C19</f>
        <v>0</v>
      </c>
      <c r="D20" s="7">
        <f t="shared" ref="D20:S20" si="6">D9-D19</f>
        <v>0</v>
      </c>
      <c r="E20" s="7">
        <f t="shared" si="6"/>
        <v>0</v>
      </c>
      <c r="F20" s="7">
        <f t="shared" si="6"/>
        <v>0</v>
      </c>
      <c r="G20" s="7">
        <f t="shared" si="6"/>
        <v>0</v>
      </c>
      <c r="H20" s="7">
        <f t="shared" si="6"/>
        <v>0</v>
      </c>
      <c r="I20" s="7">
        <f t="shared" si="6"/>
        <v>0</v>
      </c>
      <c r="J20" s="7">
        <f t="shared" si="6"/>
        <v>0</v>
      </c>
      <c r="K20" s="7">
        <f t="shared" si="6"/>
        <v>0</v>
      </c>
      <c r="L20" s="7">
        <f t="shared" si="6"/>
        <v>0</v>
      </c>
      <c r="M20" s="7">
        <f t="shared" si="6"/>
        <v>0</v>
      </c>
      <c r="N20" s="7">
        <f t="shared" si="6"/>
        <v>0</v>
      </c>
      <c r="O20" s="7">
        <f t="shared" si="6"/>
        <v>0</v>
      </c>
      <c r="P20" s="7">
        <f t="shared" si="6"/>
        <v>0</v>
      </c>
      <c r="Q20" s="7">
        <f t="shared" si="6"/>
        <v>0</v>
      </c>
      <c r="R20" s="7">
        <f t="shared" si="6"/>
        <v>0</v>
      </c>
      <c r="S20" s="7">
        <f t="shared" si="6"/>
        <v>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workbookViewId="0">
      <selection activeCell="J26" sqref="J26"/>
    </sheetView>
  </sheetViews>
  <sheetFormatPr defaultRowHeight="15" x14ac:dyDescent="0.25"/>
  <cols>
    <col min="1" max="1" width="13.140625" customWidth="1"/>
    <col min="2" max="2" width="16.42578125" bestFit="1" customWidth="1"/>
    <col min="3" max="3" width="14.28515625" bestFit="1" customWidth="1"/>
    <col min="4" max="4" width="12.5703125" customWidth="1"/>
    <col min="5" max="5" width="14.28515625" bestFit="1" customWidth="1"/>
    <col min="6" max="9" width="17.7109375" hidden="1" customWidth="1"/>
    <col min="10" max="10" width="16.85546875" bestFit="1" customWidth="1"/>
  </cols>
  <sheetData>
    <row r="3" spans="1:10" x14ac:dyDescent="0.25">
      <c r="B3" s="12" t="s">
        <v>28</v>
      </c>
    </row>
    <row r="4" spans="1:10" x14ac:dyDescent="0.25">
      <c r="B4">
        <v>2016</v>
      </c>
      <c r="F4" t="s">
        <v>29</v>
      </c>
      <c r="G4" t="s">
        <v>30</v>
      </c>
      <c r="H4" t="s">
        <v>31</v>
      </c>
      <c r="I4" t="s">
        <v>32</v>
      </c>
    </row>
    <row r="5" spans="1:10" x14ac:dyDescent="0.25">
      <c r="A5" s="12" t="s">
        <v>22</v>
      </c>
      <c r="B5" t="s">
        <v>24</v>
      </c>
      <c r="C5" t="s">
        <v>25</v>
      </c>
      <c r="D5" t="s">
        <v>26</v>
      </c>
      <c r="E5" t="s">
        <v>27</v>
      </c>
      <c r="J5" s="7" t="s">
        <v>33</v>
      </c>
    </row>
    <row r="6" spans="1:10" x14ac:dyDescent="0.25">
      <c r="A6" s="13">
        <v>10</v>
      </c>
      <c r="B6" s="16">
        <v>9984515.3810355905</v>
      </c>
      <c r="C6" s="16">
        <v>29393898.30561826</v>
      </c>
      <c r="D6" s="16">
        <v>4740591.3417704403</v>
      </c>
      <c r="E6" s="16">
        <v>23536700.515424542</v>
      </c>
      <c r="F6" s="16">
        <v>9984515.3810355905</v>
      </c>
      <c r="G6" s="16">
        <v>29393898.30561826</v>
      </c>
      <c r="H6" s="16">
        <v>4740591.3417704403</v>
      </c>
      <c r="I6" s="16">
        <v>23536700.515424542</v>
      </c>
      <c r="J6" s="16">
        <f>SUM(B6:E6)</f>
        <v>67655705.543848842</v>
      </c>
    </row>
    <row r="7" spans="1:10" x14ac:dyDescent="0.25">
      <c r="A7" s="13">
        <v>25</v>
      </c>
      <c r="B7" s="16">
        <v>890449944.42985845</v>
      </c>
      <c r="C7" s="16">
        <v>2884651431.0033026</v>
      </c>
      <c r="D7" s="16">
        <v>422263490.56151533</v>
      </c>
      <c r="E7" s="16">
        <v>2087178042.8516922</v>
      </c>
      <c r="F7" s="16">
        <v>890449944.42985845</v>
      </c>
      <c r="G7" s="16">
        <v>2884651431.0033026</v>
      </c>
      <c r="H7" s="16">
        <v>422263490.56151533</v>
      </c>
      <c r="I7" s="16">
        <v>2087178042.8516922</v>
      </c>
      <c r="J7" s="16">
        <f t="shared" ref="J7:J11" si="0">SUM(B7:E7)</f>
        <v>6284542908.8463688</v>
      </c>
    </row>
    <row r="8" spans="1:10" x14ac:dyDescent="0.25">
      <c r="A8" s="13">
        <v>40</v>
      </c>
      <c r="B8" s="16">
        <v>7514913.4081853367</v>
      </c>
      <c r="C8" s="16">
        <v>21632631.481342606</v>
      </c>
      <c r="D8" s="16">
        <v>3299201.689085443</v>
      </c>
      <c r="E8" s="16">
        <v>16619378.006926242</v>
      </c>
      <c r="F8" s="16">
        <v>7514913.4081853367</v>
      </c>
      <c r="G8" s="16">
        <v>21632631.481342606</v>
      </c>
      <c r="H8" s="16">
        <v>3299201.689085443</v>
      </c>
      <c r="I8" s="16">
        <v>16619378.006926242</v>
      </c>
      <c r="J8" s="16">
        <f t="shared" si="0"/>
        <v>49066124.585539624</v>
      </c>
    </row>
    <row r="9" spans="1:10" x14ac:dyDescent="0.25">
      <c r="A9" s="13">
        <v>50</v>
      </c>
      <c r="B9" s="16">
        <v>36210804.710352696</v>
      </c>
      <c r="C9" s="16">
        <v>115823206.11908935</v>
      </c>
      <c r="D9" s="16">
        <v>19382967.488943394</v>
      </c>
      <c r="E9" s="16">
        <v>94847957.973503292</v>
      </c>
      <c r="F9" s="16">
        <v>36210804.710352696</v>
      </c>
      <c r="G9" s="16">
        <v>115823206.11908935</v>
      </c>
      <c r="H9" s="16">
        <v>19382967.488943394</v>
      </c>
      <c r="I9" s="16">
        <v>94847957.973503292</v>
      </c>
      <c r="J9" s="16">
        <f t="shared" si="0"/>
        <v>266264936.29188874</v>
      </c>
    </row>
    <row r="10" spans="1:10" x14ac:dyDescent="0.25">
      <c r="A10" s="13">
        <v>60</v>
      </c>
      <c r="B10" s="16">
        <v>30032198.070568047</v>
      </c>
      <c r="C10" s="16">
        <v>155234685.92241848</v>
      </c>
      <c r="D10" s="16">
        <v>28925757.918685373</v>
      </c>
      <c r="E10" s="16">
        <v>134922339.65245345</v>
      </c>
      <c r="F10" s="16">
        <v>30032198.070568047</v>
      </c>
      <c r="G10" s="16">
        <v>155234685.92241848</v>
      </c>
      <c r="H10" s="16">
        <v>28925757.918685373</v>
      </c>
      <c r="I10" s="16">
        <v>134922339.65245345</v>
      </c>
      <c r="J10" s="16">
        <f t="shared" si="0"/>
        <v>349114981.56412536</v>
      </c>
    </row>
    <row r="11" spans="1:10" x14ac:dyDescent="0.25">
      <c r="A11" s="13" t="s">
        <v>23</v>
      </c>
      <c r="B11" s="16">
        <v>974192376.00000012</v>
      </c>
      <c r="C11" s="16">
        <v>3206735852.8317714</v>
      </c>
      <c r="D11" s="16">
        <v>478612008.99999994</v>
      </c>
      <c r="E11" s="16">
        <v>2357104418.9999995</v>
      </c>
      <c r="F11" s="16">
        <v>974192376.00000012</v>
      </c>
      <c r="G11" s="16">
        <v>3206735852.8317714</v>
      </c>
      <c r="H11" s="16">
        <v>478612008.99999994</v>
      </c>
      <c r="I11" s="16">
        <v>2357104418.9999995</v>
      </c>
      <c r="J11" s="16">
        <f t="shared" si="0"/>
        <v>7016644656.8317699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26" sqref="C26"/>
    </sheetView>
  </sheetViews>
  <sheetFormatPr defaultRowHeight="15" x14ac:dyDescent="0.25"/>
  <cols>
    <col min="1" max="1" width="13.140625" bestFit="1" customWidth="1"/>
    <col min="2" max="2" width="16.42578125" bestFit="1" customWidth="1"/>
    <col min="3" max="3" width="15.28515625" bestFit="1" customWidth="1"/>
    <col min="4" max="5" width="12.5703125" customWidth="1"/>
    <col min="6" max="9" width="17.7109375" hidden="1" customWidth="1"/>
    <col min="10" max="10" width="16.85546875" bestFit="1" customWidth="1"/>
  </cols>
  <sheetData>
    <row r="1" spans="1:10" x14ac:dyDescent="0.25">
      <c r="B1" s="12" t="s">
        <v>28</v>
      </c>
    </row>
    <row r="2" spans="1:10" x14ac:dyDescent="0.25">
      <c r="B2">
        <v>2016</v>
      </c>
      <c r="F2" t="s">
        <v>35</v>
      </c>
      <c r="G2" t="s">
        <v>36</v>
      </c>
      <c r="H2" t="s">
        <v>38</v>
      </c>
      <c r="I2" t="s">
        <v>40</v>
      </c>
    </row>
    <row r="3" spans="1:10" x14ac:dyDescent="0.25">
      <c r="A3" s="12" t="s">
        <v>22</v>
      </c>
      <c r="B3" t="s">
        <v>34</v>
      </c>
      <c r="C3" t="s">
        <v>37</v>
      </c>
      <c r="D3" t="s">
        <v>39</v>
      </c>
      <c r="E3" t="s">
        <v>41</v>
      </c>
      <c r="J3" s="7" t="s">
        <v>42</v>
      </c>
    </row>
    <row r="4" spans="1:10" x14ac:dyDescent="0.25">
      <c r="A4" s="13">
        <v>10</v>
      </c>
      <c r="B4" s="16">
        <v>9639835.9719999954</v>
      </c>
      <c r="C4" s="16">
        <v>4669202.9161428008</v>
      </c>
      <c r="D4" s="16">
        <v>5246648.2639999967</v>
      </c>
      <c r="E4" s="16">
        <v>5117777.0466603367</v>
      </c>
      <c r="F4" s="16">
        <v>9639835.9719999954</v>
      </c>
      <c r="G4" s="16">
        <v>4669202.9161428008</v>
      </c>
      <c r="H4" s="16">
        <v>5246648.2639999967</v>
      </c>
      <c r="I4" s="16">
        <v>5117777.0466603367</v>
      </c>
      <c r="J4" s="16">
        <f>SUM(B4:E4)</f>
        <v>24673464.198803131</v>
      </c>
    </row>
    <row r="5" spans="1:10" x14ac:dyDescent="0.25">
      <c r="A5" s="13">
        <v>25</v>
      </c>
      <c r="B5" s="16">
        <v>660708075.73433661</v>
      </c>
      <c r="C5" s="16">
        <v>333747294.34281278</v>
      </c>
      <c r="D5" s="16">
        <v>359558646.64231402</v>
      </c>
      <c r="E5" s="16">
        <v>369844184.17162371</v>
      </c>
      <c r="F5" s="16">
        <v>660708075.73433661</v>
      </c>
      <c r="G5" s="16">
        <v>333747294.34281278</v>
      </c>
      <c r="H5" s="16">
        <v>359558646.64231402</v>
      </c>
      <c r="I5" s="16">
        <v>369844184.17162371</v>
      </c>
      <c r="J5" s="16">
        <f t="shared" ref="J5:J9" si="0">SUM(B5:E5)</f>
        <v>1723858200.8910871</v>
      </c>
    </row>
    <row r="6" spans="1:10" x14ac:dyDescent="0.25">
      <c r="A6" s="13">
        <v>40</v>
      </c>
      <c r="B6" s="16">
        <v>7091207.7304554107</v>
      </c>
      <c r="C6" s="16">
        <v>3431030.4684458263</v>
      </c>
      <c r="D6" s="16">
        <v>3850695.5050562015</v>
      </c>
      <c r="E6" s="16">
        <v>3779292.2010263312</v>
      </c>
      <c r="F6" s="16">
        <v>7091207.7304554107</v>
      </c>
      <c r="G6" s="16">
        <v>3431030.4684458263</v>
      </c>
      <c r="H6" s="16">
        <v>3850695.5050562015</v>
      </c>
      <c r="I6" s="16">
        <v>3779292.2010263312</v>
      </c>
      <c r="J6" s="16">
        <f t="shared" si="0"/>
        <v>18152225.90498377</v>
      </c>
    </row>
    <row r="7" spans="1:10" x14ac:dyDescent="0.25">
      <c r="A7" s="13">
        <v>50</v>
      </c>
      <c r="B7" s="16">
        <v>36494538.404404558</v>
      </c>
      <c r="C7" s="16">
        <v>17337283.851009622</v>
      </c>
      <c r="D7" s="16">
        <v>19783883.264884897</v>
      </c>
      <c r="E7" s="16">
        <v>19232796.002166945</v>
      </c>
      <c r="F7" s="16">
        <v>36494538.404404558</v>
      </c>
      <c r="G7" s="16">
        <v>17337283.851009622</v>
      </c>
      <c r="H7" s="16">
        <v>19783883.264884897</v>
      </c>
      <c r="I7" s="16">
        <v>19232796.002166945</v>
      </c>
      <c r="J7" s="16">
        <f t="shared" si="0"/>
        <v>92848501.522466019</v>
      </c>
    </row>
    <row r="8" spans="1:10" x14ac:dyDescent="0.25">
      <c r="A8" s="13">
        <v>60</v>
      </c>
      <c r="B8" s="16">
        <v>27592186.158803336</v>
      </c>
      <c r="C8" s="16">
        <v>13150076.421589015</v>
      </c>
      <c r="D8" s="16">
        <v>15148454.32374488</v>
      </c>
      <c r="E8" s="16">
        <v>14545666.578522714</v>
      </c>
      <c r="F8" s="16">
        <v>27592186.158803336</v>
      </c>
      <c r="G8" s="16">
        <v>13150076.421589015</v>
      </c>
      <c r="H8" s="16">
        <v>15148454.32374488</v>
      </c>
      <c r="I8" s="16">
        <v>14545666.578522714</v>
      </c>
      <c r="J8" s="16">
        <f t="shared" si="0"/>
        <v>70436383.482659951</v>
      </c>
    </row>
    <row r="9" spans="1:10" x14ac:dyDescent="0.25">
      <c r="A9" s="13" t="s">
        <v>23</v>
      </c>
      <c r="B9" s="16">
        <v>741525843.99999988</v>
      </c>
      <c r="C9" s="16">
        <v>372334888.00000006</v>
      </c>
      <c r="D9" s="16">
        <v>403588328</v>
      </c>
      <c r="E9" s="16">
        <v>412519716.00000006</v>
      </c>
      <c r="F9" s="16">
        <v>741525843.99999988</v>
      </c>
      <c r="G9" s="16">
        <v>372334888.00000006</v>
      </c>
      <c r="H9" s="16">
        <v>403588328</v>
      </c>
      <c r="I9" s="16">
        <v>412519716.00000006</v>
      </c>
      <c r="J9" s="16">
        <f t="shared" si="0"/>
        <v>1929968776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L22" sqref="L22"/>
    </sheetView>
  </sheetViews>
  <sheetFormatPr defaultRowHeight="15" x14ac:dyDescent="0.25"/>
  <cols>
    <col min="1" max="1" width="13.140625" bestFit="1" customWidth="1"/>
    <col min="2" max="3" width="16.85546875" bestFit="1" customWidth="1"/>
    <col min="4" max="4" width="12.5703125" customWidth="1"/>
    <col min="5" max="5" width="14.28515625" bestFit="1" customWidth="1"/>
    <col min="6" max="9" width="17.7109375" hidden="1" customWidth="1"/>
    <col min="10" max="10" width="16.85546875" bestFit="1" customWidth="1"/>
  </cols>
  <sheetData>
    <row r="1" spans="1:10" x14ac:dyDescent="0.25">
      <c r="B1" s="12" t="s">
        <v>28</v>
      </c>
    </row>
    <row r="2" spans="1:10" x14ac:dyDescent="0.25">
      <c r="B2">
        <v>2025</v>
      </c>
      <c r="F2" t="s">
        <v>29</v>
      </c>
      <c r="G2" t="s">
        <v>30</v>
      </c>
      <c r="H2" t="s">
        <v>31</v>
      </c>
      <c r="I2" t="s">
        <v>32</v>
      </c>
    </row>
    <row r="3" spans="1:10" x14ac:dyDescent="0.25">
      <c r="A3" s="12" t="s">
        <v>22</v>
      </c>
      <c r="B3" t="s">
        <v>24</v>
      </c>
      <c r="C3" t="s">
        <v>25</v>
      </c>
      <c r="D3" t="s">
        <v>26</v>
      </c>
      <c r="E3" t="s">
        <v>27</v>
      </c>
      <c r="J3" s="7" t="s">
        <v>43</v>
      </c>
    </row>
    <row r="4" spans="1:10" x14ac:dyDescent="0.25">
      <c r="A4" s="13">
        <v>10</v>
      </c>
      <c r="B4" s="16">
        <v>10499373.749141976</v>
      </c>
      <c r="C4" s="16">
        <v>31012195.156172134</v>
      </c>
      <c r="D4" s="16">
        <v>4881038.9627949307</v>
      </c>
      <c r="E4" s="16">
        <v>24479328.228140168</v>
      </c>
      <c r="F4" s="16">
        <v>10499373.749141976</v>
      </c>
      <c r="G4" s="16">
        <v>31012195.156172134</v>
      </c>
      <c r="H4" s="16">
        <v>4881038.9627949307</v>
      </c>
      <c r="I4" s="16">
        <v>24479328.228140168</v>
      </c>
      <c r="J4" s="16">
        <f>SUM(B4:E4)</f>
        <v>70871936.096249208</v>
      </c>
    </row>
    <row r="5" spans="1:10" x14ac:dyDescent="0.25">
      <c r="A5" s="13">
        <v>25</v>
      </c>
      <c r="B5" s="16">
        <v>936366605.15636313</v>
      </c>
      <c r="C5" s="16">
        <v>3043467464.0861311</v>
      </c>
      <c r="D5" s="16">
        <v>434773723.65676326</v>
      </c>
      <c r="E5" s="16">
        <v>2170768003.2743196</v>
      </c>
      <c r="F5" s="16">
        <v>936366605.15636313</v>
      </c>
      <c r="G5" s="16">
        <v>3043467464.0861311</v>
      </c>
      <c r="H5" s="16">
        <v>434773723.65676326</v>
      </c>
      <c r="I5" s="16">
        <v>2170768003.2743196</v>
      </c>
      <c r="J5" s="16">
        <f t="shared" ref="J5:J9" si="0">SUM(B5:E5)</f>
        <v>6585375796.1735773</v>
      </c>
    </row>
    <row r="6" spans="1:10" x14ac:dyDescent="0.25">
      <c r="A6" s="13">
        <v>40</v>
      </c>
      <c r="B6" s="16">
        <v>7902425.0605934272</v>
      </c>
      <c r="C6" s="16">
        <v>22823627.620454852</v>
      </c>
      <c r="D6" s="16">
        <v>3396945.8300809381</v>
      </c>
      <c r="E6" s="16">
        <v>17284971.991399929</v>
      </c>
      <c r="F6" s="16">
        <v>7902425.0605934272</v>
      </c>
      <c r="G6" s="16">
        <v>22823627.620454852</v>
      </c>
      <c r="H6" s="16">
        <v>3396945.8300809381</v>
      </c>
      <c r="I6" s="16">
        <v>17284971.991399929</v>
      </c>
      <c r="J6" s="16">
        <f t="shared" si="0"/>
        <v>51407970.502529144</v>
      </c>
    </row>
    <row r="7" spans="1:10" x14ac:dyDescent="0.25">
      <c r="A7" s="13">
        <v>50</v>
      </c>
      <c r="B7" s="16">
        <v>38078039.634583689</v>
      </c>
      <c r="C7" s="16">
        <v>122199914.90860532</v>
      </c>
      <c r="D7" s="16">
        <v>19957218.985424522</v>
      </c>
      <c r="E7" s="16">
        <v>98646549.607947528</v>
      </c>
      <c r="F7" s="16">
        <v>38078039.634583689</v>
      </c>
      <c r="G7" s="16">
        <v>122199914.90860532</v>
      </c>
      <c r="H7" s="16">
        <v>19957218.985424522</v>
      </c>
      <c r="I7" s="16">
        <v>98646549.607947528</v>
      </c>
      <c r="J7" s="16">
        <f t="shared" si="0"/>
        <v>278881723.13656104</v>
      </c>
    </row>
    <row r="8" spans="1:10" x14ac:dyDescent="0.25">
      <c r="A8" s="13">
        <v>60</v>
      </c>
      <c r="B8" s="16">
        <v>31580828.915348884</v>
      </c>
      <c r="C8" s="16">
        <v>163781214.88951886</v>
      </c>
      <c r="D8" s="16">
        <v>29782729.885497529</v>
      </c>
      <c r="E8" s="16">
        <v>140325881.08501261</v>
      </c>
      <c r="F8" s="16">
        <v>31580828.915348884</v>
      </c>
      <c r="G8" s="16">
        <v>163781214.88951886</v>
      </c>
      <c r="H8" s="16">
        <v>29782729.885497529</v>
      </c>
      <c r="I8" s="16">
        <v>140325881.08501261</v>
      </c>
      <c r="J8" s="16">
        <f t="shared" si="0"/>
        <v>365470654.77537787</v>
      </c>
    </row>
    <row r="9" spans="1:10" x14ac:dyDescent="0.25">
      <c r="A9" s="13" t="s">
        <v>23</v>
      </c>
      <c r="B9" s="16">
        <v>1024427272.5160311</v>
      </c>
      <c r="C9" s="16">
        <v>3383284416.660882</v>
      </c>
      <c r="D9" s="16">
        <v>492791657.32056117</v>
      </c>
      <c r="E9" s="16">
        <v>2451504734.1868196</v>
      </c>
      <c r="F9" s="16">
        <v>1024427272.5160311</v>
      </c>
      <c r="G9" s="16">
        <v>3383284416.660882</v>
      </c>
      <c r="H9" s="16">
        <v>492791657.32056117</v>
      </c>
      <c r="I9" s="16">
        <v>2451504734.1868196</v>
      </c>
      <c r="J9" s="16">
        <f t="shared" si="0"/>
        <v>7352008080.6842937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E21" sqref="E21"/>
    </sheetView>
  </sheetViews>
  <sheetFormatPr defaultRowHeight="15" x14ac:dyDescent="0.25"/>
  <cols>
    <col min="1" max="1" width="13.140625" bestFit="1" customWidth="1"/>
    <col min="2" max="2" width="16.42578125" bestFit="1" customWidth="1"/>
    <col min="3" max="3" width="15.28515625" bestFit="1" customWidth="1"/>
    <col min="4" max="5" width="12.5703125" customWidth="1"/>
    <col min="6" max="9" width="17.7109375" hidden="1" customWidth="1"/>
    <col min="10" max="10" width="16.85546875" bestFit="1" customWidth="1"/>
  </cols>
  <sheetData>
    <row r="1" spans="1:10" x14ac:dyDescent="0.25">
      <c r="B1" s="12" t="s">
        <v>28</v>
      </c>
    </row>
    <row r="2" spans="1:10" x14ac:dyDescent="0.25">
      <c r="B2">
        <v>2025</v>
      </c>
      <c r="F2" t="s">
        <v>35</v>
      </c>
      <c r="G2" t="s">
        <v>36</v>
      </c>
      <c r="H2" t="s">
        <v>38</v>
      </c>
      <c r="I2" t="s">
        <v>40</v>
      </c>
    </row>
    <row r="3" spans="1:10" x14ac:dyDescent="0.25">
      <c r="A3" s="12" t="s">
        <v>22</v>
      </c>
      <c r="B3" t="s">
        <v>34</v>
      </c>
      <c r="C3" t="s">
        <v>37</v>
      </c>
      <c r="D3" t="s">
        <v>39</v>
      </c>
      <c r="E3" t="s">
        <v>41</v>
      </c>
      <c r="J3" s="7" t="s">
        <v>44</v>
      </c>
    </row>
    <row r="4" spans="1:10" x14ac:dyDescent="0.25">
      <c r="A4" s="13">
        <v>10</v>
      </c>
      <c r="B4" s="16">
        <v>10234812.546281992</v>
      </c>
      <c r="C4" s="16">
        <v>4887011.2227048483</v>
      </c>
      <c r="D4" s="16">
        <v>5454374.1125711333</v>
      </c>
      <c r="E4" s="16">
        <v>5429752.7572571998</v>
      </c>
      <c r="F4" s="16">
        <v>10234812.546281992</v>
      </c>
      <c r="G4" s="16">
        <v>4887011.2227048483</v>
      </c>
      <c r="H4" s="16">
        <v>5454374.1125711333</v>
      </c>
      <c r="I4" s="16">
        <v>5429752.7572571998</v>
      </c>
      <c r="J4" s="16">
        <f>SUM(B4:E4)</f>
        <v>26005950.638815172</v>
      </c>
    </row>
    <row r="5" spans="1:10" x14ac:dyDescent="0.25">
      <c r="A5" s="13">
        <v>25</v>
      </c>
      <c r="B5" s="16">
        <v>701487382.41991568</v>
      </c>
      <c r="C5" s="16">
        <v>349315890.16227317</v>
      </c>
      <c r="D5" s="16">
        <v>373794330.30674958</v>
      </c>
      <c r="E5" s="16">
        <v>392389598.15020907</v>
      </c>
      <c r="F5" s="16">
        <v>701487382.41991568</v>
      </c>
      <c r="G5" s="16">
        <v>349315890.16227317</v>
      </c>
      <c r="H5" s="16">
        <v>373794330.30674958</v>
      </c>
      <c r="I5" s="16">
        <v>392389598.15020907</v>
      </c>
      <c r="J5" s="16">
        <f t="shared" ref="J5:J9" si="0">SUM(B5:E5)</f>
        <v>1816987201.0391474</v>
      </c>
    </row>
    <row r="6" spans="1:10" x14ac:dyDescent="0.25">
      <c r="A6" s="13">
        <v>40</v>
      </c>
      <c r="B6" s="16">
        <v>7528881.4103025813</v>
      </c>
      <c r="C6" s="16">
        <v>3591080.6846211213</v>
      </c>
      <c r="D6" s="16">
        <v>4003152.6455253498</v>
      </c>
      <c r="E6" s="16">
        <v>4009674.9158688574</v>
      </c>
      <c r="F6" s="16">
        <v>7528881.4103025813</v>
      </c>
      <c r="G6" s="16">
        <v>3591080.6846211213</v>
      </c>
      <c r="H6" s="16">
        <v>4003152.6455253498</v>
      </c>
      <c r="I6" s="16">
        <v>4009674.9158688574</v>
      </c>
      <c r="J6" s="16">
        <f t="shared" si="0"/>
        <v>19132789.656317908</v>
      </c>
    </row>
    <row r="7" spans="1:10" x14ac:dyDescent="0.25">
      <c r="A7" s="13">
        <v>50</v>
      </c>
      <c r="B7" s="16">
        <v>38747003.643743113</v>
      </c>
      <c r="C7" s="16">
        <v>18146030.976331268</v>
      </c>
      <c r="D7" s="16">
        <v>20567168.846925683</v>
      </c>
      <c r="E7" s="16">
        <v>20405212.296357803</v>
      </c>
      <c r="F7" s="16">
        <v>38747003.643743113</v>
      </c>
      <c r="G7" s="16">
        <v>18146030.976331268</v>
      </c>
      <c r="H7" s="16">
        <v>20567168.846925683</v>
      </c>
      <c r="I7" s="16">
        <v>20405212.296357803</v>
      </c>
      <c r="J7" s="16">
        <f t="shared" si="0"/>
        <v>97865415.763357878</v>
      </c>
    </row>
    <row r="8" spans="1:10" x14ac:dyDescent="0.25">
      <c r="A8" s="13">
        <v>60</v>
      </c>
      <c r="B8" s="16">
        <v>29295192.770679317</v>
      </c>
      <c r="C8" s="16">
        <v>13763499.296539566</v>
      </c>
      <c r="D8" s="16">
        <v>15748213.516777191</v>
      </c>
      <c r="E8" s="16">
        <v>15432359.106463321</v>
      </c>
      <c r="F8" s="16">
        <v>29295192.770679317</v>
      </c>
      <c r="G8" s="16">
        <v>13763499.296539566</v>
      </c>
      <c r="H8" s="16">
        <v>15748213.516777191</v>
      </c>
      <c r="I8" s="16">
        <v>15432359.106463321</v>
      </c>
      <c r="J8" s="16">
        <f t="shared" si="0"/>
        <v>74239264.6904594</v>
      </c>
    </row>
    <row r="9" spans="1:10" x14ac:dyDescent="0.25">
      <c r="A9" s="13" t="s">
        <v>23</v>
      </c>
      <c r="B9" s="16">
        <v>787293272.79092276</v>
      </c>
      <c r="C9" s="16">
        <v>389703512.34246993</v>
      </c>
      <c r="D9" s="16">
        <v>419567239.42854893</v>
      </c>
      <c r="E9" s="16">
        <v>437666597.22615629</v>
      </c>
      <c r="F9" s="16">
        <v>787293272.79092276</v>
      </c>
      <c r="G9" s="16">
        <v>389703512.34246993</v>
      </c>
      <c r="H9" s="16">
        <v>419567239.42854893</v>
      </c>
      <c r="I9" s="16">
        <v>437666597.22615629</v>
      </c>
      <c r="J9" s="16">
        <f t="shared" si="0"/>
        <v>2034230621.7880979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vmt trends</vt:lpstr>
      <vt:lpstr>2016VMT</vt:lpstr>
      <vt:lpstr>2025VMT</vt:lpstr>
      <vt:lpstr>2035VMT</vt:lpstr>
      <vt:lpstr>2040VMT</vt:lpstr>
      <vt:lpstr>2016 PORTLAND REGION VMT</vt:lpstr>
      <vt:lpstr>2016 MIDCOAST VMT</vt:lpstr>
      <vt:lpstr>2025 PORTLAND REGION VMT</vt:lpstr>
      <vt:lpstr>2025 MIDCOAST VMT</vt:lpstr>
      <vt:lpstr>2035 PORTLAND REGION VMT</vt:lpstr>
      <vt:lpstr>2035 MIDCOAST VMT</vt:lpstr>
      <vt:lpstr>2040 PORTLAND REGION VMT</vt:lpstr>
      <vt:lpstr>2040 MIDCOAST VMT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Cormier, Denise E</cp:lastModifiedBy>
  <dcterms:created xsi:type="dcterms:W3CDTF">2015-08-31T14:49:11Z</dcterms:created>
  <dcterms:modified xsi:type="dcterms:W3CDTF">2018-05-09T20:56:42Z</dcterms:modified>
</cp:coreProperties>
</file>